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marq\Desktop\ONE PUEBLA\ONE\CONCURSO ONE PUEBLA HS 2015\A CATALOGOS BASE\"/>
    </mc:Choice>
  </mc:AlternateContent>
  <bookViews>
    <workbookView xWindow="0" yWindow="0" windowWidth="20490" windowHeight="7620" tabRatio="791"/>
  </bookViews>
  <sheets>
    <sheet name="ONE PUEBLA" sheetId="3" r:id="rId1"/>
    <sheet name="CONCEPTOS ADICIONALES" sheetId="4" r:id="rId2"/>
    <sheet name="RESUMEN" sheetId="6" r:id="rId3"/>
  </sheets>
  <definedNames>
    <definedName name="_xlnm.Print_Area" localSheetId="0">'ONE PUEBLA'!$A$1:$K$3222</definedName>
    <definedName name="_xlnm.Print_Titles" localSheetId="0">'ONE PUEBLA'!$1:$11</definedName>
  </definedNames>
  <calcPr calcId="162913"/>
</workbook>
</file>

<file path=xl/calcChain.xml><?xml version="1.0" encoding="utf-8"?>
<calcChain xmlns="http://schemas.openxmlformats.org/spreadsheetml/2006/main">
  <c r="F1219" i="3" l="1"/>
  <c r="J104" i="3"/>
  <c r="H89" i="4" l="1"/>
  <c r="H87" i="4"/>
  <c r="H86" i="4"/>
  <c r="H85" i="4"/>
  <c r="H84" i="4"/>
  <c r="H83" i="4"/>
  <c r="F18" i="6"/>
  <c r="H76" i="4"/>
  <c r="H81" i="4"/>
  <c r="H80" i="4"/>
  <c r="H79" i="4"/>
  <c r="H78" i="4"/>
  <c r="H75" i="4"/>
  <c r="H74" i="4"/>
  <c r="H73" i="4"/>
  <c r="H72" i="4"/>
  <c r="H71" i="4"/>
  <c r="H70" i="4"/>
  <c r="H69" i="4"/>
  <c r="H68" i="4"/>
  <c r="H67" i="4"/>
  <c r="H66" i="4"/>
  <c r="H52" i="4"/>
  <c r="H64" i="4"/>
  <c r="H63" i="4"/>
  <c r="H62" i="4"/>
  <c r="H61" i="4"/>
  <c r="H60" i="4"/>
  <c r="H59" i="4"/>
  <c r="H58" i="4"/>
  <c r="H57" i="4"/>
  <c r="H56" i="4"/>
  <c r="H55" i="4"/>
  <c r="H54" i="4"/>
  <c r="H33" i="4"/>
  <c r="H51" i="4"/>
  <c r="H50" i="4"/>
  <c r="H49" i="4"/>
  <c r="H48" i="4"/>
  <c r="H47" i="4"/>
  <c r="H46" i="4"/>
  <c r="H45" i="4"/>
  <c r="J1025" i="3"/>
  <c r="J1021" i="3"/>
  <c r="I1010" i="3"/>
  <c r="I1009" i="3"/>
  <c r="G12" i="6"/>
  <c r="H42" i="4"/>
  <c r="H41" i="4"/>
  <c r="H40" i="4"/>
  <c r="H39" i="4"/>
  <c r="H43" i="4" l="1"/>
  <c r="H32" i="4" l="1"/>
  <c r="F27" i="6" l="1"/>
  <c r="H2437" i="3"/>
  <c r="J1679" i="3"/>
  <c r="J1678" i="3"/>
  <c r="J1676" i="3"/>
  <c r="J1687" i="3"/>
  <c r="J1686" i="3"/>
  <c r="J1685" i="3"/>
  <c r="J1684" i="3"/>
  <c r="J1683" i="3"/>
  <c r="J1682" i="3"/>
  <c r="F3181" i="3"/>
  <c r="F2988" i="3"/>
  <c r="F21" i="6"/>
  <c r="F3204" i="3" l="1"/>
  <c r="F3153" i="3"/>
  <c r="F1502" i="3"/>
  <c r="F1225" i="3"/>
  <c r="F1009" i="3"/>
  <c r="H3138" i="3" l="1"/>
  <c r="H3075" i="3"/>
  <c r="H2987" i="3"/>
  <c r="H2954" i="3"/>
  <c r="F3216" i="3"/>
  <c r="F3215" i="3"/>
  <c r="F3214" i="3"/>
  <c r="F3213" i="3"/>
  <c r="F3212" i="3"/>
  <c r="F3211" i="3"/>
  <c r="F3210" i="3"/>
  <c r="F3209" i="3"/>
  <c r="F3208" i="3"/>
  <c r="F3207" i="3"/>
  <c r="F3206" i="3"/>
  <c r="F3205" i="3"/>
  <c r="F3203" i="3"/>
  <c r="F3202" i="3"/>
  <c r="F3201" i="3"/>
  <c r="F3200" i="3"/>
  <c r="F3199" i="3"/>
  <c r="F3198" i="3"/>
  <c r="F3197" i="3"/>
  <c r="F3196" i="3"/>
  <c r="F3195" i="3"/>
  <c r="F3194" i="3"/>
  <c r="F3193" i="3"/>
  <c r="F3192" i="3"/>
  <c r="F3191" i="3"/>
  <c r="F3190" i="3"/>
  <c r="F3189" i="3"/>
  <c r="F3188" i="3"/>
  <c r="F3187" i="3"/>
  <c r="F3186" i="3"/>
  <c r="F3185" i="3"/>
  <c r="F3184" i="3"/>
  <c r="F3183" i="3"/>
  <c r="F3182" i="3"/>
  <c r="F3180" i="3"/>
  <c r="F3179" i="3"/>
  <c r="F3178" i="3"/>
  <c r="F3177" i="3"/>
  <c r="F3176" i="3"/>
  <c r="F3175" i="3"/>
  <c r="F3174" i="3"/>
  <c r="F3173" i="3"/>
  <c r="F3172" i="3"/>
  <c r="F3171" i="3"/>
  <c r="F3170" i="3"/>
  <c r="F3169" i="3"/>
  <c r="F3168" i="3"/>
  <c r="F3167" i="3"/>
  <c r="F3166" i="3"/>
  <c r="F3165" i="3"/>
  <c r="F3164" i="3"/>
  <c r="F3163" i="3"/>
  <c r="F3162" i="3"/>
  <c r="F3161" i="3"/>
  <c r="F3160" i="3"/>
  <c r="F3159" i="3"/>
  <c r="F3158" i="3"/>
  <c r="F3157" i="3"/>
  <c r="F3156" i="3"/>
  <c r="F3155" i="3"/>
  <c r="F3154" i="3"/>
  <c r="F3152" i="3"/>
  <c r="F3151" i="3"/>
  <c r="F3150" i="3"/>
  <c r="F3149" i="3"/>
  <c r="F3148" i="3"/>
  <c r="F3147" i="3"/>
  <c r="F3146" i="3"/>
  <c r="F3145" i="3"/>
  <c r="F3144" i="3"/>
  <c r="F3143" i="3"/>
  <c r="F3142" i="3"/>
  <c r="F3141" i="3"/>
  <c r="F3140" i="3"/>
  <c r="F3139" i="3"/>
  <c r="A3139" i="3"/>
  <c r="A3140" i="3" s="1"/>
  <c r="A3141" i="3" s="1"/>
  <c r="A3142" i="3" s="1"/>
  <c r="A3143" i="3" s="1"/>
  <c r="A3144" i="3" s="1"/>
  <c r="A3145" i="3" s="1"/>
  <c r="A3146" i="3" s="1"/>
  <c r="A3147" i="3" s="1"/>
  <c r="A3148" i="3" s="1"/>
  <c r="A3149" i="3" s="1"/>
  <c r="A3150" i="3" s="1"/>
  <c r="A3151" i="3" s="1"/>
  <c r="A3152" i="3" s="1"/>
  <c r="A3153" i="3" s="1"/>
  <c r="A3154" i="3" s="1"/>
  <c r="A3155" i="3" s="1"/>
  <c r="A3156" i="3" s="1"/>
  <c r="A3157" i="3" s="1"/>
  <c r="A3158" i="3" s="1"/>
  <c r="A3159" i="3" s="1"/>
  <c r="A3160" i="3" s="1"/>
  <c r="A3161" i="3" s="1"/>
  <c r="A3162" i="3" s="1"/>
  <c r="A3163" i="3" s="1"/>
  <c r="A3164" i="3" s="1"/>
  <c r="A3165" i="3" s="1"/>
  <c r="A3166" i="3" s="1"/>
  <c r="A3167" i="3" s="1"/>
  <c r="A3168" i="3" s="1"/>
  <c r="A3169" i="3" s="1"/>
  <c r="A3170" i="3" s="1"/>
  <c r="A3171" i="3" s="1"/>
  <c r="A3172" i="3" s="1"/>
  <c r="A3173" i="3" s="1"/>
  <c r="A3174" i="3" s="1"/>
  <c r="A3175" i="3" s="1"/>
  <c r="A3176" i="3" s="1"/>
  <c r="A3177" i="3" s="1"/>
  <c r="A3178" i="3" s="1"/>
  <c r="A3179" i="3" s="1"/>
  <c r="A3180" i="3" s="1"/>
  <c r="A3181" i="3" s="1"/>
  <c r="A3182" i="3" s="1"/>
  <c r="A3183" i="3" s="1"/>
  <c r="A3184" i="3" s="1"/>
  <c r="A3185" i="3" s="1"/>
  <c r="A3186" i="3" s="1"/>
  <c r="A3187" i="3" s="1"/>
  <c r="A3188" i="3" s="1"/>
  <c r="A3189" i="3" s="1"/>
  <c r="A3190" i="3" s="1"/>
  <c r="A3191" i="3" s="1"/>
  <c r="A3192" i="3" s="1"/>
  <c r="A3193" i="3" s="1"/>
  <c r="A3194" i="3" s="1"/>
  <c r="A3195" i="3" s="1"/>
  <c r="A3196" i="3" s="1"/>
  <c r="A3197" i="3" s="1"/>
  <c r="A3198" i="3" s="1"/>
  <c r="A3199" i="3" s="1"/>
  <c r="A3200" i="3" s="1"/>
  <c r="A3201" i="3" s="1"/>
  <c r="A3202" i="3" s="1"/>
  <c r="A3203" i="3" s="1"/>
  <c r="A3204" i="3" s="1"/>
  <c r="A3205" i="3" s="1"/>
  <c r="A3206" i="3" s="1"/>
  <c r="A3207" i="3" s="1"/>
  <c r="A3208" i="3" s="1"/>
  <c r="A3209" i="3" s="1"/>
  <c r="A3210" i="3" s="1"/>
  <c r="A3211" i="3" s="1"/>
  <c r="A3212" i="3" s="1"/>
  <c r="A3213" i="3" s="1"/>
  <c r="A3214" i="3" s="1"/>
  <c r="A3215" i="3" s="1"/>
  <c r="A3216" i="3" s="1"/>
  <c r="F3136" i="3"/>
  <c r="F3135" i="3"/>
  <c r="F3134" i="3"/>
  <c r="F3133" i="3"/>
  <c r="F3132" i="3"/>
  <c r="F3131" i="3"/>
  <c r="F3130" i="3"/>
  <c r="F3129" i="3"/>
  <c r="F3128" i="3"/>
  <c r="F3127" i="3"/>
  <c r="F3126" i="3"/>
  <c r="F3125" i="3"/>
  <c r="F3124" i="3"/>
  <c r="F3123" i="3"/>
  <c r="F3122" i="3"/>
  <c r="F3121" i="3"/>
  <c r="F3120" i="3"/>
  <c r="F3119" i="3"/>
  <c r="F3118" i="3"/>
  <c r="F3117" i="3"/>
  <c r="F3116" i="3"/>
  <c r="F3115" i="3"/>
  <c r="F3114" i="3"/>
  <c r="F3113" i="3"/>
  <c r="F3112" i="3"/>
  <c r="F3111" i="3"/>
  <c r="F3110" i="3"/>
  <c r="F3109" i="3"/>
  <c r="F3108" i="3"/>
  <c r="F3107" i="3"/>
  <c r="F3106" i="3"/>
  <c r="F3105" i="3"/>
  <c r="F3104" i="3"/>
  <c r="F3103" i="3"/>
  <c r="F3102" i="3"/>
  <c r="F3101" i="3"/>
  <c r="F3100" i="3"/>
  <c r="F3099" i="3"/>
  <c r="F3098" i="3"/>
  <c r="F3097" i="3"/>
  <c r="F3096" i="3"/>
  <c r="F3095" i="3"/>
  <c r="F3094" i="3"/>
  <c r="F3093" i="3"/>
  <c r="F3092" i="3"/>
  <c r="F3091" i="3"/>
  <c r="F3090" i="3"/>
  <c r="F3089" i="3"/>
  <c r="F3088" i="3"/>
  <c r="F3087" i="3"/>
  <c r="F3086" i="3"/>
  <c r="F3085" i="3"/>
  <c r="F3084" i="3"/>
  <c r="F3083" i="3"/>
  <c r="F3082" i="3"/>
  <c r="F3081" i="3"/>
  <c r="F3080" i="3"/>
  <c r="F3079" i="3"/>
  <c r="F3078" i="3"/>
  <c r="F3077" i="3"/>
  <c r="F3076" i="3"/>
  <c r="A3076" i="3"/>
  <c r="A3077" i="3" s="1"/>
  <c r="A3078" i="3" s="1"/>
  <c r="A3079" i="3" s="1"/>
  <c r="A3080" i="3" s="1"/>
  <c r="A3081" i="3" s="1"/>
  <c r="A3082" i="3" s="1"/>
  <c r="A3083" i="3" s="1"/>
  <c r="A3084" i="3" s="1"/>
  <c r="A3085" i="3" s="1"/>
  <c r="A3086" i="3" s="1"/>
  <c r="A3087" i="3" s="1"/>
  <c r="A3088" i="3" s="1"/>
  <c r="A3089" i="3" s="1"/>
  <c r="A3090" i="3" s="1"/>
  <c r="A3091" i="3" s="1"/>
  <c r="A3092" i="3" s="1"/>
  <c r="A3093" i="3" s="1"/>
  <c r="A3094" i="3" s="1"/>
  <c r="A3095" i="3" s="1"/>
  <c r="A3096" i="3" s="1"/>
  <c r="A3097" i="3" s="1"/>
  <c r="A3098" i="3" s="1"/>
  <c r="A3099" i="3" s="1"/>
  <c r="A3100" i="3" s="1"/>
  <c r="A3101" i="3" s="1"/>
  <c r="A3102" i="3" s="1"/>
  <c r="A3103" i="3" s="1"/>
  <c r="A3104" i="3" s="1"/>
  <c r="A3105" i="3" s="1"/>
  <c r="A3106" i="3" s="1"/>
  <c r="A3107" i="3" s="1"/>
  <c r="A3108" i="3" s="1"/>
  <c r="A3109" i="3" s="1"/>
  <c r="A3110" i="3" s="1"/>
  <c r="A3111" i="3" s="1"/>
  <c r="A3112" i="3" s="1"/>
  <c r="A3113" i="3" s="1"/>
  <c r="A3114" i="3" s="1"/>
  <c r="A3115" i="3" s="1"/>
  <c r="A3116" i="3" s="1"/>
  <c r="A3117" i="3" s="1"/>
  <c r="A3118" i="3" s="1"/>
  <c r="A3119" i="3" s="1"/>
  <c r="A3120" i="3" s="1"/>
  <c r="A3121" i="3" s="1"/>
  <c r="A3122" i="3" s="1"/>
  <c r="A3123" i="3" s="1"/>
  <c r="A3124" i="3" s="1"/>
  <c r="A3125" i="3" s="1"/>
  <c r="A3126" i="3" s="1"/>
  <c r="A3127" i="3" s="1"/>
  <c r="A3128" i="3" s="1"/>
  <c r="A3129" i="3" s="1"/>
  <c r="A3130" i="3" s="1"/>
  <c r="A3131" i="3" s="1"/>
  <c r="A3132" i="3" s="1"/>
  <c r="A3133" i="3" s="1"/>
  <c r="A3134" i="3" s="1"/>
  <c r="A3135" i="3" s="1"/>
  <c r="A3136" i="3" s="1"/>
  <c r="F3073" i="3"/>
  <c r="F3072" i="3"/>
  <c r="F3071" i="3"/>
  <c r="F3070" i="3"/>
  <c r="F3069" i="3"/>
  <c r="F3068" i="3"/>
  <c r="F3067" i="3"/>
  <c r="F3066" i="3"/>
  <c r="F3065" i="3"/>
  <c r="F3064" i="3"/>
  <c r="F3063" i="3"/>
  <c r="F3062" i="3"/>
  <c r="F3061" i="3"/>
  <c r="F3060" i="3"/>
  <c r="F3059" i="3"/>
  <c r="F3058" i="3"/>
  <c r="F3057" i="3"/>
  <c r="F3056" i="3"/>
  <c r="F3055" i="3"/>
  <c r="F3054" i="3"/>
  <c r="F3053" i="3"/>
  <c r="F3052" i="3"/>
  <c r="F3051" i="3"/>
  <c r="F3050" i="3"/>
  <c r="F3049" i="3"/>
  <c r="F3048" i="3"/>
  <c r="F3047" i="3"/>
  <c r="F3046" i="3"/>
  <c r="F3045" i="3"/>
  <c r="F3044" i="3"/>
  <c r="F3043" i="3"/>
  <c r="F3042" i="3"/>
  <c r="F3041" i="3"/>
  <c r="F3040" i="3"/>
  <c r="F3039" i="3"/>
  <c r="F3038" i="3"/>
  <c r="F3037" i="3"/>
  <c r="F3036" i="3"/>
  <c r="F3035" i="3"/>
  <c r="F3034" i="3"/>
  <c r="F3033" i="3"/>
  <c r="F3032" i="3"/>
  <c r="F3031" i="3"/>
  <c r="F3030" i="3"/>
  <c r="F3029" i="3"/>
  <c r="F3028" i="3"/>
  <c r="F3027" i="3"/>
  <c r="F3026" i="3"/>
  <c r="F3025" i="3"/>
  <c r="F3024" i="3"/>
  <c r="F3023" i="3"/>
  <c r="F3022" i="3"/>
  <c r="F3021" i="3"/>
  <c r="F3020" i="3"/>
  <c r="F3019" i="3"/>
  <c r="F3018" i="3"/>
  <c r="F3017" i="3"/>
  <c r="F3016" i="3"/>
  <c r="F3015" i="3"/>
  <c r="F3014" i="3"/>
  <c r="F3013" i="3"/>
  <c r="F3012" i="3"/>
  <c r="F3011" i="3"/>
  <c r="F3010" i="3"/>
  <c r="F3009" i="3"/>
  <c r="F3008" i="3"/>
  <c r="F3007" i="3"/>
  <c r="F3006" i="3"/>
  <c r="F3005" i="3"/>
  <c r="F3004" i="3"/>
  <c r="F3003" i="3"/>
  <c r="F3002" i="3"/>
  <c r="F3001" i="3"/>
  <c r="F3000" i="3"/>
  <c r="F2999" i="3"/>
  <c r="F2998" i="3"/>
  <c r="F2997" i="3"/>
  <c r="F2996" i="3"/>
  <c r="F2995" i="3"/>
  <c r="F2994" i="3"/>
  <c r="F2993" i="3"/>
  <c r="F2992" i="3"/>
  <c r="F2991" i="3"/>
  <c r="F2990" i="3"/>
  <c r="F2989" i="3"/>
  <c r="A2988" i="3"/>
  <c r="A2989" i="3" s="1"/>
  <c r="A2990" i="3" s="1"/>
  <c r="A2991" i="3" s="1"/>
  <c r="A2992" i="3" s="1"/>
  <c r="A2993" i="3" s="1"/>
  <c r="A2994" i="3" s="1"/>
  <c r="A2995" i="3" s="1"/>
  <c r="A2996" i="3" s="1"/>
  <c r="A2997" i="3" s="1"/>
  <c r="A2998" i="3" s="1"/>
  <c r="A2999" i="3" s="1"/>
  <c r="A3000" i="3" s="1"/>
  <c r="A3001" i="3" s="1"/>
  <c r="A3002" i="3" s="1"/>
  <c r="A3003" i="3" s="1"/>
  <c r="A3004" i="3" s="1"/>
  <c r="A3005" i="3" s="1"/>
  <c r="A3006" i="3" s="1"/>
  <c r="A3007" i="3" s="1"/>
  <c r="A3008" i="3" s="1"/>
  <c r="A3009" i="3" s="1"/>
  <c r="A3010" i="3" s="1"/>
  <c r="A3011" i="3" s="1"/>
  <c r="A3012" i="3" s="1"/>
  <c r="A3013" i="3" s="1"/>
  <c r="A3014" i="3" s="1"/>
  <c r="A3015" i="3" s="1"/>
  <c r="A3016" i="3" s="1"/>
  <c r="A3017" i="3" s="1"/>
  <c r="A3018" i="3" s="1"/>
  <c r="A3019" i="3" s="1"/>
  <c r="A3020" i="3" s="1"/>
  <c r="A3021" i="3" s="1"/>
  <c r="A3022" i="3" s="1"/>
  <c r="A3023" i="3" s="1"/>
  <c r="A3024" i="3" s="1"/>
  <c r="A3025" i="3" s="1"/>
  <c r="A3026" i="3" s="1"/>
  <c r="A3027" i="3" s="1"/>
  <c r="A3028" i="3" s="1"/>
  <c r="A3029" i="3" s="1"/>
  <c r="A3030" i="3" s="1"/>
  <c r="A3031" i="3" s="1"/>
  <c r="A3032" i="3" s="1"/>
  <c r="A3033" i="3" s="1"/>
  <c r="A3034" i="3" s="1"/>
  <c r="A3035" i="3" s="1"/>
  <c r="A3036" i="3" s="1"/>
  <c r="A3037" i="3" s="1"/>
  <c r="A3038" i="3" s="1"/>
  <c r="A3039" i="3" s="1"/>
  <c r="A3040" i="3" s="1"/>
  <c r="A3041" i="3" s="1"/>
  <c r="A3042" i="3" s="1"/>
  <c r="A3043" i="3" s="1"/>
  <c r="A3044" i="3" s="1"/>
  <c r="A3045" i="3" s="1"/>
  <c r="A3046" i="3" s="1"/>
  <c r="A3047" i="3" s="1"/>
  <c r="A3048" i="3" s="1"/>
  <c r="A3049" i="3" s="1"/>
  <c r="A3050" i="3" s="1"/>
  <c r="A3051" i="3" s="1"/>
  <c r="A3052" i="3" s="1"/>
  <c r="A3053" i="3" s="1"/>
  <c r="A3054" i="3" s="1"/>
  <c r="A3055" i="3" s="1"/>
  <c r="A3056" i="3" s="1"/>
  <c r="A3057" i="3" s="1"/>
  <c r="A3058" i="3" s="1"/>
  <c r="A3059" i="3" s="1"/>
  <c r="A3060" i="3" s="1"/>
  <c r="A3061" i="3" s="1"/>
  <c r="A3062" i="3" s="1"/>
  <c r="A3063" i="3" s="1"/>
  <c r="A3064" i="3" s="1"/>
  <c r="A3065" i="3" s="1"/>
  <c r="A3066" i="3" s="1"/>
  <c r="A3067" i="3" s="1"/>
  <c r="A3068" i="3" s="1"/>
  <c r="A3069" i="3" s="1"/>
  <c r="A3070" i="3" s="1"/>
  <c r="A3071" i="3" s="1"/>
  <c r="A3072" i="3" s="1"/>
  <c r="A3073" i="3" s="1"/>
  <c r="F2985" i="3"/>
  <c r="F2984" i="3"/>
  <c r="F2983" i="3"/>
  <c r="F2982" i="3"/>
  <c r="F2981" i="3"/>
  <c r="F2980" i="3"/>
  <c r="F2979" i="3"/>
  <c r="F2978" i="3"/>
  <c r="F2977" i="3"/>
  <c r="F2976" i="3"/>
  <c r="F2975" i="3"/>
  <c r="F2974" i="3"/>
  <c r="F2973" i="3"/>
  <c r="F2972" i="3"/>
  <c r="F2971" i="3"/>
  <c r="F2970" i="3"/>
  <c r="F2969" i="3"/>
  <c r="F2968" i="3"/>
  <c r="F2967" i="3"/>
  <c r="F2966" i="3"/>
  <c r="F2965" i="3"/>
  <c r="F2964" i="3"/>
  <c r="F2963" i="3"/>
  <c r="F2962" i="3"/>
  <c r="F2961" i="3"/>
  <c r="F2960" i="3"/>
  <c r="F2959" i="3"/>
  <c r="F2958" i="3"/>
  <c r="F2957" i="3"/>
  <c r="F2956" i="3"/>
  <c r="F2955" i="3"/>
  <c r="A2955" i="3"/>
  <c r="A2956" i="3" s="1"/>
  <c r="A2957" i="3" s="1"/>
  <c r="A2958" i="3" s="1"/>
  <c r="A2959" i="3" s="1"/>
  <c r="A2960" i="3" s="1"/>
  <c r="A2961" i="3" s="1"/>
  <c r="A2962" i="3" s="1"/>
  <c r="A2963" i="3" s="1"/>
  <c r="A2964" i="3" s="1"/>
  <c r="A2965" i="3" s="1"/>
  <c r="H2947" i="3"/>
  <c r="H2923" i="3"/>
  <c r="H2916" i="3"/>
  <c r="H2904" i="3"/>
  <c r="H2882" i="3"/>
  <c r="H2861" i="3"/>
  <c r="H2824" i="3"/>
  <c r="H2795" i="3"/>
  <c r="H2776" i="3"/>
  <c r="H2751" i="3"/>
  <c r="H2731" i="3"/>
  <c r="H2699" i="3"/>
  <c r="H2680" i="3"/>
  <c r="H2636" i="3"/>
  <c r="H2581" i="3"/>
  <c r="H2531" i="3"/>
  <c r="H2484" i="3"/>
  <c r="H2440" i="3"/>
  <c r="F2950" i="3"/>
  <c r="F2949" i="3"/>
  <c r="F2948" i="3"/>
  <c r="F2945" i="3"/>
  <c r="F2944" i="3"/>
  <c r="F2943" i="3"/>
  <c r="F2942" i="3"/>
  <c r="F2941" i="3"/>
  <c r="F2940" i="3"/>
  <c r="F2939" i="3"/>
  <c r="F2938" i="3"/>
  <c r="F2937" i="3"/>
  <c r="F2936" i="3"/>
  <c r="F2935" i="3"/>
  <c r="F2934" i="3"/>
  <c r="F2933" i="3"/>
  <c r="F2932" i="3"/>
  <c r="F2931" i="3"/>
  <c r="F2930" i="3"/>
  <c r="F2929" i="3"/>
  <c r="F2928" i="3"/>
  <c r="F2927" i="3"/>
  <c r="F2926" i="3"/>
  <c r="F2925" i="3"/>
  <c r="F2924" i="3"/>
  <c r="F2921" i="3"/>
  <c r="F2920" i="3"/>
  <c r="F2919" i="3"/>
  <c r="F2918" i="3"/>
  <c r="F2917" i="3"/>
  <c r="F2914" i="3"/>
  <c r="F2913" i="3"/>
  <c r="F2912" i="3"/>
  <c r="F2911" i="3"/>
  <c r="F2910" i="3"/>
  <c r="F2909" i="3"/>
  <c r="F2908" i="3"/>
  <c r="F2907" i="3"/>
  <c r="F2906" i="3"/>
  <c r="F2905" i="3"/>
  <c r="A2905" i="3"/>
  <c r="A2912" i="3" s="1"/>
  <c r="A2913" i="3" s="1"/>
  <c r="A2914" i="3" s="1"/>
  <c r="F2902" i="3"/>
  <c r="F2901" i="3"/>
  <c r="F2900" i="3"/>
  <c r="F2899" i="3"/>
  <c r="F2898" i="3"/>
  <c r="F2897" i="3"/>
  <c r="F2896" i="3"/>
  <c r="F2895" i="3"/>
  <c r="F2894" i="3"/>
  <c r="F2893" i="3"/>
  <c r="F2892" i="3"/>
  <c r="F2891" i="3"/>
  <c r="F2890" i="3"/>
  <c r="F2889" i="3"/>
  <c r="F2888" i="3"/>
  <c r="F2887" i="3"/>
  <c r="F2886" i="3"/>
  <c r="F2885" i="3"/>
  <c r="F2884" i="3"/>
  <c r="F2883" i="3"/>
  <c r="A2883" i="3"/>
  <c r="A2884" i="3" s="1"/>
  <c r="A2885" i="3" s="1"/>
  <c r="A2886" i="3" s="1"/>
  <c r="A2887" i="3" s="1"/>
  <c r="A2888" i="3" s="1"/>
  <c r="A2889" i="3" s="1"/>
  <c r="A2890" i="3" s="1"/>
  <c r="A2891" i="3" s="1"/>
  <c r="A2892" i="3" s="1"/>
  <c r="A2893" i="3" s="1"/>
  <c r="A2894" i="3" s="1"/>
  <c r="A2895" i="3" s="1"/>
  <c r="A2896" i="3" s="1"/>
  <c r="A2897" i="3" s="1"/>
  <c r="A2898" i="3" s="1"/>
  <c r="A2899" i="3" s="1"/>
  <c r="A2900" i="3" s="1"/>
  <c r="A2901" i="3" s="1"/>
  <c r="A2902" i="3" s="1"/>
  <c r="F2880" i="3"/>
  <c r="F2879" i="3"/>
  <c r="F2878" i="3"/>
  <c r="F2877" i="3"/>
  <c r="F2876" i="3"/>
  <c r="F2875" i="3"/>
  <c r="F2874" i="3"/>
  <c r="F2873" i="3"/>
  <c r="F2872" i="3"/>
  <c r="F2871" i="3"/>
  <c r="F2870" i="3"/>
  <c r="F2869" i="3"/>
  <c r="F2868" i="3"/>
  <c r="F2867" i="3"/>
  <c r="F2866" i="3"/>
  <c r="F2865" i="3"/>
  <c r="F2864" i="3"/>
  <c r="F2863" i="3"/>
  <c r="F2862" i="3"/>
  <c r="A2862" i="3"/>
  <c r="A2863" i="3" s="1"/>
  <c r="A2864" i="3" s="1"/>
  <c r="A2865" i="3" s="1"/>
  <c r="A2866" i="3" s="1"/>
  <c r="A2867" i="3" s="1"/>
  <c r="A2868" i="3" s="1"/>
  <c r="A2869" i="3" s="1"/>
  <c r="A2870" i="3" s="1"/>
  <c r="A2871" i="3" s="1"/>
  <c r="A2872" i="3" s="1"/>
  <c r="A2873" i="3" s="1"/>
  <c r="A2874" i="3" s="1"/>
  <c r="A2875" i="3" s="1"/>
  <c r="A2876" i="3" s="1"/>
  <c r="A2877" i="3" s="1"/>
  <c r="A2878" i="3" s="1"/>
  <c r="A2879" i="3" s="1"/>
  <c r="A2880" i="3" s="1"/>
  <c r="F2859" i="3"/>
  <c r="F2858" i="3"/>
  <c r="F2857" i="3"/>
  <c r="F2856" i="3"/>
  <c r="F2855" i="3"/>
  <c r="F2854" i="3"/>
  <c r="F2853" i="3"/>
  <c r="F2852" i="3"/>
  <c r="F2851" i="3"/>
  <c r="F2850" i="3"/>
  <c r="F2849" i="3"/>
  <c r="F2848" i="3"/>
  <c r="F2847" i="3"/>
  <c r="F2846" i="3"/>
  <c r="F2845" i="3"/>
  <c r="F2844" i="3"/>
  <c r="F2843" i="3"/>
  <c r="F2842" i="3"/>
  <c r="F2841" i="3"/>
  <c r="F2840" i="3"/>
  <c r="F2839" i="3"/>
  <c r="F2838" i="3"/>
  <c r="F2837" i="3"/>
  <c r="F2836" i="3"/>
  <c r="F2835" i="3"/>
  <c r="F2834" i="3"/>
  <c r="F2833" i="3"/>
  <c r="F2832" i="3"/>
  <c r="F2831" i="3"/>
  <c r="F2830" i="3"/>
  <c r="F2829" i="3"/>
  <c r="F2828" i="3"/>
  <c r="F2827" i="3"/>
  <c r="F2826" i="3"/>
  <c r="F2825" i="3"/>
  <c r="A2825" i="3"/>
  <c r="A2826" i="3" s="1"/>
  <c r="A2827" i="3" s="1"/>
  <c r="A2828" i="3" s="1"/>
  <c r="A2829" i="3" s="1"/>
  <c r="A2830" i="3" s="1"/>
  <c r="A2831" i="3" s="1"/>
  <c r="A2832" i="3" s="1"/>
  <c r="A2833" i="3" s="1"/>
  <c r="A2834" i="3" s="1"/>
  <c r="A2835" i="3" s="1"/>
  <c r="A2836" i="3" s="1"/>
  <c r="A2837" i="3" s="1"/>
  <c r="A2838" i="3" s="1"/>
  <c r="A2839" i="3" s="1"/>
  <c r="A2840" i="3" s="1"/>
  <c r="A2841" i="3" s="1"/>
  <c r="A2842" i="3" s="1"/>
  <c r="A2843" i="3" s="1"/>
  <c r="A2844" i="3" s="1"/>
  <c r="A2845" i="3" s="1"/>
  <c r="A2846" i="3" s="1"/>
  <c r="A2847" i="3" s="1"/>
  <c r="A2848" i="3" s="1"/>
  <c r="A2849" i="3" s="1"/>
  <c r="A2850" i="3" s="1"/>
  <c r="A2851" i="3" s="1"/>
  <c r="A2852" i="3" s="1"/>
  <c r="A2853" i="3" s="1"/>
  <c r="A2854" i="3" s="1"/>
  <c r="A2855" i="3" s="1"/>
  <c r="A2856" i="3" s="1"/>
  <c r="A2857" i="3" s="1"/>
  <c r="A2858" i="3" s="1"/>
  <c r="A2859" i="3" s="1"/>
  <c r="F2823" i="3"/>
  <c r="F2822" i="3"/>
  <c r="F2821" i="3"/>
  <c r="F2820" i="3"/>
  <c r="F2819" i="3"/>
  <c r="F2818" i="3"/>
  <c r="F2817" i="3"/>
  <c r="F2816" i="3"/>
  <c r="F2815" i="3"/>
  <c r="F2814" i="3"/>
  <c r="F2813" i="3"/>
  <c r="F2812" i="3"/>
  <c r="F2811" i="3"/>
  <c r="F2810" i="3"/>
  <c r="F2809" i="3"/>
  <c r="F2808" i="3"/>
  <c r="F2807" i="3"/>
  <c r="F2806" i="3"/>
  <c r="F2805" i="3"/>
  <c r="F2804" i="3"/>
  <c r="F2803" i="3"/>
  <c r="F2802" i="3"/>
  <c r="F2801" i="3"/>
  <c r="F2800" i="3"/>
  <c r="F2799" i="3"/>
  <c r="F2798" i="3"/>
  <c r="F2797" i="3"/>
  <c r="F2796" i="3"/>
  <c r="A2796" i="3"/>
  <c r="A2797" i="3" s="1"/>
  <c r="A2798" i="3" s="1"/>
  <c r="A2799" i="3" s="1"/>
  <c r="A2800" i="3" s="1"/>
  <c r="A2801" i="3" s="1"/>
  <c r="A2802" i="3" s="1"/>
  <c r="A2803" i="3" s="1"/>
  <c r="A2804" i="3" s="1"/>
  <c r="A2805" i="3" s="1"/>
  <c r="A2806" i="3" s="1"/>
  <c r="A2807" i="3" s="1"/>
  <c r="A2808" i="3" s="1"/>
  <c r="A2809" i="3" s="1"/>
  <c r="A2810" i="3" s="1"/>
  <c r="A2811" i="3" s="1"/>
  <c r="A2812" i="3" s="1"/>
  <c r="A2813" i="3" s="1"/>
  <c r="A2814" i="3" s="1"/>
  <c r="A2815" i="3" s="1"/>
  <c r="A2816" i="3" s="1"/>
  <c r="A2817" i="3" s="1"/>
  <c r="A2818" i="3" s="1"/>
  <c r="A2819" i="3" s="1"/>
  <c r="A2820" i="3" s="1"/>
  <c r="A2821" i="3" s="1"/>
  <c r="A2822" i="3" s="1"/>
  <c r="F2794" i="3"/>
  <c r="F2793" i="3"/>
  <c r="F2792" i="3"/>
  <c r="F2791" i="3"/>
  <c r="F2790" i="3"/>
  <c r="F2789" i="3"/>
  <c r="F2788" i="3"/>
  <c r="F2787" i="3"/>
  <c r="F2786" i="3"/>
  <c r="F2785" i="3"/>
  <c r="F2784" i="3"/>
  <c r="F2783" i="3"/>
  <c r="F2782" i="3"/>
  <c r="F2781" i="3"/>
  <c r="F2780" i="3"/>
  <c r="F2779" i="3"/>
  <c r="F2778" i="3"/>
  <c r="F2777" i="3"/>
  <c r="A2777" i="3"/>
  <c r="A2778" i="3" s="1"/>
  <c r="A2779" i="3" s="1"/>
  <c r="A2780" i="3" s="1"/>
  <c r="A2781" i="3" s="1"/>
  <c r="A2782" i="3" s="1"/>
  <c r="A2783" i="3" s="1"/>
  <c r="A2784" i="3" s="1"/>
  <c r="A2785" i="3" s="1"/>
  <c r="A2786" i="3" s="1"/>
  <c r="A2787" i="3" s="1"/>
  <c r="A2788" i="3" s="1"/>
  <c r="A2789" i="3" s="1"/>
  <c r="A2790" i="3" s="1"/>
  <c r="A2791" i="3" s="1"/>
  <c r="A2792" i="3" s="1"/>
  <c r="A2793" i="3" s="1"/>
  <c r="F2775" i="3"/>
  <c r="F2774" i="3"/>
  <c r="F2773" i="3"/>
  <c r="F2772" i="3"/>
  <c r="F2771" i="3"/>
  <c r="F2770" i="3"/>
  <c r="F2769" i="3"/>
  <c r="F2768" i="3"/>
  <c r="F2767" i="3"/>
  <c r="F2766" i="3"/>
  <c r="F2765" i="3"/>
  <c r="F2764" i="3"/>
  <c r="F2763" i="3"/>
  <c r="F2762" i="3"/>
  <c r="F2761" i="3"/>
  <c r="F2760" i="3"/>
  <c r="F2759" i="3"/>
  <c r="F2758" i="3"/>
  <c r="F2757" i="3"/>
  <c r="F2756" i="3"/>
  <c r="F2755" i="3"/>
  <c r="F2754" i="3"/>
  <c r="F2753" i="3"/>
  <c r="F2752" i="3"/>
  <c r="A2752" i="3"/>
  <c r="A2753" i="3" s="1"/>
  <c r="A2754" i="3" s="1"/>
  <c r="A2755" i="3" s="1"/>
  <c r="A2756" i="3" s="1"/>
  <c r="A2757" i="3" s="1"/>
  <c r="A2758" i="3" s="1"/>
  <c r="A2759" i="3" s="1"/>
  <c r="A2760" i="3" s="1"/>
  <c r="A2761" i="3" s="1"/>
  <c r="A2762" i="3" s="1"/>
  <c r="A2763" i="3" s="1"/>
  <c r="A2764" i="3" s="1"/>
  <c r="A2765" i="3" s="1"/>
  <c r="A2766" i="3" s="1"/>
  <c r="A2767" i="3" s="1"/>
  <c r="A2768" i="3" s="1"/>
  <c r="A2769" i="3" s="1"/>
  <c r="A2770" i="3" s="1"/>
  <c r="A2771" i="3" s="1"/>
  <c r="A2772" i="3" s="1"/>
  <c r="A2773" i="3" s="1"/>
  <c r="A2774" i="3" s="1"/>
  <c r="F2750" i="3"/>
  <c r="F2749" i="3"/>
  <c r="F2748" i="3"/>
  <c r="F2747" i="3"/>
  <c r="F2746" i="3"/>
  <c r="F2745" i="3"/>
  <c r="F2744" i="3"/>
  <c r="F2743" i="3"/>
  <c r="F2742" i="3"/>
  <c r="F2741" i="3"/>
  <c r="F2740" i="3"/>
  <c r="F2739" i="3"/>
  <c r="F2738" i="3"/>
  <c r="F2737" i="3"/>
  <c r="F2736" i="3"/>
  <c r="F2735" i="3"/>
  <c r="F2734" i="3"/>
  <c r="F2733" i="3"/>
  <c r="F2732" i="3"/>
  <c r="A2732" i="3"/>
  <c r="A2733" i="3" s="1"/>
  <c r="A2734" i="3" s="1"/>
  <c r="A2735" i="3" s="1"/>
  <c r="A2736" i="3" s="1"/>
  <c r="A2737" i="3" s="1"/>
  <c r="A2738" i="3" s="1"/>
  <c r="A2739" i="3" s="1"/>
  <c r="A2740" i="3" s="1"/>
  <c r="A2741" i="3" s="1"/>
  <c r="A2742" i="3" s="1"/>
  <c r="A2743" i="3" s="1"/>
  <c r="A2744" i="3" s="1"/>
  <c r="A2745" i="3" s="1"/>
  <c r="A2746" i="3" s="1"/>
  <c r="A2747" i="3" s="1"/>
  <c r="A2748" i="3" s="1"/>
  <c r="A2749" i="3" s="1"/>
  <c r="F2730" i="3"/>
  <c r="F2729" i="3"/>
  <c r="F2728" i="3"/>
  <c r="F2727" i="3"/>
  <c r="F2726" i="3"/>
  <c r="F2725" i="3"/>
  <c r="F2724" i="3"/>
  <c r="F2723" i="3"/>
  <c r="F2722" i="3"/>
  <c r="F2721" i="3"/>
  <c r="F2720" i="3"/>
  <c r="F2719" i="3"/>
  <c r="F2718" i="3"/>
  <c r="F2717" i="3"/>
  <c r="F2716" i="3"/>
  <c r="F2715" i="3"/>
  <c r="F2714" i="3"/>
  <c r="F2713" i="3"/>
  <c r="F2712" i="3"/>
  <c r="F2711" i="3"/>
  <c r="F2710" i="3"/>
  <c r="F2709" i="3"/>
  <c r="F2708" i="3"/>
  <c r="F2707" i="3"/>
  <c r="F2706" i="3"/>
  <c r="F2705" i="3"/>
  <c r="F2704" i="3"/>
  <c r="F2703" i="3"/>
  <c r="F2702" i="3"/>
  <c r="F2701" i="3"/>
  <c r="F2700" i="3"/>
  <c r="A2700" i="3"/>
  <c r="A2701" i="3" s="1"/>
  <c r="A2702" i="3" s="1"/>
  <c r="A2703" i="3" s="1"/>
  <c r="A2704" i="3" s="1"/>
  <c r="A2705" i="3" s="1"/>
  <c r="A2706" i="3" s="1"/>
  <c r="A2707" i="3" s="1"/>
  <c r="A2708" i="3" s="1"/>
  <c r="A2709" i="3" s="1"/>
  <c r="A2710" i="3" s="1"/>
  <c r="A2711" i="3" s="1"/>
  <c r="A2712" i="3" s="1"/>
  <c r="A2713" i="3" s="1"/>
  <c r="A2714" i="3" s="1"/>
  <c r="A2715" i="3" s="1"/>
  <c r="A2716" i="3" s="1"/>
  <c r="A2717" i="3" s="1"/>
  <c r="A2718" i="3" s="1"/>
  <c r="A2719" i="3" s="1"/>
  <c r="A2720" i="3" s="1"/>
  <c r="A2721" i="3" s="1"/>
  <c r="A2722" i="3" s="1"/>
  <c r="A2723" i="3" s="1"/>
  <c r="A2724" i="3" s="1"/>
  <c r="A2725" i="3" s="1"/>
  <c r="A2726" i="3" s="1"/>
  <c r="A2727" i="3" s="1"/>
  <c r="A2728" i="3" s="1"/>
  <c r="A2729" i="3" s="1"/>
  <c r="F2698" i="3"/>
  <c r="F2697" i="3"/>
  <c r="F2696" i="3"/>
  <c r="F2695" i="3"/>
  <c r="F2694" i="3"/>
  <c r="F2693" i="3"/>
  <c r="F2692" i="3"/>
  <c r="F2691" i="3"/>
  <c r="F2690" i="3"/>
  <c r="F2689" i="3"/>
  <c r="F2688" i="3"/>
  <c r="F2687" i="3"/>
  <c r="F2686" i="3"/>
  <c r="F2685" i="3"/>
  <c r="F2684" i="3"/>
  <c r="F2683" i="3"/>
  <c r="F2682" i="3"/>
  <c r="F2681" i="3"/>
  <c r="A2681" i="3"/>
  <c r="A2682" i="3" s="1"/>
  <c r="A2683" i="3" s="1"/>
  <c r="A2684" i="3" s="1"/>
  <c r="A2685" i="3" s="1"/>
  <c r="A2686" i="3" s="1"/>
  <c r="A2687" i="3" s="1"/>
  <c r="A2688" i="3" s="1"/>
  <c r="A2689" i="3" s="1"/>
  <c r="A2690" i="3" s="1"/>
  <c r="A2691" i="3" s="1"/>
  <c r="A2692" i="3" s="1"/>
  <c r="A2693" i="3" s="1"/>
  <c r="A2694" i="3" s="1"/>
  <c r="A2695" i="3" s="1"/>
  <c r="A2696" i="3" s="1"/>
  <c r="A2697" i="3" s="1"/>
  <c r="F2679" i="3"/>
  <c r="F2678" i="3"/>
  <c r="F2677" i="3"/>
  <c r="F2676" i="3"/>
  <c r="F2675" i="3"/>
  <c r="F2674" i="3"/>
  <c r="F2673" i="3"/>
  <c r="F2672" i="3"/>
  <c r="F2671" i="3"/>
  <c r="F2670" i="3"/>
  <c r="F2669" i="3"/>
  <c r="F2668" i="3"/>
  <c r="F2667" i="3"/>
  <c r="F2666" i="3"/>
  <c r="F2665" i="3"/>
  <c r="F2664" i="3"/>
  <c r="F2663" i="3"/>
  <c r="F2662" i="3"/>
  <c r="F2661" i="3"/>
  <c r="F2660" i="3"/>
  <c r="F2659" i="3"/>
  <c r="F2658" i="3"/>
  <c r="F2657" i="3"/>
  <c r="F2656" i="3"/>
  <c r="F2655" i="3"/>
  <c r="F2654" i="3"/>
  <c r="F2653" i="3"/>
  <c r="F2652" i="3"/>
  <c r="F2651" i="3"/>
  <c r="F2650" i="3"/>
  <c r="F2649" i="3"/>
  <c r="F2648" i="3"/>
  <c r="F2647" i="3"/>
  <c r="F2646" i="3"/>
  <c r="F2645" i="3"/>
  <c r="F2644" i="3"/>
  <c r="F2643" i="3"/>
  <c r="F2642" i="3"/>
  <c r="F2641" i="3"/>
  <c r="F2640" i="3"/>
  <c r="F2639" i="3"/>
  <c r="F2638" i="3"/>
  <c r="F2637" i="3"/>
  <c r="A2637" i="3"/>
  <c r="A2638" i="3" s="1"/>
  <c r="A2639" i="3" s="1"/>
  <c r="A2640" i="3" s="1"/>
  <c r="A2641" i="3" s="1"/>
  <c r="A2642" i="3" s="1"/>
  <c r="A2643" i="3" s="1"/>
  <c r="A2644" i="3" s="1"/>
  <c r="A2645" i="3" s="1"/>
  <c r="A2646" i="3" s="1"/>
  <c r="A2647" i="3" s="1"/>
  <c r="A2648" i="3" s="1"/>
  <c r="A2649" i="3" s="1"/>
  <c r="A2650" i="3" s="1"/>
  <c r="A2651" i="3" s="1"/>
  <c r="A2652" i="3" s="1"/>
  <c r="A2653" i="3" s="1"/>
  <c r="A2654" i="3" s="1"/>
  <c r="A2655" i="3" s="1"/>
  <c r="A2656" i="3" s="1"/>
  <c r="A2657" i="3" s="1"/>
  <c r="A2658" i="3" s="1"/>
  <c r="A2659" i="3" s="1"/>
  <c r="A2660" i="3" s="1"/>
  <c r="A2661" i="3" s="1"/>
  <c r="A2662" i="3" s="1"/>
  <c r="A2663" i="3" s="1"/>
  <c r="A2664" i="3" s="1"/>
  <c r="A2665" i="3" s="1"/>
  <c r="A2666" i="3" s="1"/>
  <c r="A2667" i="3" s="1"/>
  <c r="A2668" i="3" s="1"/>
  <c r="A2669" i="3" s="1"/>
  <c r="A2670" i="3" s="1"/>
  <c r="A2671" i="3" s="1"/>
  <c r="A2672" i="3" s="1"/>
  <c r="A2673" i="3" s="1"/>
  <c r="A2674" i="3" s="1"/>
  <c r="A2675" i="3" s="1"/>
  <c r="A2676" i="3" s="1"/>
  <c r="A2677" i="3" s="1"/>
  <c r="A2678" i="3" s="1"/>
  <c r="F2635" i="3"/>
  <c r="F2634" i="3"/>
  <c r="F2633" i="3"/>
  <c r="F2632" i="3"/>
  <c r="F2631" i="3"/>
  <c r="F2630" i="3"/>
  <c r="F2629" i="3"/>
  <c r="F2628" i="3"/>
  <c r="F2627" i="3"/>
  <c r="F2626" i="3"/>
  <c r="F2625" i="3"/>
  <c r="F2624" i="3"/>
  <c r="F2623" i="3"/>
  <c r="F2622" i="3"/>
  <c r="F2621" i="3"/>
  <c r="F2620" i="3"/>
  <c r="F2619" i="3"/>
  <c r="F2618" i="3"/>
  <c r="F2617" i="3"/>
  <c r="F2616" i="3"/>
  <c r="F2615" i="3"/>
  <c r="F2614" i="3"/>
  <c r="F2613" i="3"/>
  <c r="F2612" i="3"/>
  <c r="F2611" i="3"/>
  <c r="F2610" i="3"/>
  <c r="F2609" i="3"/>
  <c r="F2608" i="3"/>
  <c r="F2607" i="3"/>
  <c r="F2606" i="3"/>
  <c r="F2605" i="3"/>
  <c r="F2604" i="3"/>
  <c r="F2603" i="3"/>
  <c r="F2602" i="3"/>
  <c r="F2601" i="3"/>
  <c r="F2600" i="3"/>
  <c r="F2599" i="3"/>
  <c r="F2598" i="3"/>
  <c r="F2597" i="3"/>
  <c r="F2596" i="3"/>
  <c r="F2595" i="3"/>
  <c r="F2594" i="3"/>
  <c r="F2593" i="3"/>
  <c r="F2592" i="3"/>
  <c r="F2591" i="3"/>
  <c r="F2590" i="3"/>
  <c r="F2589" i="3"/>
  <c r="F2588" i="3"/>
  <c r="F2587" i="3"/>
  <c r="F2586" i="3"/>
  <c r="F2585" i="3"/>
  <c r="F2584" i="3"/>
  <c r="F2583" i="3"/>
  <c r="F2582" i="3"/>
  <c r="A2582" i="3"/>
  <c r="A2583" i="3" s="1"/>
  <c r="A2584" i="3" s="1"/>
  <c r="A2585" i="3" s="1"/>
  <c r="A2586" i="3" s="1"/>
  <c r="A2587" i="3" s="1"/>
  <c r="A2588" i="3" s="1"/>
  <c r="A2589" i="3" s="1"/>
  <c r="A2590" i="3" s="1"/>
  <c r="A2591" i="3" s="1"/>
  <c r="A2592" i="3" s="1"/>
  <c r="A2593" i="3" s="1"/>
  <c r="A2594" i="3" s="1"/>
  <c r="A2595" i="3" s="1"/>
  <c r="A2596" i="3" s="1"/>
  <c r="A2597" i="3" s="1"/>
  <c r="A2598" i="3" s="1"/>
  <c r="A2599" i="3" s="1"/>
  <c r="A2600" i="3" s="1"/>
  <c r="A2601" i="3" s="1"/>
  <c r="A2602" i="3" s="1"/>
  <c r="A2603" i="3" s="1"/>
  <c r="A2604" i="3" s="1"/>
  <c r="A2605" i="3" s="1"/>
  <c r="A2606" i="3" s="1"/>
  <c r="A2607" i="3" s="1"/>
  <c r="A2608" i="3" s="1"/>
  <c r="A2609" i="3" s="1"/>
  <c r="A2610" i="3" s="1"/>
  <c r="A2611" i="3" s="1"/>
  <c r="A2612" i="3" s="1"/>
  <c r="A2613" i="3" s="1"/>
  <c r="A2614" i="3" s="1"/>
  <c r="A2615" i="3" s="1"/>
  <c r="A2616" i="3" s="1"/>
  <c r="A2617" i="3" s="1"/>
  <c r="A2618" i="3" s="1"/>
  <c r="A2619" i="3" s="1"/>
  <c r="A2620" i="3" s="1"/>
  <c r="A2621" i="3" s="1"/>
  <c r="A2622" i="3" s="1"/>
  <c r="A2623" i="3" s="1"/>
  <c r="A2624" i="3" s="1"/>
  <c r="A2625" i="3" s="1"/>
  <c r="A2626" i="3" s="1"/>
  <c r="A2627" i="3" s="1"/>
  <c r="A2628" i="3" s="1"/>
  <c r="A2629" i="3" s="1"/>
  <c r="A2630" i="3" s="1"/>
  <c r="A2631" i="3" s="1"/>
  <c r="A2632" i="3" s="1"/>
  <c r="A2633" i="3" s="1"/>
  <c r="A2634" i="3" s="1"/>
  <c r="F2580" i="3"/>
  <c r="F2579" i="3"/>
  <c r="F2578" i="3"/>
  <c r="F2577" i="3"/>
  <c r="F2576" i="3"/>
  <c r="F2575" i="3"/>
  <c r="F2574" i="3"/>
  <c r="F2573" i="3"/>
  <c r="F2572" i="3"/>
  <c r="F2571" i="3"/>
  <c r="F2570" i="3"/>
  <c r="F2569" i="3"/>
  <c r="F2568" i="3"/>
  <c r="F2567" i="3"/>
  <c r="F2566" i="3"/>
  <c r="F2565" i="3"/>
  <c r="F2564" i="3"/>
  <c r="F2563" i="3"/>
  <c r="F2562" i="3"/>
  <c r="F2561" i="3"/>
  <c r="F2560" i="3"/>
  <c r="F2559" i="3"/>
  <c r="F2558" i="3"/>
  <c r="F2557" i="3"/>
  <c r="F2556" i="3"/>
  <c r="F2555" i="3"/>
  <c r="F2554" i="3"/>
  <c r="F2553" i="3"/>
  <c r="F2552" i="3"/>
  <c r="F2551" i="3"/>
  <c r="F2550" i="3"/>
  <c r="F2549" i="3"/>
  <c r="F2548" i="3"/>
  <c r="F2547" i="3"/>
  <c r="F2546" i="3"/>
  <c r="F2545" i="3"/>
  <c r="F2544" i="3"/>
  <c r="F2543" i="3"/>
  <c r="F2542" i="3"/>
  <c r="F2541" i="3"/>
  <c r="F2540" i="3"/>
  <c r="F2539" i="3"/>
  <c r="F2538" i="3"/>
  <c r="F2537" i="3"/>
  <c r="F2536" i="3"/>
  <c r="F2535" i="3"/>
  <c r="F2534" i="3"/>
  <c r="F2533" i="3"/>
  <c r="F2532" i="3"/>
  <c r="A2532" i="3"/>
  <c r="A2533" i="3" s="1"/>
  <c r="A2534" i="3" s="1"/>
  <c r="A2535" i="3" s="1"/>
  <c r="A2536" i="3" s="1"/>
  <c r="A2537" i="3" s="1"/>
  <c r="A2538" i="3" s="1"/>
  <c r="A2539" i="3" s="1"/>
  <c r="A2540" i="3" s="1"/>
  <c r="A2541" i="3" s="1"/>
  <c r="A2542" i="3" s="1"/>
  <c r="A2543" i="3" s="1"/>
  <c r="A2544" i="3" s="1"/>
  <c r="A2545" i="3" s="1"/>
  <c r="A2546" i="3" s="1"/>
  <c r="A2547" i="3" s="1"/>
  <c r="A2548" i="3" s="1"/>
  <c r="A2549" i="3" s="1"/>
  <c r="A2550" i="3" s="1"/>
  <c r="A2551" i="3" s="1"/>
  <c r="A2552" i="3" s="1"/>
  <c r="A2553" i="3" s="1"/>
  <c r="A2554" i="3" s="1"/>
  <c r="A2555" i="3" s="1"/>
  <c r="A2556" i="3" s="1"/>
  <c r="A2557" i="3" s="1"/>
  <c r="A2558" i="3" s="1"/>
  <c r="A2559" i="3" s="1"/>
  <c r="A2560" i="3" s="1"/>
  <c r="A2561" i="3" s="1"/>
  <c r="A2562" i="3" s="1"/>
  <c r="A2563" i="3" s="1"/>
  <c r="A2564" i="3" s="1"/>
  <c r="A2565" i="3" s="1"/>
  <c r="A2566" i="3" s="1"/>
  <c r="A2567" i="3" s="1"/>
  <c r="A2568" i="3" s="1"/>
  <c r="A2569" i="3" s="1"/>
  <c r="A2570" i="3" s="1"/>
  <c r="A2571" i="3" s="1"/>
  <c r="A2572" i="3" s="1"/>
  <c r="A2573" i="3" s="1"/>
  <c r="A2574" i="3" s="1"/>
  <c r="A2575" i="3" s="1"/>
  <c r="A2576" i="3" s="1"/>
  <c r="A2577" i="3" s="1"/>
  <c r="A2578" i="3" s="1"/>
  <c r="A2579" i="3" s="1"/>
  <c r="F2530" i="3"/>
  <c r="F2529" i="3"/>
  <c r="F2528" i="3"/>
  <c r="F2527" i="3"/>
  <c r="F2526" i="3"/>
  <c r="F2525" i="3"/>
  <c r="F2524" i="3"/>
  <c r="F2523" i="3"/>
  <c r="F2522" i="3"/>
  <c r="F2521" i="3"/>
  <c r="F2520" i="3"/>
  <c r="F2519" i="3"/>
  <c r="F2518" i="3"/>
  <c r="F2517" i="3"/>
  <c r="F2516" i="3"/>
  <c r="F2515" i="3"/>
  <c r="F2514" i="3"/>
  <c r="F2513" i="3"/>
  <c r="F2512" i="3"/>
  <c r="F2511" i="3"/>
  <c r="F2510" i="3"/>
  <c r="F2509" i="3"/>
  <c r="F2508" i="3"/>
  <c r="F2507" i="3"/>
  <c r="F2506" i="3"/>
  <c r="F2505" i="3"/>
  <c r="F2504" i="3"/>
  <c r="F2503" i="3"/>
  <c r="F2502" i="3"/>
  <c r="F2501" i="3"/>
  <c r="F2500" i="3"/>
  <c r="F2499" i="3"/>
  <c r="F2498" i="3"/>
  <c r="F2497" i="3"/>
  <c r="F2496" i="3"/>
  <c r="F2495" i="3"/>
  <c r="F2494" i="3"/>
  <c r="F2493" i="3"/>
  <c r="F2492" i="3"/>
  <c r="F2491" i="3"/>
  <c r="F2490" i="3"/>
  <c r="F2489" i="3"/>
  <c r="F2488" i="3"/>
  <c r="F2487" i="3"/>
  <c r="F2486" i="3"/>
  <c r="F2485" i="3"/>
  <c r="A2485" i="3"/>
  <c r="A2486" i="3" s="1"/>
  <c r="A2487" i="3" s="1"/>
  <c r="A2488" i="3" s="1"/>
  <c r="A2489" i="3" s="1"/>
  <c r="A2490" i="3" s="1"/>
  <c r="A2491" i="3" s="1"/>
  <c r="A2492" i="3" s="1"/>
  <c r="A2493" i="3" s="1"/>
  <c r="A2494" i="3" s="1"/>
  <c r="A2495" i="3" s="1"/>
  <c r="A2496" i="3" s="1"/>
  <c r="A2497" i="3" s="1"/>
  <c r="A2498" i="3" s="1"/>
  <c r="A2499" i="3" s="1"/>
  <c r="A2500" i="3" s="1"/>
  <c r="A2501" i="3" s="1"/>
  <c r="A2502" i="3" s="1"/>
  <c r="A2503" i="3" s="1"/>
  <c r="A2504" i="3" s="1"/>
  <c r="A2505" i="3" s="1"/>
  <c r="A2506" i="3" s="1"/>
  <c r="A2507" i="3" s="1"/>
  <c r="A2508" i="3" s="1"/>
  <c r="A2509" i="3" s="1"/>
  <c r="A2510" i="3" s="1"/>
  <c r="A2511" i="3" s="1"/>
  <c r="A2512" i="3" s="1"/>
  <c r="A2513" i="3" s="1"/>
  <c r="A2514" i="3" s="1"/>
  <c r="A2515" i="3" s="1"/>
  <c r="A2516" i="3" s="1"/>
  <c r="A2517" i="3" s="1"/>
  <c r="A2518" i="3" s="1"/>
  <c r="A2519" i="3" s="1"/>
  <c r="A2520" i="3" s="1"/>
  <c r="A2521" i="3" s="1"/>
  <c r="A2522" i="3" s="1"/>
  <c r="A2523" i="3" s="1"/>
  <c r="A2524" i="3" s="1"/>
  <c r="A2525" i="3" s="1"/>
  <c r="A2526" i="3" s="1"/>
  <c r="F2483" i="3"/>
  <c r="F2482" i="3"/>
  <c r="F2481" i="3"/>
  <c r="F2480" i="3"/>
  <c r="F2479" i="3"/>
  <c r="F2478" i="3"/>
  <c r="F2477" i="3"/>
  <c r="F2476" i="3"/>
  <c r="F2475" i="3"/>
  <c r="F2474" i="3"/>
  <c r="F2473" i="3"/>
  <c r="F2472" i="3"/>
  <c r="F2471" i="3"/>
  <c r="F2470" i="3"/>
  <c r="F2469" i="3"/>
  <c r="F2468" i="3"/>
  <c r="F2467" i="3"/>
  <c r="F2466" i="3"/>
  <c r="F2465" i="3"/>
  <c r="F2464" i="3"/>
  <c r="F2463" i="3"/>
  <c r="F2462" i="3"/>
  <c r="F2461" i="3"/>
  <c r="F2460" i="3"/>
  <c r="F2459" i="3"/>
  <c r="F2458" i="3"/>
  <c r="F2457" i="3"/>
  <c r="F2456" i="3"/>
  <c r="F2455" i="3"/>
  <c r="F2454" i="3"/>
  <c r="F2453" i="3"/>
  <c r="F2452" i="3"/>
  <c r="F2451" i="3"/>
  <c r="F2450" i="3"/>
  <c r="F2449" i="3"/>
  <c r="F2448" i="3"/>
  <c r="F2447" i="3"/>
  <c r="F2446" i="3"/>
  <c r="F2445" i="3"/>
  <c r="F2444" i="3"/>
  <c r="F2443" i="3"/>
  <c r="F2442" i="3"/>
  <c r="F2441" i="3"/>
  <c r="A2441" i="3"/>
  <c r="A2442" i="3" s="1"/>
  <c r="A2443" i="3" s="1"/>
  <c r="A2444" i="3" s="1"/>
  <c r="A2445" i="3" s="1"/>
  <c r="A2446" i="3" s="1"/>
  <c r="A2447" i="3" s="1"/>
  <c r="A2448" i="3" s="1"/>
  <c r="A2449" i="3" s="1"/>
  <c r="A2450" i="3" s="1"/>
  <c r="A2451" i="3" s="1"/>
  <c r="A2452" i="3" s="1"/>
  <c r="A2453" i="3" s="1"/>
  <c r="A2454" i="3" s="1"/>
  <c r="A2455" i="3" s="1"/>
  <c r="A2456" i="3" s="1"/>
  <c r="A2457" i="3" s="1"/>
  <c r="A2458" i="3" s="1"/>
  <c r="A2459" i="3" s="1"/>
  <c r="A2460" i="3" s="1"/>
  <c r="A2461" i="3" s="1"/>
  <c r="A2462" i="3" s="1"/>
  <c r="A2463" i="3" s="1"/>
  <c r="A2464" i="3" s="1"/>
  <c r="A2465" i="3" s="1"/>
  <c r="A2466" i="3" s="1"/>
  <c r="A2467" i="3" s="1"/>
  <c r="A2468" i="3" s="1"/>
  <c r="A2469" i="3" s="1"/>
  <c r="A2470" i="3" s="1"/>
  <c r="A2471" i="3" s="1"/>
  <c r="A2472" i="3" s="1"/>
  <c r="A2473" i="3" s="1"/>
  <c r="A2474" i="3" s="1"/>
  <c r="A2475" i="3" s="1"/>
  <c r="A2476" i="3" s="1"/>
  <c r="A2477" i="3" s="1"/>
  <c r="A2478" i="3" s="1"/>
  <c r="A2479" i="3" s="1"/>
  <c r="F2436" i="3"/>
  <c r="F2435" i="3"/>
  <c r="J2435" i="3" s="1"/>
  <c r="F2430" i="3"/>
  <c r="I2430" i="3" s="1"/>
  <c r="F2429" i="3"/>
  <c r="I2429" i="3" s="1"/>
  <c r="F2426" i="3"/>
  <c r="F2425" i="3"/>
  <c r="F2424" i="3"/>
  <c r="F2421" i="3"/>
  <c r="F2420" i="3"/>
  <c r="B2416" i="3"/>
  <c r="F2414" i="3"/>
  <c r="F2413" i="3"/>
  <c r="F2412" i="3"/>
  <c r="F2411" i="3"/>
  <c r="F2408" i="3"/>
  <c r="F2407" i="3"/>
  <c r="F2406" i="3"/>
  <c r="F2405" i="3"/>
  <c r="F2402" i="3"/>
  <c r="I2402" i="3" s="1"/>
  <c r="F2401" i="3"/>
  <c r="I2401" i="3" s="1"/>
  <c r="F2398" i="3"/>
  <c r="I2398" i="3" s="1"/>
  <c r="F2397" i="3"/>
  <c r="I2397" i="3" s="1"/>
  <c r="F2396" i="3"/>
  <c r="I2396" i="3" s="1"/>
  <c r="F2393" i="3"/>
  <c r="I2393" i="3" s="1"/>
  <c r="F2392" i="3"/>
  <c r="I2392" i="3" s="1"/>
  <c r="F2391" i="3"/>
  <c r="I2391" i="3" s="1"/>
  <c r="F2390" i="3"/>
  <c r="F2389" i="3"/>
  <c r="I2389" i="3" s="1"/>
  <c r="F2383" i="3"/>
  <c r="I2383" i="3" s="1"/>
  <c r="F2382" i="3"/>
  <c r="I2382" i="3" s="1"/>
  <c r="F2379" i="3"/>
  <c r="I2379" i="3" s="1"/>
  <c r="F2378" i="3"/>
  <c r="I2378" i="3" s="1"/>
  <c r="F2377" i="3"/>
  <c r="I2377" i="3" s="1"/>
  <c r="F2376" i="3"/>
  <c r="I2376" i="3" s="1"/>
  <c r="F2375" i="3"/>
  <c r="I2375" i="3" s="1"/>
  <c r="F2372" i="3"/>
  <c r="I2372" i="3" s="1"/>
  <c r="F2371" i="3"/>
  <c r="I2371" i="3" s="1"/>
  <c r="F2370" i="3"/>
  <c r="F2369" i="3"/>
  <c r="F2368" i="3"/>
  <c r="F2367" i="3"/>
  <c r="I2367" i="3" s="1"/>
  <c r="F2366" i="3"/>
  <c r="I2366" i="3" s="1"/>
  <c r="F2365" i="3"/>
  <c r="B2361" i="3"/>
  <c r="B2385" i="3" s="1"/>
  <c r="F2359" i="3"/>
  <c r="I2359" i="3" s="1"/>
  <c r="F2356" i="3"/>
  <c r="I2356" i="3" s="1"/>
  <c r="F2353" i="3"/>
  <c r="I2353" i="3" s="1"/>
  <c r="F2352" i="3"/>
  <c r="I2352" i="3" s="1"/>
  <c r="F2351" i="3"/>
  <c r="I2351" i="3" s="1"/>
  <c r="F2350" i="3"/>
  <c r="I2350" i="3" s="1"/>
  <c r="F2347" i="3"/>
  <c r="F2346" i="3"/>
  <c r="F2345" i="3"/>
  <c r="F2344" i="3"/>
  <c r="F2343" i="3"/>
  <c r="F2342" i="3"/>
  <c r="F2341" i="3"/>
  <c r="F2340" i="3"/>
  <c r="F2339" i="3"/>
  <c r="B2335" i="3"/>
  <c r="F2333" i="3"/>
  <c r="I2333" i="3" s="1"/>
  <c r="F2330" i="3"/>
  <c r="I2330" i="3" s="1"/>
  <c r="F2329" i="3"/>
  <c r="I2329" i="3" s="1"/>
  <c r="F2326" i="3"/>
  <c r="I2326" i="3" s="1"/>
  <c r="F2325" i="3"/>
  <c r="F2324" i="3"/>
  <c r="I2324" i="3" s="1"/>
  <c r="B2320" i="3"/>
  <c r="F2318" i="3"/>
  <c r="I2318" i="3" s="1"/>
  <c r="F2315" i="3"/>
  <c r="I2315" i="3" s="1"/>
  <c r="F2314" i="3"/>
  <c r="I2314" i="3" s="1"/>
  <c r="F2311" i="3"/>
  <c r="I2311" i="3" s="1"/>
  <c r="F2310" i="3"/>
  <c r="F2309" i="3"/>
  <c r="I2309" i="3" s="1"/>
  <c r="B2305" i="3"/>
  <c r="F2303" i="3"/>
  <c r="I2303" i="3" s="1"/>
  <c r="F2300" i="3"/>
  <c r="I2300" i="3" s="1"/>
  <c r="F2299" i="3"/>
  <c r="I2299" i="3" s="1"/>
  <c r="F2296" i="3"/>
  <c r="I2296" i="3" s="1"/>
  <c r="F2295" i="3"/>
  <c r="F2294" i="3"/>
  <c r="I2294" i="3" s="1"/>
  <c r="B2290" i="3"/>
  <c r="F2288" i="3"/>
  <c r="I2288" i="3" s="1"/>
  <c r="F2285" i="3"/>
  <c r="I2285" i="3" s="1"/>
  <c r="F2284" i="3"/>
  <c r="I2284" i="3" s="1"/>
  <c r="F2283" i="3"/>
  <c r="I2283" i="3" s="1"/>
  <c r="F2282" i="3"/>
  <c r="I2282" i="3" s="1"/>
  <c r="F2281" i="3"/>
  <c r="I2281" i="3" s="1"/>
  <c r="F2278" i="3"/>
  <c r="I2278" i="3" s="1"/>
  <c r="F2277" i="3"/>
  <c r="I2277" i="3" s="1"/>
  <c r="F2276" i="3"/>
  <c r="I2276" i="3" s="1"/>
  <c r="F2275" i="3"/>
  <c r="F2274" i="3"/>
  <c r="F2273" i="3"/>
  <c r="F2270" i="3"/>
  <c r="F2269" i="3"/>
  <c r="F2268" i="3"/>
  <c r="F2267" i="3"/>
  <c r="F2266" i="3"/>
  <c r="I2266" i="3" s="1"/>
  <c r="F2265" i="3"/>
  <c r="I2265" i="3" s="1"/>
  <c r="F2264" i="3"/>
  <c r="F2263" i="3"/>
  <c r="I2263" i="3" s="1"/>
  <c r="B2259" i="3"/>
  <c r="F2257" i="3"/>
  <c r="I2257" i="3" s="1"/>
  <c r="F2254" i="3"/>
  <c r="F2253" i="3"/>
  <c r="F2250" i="3"/>
  <c r="F2249" i="3"/>
  <c r="F2248" i="3"/>
  <c r="I2248" i="3" s="1"/>
  <c r="B2244" i="3"/>
  <c r="F2242" i="3"/>
  <c r="I2242" i="3" s="1"/>
  <c r="F2239" i="3"/>
  <c r="I2239" i="3" s="1"/>
  <c r="F2238" i="3"/>
  <c r="I2238" i="3" s="1"/>
  <c r="F2235" i="3"/>
  <c r="I2235" i="3" s="1"/>
  <c r="F2234" i="3"/>
  <c r="F2233" i="3"/>
  <c r="I2233" i="3" s="1"/>
  <c r="B2229" i="3"/>
  <c r="F2227" i="3"/>
  <c r="I2227" i="3" s="1"/>
  <c r="F2224" i="3"/>
  <c r="I2224" i="3" s="1"/>
  <c r="F2223" i="3"/>
  <c r="I2223" i="3" s="1"/>
  <c r="F2220" i="3"/>
  <c r="I2220" i="3" s="1"/>
  <c r="F2219" i="3"/>
  <c r="F2218" i="3"/>
  <c r="I2218" i="3" s="1"/>
  <c r="B2214" i="3"/>
  <c r="F2212" i="3"/>
  <c r="F2211" i="3"/>
  <c r="F2210" i="3"/>
  <c r="F2209" i="3"/>
  <c r="F2208" i="3"/>
  <c r="I2208" i="3" s="1"/>
  <c r="F2207" i="3"/>
  <c r="F2206" i="3"/>
  <c r="F2205" i="3"/>
  <c r="F2202" i="3"/>
  <c r="I2202" i="3" s="1"/>
  <c r="F2201" i="3"/>
  <c r="F2200" i="3"/>
  <c r="I2200" i="3" s="1"/>
  <c r="F2199" i="3"/>
  <c r="F2198" i="3"/>
  <c r="F2197" i="3"/>
  <c r="F2196" i="3"/>
  <c r="F2195" i="3"/>
  <c r="F2194" i="3"/>
  <c r="F2193" i="3"/>
  <c r="F2192" i="3"/>
  <c r="F2191" i="3"/>
  <c r="F2190" i="3"/>
  <c r="B2186" i="3"/>
  <c r="F2185" i="3"/>
  <c r="F2184" i="3"/>
  <c r="F2183" i="3"/>
  <c r="F2182" i="3"/>
  <c r="B2179" i="3"/>
  <c r="F2176" i="3"/>
  <c r="I2176" i="3" s="1"/>
  <c r="F2175" i="3"/>
  <c r="F2174" i="3"/>
  <c r="I2174" i="3" s="1"/>
  <c r="F2171" i="3"/>
  <c r="I2171" i="3" s="1"/>
  <c r="F2168" i="3"/>
  <c r="F2165" i="3"/>
  <c r="I2165" i="3" s="1"/>
  <c r="B2160" i="3"/>
  <c r="F2157" i="3"/>
  <c r="F2156" i="3"/>
  <c r="I2156" i="3" s="1"/>
  <c r="F2155" i="3"/>
  <c r="F2154" i="3"/>
  <c r="F2153" i="3"/>
  <c r="I2153" i="3" s="1"/>
  <c r="F2152" i="3"/>
  <c r="I2152" i="3" s="1"/>
  <c r="F2151" i="3"/>
  <c r="I2151" i="3" s="1"/>
  <c r="F2150" i="3"/>
  <c r="I2150" i="3" s="1"/>
  <c r="F2149" i="3"/>
  <c r="I2149" i="3" s="1"/>
  <c r="F2148" i="3"/>
  <c r="I2148" i="3" s="1"/>
  <c r="B2144" i="3"/>
  <c r="F2142" i="3"/>
  <c r="I2142" i="3" s="1"/>
  <c r="F2141" i="3"/>
  <c r="I2141" i="3" s="1"/>
  <c r="F2140" i="3"/>
  <c r="I2140" i="3" s="1"/>
  <c r="F2139" i="3"/>
  <c r="I2139" i="3" s="1"/>
  <c r="F2138" i="3"/>
  <c r="I2138" i="3" s="1"/>
  <c r="F2137" i="3"/>
  <c r="I2137" i="3" s="1"/>
  <c r="F2136" i="3"/>
  <c r="I2136" i="3" s="1"/>
  <c r="F2135" i="3"/>
  <c r="I2135" i="3" s="1"/>
  <c r="F2134" i="3"/>
  <c r="I2134" i="3" s="1"/>
  <c r="F2133" i="3"/>
  <c r="I2133" i="3" s="1"/>
  <c r="F2132" i="3"/>
  <c r="I2132" i="3" s="1"/>
  <c r="F2131" i="3"/>
  <c r="I2131" i="3" s="1"/>
  <c r="F2130" i="3"/>
  <c r="I2130" i="3" s="1"/>
  <c r="F2129" i="3"/>
  <c r="I2129" i="3" s="1"/>
  <c r="F2128" i="3"/>
  <c r="I2128" i="3" s="1"/>
  <c r="F2127" i="3"/>
  <c r="I2127" i="3" s="1"/>
  <c r="F2126" i="3"/>
  <c r="I2126" i="3" s="1"/>
  <c r="F2125" i="3"/>
  <c r="I2125" i="3" s="1"/>
  <c r="F2124" i="3"/>
  <c r="I2124" i="3" s="1"/>
  <c r="F2123" i="3"/>
  <c r="I2123" i="3" s="1"/>
  <c r="F2122" i="3"/>
  <c r="I2122" i="3" s="1"/>
  <c r="F2121" i="3"/>
  <c r="I2121" i="3" s="1"/>
  <c r="F2120" i="3"/>
  <c r="I2120" i="3" s="1"/>
  <c r="F2119" i="3"/>
  <c r="I2119" i="3" s="1"/>
  <c r="F2118" i="3"/>
  <c r="I2118" i="3" s="1"/>
  <c r="F2117" i="3"/>
  <c r="I2117" i="3" s="1"/>
  <c r="F2116" i="3"/>
  <c r="I2116" i="3" s="1"/>
  <c r="F2115" i="3"/>
  <c r="I2115" i="3" s="1"/>
  <c r="F2114" i="3"/>
  <c r="I2114" i="3" s="1"/>
  <c r="F2113" i="3"/>
  <c r="I2113" i="3" s="1"/>
  <c r="F2112" i="3"/>
  <c r="I2112" i="3" s="1"/>
  <c r="F2111" i="3"/>
  <c r="I2111" i="3" s="1"/>
  <c r="F2110" i="3"/>
  <c r="I2110" i="3" s="1"/>
  <c r="F2109" i="3"/>
  <c r="I2109" i="3" s="1"/>
  <c r="F2108" i="3"/>
  <c r="I2108" i="3" s="1"/>
  <c r="F2107" i="3"/>
  <c r="I2107" i="3" s="1"/>
  <c r="F2106" i="3"/>
  <c r="I2106" i="3" s="1"/>
  <c r="F2105" i="3"/>
  <c r="I2105" i="3" s="1"/>
  <c r="F2104" i="3"/>
  <c r="I2104" i="3" s="1"/>
  <c r="F2103" i="3"/>
  <c r="I2103" i="3" s="1"/>
  <c r="F2102" i="3"/>
  <c r="I2102" i="3" s="1"/>
  <c r="F2101" i="3"/>
  <c r="I2101" i="3" s="1"/>
  <c r="F2100" i="3"/>
  <c r="I2100" i="3" s="1"/>
  <c r="F2099" i="3"/>
  <c r="I2099" i="3" s="1"/>
  <c r="F2098" i="3"/>
  <c r="F2097" i="3"/>
  <c r="B2094" i="3"/>
  <c r="F2091" i="3"/>
  <c r="I2091" i="3" s="1"/>
  <c r="F2090" i="3"/>
  <c r="I2090" i="3" s="1"/>
  <c r="F2089" i="3"/>
  <c r="I2089" i="3" s="1"/>
  <c r="F2086" i="3"/>
  <c r="I2086" i="3" s="1"/>
  <c r="F2085" i="3"/>
  <c r="F2082" i="3"/>
  <c r="B2077" i="3"/>
  <c r="F2074" i="3"/>
  <c r="F2073" i="3"/>
  <c r="F2070" i="3"/>
  <c r="F2069" i="3"/>
  <c r="F2068" i="3"/>
  <c r="F2067" i="3"/>
  <c r="F2066" i="3"/>
  <c r="F2065" i="3"/>
  <c r="F2064" i="3"/>
  <c r="F2063" i="3"/>
  <c r="F2062" i="3"/>
  <c r="B2057" i="3"/>
  <c r="F2054" i="3"/>
  <c r="I2054" i="3" s="1"/>
  <c r="F2053" i="3"/>
  <c r="I2053" i="3" s="1"/>
  <c r="F2052" i="3"/>
  <c r="I2052" i="3" s="1"/>
  <c r="F2049" i="3"/>
  <c r="F2048" i="3"/>
  <c r="F2047" i="3"/>
  <c r="F2046" i="3"/>
  <c r="F2045" i="3"/>
  <c r="F2044" i="3"/>
  <c r="I2044" i="3" s="1"/>
  <c r="F2043" i="3"/>
  <c r="F2040" i="3"/>
  <c r="F2039" i="3"/>
  <c r="F2038" i="3"/>
  <c r="F2037" i="3"/>
  <c r="F2036" i="3"/>
  <c r="F2035" i="3"/>
  <c r="F2034" i="3"/>
  <c r="F2033" i="3"/>
  <c r="F2032" i="3"/>
  <c r="B2027" i="3"/>
  <c r="F2025" i="3"/>
  <c r="F2024" i="3"/>
  <c r="I2024" i="3" s="1"/>
  <c r="F2023" i="3"/>
  <c r="I2023" i="3" s="1"/>
  <c r="F2022" i="3"/>
  <c r="I2022" i="3" s="1"/>
  <c r="F2021" i="3"/>
  <c r="I2021" i="3" s="1"/>
  <c r="F2020" i="3"/>
  <c r="F2019" i="3"/>
  <c r="F2018" i="3"/>
  <c r="F2017" i="3"/>
  <c r="F2016" i="3"/>
  <c r="B2011" i="3"/>
  <c r="F2008" i="3"/>
  <c r="F2005" i="3"/>
  <c r="F2004" i="3"/>
  <c r="F2001" i="3"/>
  <c r="F2000" i="3"/>
  <c r="F1999" i="3"/>
  <c r="F1996" i="3"/>
  <c r="I1996" i="3" s="1"/>
  <c r="F1995" i="3"/>
  <c r="I1995" i="3" s="1"/>
  <c r="F1994" i="3"/>
  <c r="I1994" i="3" s="1"/>
  <c r="F1991" i="3"/>
  <c r="F1990" i="3"/>
  <c r="F1989" i="3"/>
  <c r="F1988" i="3"/>
  <c r="F1987" i="3"/>
  <c r="F1984" i="3"/>
  <c r="F1983" i="3"/>
  <c r="F1982" i="3"/>
  <c r="F1981" i="3"/>
  <c r="F1980" i="3"/>
  <c r="I1980" i="3" s="1"/>
  <c r="F1979" i="3"/>
  <c r="F1978" i="3"/>
  <c r="F1977" i="3"/>
  <c r="F1974" i="3"/>
  <c r="F1973" i="3"/>
  <c r="F1972" i="3"/>
  <c r="F1971" i="3"/>
  <c r="F1970" i="3"/>
  <c r="F1969" i="3"/>
  <c r="B1964" i="3"/>
  <c r="F1961" i="3"/>
  <c r="I1961" i="3" s="1"/>
  <c r="F1960" i="3"/>
  <c r="I1960" i="3" s="1"/>
  <c r="F1957" i="3"/>
  <c r="I1957" i="3" s="1"/>
  <c r="F1956" i="3"/>
  <c r="I1956" i="3" s="1"/>
  <c r="F1955" i="3"/>
  <c r="F1954" i="3"/>
  <c r="I1954" i="3" s="1"/>
  <c r="F1951" i="3"/>
  <c r="F1950" i="3"/>
  <c r="I1950" i="3" s="1"/>
  <c r="F1949" i="3"/>
  <c r="I1949" i="3" s="1"/>
  <c r="F1948" i="3"/>
  <c r="F1947" i="3"/>
  <c r="F1946" i="3"/>
  <c r="F1945" i="3"/>
  <c r="F1944" i="3"/>
  <c r="I1944" i="3" s="1"/>
  <c r="F1943" i="3"/>
  <c r="I1943" i="3" s="1"/>
  <c r="B1938" i="3"/>
  <c r="F1935" i="3"/>
  <c r="F1934" i="3"/>
  <c r="F1933" i="3"/>
  <c r="F1930" i="3"/>
  <c r="I1930" i="3" s="1"/>
  <c r="F1929" i="3"/>
  <c r="F1928" i="3"/>
  <c r="F1927" i="3"/>
  <c r="F1926" i="3"/>
  <c r="F1925" i="3"/>
  <c r="F1922" i="3"/>
  <c r="I1922" i="3" s="1"/>
  <c r="F1921" i="3"/>
  <c r="I1921" i="3" s="1"/>
  <c r="F1918" i="3"/>
  <c r="F1917" i="3"/>
  <c r="I1917" i="3" s="1"/>
  <c r="F1916" i="3"/>
  <c r="I1916" i="3" s="1"/>
  <c r="F1915" i="3"/>
  <c r="I1915" i="3" s="1"/>
  <c r="F1914" i="3"/>
  <c r="I1914" i="3" s="1"/>
  <c r="F1911" i="3"/>
  <c r="I1911" i="3" s="1"/>
  <c r="F1910" i="3"/>
  <c r="I1910" i="3" s="1"/>
  <c r="F1909" i="3"/>
  <c r="F1908" i="3"/>
  <c r="F1907" i="3"/>
  <c r="I1907" i="3" s="1"/>
  <c r="F1906" i="3"/>
  <c r="I1906" i="3" s="1"/>
  <c r="B1901" i="3"/>
  <c r="F1898" i="3"/>
  <c r="F1897" i="3"/>
  <c r="F1894" i="3"/>
  <c r="I1894" i="3" s="1"/>
  <c r="F1893" i="3"/>
  <c r="I1893" i="3" s="1"/>
  <c r="F1892" i="3"/>
  <c r="F1891" i="3"/>
  <c r="I1891" i="3" s="1"/>
  <c r="F1890" i="3"/>
  <c r="F1889" i="3"/>
  <c r="F1888" i="3"/>
  <c r="F1887" i="3"/>
  <c r="F1884" i="3"/>
  <c r="I1884" i="3" s="1"/>
  <c r="F1883" i="3"/>
  <c r="I1883" i="3" s="1"/>
  <c r="F1882" i="3"/>
  <c r="I1882" i="3" s="1"/>
  <c r="F1881" i="3"/>
  <c r="I1881" i="3" s="1"/>
  <c r="F1878" i="3"/>
  <c r="F1877" i="3"/>
  <c r="F1876" i="3"/>
  <c r="F1875" i="3"/>
  <c r="F1874" i="3"/>
  <c r="F1873" i="3"/>
  <c r="F1872" i="3"/>
  <c r="I1872" i="3" s="1"/>
  <c r="F1871" i="3"/>
  <c r="I1871" i="3" s="1"/>
  <c r="F1868" i="3"/>
  <c r="I1868" i="3" s="1"/>
  <c r="F1867" i="3"/>
  <c r="F1866" i="3"/>
  <c r="F1865" i="3"/>
  <c r="F1864" i="3"/>
  <c r="I1864" i="3" s="1"/>
  <c r="F1863" i="3"/>
  <c r="F1862" i="3"/>
  <c r="F1861" i="3"/>
  <c r="F1860" i="3"/>
  <c r="F1859" i="3"/>
  <c r="F1851" i="3"/>
  <c r="F1850" i="3"/>
  <c r="F1847" i="3"/>
  <c r="I1847" i="3" s="1"/>
  <c r="F1846" i="3"/>
  <c r="F1843" i="3"/>
  <c r="F1842" i="3"/>
  <c r="F1841" i="3"/>
  <c r="F1840" i="3"/>
  <c r="F1839" i="3"/>
  <c r="F1838" i="3"/>
  <c r="F1835" i="3"/>
  <c r="F1834" i="3"/>
  <c r="I1834" i="3" s="1"/>
  <c r="F1833" i="3"/>
  <c r="F1830" i="3"/>
  <c r="F1829" i="3"/>
  <c r="F1828" i="3"/>
  <c r="F1827" i="3"/>
  <c r="F1826" i="3"/>
  <c r="F1825" i="3"/>
  <c r="F1824" i="3"/>
  <c r="F1823" i="3"/>
  <c r="F1822" i="3"/>
  <c r="F1821" i="3"/>
  <c r="F1820" i="3"/>
  <c r="F1819" i="3"/>
  <c r="F1818" i="3"/>
  <c r="F1817" i="3"/>
  <c r="F1816" i="3"/>
  <c r="F1815" i="3"/>
  <c r="F1814" i="3"/>
  <c r="F1813" i="3"/>
  <c r="B1809" i="3"/>
  <c r="F1806" i="3"/>
  <c r="F1805" i="3"/>
  <c r="F1802" i="3"/>
  <c r="I1802" i="3" s="1"/>
  <c r="F1801" i="3"/>
  <c r="I1801" i="3" s="1"/>
  <c r="F1798" i="3"/>
  <c r="I1798" i="3" s="1"/>
  <c r="F1797" i="3"/>
  <c r="I1797" i="3" s="1"/>
  <c r="F1796" i="3"/>
  <c r="I1796" i="3" s="1"/>
  <c r="F1795" i="3"/>
  <c r="I1795" i="3" s="1"/>
  <c r="F1794" i="3"/>
  <c r="F1793" i="3"/>
  <c r="I1793" i="3" s="1"/>
  <c r="F1792" i="3"/>
  <c r="I1792" i="3" s="1"/>
  <c r="F1789" i="3"/>
  <c r="I1789" i="3" s="1"/>
  <c r="F1788" i="3"/>
  <c r="I1788" i="3" s="1"/>
  <c r="F1787" i="3"/>
  <c r="I1787" i="3" s="1"/>
  <c r="F1784" i="3"/>
  <c r="F1783" i="3"/>
  <c r="I1783" i="3" s="1"/>
  <c r="F1782" i="3"/>
  <c r="I1782" i="3" s="1"/>
  <c r="F1781" i="3"/>
  <c r="I1781" i="3" s="1"/>
  <c r="F1780" i="3"/>
  <c r="I1780" i="3" s="1"/>
  <c r="F1779" i="3"/>
  <c r="I1779" i="3" s="1"/>
  <c r="F1776" i="3"/>
  <c r="I1776" i="3" s="1"/>
  <c r="F1775" i="3"/>
  <c r="I1775" i="3" s="1"/>
  <c r="F1774" i="3"/>
  <c r="I1774" i="3" s="1"/>
  <c r="F1773" i="3"/>
  <c r="F1772" i="3"/>
  <c r="I1772" i="3" s="1"/>
  <c r="F1771" i="3"/>
  <c r="I1771" i="3" s="1"/>
  <c r="F1770" i="3"/>
  <c r="F1769" i="3"/>
  <c r="F1768" i="3"/>
  <c r="I1768" i="3" s="1"/>
  <c r="F1767" i="3"/>
  <c r="I1767" i="3" s="1"/>
  <c r="B1763" i="3"/>
  <c r="F1760" i="3"/>
  <c r="F1759" i="3"/>
  <c r="F1756" i="3"/>
  <c r="I1756" i="3" s="1"/>
  <c r="F1755" i="3"/>
  <c r="I1755" i="3" s="1"/>
  <c r="F1752" i="3"/>
  <c r="I1752" i="3" s="1"/>
  <c r="F1751" i="3"/>
  <c r="I1751" i="3" s="1"/>
  <c r="F1750" i="3"/>
  <c r="I1750" i="3" s="1"/>
  <c r="F1749" i="3"/>
  <c r="I1749" i="3" s="1"/>
  <c r="F1748" i="3"/>
  <c r="F1747" i="3"/>
  <c r="I1747" i="3" s="1"/>
  <c r="F1746" i="3"/>
  <c r="I1746" i="3" s="1"/>
  <c r="F1745" i="3"/>
  <c r="F1744" i="3"/>
  <c r="F1743" i="3"/>
  <c r="I1743" i="3" s="1"/>
  <c r="F1742" i="3"/>
  <c r="I1742" i="3" s="1"/>
  <c r="F1741" i="3"/>
  <c r="I1741" i="3" s="1"/>
  <c r="F1740" i="3"/>
  <c r="F1739" i="3"/>
  <c r="F1738" i="3"/>
  <c r="F1737" i="3"/>
  <c r="I1737" i="3" s="1"/>
  <c r="F1736" i="3"/>
  <c r="I1736" i="3" s="1"/>
  <c r="F1735" i="3"/>
  <c r="I1735" i="3" s="1"/>
  <c r="F1734" i="3"/>
  <c r="I1734" i="3" s="1"/>
  <c r="F1733" i="3"/>
  <c r="I1733" i="3" s="1"/>
  <c r="F1732" i="3"/>
  <c r="F1731" i="3"/>
  <c r="F1730" i="3"/>
  <c r="I1730" i="3" s="1"/>
  <c r="F1729" i="3"/>
  <c r="I1729" i="3" s="1"/>
  <c r="F1728" i="3"/>
  <c r="I1728" i="3" s="1"/>
  <c r="F1727" i="3"/>
  <c r="F1726" i="3"/>
  <c r="I1726" i="3" s="1"/>
  <c r="F1725" i="3"/>
  <c r="I1725" i="3" s="1"/>
  <c r="F1724" i="3"/>
  <c r="F1723" i="3"/>
  <c r="F1722" i="3"/>
  <c r="I1722" i="3" s="1"/>
  <c r="F1721" i="3"/>
  <c r="I1721" i="3" s="1"/>
  <c r="H1675" i="3"/>
  <c r="F1716" i="3"/>
  <c r="F1715" i="3"/>
  <c r="F1714" i="3"/>
  <c r="F1713" i="3"/>
  <c r="F1712" i="3"/>
  <c r="F1711" i="3"/>
  <c r="F1710" i="3"/>
  <c r="F1709" i="3"/>
  <c r="F1708" i="3"/>
  <c r="F1707" i="3"/>
  <c r="F1706" i="3"/>
  <c r="F1705" i="3"/>
  <c r="F1704" i="3"/>
  <c r="F1703" i="3"/>
  <c r="F1702" i="3"/>
  <c r="F1701" i="3"/>
  <c r="F1700" i="3"/>
  <c r="F1699" i="3"/>
  <c r="F1698" i="3"/>
  <c r="F1697" i="3"/>
  <c r="F1696" i="3"/>
  <c r="F1695" i="3"/>
  <c r="F1694" i="3"/>
  <c r="F1693" i="3"/>
  <c r="F1692" i="3"/>
  <c r="F1691" i="3"/>
  <c r="F1690" i="3"/>
  <c r="F1689" i="3"/>
  <c r="F1688" i="3"/>
  <c r="K1688" i="3" s="1"/>
  <c r="F1687" i="3"/>
  <c r="K1687" i="3" s="1"/>
  <c r="F1686" i="3"/>
  <c r="K1686" i="3" s="1"/>
  <c r="F1685" i="3"/>
  <c r="K1685" i="3" s="1"/>
  <c r="F1684" i="3"/>
  <c r="K1684" i="3" s="1"/>
  <c r="F1683" i="3"/>
  <c r="K1683" i="3" s="1"/>
  <c r="F1682" i="3"/>
  <c r="K1682" i="3" s="1"/>
  <c r="F1681" i="3"/>
  <c r="F1680" i="3"/>
  <c r="F1679" i="3"/>
  <c r="K1679" i="3" s="1"/>
  <c r="F1678" i="3"/>
  <c r="K1678" i="3" s="1"/>
  <c r="F1677" i="3"/>
  <c r="F1676" i="3"/>
  <c r="K1676" i="3" s="1"/>
  <c r="A1676" i="3"/>
  <c r="A1677" i="3" s="1"/>
  <c r="A1678" i="3" s="1"/>
  <c r="A1679" i="3" s="1"/>
  <c r="A1680" i="3" s="1"/>
  <c r="A1681" i="3" s="1"/>
  <c r="A1682" i="3" s="1"/>
  <c r="A1683" i="3" s="1"/>
  <c r="A1684" i="3" s="1"/>
  <c r="A1685" i="3" s="1"/>
  <c r="A1686" i="3" s="1"/>
  <c r="A1687" i="3" s="1"/>
  <c r="A1688" i="3" s="1"/>
  <c r="A1689" i="3" s="1"/>
  <c r="A1690" i="3" s="1"/>
  <c r="A1691" i="3" s="1"/>
  <c r="A1692" i="3" s="1"/>
  <c r="A1693" i="3" s="1"/>
  <c r="A1694" i="3" s="1"/>
  <c r="A1695" i="3" s="1"/>
  <c r="A1696" i="3" s="1"/>
  <c r="A1697" i="3" s="1"/>
  <c r="A1698" i="3" s="1"/>
  <c r="A1699" i="3" s="1"/>
  <c r="A1700" i="3" s="1"/>
  <c r="A1701" i="3" s="1"/>
  <c r="A1702" i="3" s="1"/>
  <c r="A1703" i="3" s="1"/>
  <c r="A1704" i="3" s="1"/>
  <c r="A1705" i="3" s="1"/>
  <c r="A1706" i="3" s="1"/>
  <c r="A1707" i="3" s="1"/>
  <c r="A1708" i="3" s="1"/>
  <c r="A1709" i="3" s="1"/>
  <c r="A1710" i="3" s="1"/>
  <c r="A1711" i="3" s="1"/>
  <c r="A1712" i="3" s="1"/>
  <c r="A1713" i="3" s="1"/>
  <c r="A1714" i="3" s="1"/>
  <c r="A1715" i="3" s="1"/>
  <c r="A1716" i="3" s="1"/>
  <c r="H1668" i="3"/>
  <c r="H1664" i="3"/>
  <c r="H1658" i="3"/>
  <c r="H1637" i="3"/>
  <c r="H1626" i="3"/>
  <c r="H1536" i="3"/>
  <c r="H1500" i="3"/>
  <c r="H1483" i="3"/>
  <c r="F1671" i="3"/>
  <c r="F1670" i="3"/>
  <c r="F1669" i="3"/>
  <c r="A1669" i="3"/>
  <c r="A1670" i="3" s="1"/>
  <c r="A1671" i="3" s="1"/>
  <c r="F1666" i="3"/>
  <c r="F1665" i="3"/>
  <c r="A1665" i="3"/>
  <c r="A1666" i="3" s="1"/>
  <c r="F1662" i="3"/>
  <c r="F1661" i="3"/>
  <c r="F1660" i="3"/>
  <c r="F1659" i="3"/>
  <c r="A1659" i="3"/>
  <c r="A1660" i="3" s="1"/>
  <c r="A1661" i="3" s="1"/>
  <c r="A1662" i="3" s="1"/>
  <c r="F1656" i="3"/>
  <c r="F1655" i="3"/>
  <c r="F1654" i="3"/>
  <c r="F1653" i="3"/>
  <c r="F1652" i="3"/>
  <c r="F1651" i="3"/>
  <c r="F1650" i="3"/>
  <c r="F1649" i="3"/>
  <c r="F1648" i="3"/>
  <c r="F1647" i="3"/>
  <c r="F1646" i="3"/>
  <c r="F1645" i="3"/>
  <c r="F1644" i="3"/>
  <c r="F1643" i="3"/>
  <c r="F1642" i="3"/>
  <c r="F1641" i="3"/>
  <c r="F1640" i="3"/>
  <c r="F1639" i="3"/>
  <c r="F1638" i="3"/>
  <c r="A1638" i="3"/>
  <c r="A1639" i="3" s="1"/>
  <c r="A1640" i="3" s="1"/>
  <c r="A1641" i="3" s="1"/>
  <c r="A1642" i="3" s="1"/>
  <c r="A1643" i="3" s="1"/>
  <c r="A1644" i="3" s="1"/>
  <c r="A1645" i="3" s="1"/>
  <c r="A1646" i="3" s="1"/>
  <c r="A1647" i="3" s="1"/>
  <c r="A1648" i="3" s="1"/>
  <c r="A1649" i="3" s="1"/>
  <c r="A1650" i="3" s="1"/>
  <c r="A1651" i="3" s="1"/>
  <c r="A1652" i="3" s="1"/>
  <c r="A1653" i="3" s="1"/>
  <c r="A1654" i="3" s="1"/>
  <c r="A1655" i="3" s="1"/>
  <c r="A1656" i="3" s="1"/>
  <c r="F1635" i="3"/>
  <c r="F1634" i="3"/>
  <c r="F1633" i="3"/>
  <c r="F1632" i="3"/>
  <c r="F1631" i="3"/>
  <c r="F1630" i="3"/>
  <c r="F1629" i="3"/>
  <c r="F1628" i="3"/>
  <c r="F1627" i="3"/>
  <c r="A1627" i="3"/>
  <c r="A1628" i="3" s="1"/>
  <c r="A1629" i="3" s="1"/>
  <c r="A1630" i="3" s="1"/>
  <c r="A1631" i="3" s="1"/>
  <c r="A1632" i="3" s="1"/>
  <c r="A1633" i="3" s="1"/>
  <c r="A1634" i="3" s="1"/>
  <c r="A1635" i="3" s="1"/>
  <c r="F1624" i="3"/>
  <c r="F1623" i="3"/>
  <c r="F1622" i="3"/>
  <c r="F1621" i="3"/>
  <c r="F1620" i="3"/>
  <c r="F1619" i="3"/>
  <c r="F1618" i="3"/>
  <c r="F1617" i="3"/>
  <c r="F1616" i="3"/>
  <c r="F1615" i="3"/>
  <c r="F1614" i="3"/>
  <c r="F1613" i="3"/>
  <c r="F1612" i="3"/>
  <c r="F1611" i="3"/>
  <c r="F1610" i="3"/>
  <c r="F1609" i="3"/>
  <c r="F1608" i="3"/>
  <c r="F1607" i="3"/>
  <c r="F1606" i="3"/>
  <c r="F1605" i="3"/>
  <c r="F1604" i="3"/>
  <c r="F1603" i="3"/>
  <c r="F1602" i="3"/>
  <c r="F1601" i="3"/>
  <c r="F1600" i="3"/>
  <c r="F1599" i="3"/>
  <c r="F1598" i="3"/>
  <c r="F1597" i="3"/>
  <c r="F1596" i="3"/>
  <c r="F1595" i="3"/>
  <c r="F1594" i="3"/>
  <c r="F1593" i="3"/>
  <c r="F1592" i="3"/>
  <c r="F1591" i="3"/>
  <c r="F1590" i="3"/>
  <c r="F1589" i="3"/>
  <c r="F1588" i="3"/>
  <c r="F1587" i="3"/>
  <c r="F1586" i="3"/>
  <c r="F1585" i="3"/>
  <c r="F1584" i="3"/>
  <c r="F1583" i="3"/>
  <c r="F1582" i="3"/>
  <c r="F1581" i="3"/>
  <c r="F1580" i="3"/>
  <c r="F1579" i="3"/>
  <c r="F1578" i="3"/>
  <c r="F1577" i="3"/>
  <c r="F1576" i="3"/>
  <c r="F1575" i="3"/>
  <c r="F1574" i="3"/>
  <c r="F1573" i="3"/>
  <c r="F1572" i="3"/>
  <c r="F1571" i="3"/>
  <c r="F1570" i="3"/>
  <c r="F1569" i="3"/>
  <c r="F1568" i="3"/>
  <c r="F1567" i="3"/>
  <c r="F1566" i="3"/>
  <c r="F1565" i="3"/>
  <c r="F1564" i="3"/>
  <c r="F1563" i="3"/>
  <c r="F1562" i="3"/>
  <c r="F1561" i="3"/>
  <c r="F1560" i="3"/>
  <c r="F1559" i="3"/>
  <c r="F1558" i="3"/>
  <c r="F1557" i="3"/>
  <c r="F1556" i="3"/>
  <c r="F1555" i="3"/>
  <c r="F1554" i="3"/>
  <c r="F1553" i="3"/>
  <c r="F1552" i="3"/>
  <c r="F1551" i="3"/>
  <c r="F1550" i="3"/>
  <c r="F1549" i="3"/>
  <c r="F1548" i="3"/>
  <c r="F1547" i="3"/>
  <c r="F1546" i="3"/>
  <c r="F1545" i="3"/>
  <c r="F1544" i="3"/>
  <c r="F1543" i="3"/>
  <c r="F1542" i="3"/>
  <c r="F1541" i="3"/>
  <c r="F1540" i="3"/>
  <c r="F1539" i="3"/>
  <c r="F1538" i="3"/>
  <c r="F1537" i="3"/>
  <c r="A1537" i="3"/>
  <c r="A1538" i="3" s="1"/>
  <c r="A1539" i="3" s="1"/>
  <c r="A1540" i="3" s="1"/>
  <c r="A1541" i="3" s="1"/>
  <c r="A1542" i="3" s="1"/>
  <c r="A1543" i="3" s="1"/>
  <c r="A1544" i="3" s="1"/>
  <c r="A1545" i="3" s="1"/>
  <c r="A1546" i="3" s="1"/>
  <c r="A1547" i="3" s="1"/>
  <c r="A1548" i="3" s="1"/>
  <c r="A1549" i="3" s="1"/>
  <c r="A1550" i="3" s="1"/>
  <c r="A1551" i="3" s="1"/>
  <c r="A1552" i="3" s="1"/>
  <c r="A1553" i="3" s="1"/>
  <c r="A1554" i="3" s="1"/>
  <c r="A1555" i="3" s="1"/>
  <c r="A1556" i="3" s="1"/>
  <c r="A1557" i="3" s="1"/>
  <c r="A1558" i="3" s="1"/>
  <c r="A1559" i="3" s="1"/>
  <c r="A1560" i="3" s="1"/>
  <c r="A1561" i="3" s="1"/>
  <c r="A1562" i="3" s="1"/>
  <c r="A1563" i="3" s="1"/>
  <c r="A1564" i="3" s="1"/>
  <c r="A1565" i="3" s="1"/>
  <c r="A1566" i="3" s="1"/>
  <c r="A1567" i="3" s="1"/>
  <c r="A1568" i="3" s="1"/>
  <c r="A1569" i="3" s="1"/>
  <c r="A1570" i="3" s="1"/>
  <c r="A1571" i="3" s="1"/>
  <c r="A1572" i="3" s="1"/>
  <c r="A1573" i="3" s="1"/>
  <c r="A1574" i="3" s="1"/>
  <c r="A1575" i="3" s="1"/>
  <c r="A1576" i="3" s="1"/>
  <c r="A1577" i="3" s="1"/>
  <c r="A1578" i="3" s="1"/>
  <c r="A1579" i="3" s="1"/>
  <c r="A1580" i="3" s="1"/>
  <c r="A1581" i="3" s="1"/>
  <c r="A1582" i="3" s="1"/>
  <c r="A1583" i="3" s="1"/>
  <c r="A1584" i="3" s="1"/>
  <c r="A1585" i="3" s="1"/>
  <c r="A1586" i="3" s="1"/>
  <c r="A1587" i="3" s="1"/>
  <c r="A1588" i="3" s="1"/>
  <c r="A1589" i="3" s="1"/>
  <c r="A1590" i="3" s="1"/>
  <c r="A1591" i="3" s="1"/>
  <c r="A1592" i="3" s="1"/>
  <c r="A1593" i="3" s="1"/>
  <c r="A1594" i="3" s="1"/>
  <c r="A1595" i="3" s="1"/>
  <c r="A1596" i="3" s="1"/>
  <c r="A1597" i="3" s="1"/>
  <c r="A1598" i="3" s="1"/>
  <c r="A1599" i="3" s="1"/>
  <c r="A1600" i="3" s="1"/>
  <c r="A1601" i="3" s="1"/>
  <c r="A1602" i="3" s="1"/>
  <c r="A1603" i="3" s="1"/>
  <c r="A1604" i="3" s="1"/>
  <c r="A1605" i="3" s="1"/>
  <c r="A1606" i="3" s="1"/>
  <c r="A1607" i="3" s="1"/>
  <c r="A1608" i="3" s="1"/>
  <c r="A1609" i="3" s="1"/>
  <c r="A1610" i="3" s="1"/>
  <c r="A1611" i="3" s="1"/>
  <c r="A1612" i="3" s="1"/>
  <c r="A1613" i="3" s="1"/>
  <c r="A1614" i="3" s="1"/>
  <c r="A1615" i="3" s="1"/>
  <c r="A1616" i="3" s="1"/>
  <c r="A1617" i="3" s="1"/>
  <c r="A1618" i="3" s="1"/>
  <c r="A1619" i="3" s="1"/>
  <c r="A1620" i="3" s="1"/>
  <c r="A1621" i="3" s="1"/>
  <c r="A1622" i="3" s="1"/>
  <c r="A1623" i="3" s="1"/>
  <c r="A1624" i="3" s="1"/>
  <c r="F1534" i="3"/>
  <c r="F1533" i="3"/>
  <c r="F1532" i="3"/>
  <c r="F1531" i="3"/>
  <c r="F1530" i="3"/>
  <c r="F1529" i="3"/>
  <c r="F1528" i="3"/>
  <c r="F1527" i="3"/>
  <c r="F1526" i="3"/>
  <c r="F1525" i="3"/>
  <c r="F1524" i="3"/>
  <c r="F1523" i="3"/>
  <c r="F1522" i="3"/>
  <c r="F1521" i="3"/>
  <c r="F1520" i="3"/>
  <c r="F1519" i="3"/>
  <c r="F1518" i="3"/>
  <c r="F1517" i="3"/>
  <c r="F1516" i="3"/>
  <c r="F1515" i="3"/>
  <c r="F1514" i="3"/>
  <c r="F1513" i="3"/>
  <c r="F1512" i="3"/>
  <c r="F1511" i="3"/>
  <c r="F1510" i="3"/>
  <c r="F1509" i="3"/>
  <c r="F1508" i="3"/>
  <c r="F1507" i="3"/>
  <c r="F1506" i="3"/>
  <c r="F1505" i="3"/>
  <c r="F1504" i="3"/>
  <c r="F1503" i="3"/>
  <c r="F1501" i="3"/>
  <c r="A1501" i="3"/>
  <c r="A1502" i="3" s="1"/>
  <c r="A1503" i="3" s="1"/>
  <c r="A1504" i="3" s="1"/>
  <c r="A1505" i="3" s="1"/>
  <c r="A1506" i="3" s="1"/>
  <c r="A1507" i="3" s="1"/>
  <c r="A1508" i="3" s="1"/>
  <c r="A1509" i="3" s="1"/>
  <c r="A1510" i="3" s="1"/>
  <c r="A1511" i="3" s="1"/>
  <c r="A1512" i="3" s="1"/>
  <c r="A1513" i="3" s="1"/>
  <c r="A1514" i="3" s="1"/>
  <c r="A1515" i="3" s="1"/>
  <c r="A1516" i="3" s="1"/>
  <c r="A1517" i="3" s="1"/>
  <c r="A1518" i="3" s="1"/>
  <c r="A1519" i="3" s="1"/>
  <c r="A1520" i="3" s="1"/>
  <c r="A1521" i="3" s="1"/>
  <c r="A1522" i="3" s="1"/>
  <c r="A1523" i="3" s="1"/>
  <c r="A1524" i="3" s="1"/>
  <c r="A1525" i="3" s="1"/>
  <c r="A1526" i="3" s="1"/>
  <c r="A1527" i="3" s="1"/>
  <c r="A1528" i="3" s="1"/>
  <c r="A1529" i="3" s="1"/>
  <c r="A1530" i="3" s="1"/>
  <c r="A1531" i="3" s="1"/>
  <c r="A1532" i="3" s="1"/>
  <c r="A1533" i="3" s="1"/>
  <c r="A1534" i="3" s="1"/>
  <c r="F1498" i="3"/>
  <c r="F1497" i="3"/>
  <c r="F1496" i="3"/>
  <c r="F1495" i="3"/>
  <c r="F1494" i="3"/>
  <c r="F1493" i="3"/>
  <c r="F1492" i="3"/>
  <c r="F1491" i="3"/>
  <c r="F1490" i="3"/>
  <c r="F1489" i="3"/>
  <c r="F1488" i="3"/>
  <c r="F1487" i="3"/>
  <c r="F1486" i="3"/>
  <c r="F1485" i="3"/>
  <c r="F1484" i="3"/>
  <c r="A1484" i="3"/>
  <c r="A1485" i="3" s="1"/>
  <c r="A1486" i="3" s="1"/>
  <c r="A1487" i="3" s="1"/>
  <c r="A1488" i="3" s="1"/>
  <c r="A1489" i="3" s="1"/>
  <c r="A1490" i="3" s="1"/>
  <c r="A1491" i="3" s="1"/>
  <c r="A1492" i="3" s="1"/>
  <c r="A1493" i="3" s="1"/>
  <c r="A1494" i="3" s="1"/>
  <c r="A1495" i="3" s="1"/>
  <c r="A1496" i="3" s="1"/>
  <c r="A1497" i="3" s="1"/>
  <c r="A1498" i="3" s="1"/>
  <c r="I1720" i="3" l="1"/>
  <c r="K1675" i="3"/>
  <c r="I2987" i="3"/>
  <c r="F2987" i="3"/>
  <c r="F2731" i="3"/>
  <c r="I2731" i="3" s="1"/>
  <c r="F2904" i="3"/>
  <c r="F2916" i="3"/>
  <c r="F2795" i="3"/>
  <c r="F1675" i="3"/>
  <c r="I1675" i="3" s="1"/>
  <c r="F2699" i="3"/>
  <c r="F1637" i="3"/>
  <c r="I1637" i="3" s="1"/>
  <c r="F1664" i="3"/>
  <c r="J1664" i="3" s="1"/>
  <c r="F2440" i="3"/>
  <c r="F2484" i="3"/>
  <c r="F2636" i="3"/>
  <c r="I2636" i="3" s="1"/>
  <c r="F2954" i="3"/>
  <c r="F3075" i="3"/>
  <c r="F3138" i="3"/>
  <c r="F2531" i="3"/>
  <c r="F2776" i="3"/>
  <c r="F2824" i="3"/>
  <c r="F2882" i="3"/>
  <c r="F2581" i="3"/>
  <c r="F2680" i="3"/>
  <c r="F2751" i="3"/>
  <c r="F2861" i="3"/>
  <c r="F2923" i="3"/>
  <c r="F2947" i="3"/>
  <c r="F1718" i="3"/>
  <c r="F1658" i="3"/>
  <c r="F1483" i="3"/>
  <c r="F1536" i="3"/>
  <c r="J1536" i="3" s="1"/>
  <c r="F1626" i="3"/>
  <c r="I1626" i="3" s="1"/>
  <c r="F1668" i="3"/>
  <c r="J1668" i="3" s="1"/>
  <c r="J1658" i="3"/>
  <c r="H1482" i="3"/>
  <c r="F1500" i="3"/>
  <c r="F1673" i="3" s="1"/>
  <c r="I1673" i="3" s="1"/>
  <c r="A2966" i="3"/>
  <c r="A2967" i="3"/>
  <c r="A2482" i="3"/>
  <c r="A2480" i="3"/>
  <c r="A2481" i="3" s="1"/>
  <c r="A2529" i="3"/>
  <c r="A2527" i="3"/>
  <c r="A2528" i="3" s="1"/>
  <c r="F2438" i="3"/>
  <c r="I2438" i="3" s="1"/>
  <c r="D1478" i="3"/>
  <c r="F1478" i="3" s="1"/>
  <c r="F1477" i="3"/>
  <c r="D1477" i="3"/>
  <c r="F1476" i="3"/>
  <c r="F1475" i="3"/>
  <c r="F1474" i="3"/>
  <c r="F1473" i="3"/>
  <c r="F1472" i="3"/>
  <c r="F1471" i="3"/>
  <c r="F1470" i="3"/>
  <c r="F1469" i="3"/>
  <c r="F1468" i="3"/>
  <c r="F1467" i="3"/>
  <c r="F1466" i="3"/>
  <c r="F1465" i="3"/>
  <c r="F1464" i="3"/>
  <c r="F1461" i="3"/>
  <c r="D1461" i="3"/>
  <c r="D1460" i="3"/>
  <c r="F1460" i="3" s="1"/>
  <c r="F1459" i="3"/>
  <c r="F1458" i="3"/>
  <c r="F1457" i="3"/>
  <c r="F1456" i="3"/>
  <c r="F1455" i="3"/>
  <c r="F1454" i="3"/>
  <c r="F1453" i="3"/>
  <c r="F1452" i="3"/>
  <c r="F1451" i="3"/>
  <c r="F1450" i="3"/>
  <c r="F1449" i="3"/>
  <c r="F1448" i="3"/>
  <c r="F1447" i="3"/>
  <c r="D1444" i="3"/>
  <c r="F1444" i="3" s="1"/>
  <c r="F1443" i="3"/>
  <c r="D1443" i="3"/>
  <c r="F1442" i="3"/>
  <c r="F1441" i="3"/>
  <c r="F1440" i="3"/>
  <c r="F1439" i="3"/>
  <c r="F1438" i="3"/>
  <c r="F1437" i="3"/>
  <c r="F1436" i="3"/>
  <c r="F1435" i="3"/>
  <c r="F1434" i="3"/>
  <c r="F1433" i="3"/>
  <c r="F1432" i="3"/>
  <c r="F1431" i="3"/>
  <c r="F1430" i="3"/>
  <c r="F1427" i="3"/>
  <c r="D1427" i="3"/>
  <c r="D1426" i="3"/>
  <c r="F1426" i="3" s="1"/>
  <c r="F1425" i="3"/>
  <c r="F1424" i="3"/>
  <c r="F1423" i="3"/>
  <c r="F1422" i="3"/>
  <c r="F1421" i="3"/>
  <c r="F1420" i="3"/>
  <c r="F1419" i="3"/>
  <c r="F1418" i="3"/>
  <c r="F1417" i="3"/>
  <c r="F1416" i="3"/>
  <c r="F1415" i="3"/>
  <c r="F1414" i="3"/>
  <c r="F1413" i="3"/>
  <c r="D1410" i="3"/>
  <c r="F1410" i="3" s="1"/>
  <c r="F1409" i="3"/>
  <c r="D1409" i="3"/>
  <c r="F1408" i="3"/>
  <c r="F1407" i="3"/>
  <c r="F1406" i="3"/>
  <c r="F1405" i="3"/>
  <c r="F1404" i="3"/>
  <c r="F1403" i="3"/>
  <c r="F1402" i="3"/>
  <c r="F1401" i="3"/>
  <c r="F1400" i="3"/>
  <c r="F1399" i="3"/>
  <c r="F1398" i="3"/>
  <c r="F1397" i="3"/>
  <c r="F1396" i="3"/>
  <c r="F1393" i="3"/>
  <c r="D1393" i="3"/>
  <c r="F1392" i="3"/>
  <c r="D1392" i="3"/>
  <c r="F1391" i="3"/>
  <c r="F1390" i="3"/>
  <c r="F1389" i="3"/>
  <c r="F1388" i="3"/>
  <c r="F1387" i="3"/>
  <c r="F1386" i="3"/>
  <c r="F1385" i="3"/>
  <c r="F1384" i="3"/>
  <c r="F1383" i="3"/>
  <c r="F1382" i="3"/>
  <c r="F1381" i="3"/>
  <c r="F1380" i="3"/>
  <c r="F1379" i="3"/>
  <c r="F1376" i="3"/>
  <c r="D1376" i="3"/>
  <c r="F1375" i="3"/>
  <c r="D1375" i="3"/>
  <c r="F1374" i="3"/>
  <c r="F1373" i="3"/>
  <c r="F1372" i="3"/>
  <c r="F1371" i="3"/>
  <c r="F1370" i="3"/>
  <c r="F1369" i="3"/>
  <c r="F1368" i="3"/>
  <c r="F1367" i="3"/>
  <c r="F1366" i="3"/>
  <c r="F1365" i="3"/>
  <c r="F1364" i="3"/>
  <c r="F1363" i="3"/>
  <c r="F1362" i="3"/>
  <c r="F1359" i="3"/>
  <c r="F1357" i="3"/>
  <c r="F1356" i="3"/>
  <c r="F1355" i="3"/>
  <c r="F1354" i="3"/>
  <c r="F1353" i="3"/>
  <c r="F1352" i="3"/>
  <c r="D1351" i="3"/>
  <c r="F1351" i="3" s="1"/>
  <c r="F1482" i="3" l="1"/>
  <c r="I1500" i="3"/>
  <c r="F3218" i="3"/>
  <c r="J3218" i="3" s="1"/>
  <c r="F2952" i="3"/>
  <c r="J2952" i="3" s="1"/>
  <c r="F1394" i="3"/>
  <c r="A2968" i="3"/>
  <c r="A2969" i="3"/>
  <c r="A2970" i="3" s="1"/>
  <c r="A2971" i="3" s="1"/>
  <c r="A2972" i="3" s="1"/>
  <c r="A2973" i="3" s="1"/>
  <c r="A2974" i="3" s="1"/>
  <c r="A2975" i="3" s="1"/>
  <c r="A2976" i="3" s="1"/>
  <c r="A2977" i="3" s="1"/>
  <c r="A2978" i="3" s="1"/>
  <c r="A2979" i="3" s="1"/>
  <c r="A2980" i="3" s="1"/>
  <c r="A2981" i="3" s="1"/>
  <c r="A2982" i="3" s="1"/>
  <c r="A2983" i="3" s="1"/>
  <c r="A2984" i="3" s="1"/>
  <c r="A2985" i="3" s="1"/>
  <c r="F1445" i="3"/>
  <c r="F1428" i="3"/>
  <c r="F1411" i="3"/>
  <c r="F1377" i="3"/>
  <c r="F1360" i="3"/>
  <c r="F1350" i="3"/>
  <c r="F1462" i="3"/>
  <c r="F1349" i="3" l="1"/>
  <c r="F1480" i="3" s="1"/>
  <c r="J1480" i="3" s="1"/>
  <c r="F1344" i="3"/>
  <c r="F1343" i="3"/>
  <c r="F1342" i="3"/>
  <c r="F1341" i="3"/>
  <c r="F1340" i="3"/>
  <c r="F1339" i="3"/>
  <c r="F1338" i="3"/>
  <c r="F1337" i="3"/>
  <c r="F1336" i="3"/>
  <c r="F1335" i="3"/>
  <c r="F1334" i="3"/>
  <c r="F1333" i="3"/>
  <c r="F1332" i="3"/>
  <c r="F1330" i="3"/>
  <c r="F1329" i="3"/>
  <c r="F1328" i="3"/>
  <c r="F1327" i="3"/>
  <c r="F1326" i="3"/>
  <c r="F1325" i="3"/>
  <c r="F1324" i="3"/>
  <c r="F1323" i="3"/>
  <c r="F1322" i="3"/>
  <c r="F1321" i="3"/>
  <c r="F1320" i="3"/>
  <c r="F1319" i="3"/>
  <c r="F1318" i="3"/>
  <c r="F1316" i="3"/>
  <c r="F1315" i="3"/>
  <c r="F1314" i="3"/>
  <c r="F1313" i="3"/>
  <c r="F1312" i="3"/>
  <c r="F1311" i="3"/>
  <c r="F1310" i="3"/>
  <c r="F1309" i="3"/>
  <c r="F1308" i="3"/>
  <c r="F1307" i="3"/>
  <c r="F1306" i="3"/>
  <c r="F1305" i="3"/>
  <c r="F1304" i="3"/>
  <c r="F1302" i="3"/>
  <c r="F1301" i="3"/>
  <c r="F1300" i="3"/>
  <c r="F1299" i="3"/>
  <c r="F1298" i="3"/>
  <c r="F1297" i="3"/>
  <c r="F1296" i="3"/>
  <c r="F1295" i="3"/>
  <c r="F1294" i="3"/>
  <c r="F1293" i="3"/>
  <c r="F1292" i="3"/>
  <c r="F1291" i="3"/>
  <c r="F1290" i="3"/>
  <c r="F1288" i="3"/>
  <c r="F1287" i="3"/>
  <c r="F1286" i="3"/>
  <c r="F1285" i="3"/>
  <c r="F1284" i="3"/>
  <c r="F1283" i="3"/>
  <c r="F1282" i="3"/>
  <c r="F1281" i="3"/>
  <c r="F1280" i="3"/>
  <c r="F1279" i="3"/>
  <c r="F1278" i="3"/>
  <c r="F1277" i="3"/>
  <c r="F1276" i="3"/>
  <c r="F1274" i="3"/>
  <c r="F1273" i="3"/>
  <c r="F1272" i="3"/>
  <c r="F1271" i="3"/>
  <c r="F1270" i="3"/>
  <c r="F1269" i="3"/>
  <c r="F1268" i="3"/>
  <c r="F1267" i="3"/>
  <c r="F1266" i="3"/>
  <c r="F1265" i="3"/>
  <c r="F1264" i="3"/>
  <c r="F1263" i="3"/>
  <c r="F1262" i="3"/>
  <c r="F1260" i="3"/>
  <c r="F1259" i="3"/>
  <c r="F1258" i="3"/>
  <c r="F1257" i="3"/>
  <c r="F1256" i="3"/>
  <c r="F1255" i="3"/>
  <c r="F1254" i="3"/>
  <c r="F1253" i="3"/>
  <c r="F1252" i="3"/>
  <c r="F1251" i="3"/>
  <c r="F1250" i="3"/>
  <c r="F1249" i="3"/>
  <c r="F1248" i="3"/>
  <c r="F1247" i="3"/>
  <c r="F1246" i="3"/>
  <c r="F1245" i="3"/>
  <c r="F1244" i="3"/>
  <c r="F1242" i="3"/>
  <c r="F1241" i="3"/>
  <c r="F1240" i="3"/>
  <c r="F1239" i="3"/>
  <c r="F1238" i="3"/>
  <c r="F1237" i="3"/>
  <c r="F1236" i="3"/>
  <c r="F1235" i="3"/>
  <c r="F1234" i="3"/>
  <c r="F1233" i="3"/>
  <c r="F1232" i="3"/>
  <c r="F1231" i="3"/>
  <c r="F1230" i="3"/>
  <c r="F1229" i="3"/>
  <c r="F1228" i="3"/>
  <c r="F1227" i="3"/>
  <c r="F1226" i="3"/>
  <c r="F1224" i="3"/>
  <c r="F1223" i="3"/>
  <c r="F1222" i="3"/>
  <c r="F1221" i="3"/>
  <c r="F1220" i="3"/>
  <c r="F1218" i="3"/>
  <c r="F1217" i="3"/>
  <c r="F1216" i="3"/>
  <c r="F1215" i="3"/>
  <c r="F1331" i="3" l="1"/>
  <c r="I1331" i="3" s="1"/>
  <c r="F1214" i="3"/>
  <c r="J1214" i="3" s="1"/>
  <c r="F1317" i="3"/>
  <c r="I1317" i="3" s="1"/>
  <c r="F1303" i="3"/>
  <c r="I1303" i="3" s="1"/>
  <c r="F1289" i="3"/>
  <c r="I1289" i="3" s="1"/>
  <c r="F1275" i="3"/>
  <c r="I1275" i="3" s="1"/>
  <c r="F1261" i="3"/>
  <c r="I1261" i="3" s="1"/>
  <c r="F1243" i="3"/>
  <c r="I1243" i="3" s="1"/>
  <c r="F1213" i="3" l="1"/>
  <c r="F1346" i="3" s="1"/>
  <c r="I1346" i="3" s="1"/>
  <c r="J1202" i="3"/>
  <c r="F1208" i="3" l="1"/>
  <c r="F1207" i="3"/>
  <c r="F1206" i="3"/>
  <c r="F1205" i="3"/>
  <c r="F1204" i="3"/>
  <c r="F1203" i="3"/>
  <c r="F1202" i="3"/>
  <c r="F1201" i="3"/>
  <c r="F1200" i="3"/>
  <c r="F1199" i="3"/>
  <c r="F1198" i="3"/>
  <c r="F1197" i="3"/>
  <c r="F1195" i="3"/>
  <c r="F1194" i="3"/>
  <c r="F1193" i="3"/>
  <c r="F1192" i="3"/>
  <c r="F1191" i="3"/>
  <c r="F1189" i="3"/>
  <c r="F1188" i="3"/>
  <c r="F1187" i="3"/>
  <c r="F1186" i="3"/>
  <c r="F1184" i="3"/>
  <c r="F1183" i="3"/>
  <c r="F1182" i="3"/>
  <c r="F1181" i="3"/>
  <c r="F1180" i="3"/>
  <c r="F1178" i="3"/>
  <c r="F1177" i="3" s="1"/>
  <c r="J1177" i="3" s="1"/>
  <c r="F1176" i="3"/>
  <c r="F1175" i="3"/>
  <c r="F1174" i="3"/>
  <c r="F1173" i="3"/>
  <c r="F1172" i="3"/>
  <c r="F1171" i="3"/>
  <c r="F1170" i="3"/>
  <c r="F1169" i="3"/>
  <c r="F1168" i="3"/>
  <c r="F1167" i="3"/>
  <c r="F1165" i="3"/>
  <c r="F1164" i="3"/>
  <c r="F1163" i="3"/>
  <c r="F1185" i="3" l="1"/>
  <c r="I1185" i="3" s="1"/>
  <c r="F1162" i="3"/>
  <c r="I1162" i="3" s="1"/>
  <c r="F1196" i="3"/>
  <c r="I1196" i="3" s="1"/>
  <c r="F1190" i="3"/>
  <c r="J1190" i="3" s="1"/>
  <c r="F1179" i="3"/>
  <c r="I1179" i="3" s="1"/>
  <c r="F1166" i="3"/>
  <c r="I1166" i="3" s="1"/>
  <c r="F1161" i="3" l="1"/>
  <c r="F1210" i="3" s="1"/>
  <c r="I1210" i="3" s="1"/>
  <c r="I1161" i="3" l="1"/>
  <c r="H1055" i="3"/>
  <c r="F1157" i="3" l="1"/>
  <c r="F1156" i="3"/>
  <c r="F1155" i="3"/>
  <c r="F1154" i="3"/>
  <c r="F1153" i="3"/>
  <c r="F1152" i="3"/>
  <c r="F1151" i="3"/>
  <c r="F1150" i="3"/>
  <c r="F1149" i="3"/>
  <c r="F1148" i="3"/>
  <c r="F1147" i="3"/>
  <c r="F1146" i="3"/>
  <c r="F1145" i="3"/>
  <c r="F1144" i="3"/>
  <c r="F1143" i="3"/>
  <c r="F1142" i="3"/>
  <c r="F1141" i="3"/>
  <c r="F1138" i="3"/>
  <c r="F1137" i="3"/>
  <c r="F1136" i="3"/>
  <c r="F1135" i="3"/>
  <c r="F1134" i="3"/>
  <c r="F1133" i="3"/>
  <c r="F1132" i="3"/>
  <c r="F1131" i="3"/>
  <c r="F1130" i="3"/>
  <c r="F1129" i="3"/>
  <c r="F1128" i="3"/>
  <c r="F1158" i="3" l="1"/>
  <c r="I1158" i="3" s="1"/>
  <c r="F1139" i="3"/>
  <c r="F1126" i="3" l="1"/>
  <c r="I1139" i="3"/>
  <c r="F1159" i="3"/>
  <c r="J1102" i="3" l="1"/>
  <c r="F1122" i="3" l="1"/>
  <c r="F1121" i="3"/>
  <c r="F1120" i="3"/>
  <c r="F1119" i="3"/>
  <c r="F1117" i="3"/>
  <c r="F1116" i="3" s="1"/>
  <c r="J1116" i="3" s="1"/>
  <c r="F1115" i="3"/>
  <c r="F1114" i="3"/>
  <c r="F1113" i="3"/>
  <c r="F1111" i="3"/>
  <c r="F1109" i="3"/>
  <c r="F1108" i="3"/>
  <c r="F1106" i="3"/>
  <c r="F1105" i="3"/>
  <c r="F1104" i="3"/>
  <c r="F1101" i="3"/>
  <c r="F1099" i="3"/>
  <c r="F1098" i="3"/>
  <c r="F1097" i="3"/>
  <c r="F1096" i="3"/>
  <c r="F1095" i="3"/>
  <c r="F1094" i="3"/>
  <c r="F1093" i="3"/>
  <c r="F1092" i="3"/>
  <c r="F1084" i="3"/>
  <c r="F1083" i="3"/>
  <c r="F1081" i="3"/>
  <c r="F1080" i="3"/>
  <c r="F1079" i="3"/>
  <c r="F1078" i="3"/>
  <c r="F1077" i="3"/>
  <c r="F1075" i="3"/>
  <c r="F1074" i="3"/>
  <c r="F1073" i="3"/>
  <c r="F1072" i="3"/>
  <c r="F1070" i="3"/>
  <c r="F1069" i="3"/>
  <c r="F1068" i="3"/>
  <c r="F1067" i="3"/>
  <c r="F1066" i="3"/>
  <c r="F1065" i="3"/>
  <c r="F1064" i="3"/>
  <c r="F1063" i="3"/>
  <c r="F1060" i="3"/>
  <c r="F1059" i="3"/>
  <c r="F1058" i="3"/>
  <c r="F1057" i="3"/>
  <c r="F1090" i="3" l="1"/>
  <c r="I1090" i="3" s="1"/>
  <c r="F1056" i="3"/>
  <c r="F1061" i="3"/>
  <c r="I1061" i="3" s="1"/>
  <c r="F1118" i="3"/>
  <c r="I1118" i="3" s="1"/>
  <c r="I1056" i="3" l="1"/>
  <c r="F1055" i="3"/>
  <c r="F1124" i="3" s="1"/>
  <c r="I1124" i="3" s="1"/>
  <c r="H919" i="3" l="1"/>
  <c r="F1051" i="3" l="1"/>
  <c r="F1050" i="3"/>
  <c r="F1049" i="3"/>
  <c r="F1048" i="3"/>
  <c r="F1047" i="3"/>
  <c r="F1046" i="3"/>
  <c r="F1045" i="3"/>
  <c r="F1044" i="3"/>
  <c r="F1043" i="3"/>
  <c r="F1042" i="3"/>
  <c r="F1040" i="3"/>
  <c r="F1039" i="3"/>
  <c r="F1038" i="3"/>
  <c r="F1036" i="3"/>
  <c r="F1035" i="3"/>
  <c r="F1034" i="3"/>
  <c r="F1033" i="3"/>
  <c r="F1032" i="3"/>
  <c r="F1031" i="3"/>
  <c r="F1030" i="3"/>
  <c r="F1029" i="3"/>
  <c r="F1028" i="3"/>
  <c r="F1027" i="3"/>
  <c r="F1025" i="3"/>
  <c r="I1025" i="3" s="1"/>
  <c r="F1024" i="3"/>
  <c r="I1024" i="3" s="1"/>
  <c r="F1023" i="3"/>
  <c r="I1023" i="3" s="1"/>
  <c r="F1021" i="3"/>
  <c r="I1021" i="3" s="1"/>
  <c r="F1020" i="3"/>
  <c r="I1020" i="3" s="1"/>
  <c r="F1019" i="3"/>
  <c r="I1019" i="3" s="1"/>
  <c r="F1018" i="3"/>
  <c r="I1018" i="3" s="1"/>
  <c r="F1017" i="3"/>
  <c r="F1016" i="3"/>
  <c r="F1015" i="3"/>
  <c r="F1014" i="3"/>
  <c r="F1013" i="3"/>
  <c r="F1012" i="3"/>
  <c r="F1011" i="3"/>
  <c r="F1010" i="3"/>
  <c r="F1007" i="3"/>
  <c r="F1006" i="3"/>
  <c r="F1005" i="3"/>
  <c r="F1004" i="3"/>
  <c r="F1003" i="3"/>
  <c r="F1002" i="3"/>
  <c r="F1001" i="3"/>
  <c r="F999" i="3"/>
  <c r="F998" i="3"/>
  <c r="F997" i="3"/>
  <c r="F996" i="3"/>
  <c r="F995" i="3"/>
  <c r="F994" i="3"/>
  <c r="F993" i="3"/>
  <c r="F992" i="3"/>
  <c r="F991" i="3"/>
  <c r="I991" i="3" s="1"/>
  <c r="F990" i="3"/>
  <c r="F989" i="3"/>
  <c r="F988" i="3"/>
  <c r="I988" i="3" s="1"/>
  <c r="F987" i="3"/>
  <c r="F986" i="3"/>
  <c r="F985" i="3"/>
  <c r="F984" i="3"/>
  <c r="F982" i="3"/>
  <c r="F981" i="3"/>
  <c r="F980" i="3"/>
  <c r="F978" i="3"/>
  <c r="F977" i="3"/>
  <c r="F976" i="3"/>
  <c r="F975" i="3"/>
  <c r="F974" i="3"/>
  <c r="F973" i="3"/>
  <c r="F972" i="3"/>
  <c r="F971" i="3"/>
  <c r="F970" i="3"/>
  <c r="F969" i="3"/>
  <c r="F968" i="3"/>
  <c r="F967" i="3"/>
  <c r="F966" i="3"/>
  <c r="F965" i="3"/>
  <c r="I965" i="3" s="1"/>
  <c r="F964" i="3"/>
  <c r="I964" i="3" s="1"/>
  <c r="F963"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I933" i="3" s="1"/>
  <c r="F932" i="3"/>
  <c r="I932" i="3" s="1"/>
  <c r="F931" i="3"/>
  <c r="F930" i="3"/>
  <c r="F929" i="3"/>
  <c r="F928" i="3"/>
  <c r="F927" i="3"/>
  <c r="I927" i="3" s="1"/>
  <c r="F926" i="3"/>
  <c r="I926" i="3" s="1"/>
  <c r="F925" i="3"/>
  <c r="F923" i="3"/>
  <c r="F922" i="3"/>
  <c r="F921" i="3"/>
  <c r="F920" i="3"/>
  <c r="I920" i="3" s="1"/>
  <c r="F1037" i="3" l="1"/>
  <c r="I1037" i="3" s="1"/>
  <c r="J924" i="3"/>
  <c r="F1041" i="3"/>
  <c r="I1041" i="3" s="1"/>
  <c r="F1008" i="3"/>
  <c r="F1026" i="3"/>
  <c r="I1026" i="3" s="1"/>
  <c r="I1054" i="3" s="1"/>
  <c r="F979" i="3"/>
  <c r="F919" i="3"/>
  <c r="F962" i="3"/>
  <c r="F983" i="3"/>
  <c r="F1000" i="3"/>
  <c r="F924" i="3"/>
  <c r="F918" i="3" l="1"/>
  <c r="F1054" i="3" l="1"/>
  <c r="J1054" i="3" s="1"/>
  <c r="D24" i="3"/>
  <c r="J893" i="3"/>
  <c r="J871" i="3"/>
  <c r="J810" i="3"/>
  <c r="J721" i="3"/>
  <c r="J632" i="3"/>
  <c r="J543" i="3"/>
  <c r="J454" i="3"/>
  <c r="J365" i="3"/>
  <c r="J276" i="3"/>
  <c r="J187" i="3"/>
  <c r="J128" i="3"/>
  <c r="H29" i="3" l="1"/>
  <c r="H21" i="3"/>
  <c r="H14" i="3"/>
  <c r="H13" i="3" l="1"/>
  <c r="H916" i="3" l="1"/>
  <c r="H3222" i="3"/>
  <c r="XFD20" i="3"/>
  <c r="XFD19" i="3"/>
  <c r="XFD18" i="3"/>
  <c r="XFD17" i="3"/>
  <c r="XFD16" i="3"/>
  <c r="F29" i="3" l="1"/>
  <c r="J29" i="3" s="1"/>
  <c r="F21" i="3"/>
  <c r="I21" i="3" s="1"/>
  <c r="F14" i="3"/>
  <c r="XFD15" i="3"/>
  <c r="F13" i="3" l="1"/>
  <c r="F3222" i="3" s="1"/>
  <c r="J14" i="3"/>
  <c r="F916" i="3" l="1"/>
  <c r="F23" i="6" l="1"/>
  <c r="F25" i="6"/>
</calcChain>
</file>

<file path=xl/sharedStrings.xml><?xml version="1.0" encoding="utf-8"?>
<sst xmlns="http://schemas.openxmlformats.org/spreadsheetml/2006/main" count="7505" uniqueCount="2208">
  <si>
    <t>PRELIMINARES</t>
  </si>
  <si>
    <t>M2</t>
  </si>
  <si>
    <t>ML</t>
  </si>
  <si>
    <t>CONCEPTO</t>
  </si>
  <si>
    <t>UNIDAD</t>
  </si>
  <si>
    <t>CANTIDAD</t>
  </si>
  <si>
    <t>IMPORTE</t>
  </si>
  <si>
    <t>CLAVE</t>
  </si>
  <si>
    <t>Proyecto:</t>
  </si>
  <si>
    <t>No. Modulos:</t>
  </si>
  <si>
    <t>CATALOGO BASE</t>
  </si>
  <si>
    <t>Actualización:</t>
  </si>
  <si>
    <t>Contrato a Precio Alzado</t>
  </si>
  <si>
    <t>Empresa:</t>
  </si>
  <si>
    <t>Dirección:</t>
  </si>
  <si>
    <t>ml</t>
  </si>
  <si>
    <t>m</t>
  </si>
  <si>
    <t>A</t>
  </si>
  <si>
    <t>KG</t>
  </si>
  <si>
    <t>M3</t>
  </si>
  <si>
    <t xml:space="preserve"> AV. 15 DE MAYO No. 4,502, COL. CENTRO ATOYAC, SAN JERONIMO CALERA,PUEBLA</t>
  </si>
  <si>
    <t>HOTEL ONE Serdan Puebla</t>
  </si>
  <si>
    <t>ESTRUCTURA</t>
  </si>
  <si>
    <t>A01</t>
  </si>
  <si>
    <t>TERRACERIAS</t>
  </si>
  <si>
    <t>TER-001</t>
  </si>
  <si>
    <t>Desmonte y despalme de capa vegetal de hasta 20 cm de espesor por medios mecánicos. Incluye: Maquinaria, mano de obra, costos horarios, mano de obra y todo lo necesario para su correcta ejecución.</t>
  </si>
  <si>
    <t>m2</t>
  </si>
  <si>
    <t>TER-002</t>
  </si>
  <si>
    <t>Corte de terreno por medios mecánicos medido en forma compacta. Incluye: Maquinaria, mano de obra, costos horarios, mano de obra y todo lo necesario para su correcta ejecución.</t>
  </si>
  <si>
    <t>m3</t>
  </si>
  <si>
    <t>TER-003</t>
  </si>
  <si>
    <t>Carga de material producto de los movimientos por medios mecánicos. Incluye: Maquinaria, mano de obra, costos horarios, mano de obra y todo lo necesario para su correcta ejecución.</t>
  </si>
  <si>
    <t>TER-004</t>
  </si>
  <si>
    <t>Acarreo de material producto de movimientos de tierra hasta el primer kilómetro. Incluye: Maquinaria, mano de obra, costos horarios, mano de obra y todo lo necesario para su correcta ejecución.</t>
  </si>
  <si>
    <t>TER-005</t>
  </si>
  <si>
    <t>Acarreo de material producto de movimientos de tierra a kilómetros subsecuentes. Incluye: Maquinaria, mano de obra, costos horarios, mano de obra y todo lo necesario para su correcta ejecución.</t>
  </si>
  <si>
    <t>PRE-003</t>
  </si>
  <si>
    <t>Afine de taludes y fondo de excavaciones de cimentación y cisterna. Incluye: mano de obra, materiales menores, equipo de seguiridad, herramienta menor y todo lo necesario para su correcta ejecución.</t>
  </si>
  <si>
    <t>A02</t>
  </si>
  <si>
    <t>PRE-001</t>
  </si>
  <si>
    <t>Trazo y nivelación de ejes de referencia con equipo topográfico. Incluye: Mano de obra, costo horario, equipo de medición, materiales menores y todo lo necesario para su correcta ejecución.</t>
  </si>
  <si>
    <t>PRE-002</t>
  </si>
  <si>
    <t>Excavación por medios mecánicos material (TIPO DE MATERIAL POR ESPECIFICAR) en cimentación y cisterna. Material medido en forma compacta. Incluye: acarreos,maquinaria, mano de obra, carga de material sobrante hasta lugar de acopio, y todo lo necesario para su correcta ejecución</t>
  </si>
  <si>
    <t>Carga y acarreo de material producto de excavación fuera de onra a tiro libre. Incluye material, mano de obra, herramienta, equipo y todo lo necesario para su correcta ejecución.</t>
  </si>
  <si>
    <t>A07</t>
  </si>
  <si>
    <t>CIMENTACION 1</t>
  </si>
  <si>
    <t>A0701</t>
  </si>
  <si>
    <t>PLANTILLA</t>
  </si>
  <si>
    <t>CIM-001</t>
  </si>
  <si>
    <t>Plantilla de 5 cm de espesor a base de concreto de f'c=100 Kg/cm2 en cimentación. Incluye: materiales, mano de obra, herramienta, equipo de seguridad, materiales menores y todo lo necesario para su correcta ejecución.</t>
  </si>
  <si>
    <t>A0702</t>
  </si>
  <si>
    <t>EST-0505</t>
  </si>
  <si>
    <t>Cimbra comun en trabes,losas y columnas. Incluye material, mano de obra, herramienta, equipo y todo lo necesario para su correcta ejecución.</t>
  </si>
  <si>
    <t>CONC001</t>
  </si>
  <si>
    <t>ACE.REF.3</t>
  </si>
  <si>
    <t>Suministro y colocación de acero de refuerzo del No 3. f y=4200 kg/cm2. Incluye material, mano de obra, herramienta, equipo y todo lo necesario para su correcta ejecucion</t>
  </si>
  <si>
    <t>ACE.REF.6</t>
  </si>
  <si>
    <t>Suministro y colocación de acero de refuerzo del No 6. f y=4200 kg/cm2. Incluye material, mano de obra, herramienta, equipo y todo lo necesario para su correcta ejecucion</t>
  </si>
  <si>
    <t>A0703</t>
  </si>
  <si>
    <t>ACE.REF.5</t>
  </si>
  <si>
    <t>Suministro y colocación de acero de refuerzo del No 5. f y=4200 kg/cm2. Incluye material, mano de obra, herramienta, equipo y todo lo necesario para su correcta ejecucion</t>
  </si>
  <si>
    <t>A0704</t>
  </si>
  <si>
    <t>ACE.REF.4</t>
  </si>
  <si>
    <t>Suministro y colocación de acero de refuerzo del No 4. f y=4200 kg/cm2. Incluye material, mano de obra, herramienta, equipo y todo lo necesario para su correcta ejecucion</t>
  </si>
  <si>
    <t>A0705</t>
  </si>
  <si>
    <t>A0706</t>
  </si>
  <si>
    <t>CHAFLAN</t>
  </si>
  <si>
    <t>CIM-006</t>
  </si>
  <si>
    <t>Chaflán en muros perimetrales de 5x5cm a lo largo de todo el desarrollo de los muros, concreto de f c=300 kg/cm2 armado con 1 varilla de 65cm del #3@25  embebida en el muro, de acuerdo a detalle en plano E-03. Incluye: mano de obra, materiales, equipo de seguridad, herramienta, colado, cimbra, descimbra, curado, habilitado de acero, desperdicios, vibrado y todo lo necesario para su correcta ejecución.</t>
  </si>
  <si>
    <t>A0707</t>
  </si>
  <si>
    <t>2601001</t>
  </si>
  <si>
    <t>Colocación de plástico negro en cimentaciones para proteger concreto en su area de contacto con el suelo. incluye material, mano de obra, herramienta, equipo y todo lo necesario para su correcta ejecución.</t>
  </si>
  <si>
    <t>A0708</t>
  </si>
  <si>
    <t>ACW.REF.8</t>
  </si>
  <si>
    <t>Suministro y colocación de acero de refuerzo del No 8. f y=4200 kg/cm2. Incluye material, mano de obra, herramienta, equipo y todo lo necesario para su correcta ejecucion</t>
  </si>
  <si>
    <t>A0709</t>
  </si>
  <si>
    <t>LOSA TAPA</t>
  </si>
  <si>
    <t>A070A</t>
  </si>
  <si>
    <t>MURO ME-1</t>
  </si>
  <si>
    <t>A070B</t>
  </si>
  <si>
    <t>CABEZAL CB-1</t>
  </si>
  <si>
    <t>A070C</t>
  </si>
  <si>
    <t>CASTILLOS 15 X 15 CM</t>
  </si>
  <si>
    <t>A070D</t>
  </si>
  <si>
    <t>MURO MC-1</t>
  </si>
  <si>
    <t>A08</t>
  </si>
  <si>
    <t>CISTERNA 2</t>
  </si>
  <si>
    <t>A0801</t>
  </si>
  <si>
    <t>A0802</t>
  </si>
  <si>
    <t>A0803</t>
  </si>
  <si>
    <t>CIS-003</t>
  </si>
  <si>
    <t>Chaflán en muros de cisterna de 5x5cm a lo largo de todo el desarrollo de los muros, concreto de f c=300 kg/cm2 armado con 1 del #3@25 embebida en el muro, de acuerdo a detalle en plano E-03. Incluye: mano de obra, materiales, equipo de seguridad, herramienta, colado, cimbra, descimbra, curado, habilitado de acero, desperdicios, vibrado y todo lo necesario para su correcta ejecución.</t>
  </si>
  <si>
    <t>A0804</t>
  </si>
  <si>
    <t>PASOS</t>
  </si>
  <si>
    <t>CIS-004</t>
  </si>
  <si>
    <t>Paso para mantenimiento en muro MC-C de cisterna de 60x70cm indicado en planos E-01 y E-03. Refuezo indicado en dichos planos y retirando cimbra hasta 2 semanas después de haberse colado los muros de cisterna. Incluye: mano de obra, materiales, equipo de seguridad, herramienta, colado, cimbra, descimbra, curado, habilitado de acero, desperdicios, vibrado y todo lo necesario para su correcta ejecución.</t>
  </si>
  <si>
    <t>pza</t>
  </si>
  <si>
    <t>A0805</t>
  </si>
  <si>
    <t>CARACAMO DE BOMBEO</t>
  </si>
  <si>
    <t>A0806</t>
  </si>
  <si>
    <t>BANDA OJILLADA</t>
  </si>
  <si>
    <t>CIS-006</t>
  </si>
  <si>
    <t>Banda ojillada de PVC de 8"en muros perimetrales y de cisterna, según detalle de plano E-03. Incluye: Materiales, mano de obra, materiales menores, herramienta, equipo de seguridad y todo lo necesario para su correcta ejecución.</t>
  </si>
  <si>
    <t>A09</t>
  </si>
  <si>
    <t>NIVEL +0.00</t>
  </si>
  <si>
    <t>A0901</t>
  </si>
  <si>
    <t>CONC002</t>
  </si>
  <si>
    <t>Suministro y colocación de concreto estructural f c= 250kg/cm2. Incluye material, mano de obra, herramienta, y todo lo necesario para su correcta ejecución.</t>
  </si>
  <si>
    <t>A0902</t>
  </si>
  <si>
    <t>COLUMNA C-2</t>
  </si>
  <si>
    <t>A0903</t>
  </si>
  <si>
    <t>A0904</t>
  </si>
  <si>
    <t>A0905</t>
  </si>
  <si>
    <t>A0906</t>
  </si>
  <si>
    <t>A0908</t>
  </si>
  <si>
    <t>A0909</t>
  </si>
  <si>
    <t>TRABE TIPO TC-2</t>
  </si>
  <si>
    <t>A0A</t>
  </si>
  <si>
    <t>NIVEL +4.00</t>
  </si>
  <si>
    <t>A0A01</t>
  </si>
  <si>
    <t>LOSA DE VIGUETA Y BOVEDILLA</t>
  </si>
  <si>
    <t>EST200</t>
  </si>
  <si>
    <t>Suministro y colocación de malla electrosoldada 6 x 6 10/10</t>
  </si>
  <si>
    <t>Est-07</t>
  </si>
  <si>
    <t>Cimbra  de  madera  y  decimbra  en  estructura  incluye:  cargo  directo  por  el  costo  de  los materiales y mano de obra que intervengan , flete a obra , desperdicio, acarreo hasta el lugar de su utilizacion clavo, alambre recocido del no. 18 chaflan, separadores, desmoldante, habilitado, colocacion, limpieza y retiro de sobrantes fuera de obra, equipo de seguridad, instalaciones especificas, depreciacion y demas derivados del uso de herramienta y equipo en cualquier nivel. Aparente de contacto en columnas altura maxima de 4.50 m goteros</t>
  </si>
  <si>
    <t>Est-54</t>
  </si>
  <si>
    <t>Suministro y colocacion de concreto premezclado clase uno resistencia rapida fc=200 kg/cm2 con impermeabilizante integral conforme a la especificacion de fabricante acelerante a 48 hrs y fibra, en cimentacion, incluye: bomba, maniobras, vaciado, vibrado, curado , acarreos, mano de obra, herramienta, equipo , materiales, pruebas de laboratorio y todo lo necesario para la correcta ejecucion.</t>
  </si>
  <si>
    <t>EST201</t>
  </si>
  <si>
    <t>Suministro y colocaciión de vigueta pretensada.. Incluye material, mano de obra, herramienta, equipo y todo lo necesario para su correcta ejecución.</t>
  </si>
  <si>
    <t>Est-64</t>
  </si>
  <si>
    <t>Suministro y colocacion de bovedilla de poliestireno 20/75/127 incluye: acarreo de los materiales hasta el lugar de su colocacion, materiales, mano de obra, equipo y herramienta p.u.o.t.</t>
  </si>
  <si>
    <t>A0A02</t>
  </si>
  <si>
    <t>LOSA MACIZA DE 10 CM</t>
  </si>
  <si>
    <t>A0A03</t>
  </si>
  <si>
    <t>A0A04</t>
  </si>
  <si>
    <t>A0A05</t>
  </si>
  <si>
    <t>A0A07</t>
  </si>
  <si>
    <t>A0A08</t>
  </si>
  <si>
    <t>CASTILLO DE 15X15</t>
  </si>
  <si>
    <t>A0A09</t>
  </si>
  <si>
    <t>CABEZAL TIPO CB-1</t>
  </si>
  <si>
    <t>A0A0B</t>
  </si>
  <si>
    <t>TRABE TP-1</t>
  </si>
  <si>
    <t>A0A0C</t>
  </si>
  <si>
    <t>TRABE T-1</t>
  </si>
  <si>
    <t>A0A0D</t>
  </si>
  <si>
    <t>TRABE T-2</t>
  </si>
  <si>
    <t>A0A0F</t>
  </si>
  <si>
    <t>TRABE T-3</t>
  </si>
  <si>
    <t>A0A0G</t>
  </si>
  <si>
    <t>TRABE T-4</t>
  </si>
  <si>
    <t>A0B</t>
  </si>
  <si>
    <t>NIVEL +7.15</t>
  </si>
  <si>
    <t>A0B01</t>
  </si>
  <si>
    <t>A0B02</t>
  </si>
  <si>
    <t>A0B03</t>
  </si>
  <si>
    <t>A0B04</t>
  </si>
  <si>
    <t>A0B05</t>
  </si>
  <si>
    <t>A0B06</t>
  </si>
  <si>
    <t>A0B07</t>
  </si>
  <si>
    <t>A0B08</t>
  </si>
  <si>
    <t>A0B09</t>
  </si>
  <si>
    <t>A0B0A</t>
  </si>
  <si>
    <t>A0B0B</t>
  </si>
  <si>
    <t>A0B0C</t>
  </si>
  <si>
    <t>A0B0D</t>
  </si>
  <si>
    <t>A0B0F</t>
  </si>
  <si>
    <t>A0B0G</t>
  </si>
  <si>
    <t>A0C</t>
  </si>
  <si>
    <t>NIVEL +10.30</t>
  </si>
  <si>
    <t>A0C01</t>
  </si>
  <si>
    <t>A0C02</t>
  </si>
  <si>
    <t>A0C03</t>
  </si>
  <si>
    <t>A0C04</t>
  </si>
  <si>
    <t>A0C05</t>
  </si>
  <si>
    <t>A0C06</t>
  </si>
  <si>
    <t>A0C07</t>
  </si>
  <si>
    <t>A0C08</t>
  </si>
  <si>
    <t>A0C09</t>
  </si>
  <si>
    <t>A0C0A</t>
  </si>
  <si>
    <t>A0C0B</t>
  </si>
  <si>
    <t>A0C0C</t>
  </si>
  <si>
    <t>A0C0D</t>
  </si>
  <si>
    <t>A0C0F</t>
  </si>
  <si>
    <t>A0C0G</t>
  </si>
  <si>
    <t>A0D</t>
  </si>
  <si>
    <t>NIVEL +13.45</t>
  </si>
  <si>
    <t>A0D01</t>
  </si>
  <si>
    <t>A0D02</t>
  </si>
  <si>
    <t>A0D03</t>
  </si>
  <si>
    <t>A0D04</t>
  </si>
  <si>
    <t>A0D05</t>
  </si>
  <si>
    <t>A0D06</t>
  </si>
  <si>
    <t>A0D07</t>
  </si>
  <si>
    <t>A0D08</t>
  </si>
  <si>
    <t>A0D09</t>
  </si>
  <si>
    <t>A0D0A</t>
  </si>
  <si>
    <t>A0D0B</t>
  </si>
  <si>
    <t>A0D0C</t>
  </si>
  <si>
    <t>A0D0D</t>
  </si>
  <si>
    <t>A0D0F</t>
  </si>
  <si>
    <t>A0D0G</t>
  </si>
  <si>
    <t>A0E</t>
  </si>
  <si>
    <t>NIVEL +16.60</t>
  </si>
  <si>
    <t>A0E01</t>
  </si>
  <si>
    <t>A0E02</t>
  </si>
  <si>
    <t>A0E03</t>
  </si>
  <si>
    <t>A0E04</t>
  </si>
  <si>
    <t>A0E05</t>
  </si>
  <si>
    <t>A0E06</t>
  </si>
  <si>
    <t>A0E07</t>
  </si>
  <si>
    <t>A0E08</t>
  </si>
  <si>
    <t>A0E09</t>
  </si>
  <si>
    <t>A0E0A</t>
  </si>
  <si>
    <t>A0E0B</t>
  </si>
  <si>
    <t>A0E0C</t>
  </si>
  <si>
    <t>A0E0D</t>
  </si>
  <si>
    <t>A0E0F</t>
  </si>
  <si>
    <t>A0E0G</t>
  </si>
  <si>
    <t>A0F</t>
  </si>
  <si>
    <t>NIVEL +19.75</t>
  </si>
  <si>
    <t>A0F01</t>
  </si>
  <si>
    <t>A0F02</t>
  </si>
  <si>
    <t>A0F03</t>
  </si>
  <si>
    <t>A0F04</t>
  </si>
  <si>
    <t>A0F05</t>
  </si>
  <si>
    <t>A0F06</t>
  </si>
  <si>
    <t>A0F07</t>
  </si>
  <si>
    <t>A0F08</t>
  </si>
  <si>
    <t>A0F09</t>
  </si>
  <si>
    <t>A0F0A</t>
  </si>
  <si>
    <t>A0F0B</t>
  </si>
  <si>
    <t>A0F0C</t>
  </si>
  <si>
    <t>A0F0D</t>
  </si>
  <si>
    <t>A0F0F</t>
  </si>
  <si>
    <t>A0F0G</t>
  </si>
  <si>
    <t>A0G</t>
  </si>
  <si>
    <t>NIVEL +22.9</t>
  </si>
  <si>
    <t>A0G02</t>
  </si>
  <si>
    <t>A0G03</t>
  </si>
  <si>
    <t>A0G06</t>
  </si>
  <si>
    <t>A0G07</t>
  </si>
  <si>
    <t>A0G08</t>
  </si>
  <si>
    <t>A0G09</t>
  </si>
  <si>
    <t>A0G0A</t>
  </si>
  <si>
    <t>A0G0B</t>
  </si>
  <si>
    <t>A0G0C</t>
  </si>
  <si>
    <t>A0G0E</t>
  </si>
  <si>
    <t>A0G0G</t>
  </si>
  <si>
    <t>A0I</t>
  </si>
  <si>
    <t>A0I01</t>
  </si>
  <si>
    <t>LOSA MACIZA DE 12 CM</t>
  </si>
  <si>
    <t>A0I02</t>
  </si>
  <si>
    <t>A0I03</t>
  </si>
  <si>
    <t>A0I04</t>
  </si>
  <si>
    <t>A0I05</t>
  </si>
  <si>
    <t>A0I06</t>
  </si>
  <si>
    <t>A0I07</t>
  </si>
  <si>
    <t>A0I08</t>
  </si>
  <si>
    <t>A0I0A</t>
  </si>
  <si>
    <t>A0I0B</t>
  </si>
  <si>
    <t>A0J</t>
  </si>
  <si>
    <t>ESCALERA DE EMERGENCIA 1</t>
  </si>
  <si>
    <t>A0J01</t>
  </si>
  <si>
    <t>A0J02</t>
  </si>
  <si>
    <t>RAMPA DE ESCALERAS</t>
  </si>
  <si>
    <t>A0J03</t>
  </si>
  <si>
    <t>TRABE T-e1</t>
  </si>
  <si>
    <t>A0J05</t>
  </si>
  <si>
    <t>TRABE T-e2</t>
  </si>
  <si>
    <t>A0K</t>
  </si>
  <si>
    <t>ESCALERA DE EMERGENCIA 2</t>
  </si>
  <si>
    <t>A0K01</t>
  </si>
  <si>
    <t>A0K02</t>
  </si>
  <si>
    <t>A0K03</t>
  </si>
  <si>
    <t>A0K05</t>
  </si>
  <si>
    <t>ALB-CIS-003</t>
  </si>
  <si>
    <t>Pulido integral de losa con llana metálica o helicóptero, y mezcla de cemento gris con endurecedor mineral no metálico tipo endumin o similar, incluye: materiales, mano de obra, herramienta, equipo y todo lo necesario</t>
  </si>
  <si>
    <t>OBRA CIVIL</t>
  </si>
  <si>
    <t>Subtotal</t>
  </si>
  <si>
    <t>PRE-004</t>
  </si>
  <si>
    <t>PRE-005</t>
  </si>
  <si>
    <t>TER-006</t>
  </si>
  <si>
    <t>Relleno de cepas con material tepetate controlado compactado al 95%, incluye: suministro de materiales, mano de obra, equipo y herramienta, humedad optima, limpieza de la zona de trabajo</t>
  </si>
  <si>
    <t>Suministro y colocación de concreto estructural f c= 250kg/cm2. Incluye material, mano de obra, herramienta, y todo lo necesario para su correcta ejecución.(acabado martelinado)</t>
  </si>
  <si>
    <t>AZOTEA NIVEL +26.05</t>
  </si>
  <si>
    <t>PRE-006</t>
  </si>
  <si>
    <t>Suministro y colocacion de cinta de vinil verde en malla ciclonicade hasta 2.20 mts de altura, incluye: suministro de materiales, mano de obra, equipo y herramienta, reposicion de malla dañada, preparacion, y todo lo necesario para su correcta ejecucion.</t>
  </si>
  <si>
    <t>Suministro de porton a base de malla ciconica de 6.00 mts x 2.50 mts de altura en dos hojas abatible, incluye: suministro de materiales, fijacion de postes con bases de concreto, cinta de vinil verde, alambre de puas en parte superior, puesta en funcionamiento.</t>
  </si>
  <si>
    <t>Cimbra aparente en trabes,losas y columnas. Incluye material, mano de obra, herramienta, equipo y todo lo necesario para su correcta ejecución.</t>
  </si>
  <si>
    <t>Total:</t>
  </si>
  <si>
    <t>CONTRATABE CT-1 51.35 ML</t>
  </si>
  <si>
    <t>CONTRATABE CT2 80.06 ML</t>
  </si>
  <si>
    <t>ACE.REF.8</t>
  </si>
  <si>
    <t>DENTELLON MP-1 97.65</t>
  </si>
  <si>
    <t>LOSA DE CIMENTACION 445.56 M2</t>
  </si>
  <si>
    <t>MURO MP-1 97.65</t>
  </si>
  <si>
    <t>COLUMNA C-1 1 pza Y C-1a 18 pzas</t>
  </si>
  <si>
    <t>A070e</t>
  </si>
  <si>
    <t>MURO MC-2</t>
  </si>
  <si>
    <t>MURO MCS-1 72.06 ml</t>
  </si>
  <si>
    <t>DENTELLON MCS-1 72.06</t>
  </si>
  <si>
    <t>COLUMNA C-1a 18 pza</t>
  </si>
  <si>
    <t xml:space="preserve">COLUMNA C-1 1 pza   </t>
  </si>
  <si>
    <t>A0907</t>
  </si>
  <si>
    <t>A0905A</t>
  </si>
  <si>
    <t>TRABE TIPO TE-2</t>
  </si>
  <si>
    <t>TRABE TIPO TE-1</t>
  </si>
  <si>
    <t>TRABE TIPO TC-1 128.68 ML</t>
  </si>
  <si>
    <t>CONTRATRABE TIPO CT-2 27.89 ML</t>
  </si>
  <si>
    <t>CONTRATRABE TIPO CT-3 22.95 ML</t>
  </si>
  <si>
    <t>COLUMNA C-2a</t>
  </si>
  <si>
    <t>ACW.REF.6</t>
  </si>
  <si>
    <t>TRABE TP-1 57.6 ML</t>
  </si>
  <si>
    <t>TRABE T-1E 5.89 ML</t>
  </si>
  <si>
    <t>TRABE T-2 26.58 ML</t>
  </si>
  <si>
    <t>TRABE T-2E 13.29 ML</t>
  </si>
  <si>
    <t>TRABE T-1 59.96 ML</t>
  </si>
  <si>
    <t>TRABE T-3 21.20 ML</t>
  </si>
  <si>
    <t>TRABE T-4 85.08 ML</t>
  </si>
  <si>
    <t>CASTILLO 15X15</t>
  </si>
  <si>
    <t xml:space="preserve">TRABE T-1E   </t>
  </si>
  <si>
    <t xml:space="preserve">TRABE T-2E   </t>
  </si>
  <si>
    <t>TRABE T-1E</t>
  </si>
  <si>
    <t>TRABE T-2E</t>
  </si>
  <si>
    <t>A0G01</t>
  </si>
  <si>
    <t>A0G04</t>
  </si>
  <si>
    <t>A0G05</t>
  </si>
  <si>
    <t>A0G0F</t>
  </si>
  <si>
    <t>BASE EQ. T-1</t>
  </si>
  <si>
    <t>BASE EQ. T-2</t>
  </si>
  <si>
    <t>P.U CAV</t>
  </si>
  <si>
    <t>P.U ALCOSTO</t>
  </si>
  <si>
    <t>Suministro y colocación de concreto estructural f c= 250kg/cm2. Impermeabilizante integral, Incluye material, mano de obra, herramienta, y todo lo necesario para su correcta ejecución.</t>
  </si>
  <si>
    <t>Suministro y colocación de concreto estructural f c= 250kg/cm2. Impermeabilizante integral,Incluye material, mano de obra, herramienta, y todo lo necesario para su correcta ejecución.</t>
  </si>
  <si>
    <t>Suministro y colocación de concreto estructural f c= 250kg/cm2. impermeabilizante integral,  Incluye material, mano de obra, herramienta, y todo lo necesario para su correcta ejecución.</t>
  </si>
  <si>
    <t>Suministro y colocación de concreto estructural f c= 250kg/cm2. impermeabilizante integral, Incluye material, mano de obra, herramienta, y todo lo necesario para su correcta ejecución.</t>
  </si>
  <si>
    <t>Suministro y colocación de concreto estructural f c= 250kg/cm2. impermeabilizante integral,Incluye material, mano de obra, herramienta, y todo lo necesario para su correcta ejecución.</t>
  </si>
  <si>
    <t>ALBAÑILERIAS</t>
  </si>
  <si>
    <t>CISTERNA</t>
  </si>
  <si>
    <t>ALB-CIS-001</t>
  </si>
  <si>
    <t>Suministro y aplicación de impermeabilizante en muros y losa fondo de
cisterna. Incluye: limpieza y preparación de la superficie, trazo, preparación
y aplicación de Sika Top Seal 107 a base de mortero predosificado de 2
componentes semiflexible color blanco de sika acuerdo a instrucciones del
fabricante, desperdicios, acarreos a 20 m. y todo lo necesario</t>
  </si>
  <si>
    <t>ALB-CIS-002</t>
  </si>
  <si>
    <t>Suministro y colocacion de pasos de hasta 6" de diametro para instalaciones de contraincendios, hidraulicas, pluviales, electricas, etc, incluye: suministro de materiales, trazo, mano de obra, fijacion,  todo lo necesario para su correcta ejecucion</t>
  </si>
  <si>
    <t>PZA</t>
  </si>
  <si>
    <t>Construcción de paso escotilla en losa de concreto para cisterna con dimensiones de 1.8m x 2.00m. incluye: preparaciones necesarias, refuerzos a base de varillas del N  3, cimbra y descimbra del perímetro, resanes necesarios, cortes, desperdicios, mano de obra, mat</t>
  </si>
  <si>
    <t>ALB-CIS-004</t>
  </si>
  <si>
    <t>Construccion de paso en muros de concreto de hasta 0.90 x0.90 para alimentadores principales, incluye: suministro de materiales, amno d eobra, equipo y herramienta.</t>
  </si>
  <si>
    <t xml:space="preserve">PLANTA BAJA </t>
  </si>
  <si>
    <t>ALB-PB-01</t>
  </si>
  <si>
    <t>Muro de block hueco f*m=40kg/cm2 de 15x20x40 cm. de 15 cm. de espesor. Asentado con mortero cemento arena 1:3 con juntas de 1.5 cm. acabado común, incluye: 1 varilla TEC 60 @2 hiladas, nivelación, curado, mano de obra, herramientas, cortes, desperdicios, acarreos, andamios, amarres, equipo, traslapes, elevaciones, misceláneos, materiales menores, y limpieza del área de trabajo.</t>
  </si>
  <si>
    <t>ALB-PB-02</t>
  </si>
  <si>
    <t>Anclaje químico de 2 varillas del # 4 a elemento de concreto existente, con empotramiento mínimo de 3 1/2" de profundidad, perforado con broca TE-CX 1/2" x 6", limpiando el agujero con cepillo y aire para eliminar material suelto, aplicación de adhesivo HILRE-500  a 2/3 desde el fondo, incluye: trazos y nivelaciones, limpieza del área, mano de obra, herramienta, equipo hilti, acarreos, limpieza del área de trabajo. No incluye varilla.</t>
  </si>
  <si>
    <t>ALB-PB-03</t>
  </si>
  <si>
    <t>Anclaje químico de 3 varilla del # 4 a elemento de concreto existente, con empotramiento mínimo de 3 1/2" de profundidad, perforado con broca TE-CX 1/2" x 6", limpiando el agujero con cepillo y aire para eliminar material suelto, aplicación de adhesivo HILRE-500  a 2/3 desde el fondo, incluye: trazos y nivelaciones, limpieza del area, mano de obra, herramienta, equipo hilti, acarreos, limpieza del área de trabajo. No incluye varilla.</t>
  </si>
  <si>
    <t>ALB-PB-04</t>
  </si>
  <si>
    <t>Castillo K1 ahogado en 2 huecos de block, reforzado con 2 varillas del #4 (una en cada hueco), grapas con varilla del #3 @ hilada,  junteo a base de mortero 1:3, colado @2 hiladas con mortero 1:3 o concreto de F'c= 200 kg/cm2, incluye:  nivelación, maestreados con bancos de nivel, vaciado, tendido, vibrado, materiales, mano de obra, herramienta, equipo</t>
  </si>
  <si>
    <t>ALB-PB-05</t>
  </si>
  <si>
    <t>Castillo KL ahogado en 3 huecos de block, reforzado con 3 varillas del #4 (una en cada hueco), 2 grapas con varilla del #3 @ hilada,  junteo a base de mortero 1:3, colado @2 hiladas con mortero 1:3 o concreto de F'c= 200 kg/cm2, incluye:  nivelación, maestreados con bancos de nivel, vaciado, tendido, vibrado, materiales, mano de obra, herramienta, equipo</t>
  </si>
  <si>
    <t>ALB-PB-06</t>
  </si>
  <si>
    <t>Castillo KT ahogado en 4 huecos de block, reforzado con 4 varillas del #4 (una en cada hueco), 2 grapas con varilla del #3 @ hilada,  junteo a base de mortero 1:3, colado @2 hiladas con mortero 1:3 o concreto de F'c= 200 kg/cm2, incluye:  nivelación, maestreados con bancos de nivel, vaciado, tendido, vibrado, materiales, mano de obra, herramienta, equipo</t>
  </si>
  <si>
    <t>ALB-PB-07</t>
  </si>
  <si>
    <t>Castillo KX ahogado en 5 huecos de block, reforzado con 5 varillas del #4 (una en cada hueco), 2 grapas con varilla del #3 @ hilada,  junteo a base de mortero 1:3, colado @2 hiladas con mortero 1:3 o concreto de F'c= 200 kg/cm2, incluye:  nivelación, maestreados con bancos de nivel, vaciado, tendido, vibrado, materiales, mano de obra, herramienta, equipo</t>
  </si>
  <si>
    <t>ALB-PB-08</t>
  </si>
  <si>
    <t>Anclaje químico de 4 varilla del # 4 a elemento de concreto existente, con empotramiento mínimo de 3 1/2" de profundidad, perforado con broca TE-CX 1/2" x 6", limpiando el agujero con cepillo y aire para eliminar material suelto, aplicación de adhesivo HILRE-500  a 2/3 desde el fondo, incluye: trazos y nivelaciones, limpieza del area, mano de obra, herramienta, equipo hilti, acarreos, limpieza del área de trabajo. No incluye varilla.</t>
  </si>
  <si>
    <t>ALB-PB-09</t>
  </si>
  <si>
    <t>Anclaje químico de 5 varilla del # 3 a elemento de concreto existente, con empotramiento mínimo de 3 1/2" de profundidad, perforado con broca TE-CX 1/2" x 6", limpiando el agujero con cepillo y aire para eliminar material suelto, aplicación de adhesivo HILRE-500  a 2/3 desde el fondo, incluye: trazos y nivelaciones, limpieza del area, mano de obra, herramienta, equipo hilti, acarreos, limpieza del área de trabajo. No incluye varilla.</t>
  </si>
  <si>
    <t>ALB-PB-10</t>
  </si>
  <si>
    <t>Dala de deslante 12x20 cm. de concreto f'c= 200 kg/cm2, armado con 3 varillas del No. 4 (3/8") y estribos del No. 2 a cada 20 cm. acabado común, a 3.0 m de altura máx. y a cualquier nivel, incluye: cellotex, cimbra, descimbra, colado, vibrado y curado, nivelaciones, plomeado, acarreos horizontales y verticales, desperdicios, andamio, materiales de consumo menor, herramienta, equipo y limpieza del área de trabajo.</t>
  </si>
  <si>
    <t>ALB-PB-11</t>
  </si>
  <si>
    <t>Dala de Intermedia 12x20 cm. de concreto f'c= 200 kg/cm2, armado con 3 varillas del No. 4 (3/8") y estribos del No. 2 a cada 20 cm. acabado común, a 3.0 m de altura máx. y a cualquier nivel, incluye: cellotex, cimbra, descimbra, colado, vibrado y curado, nivelaciones, plomeado, acarreos horizontales y verticales, desperdicios, andamio, materiales de consumo menor, herramienta, equipo y limpieza del área de trabajo.</t>
  </si>
  <si>
    <t>ALB-PB-12</t>
  </si>
  <si>
    <t>Dala de cerramiento  12x20 cm. de concreto f'c= 200 kg/cm2, armado con 3 varillas del No. 4 (3/8") y estribos del No. 2 a cada 20 cm. acabado común, a 3.0 m de altura máx. y a cualquier nivel, incluye: cellotex, cimbra, descimbra, colado, vibrado y curado, nivelaciones, plomeado, acarreos horizontales y verticales, desperdicios, andamio, materiales de consumo menor, herramienta, equipo y limpieza del área de trabajo.</t>
  </si>
  <si>
    <t>ALB-PB-13</t>
  </si>
  <si>
    <t>Aplanado fino en muros con mortero cemento-cal-arena 1:1:6, de 2.5 cm. de espesor a plomo y regla a cualquier altura y nivel listo para recibir pasta, incluye: dosificación de agua, mezcla manual de materiales, acarreos horizontales y verticales, desperdicios, andamios, herramienta, equipo y limpieza del área de trabajo</t>
  </si>
  <si>
    <t>ALB-PB-14</t>
  </si>
  <si>
    <t>Repellado en muros a plomo y regla con mortero - cemento arena 1:3. incluye: dosificación de agua, mezcla manual de materiales, acarreos horizontales y verticales, desperdicios, andamios, herramienta, equipo y limpieza del área de trabajo.</t>
  </si>
  <si>
    <t>ALB-PB-15</t>
  </si>
  <si>
    <t>Emboquillados de mezcla en marcos de puertas y ventanas acabado fino con mortero de cemento y arena proporción 1:4 de 2.5 cm. de espesor promedio, hasta una altura de 3.00 incluye: humedecimiento, fabricación del mortero, andamios, maestreado, plomeado, perfilado, curado, desperdicio, materiales, mano de obra, herramienta, equipo</t>
  </si>
  <si>
    <t>ALB-PB-16</t>
  </si>
  <si>
    <t>Impermeabilización en charolas de baños consistente en 1 capa de hidroprimer, 1 capa de Vaportite 550 o similar, 1 membrana de festerflex y 2a. capa de vaportite 550. incluye: materiales, mano de obra, herramienta, así como todo lo necesario para su correcta ejecución.</t>
  </si>
  <si>
    <t>ALB-PB-17</t>
  </si>
  <si>
    <t>Recibir pasos de coladeras de 2" hasta 4"con concreto hecho en obra 150 kg/cm2. incluye: cimbra, descimbra, perfilado, desperdicio, materiales, mano de obra, herramienta, equipo y todo lo necesario para su correcta ejecución.</t>
  </si>
  <si>
    <t>PZA.</t>
  </si>
  <si>
    <t>ALB-PB-18</t>
  </si>
  <si>
    <t>Firme de  de concreto simple de 10 cm. de espesor acabado común para alcanzar nivel de proyecto, con concreto de f c= 200 kg/cm2, incluye: vaciado, materiales, mano de obra, herramienta, equipo y todo lo necesario para su correcta ejecución.</t>
  </si>
  <si>
    <t>ALB-PB-19</t>
  </si>
  <si>
    <t>Meseta Baño Vestidores Colaboradores M. 0.60 x 2.30 x 0.08 m. hecha de concreto, f'c=200 kg/cm2 , acabado pulido, armada con varilla del # 3  a cada 15 cm. en ambos sentidos. Con huecos para 2 ovalines incluye : cimbrado, colado, descimbrado, materiales, mano de obra, equipo, herramienta y todo lo necesario para su correcta ejecución.</t>
  </si>
  <si>
    <t>ALB-PB-20</t>
  </si>
  <si>
    <t>Meseta en Baños Públicos H. y M. 0.60 x 1.95 x 0.08 m. hecha de concreto, f'c=200 kg/cm2 de 10 cm. de espesor, acabado pulido, armada con varilla del # 3,  @ 15 cm. en ambos sentidos. Con huecos para 3 ovalines incluye : cimbrado, colado, descimbrado, materiales, mano de obra, equipo, herramienta y todo lo necesario para su correcta ejecución.</t>
  </si>
  <si>
    <t>ALB-PB-21</t>
  </si>
  <si>
    <t>Sardinel de  concreto f'c= 200 kg/cm2 armado con 4 varillas del # 3., y estribos del # 2,  a cada 20 cm., acabado pulido, de 10 x 10 cm.  en regadera de baños habitaciones y vestidores empleados,  picado de superficie, incluye cimbra aparente material, mano de obra, equipo, herramienta.</t>
  </si>
  <si>
    <t>ALB-PB-22</t>
  </si>
  <si>
    <t>Bases de concreto para casilleros de sanitarios empleados con sección de 0.60 x 2.30 m. Con espesor. De 10 cm. armada con malla electro soldada 6-6/10-10 con concreto de f'c= 200 kg/cm2, incluye: cimbrado y descimbrado, acabado común, madera de pino en fronteras, materiales, mano de obra, herramienta, equipo y todo lo necesario para su correcta ejecución.</t>
  </si>
  <si>
    <t>ALB-PB-23</t>
  </si>
  <si>
    <t>Ranuras y resanes para recibir instalaciones eléctricas e hidráulicas en pisos y muros de tabique, con una sección promedio. de 5 x 10 cm. resanado con mortero cemento arena 1:4 incluye: materiales, herramienta y mano de obra.</t>
  </si>
  <si>
    <t>ALB-PB-24</t>
  </si>
  <si>
    <t>Forjado  de  jardinera ahogada con una sección de 0.75 m. de ancho x 0.65 m. de Profundidad a base de 2 muretes de tabique de 14 cm. de espesor uno de 1.42 m. de altura y otro de 0.66 m. de alto aplanado fino por las caras exteriores con mortero cemento arena 1:4, con  castillos de concreto armado tipo K de 15x15 cm. sobre cada murete, una cadena de remate de 15 x 15 cm. en cada murete, y una losa fondo de 1.15 m. de ancho x 0.10 m. de espesor con concreto f'c=200 kg/cm2 y armada con una parrilla  de varilla    de    3/8"  a  cada  25 cm. en ambos sentidos, incluye impermeabilización en el interior de la jardinera, a base de 2 capas de vaportite 550 y una membrana de festerflex, emboquillado de aristas, suministro de materiales, mano de obra, equipo y herramienta.</t>
  </si>
  <si>
    <t>ALB-PB-25</t>
  </si>
  <si>
    <t>Forjado de escalones de 30 cm. de huella, 18 cm.de peralte con padecería de tabique asentado con mortero cemento arena 1:4, incluye: suministro de materiales, mano de obra, equipo, herramienta y todo lo necesario para su correcta ejecución.</t>
  </si>
  <si>
    <t>ALB-PB-26</t>
  </si>
  <si>
    <t>Base para equipo hidroneumático de 4.8 x 1.3 x 0.20 m.</t>
  </si>
  <si>
    <t>Pza.</t>
  </si>
  <si>
    <t>ALB-PB-27</t>
  </si>
  <si>
    <t>Base para suavizador de 6.5 x 1.7 x 0.20 m.</t>
  </si>
  <si>
    <t>ALB-PB-28</t>
  </si>
  <si>
    <t>Base para equipos trasbase de 3.3 x 1.1 x 0.20 m.</t>
  </si>
  <si>
    <t>ALB-PB-29</t>
  </si>
  <si>
    <t>Base para calentador de agua de 3.5 x 2 x .20 m.</t>
  </si>
  <si>
    <t>ALB-PB-30</t>
  </si>
  <si>
    <t>Base para tanque de agua caliente de 5.7 x 2.2 x 0.20 m.</t>
  </si>
  <si>
    <t>ALB-PB-31</t>
  </si>
  <si>
    <t>Base para bomba contra incendio diesel de 2.5 x 1.3 x 0.30 m.</t>
  </si>
  <si>
    <t>ALB-PB-32</t>
  </si>
  <si>
    <t>Base para planta emergencia de 1.5 x 2.5 x 0.25 m.</t>
  </si>
  <si>
    <t>ALB-PB-33</t>
  </si>
  <si>
    <t>Registros eléctricos para alta tensión de concreto armado de 1.5 x 1.5 x 1.5 m. incluye tapa metálica.</t>
  </si>
  <si>
    <t>ALB-PB-34</t>
  </si>
  <si>
    <t>Base para transformador eléctrico de concreto armado de 1.80 x 1.80 x 1.50 m. incluye trinchera y tapa metálica</t>
  </si>
  <si>
    <t>ALB-PB-35</t>
  </si>
  <si>
    <t>Base para bomba agua helada de 1 x 2 x .3</t>
  </si>
  <si>
    <t>ALB-PB-36</t>
  </si>
  <si>
    <t>Dala de Intermedia 50X25 cm. de concreto f'c= 200 kg/cm2, armado con 4 varillas del No. 4 y estribos del No. 3 a cada 20 cm. acabado común, a 3.0 m de altura máx. y a cualquier nivel, incluye: cellotex, cimbra, descimbra, colado, vibrado y curado, nivelaciones, plomeado, acarreos horizontales y verticales, desperdicios, andamio, materiales de consumo menor, herramienta, equipo y limpieza del área de trabajo.</t>
  </si>
  <si>
    <t>ALB-PB-37</t>
  </si>
  <si>
    <t>Dala de Intermedia 65X25 cm. de concreto f'c= 200 kg/cm2, armado con 4 varillas del No. 4 y estribos del No. 3 a cada 20 cm. acabado común, a 3.0 m de altura máx. y a cualquier nivel, incluye: cellotex, cimbra, descimbra, colado, vibrado y curado, nivelaciones, plomeado, acarreos horizontales y verticales, desperdicios, andamio, materiales de consumo menor, herramienta, equipo y limpieza del área de trabajo.</t>
  </si>
  <si>
    <t>A03</t>
  </si>
  <si>
    <t xml:space="preserve">NIVEL 1 AL 7 </t>
  </si>
  <si>
    <t>ALB-001</t>
  </si>
  <si>
    <t>ALB-002</t>
  </si>
  <si>
    <t>ALB-003</t>
  </si>
  <si>
    <t>Anclaje químico de 3 varillas del # 4 a elemento de concreto existente, con empotramiento mínimo de 3 1/2" de profundidad, perforado con broca TE-CX 1/2" x 6", limpiando el agujero con cepillo y aire para eliminar material suelto, aplicación de adhesivo HILRE-500  a 2/3 desde el fondo, incluye: trazos y nivelaciones, limpieza del área, mano de obra, herramienta, equipo hilti, acarreos, limpieza del área de trabajo. No incluye varilla.</t>
  </si>
  <si>
    <t>ALB-004</t>
  </si>
  <si>
    <t>Castillo KI ahogado en 2 huecos de block, reforzado con 2 varillas del #4 (una en cada hueco), grapas con varilla del #3 @ hilada,  junteo a base de mortero 1:3, colado @2 hiladas con mortero 1:3 o concreto de F'c= 200 kg/cm2, incluye:  nivelación, maestreados con bancos de nivel, vaciado, tendido, vibrado, materiales, mano de obra, herramienta, equipo</t>
  </si>
  <si>
    <t>ALB-005</t>
  </si>
  <si>
    <t>ALB-006</t>
  </si>
  <si>
    <t>Dala de deslante 12x20 cm. de concreto f'c= 200 kg/cm2, armado con 3 varillas del No. 3 (3/8") y estribos del No. 2 a cada 20 cm. acabado común, a 3.0 m de altura máx. y a cualquier nivel, incluye: cellotex, cimbra, descimbra, colado, vibrado y curado, nivelaciones, plomeado, acarreos horizontales y verticales, desperdicios, andamio, materiales de consumo menor, herramienta, equipo y limpieza del área de trabajo.</t>
  </si>
  <si>
    <t>ALB-007</t>
  </si>
  <si>
    <t>Dala intermedia de 12 x 20 cm. con concreto F c= 200 Kg/cm2, acabado común, con 4 varillas del # 3, estribos del #2 @ 15 cm. incluye: armado, cimbrado,colado descimbrado, material, mano de obra, acarreos a 20 m., andamios, equipo y herramienta.</t>
  </si>
  <si>
    <t>ALB-008</t>
  </si>
  <si>
    <t>Dala de cerramiento de 12 x 20 cm. sobre muro de Tabique de 14 cm de espesor, con concretoF c= 200 Kg/cm2, acabado común, con 4 varillas del # 3, estribos del #2 @ 20 cm. incluye: armado, cimbrado,colado descimbrado, material, mano de obra, acarreos a 20 m. andamios, equipo y herramienta.</t>
  </si>
  <si>
    <t>ALB-009</t>
  </si>
  <si>
    <t>Aplanado de mezcla en muro interiores y/o elementos de concreto para recibir pasta o pintura acabado fino con mortero de cemento arena proporción 1:3  de 2 cm. de espesor promedio, incluye: humedecimiento, fabricación del mortero, andamios, maestreado, plomeado, perfilado, curado, desperdicio, materiales, mano de obra, herramienta, equipo y todo lo necesario para su correcta ejecución.</t>
  </si>
  <si>
    <t>ALB-010</t>
  </si>
  <si>
    <t>Yeso  en muros interiores con  yeso-cemento  6:1 e=2.5 cm  y h=2.40 m a plomo y regla, acabado con llana de madera, incluye: material, mano de obra y lo necesario para su ejecución</t>
  </si>
  <si>
    <t>ALB-011</t>
  </si>
  <si>
    <t>Yeso  en columnas de pasillos con  yeso-cemento  6:1 e=2.5 cm  y h=2.40 m a plomo y regla, acabado con llana de madera, incluye: material, mano de obra y lo necesario para su ejecución</t>
  </si>
  <si>
    <t>ALB-012</t>
  </si>
  <si>
    <t>Emboquillados de mezcla en marcos de puertas y ventanas acabado fino con mortero de cemento y arena proporción 1:3 de 2.5 cm. de espesor promedio, hasta una altura de 3.00 incluye: humedecimiento, fabricación del mortero, andamios, maestreado, plomeado, perfilado, curado, desperdicio, materiales, mano de obra, herramienta, equipo y todo lo necesario para su correcta ejecución.</t>
  </si>
  <si>
    <t>ALB-013</t>
  </si>
  <si>
    <t>Firme de nivelacion de concreto simple de 5 cm de espesor acabado comun para alcanzar nivel de proyecto, con concreto de f c= 200 kg/cm2, incluye: vaciado, materiales, mano de obra, herramienta, equipo y todo lo necesario para su correcta ejecución.</t>
  </si>
  <si>
    <t>ALB-014</t>
  </si>
  <si>
    <t>Impermeabilización en charolas de baños consistente en 1 capa de hidroprimer, 1 capa de Vaportite 550 o similar, 1 membrana de festerflex y 2a. capa de vaportite 550. incluye: materiales, mano de obra, herramienta.</t>
  </si>
  <si>
    <t>ALB-015</t>
  </si>
  <si>
    <t>ALB-016</t>
  </si>
  <si>
    <t>Recibir coladeras con mortero de cemento arena proporción 1:3, incluye: humedecimiento, fabricación del mortero, perfilado, desperdicio, materiales, mano de obra, herramienta y equipo.</t>
  </si>
  <si>
    <t>A05</t>
  </si>
  <si>
    <t>FACHADAS</t>
  </si>
  <si>
    <t>FACH-01</t>
  </si>
  <si>
    <t>Aplanado fino en muros con mezcla cemento-arena 1:4 con impermeabilizante integral, de 2.5 cm. de espesor a plomo y regla a cualquier altura y nivel  sobre fachada , listo para recibir pasta, incluye: dosificacion de agua, mezcla manual de materiales, acarreos horizontales y verticales, desperdicios, andamios, herramienta, equipo y limpieza del area de trabajo</t>
  </si>
  <si>
    <t>FACH-02</t>
  </si>
  <si>
    <t>Entrecalle de 1.5cm x 13mm @ 3m a cualquier altura y nivel  sobre fachada, incluye: Perfiles, andamios, mano de obra, herramienta, equipo y limpieza del area de trabajo</t>
  </si>
  <si>
    <t>FACH-03</t>
  </si>
  <si>
    <t>Suministro y colocación de metal desplegado serie 700 E6-22 a cualquier altura y nivel  en fachadas, incluye: Perfiles, andamios, mano de obra, herramienta, equipo y limpieza del area de trabajo</t>
  </si>
  <si>
    <t>A06</t>
  </si>
  <si>
    <t>AZOTEA</t>
  </si>
  <si>
    <t>AZO-01</t>
  </si>
  <si>
    <t>Entortado en azotea para dar pendientes al 2% con mortero de cemento-arena 1:5, de 4 cm. de espesor promedio, incluye nivelaciones, tendido, curado, desperdicios, acarreos horizontales y verticales, herramienta, equipo y limpieza del área de trabajo.</t>
  </si>
  <si>
    <t>AZO-02</t>
  </si>
  <si>
    <t>Chaflán en azotea en forma triangular de 10x10cm. con mortero de cemento-arena 1:4 acabado liso para recibir impermeabilizante, incluye: perímetros de bases de equipos, ductos de aire acondicionado y similares, dosificación de agua, curado, desperdicio, acarreos horizontales y verticales, herramienta, equipo y limpieza de área de trabajo</t>
  </si>
  <si>
    <t>AZO-03</t>
  </si>
  <si>
    <t>Impermeabilizante tipo Al-Koat PG-40 T SBS o similar, laminado de 4 mm de espesor, en azoteas con alma de poliéster no tejido tavira stound-huund-res de 180 gr/m2 con acabado con la superficie en arena adherido por termo fusión. incluye: materiales, mano de obra, herramienta, así como todo lo necesario para su correcta ejecución.</t>
  </si>
  <si>
    <t>AZO-04</t>
  </si>
  <si>
    <t>Pretil y/o muro de block hueco f*m=40kg/cm2 de 15x20x40 cm. de 15 cm. de espesor. Asentado con mortero cemento arena 1:3 con juntas de 1.5 cm. acabado común, incluye: 1 varilla TEC 60 @2 hiladas, nivelación, curado, mano de obra, herramientas, cortes, desperdicios, acarreos, andamios, amarres, equipo, traslapes, elevaciones, misceláneos, materiales menores, y limpieza del área de trabajo.</t>
  </si>
  <si>
    <t>AZO-05</t>
  </si>
  <si>
    <t>AZO-06</t>
  </si>
  <si>
    <t>Castillo K1 ahogado en 3 huecos de block, reforzado con 2 varillas del #4 (una en cada hueco), 1 grapas con varilla del #3 @ hilada,  junteo a base de mortero 1:3, colado @2 hiladas con mortero 1:3 o concreto de F'c= 200 kg/cm2, incluye:  nivelación, maestreados con bancos de nivel, vaciado, tendido, vibrado, materiales, mano de obra, herramienta, equipo</t>
  </si>
  <si>
    <t>AZO-07</t>
  </si>
  <si>
    <t>AZO-08</t>
  </si>
  <si>
    <t>AZO-09</t>
  </si>
  <si>
    <t>Dala de desplante de 12x20 cm con repison de concreto f'c= 200 kg/cm2, armado con 4 varillas del No. 3 (3/8") y estribos del No. 2 a cada 20 cm, acabado comun, a1.2 m de altura  sobre nivel de piso terminado, incluye: cellotex, cimbra, descimbra, colado, vibrado y curado, nivelaciones, plomeado, acarreos horizontales y verticales, desperdicios, andamio, materiales de consumo menor, herramienta, equipo y limpieza del area de trabajo.</t>
  </si>
  <si>
    <t>AZO-10</t>
  </si>
  <si>
    <t>Dala de cerramiento de 12x20 cm con repison de concreto f'c= 200 kg/cm2, armado con 4 varillas del No. 3 (3/8") y estribos del No. 2 a cada 20 cm, acabado comun, a1.2 m de altura  sobre nivel de piso terminado, incluye: cellotex, cimbra, descimbra, colado, vibrado y curado, nivelaciones, plomeado, acarreos horizontales y verticales, desperdicios, andamio, materiales de consumo menor, herramienta, equipo y limpieza del area de trabajo.</t>
  </si>
  <si>
    <t>AZO-11</t>
  </si>
  <si>
    <t>Aplanado fino en pretiles con mezcla cemento-arena 1:4 con impermeabilizante integral, de 2.5 cm. de espesor a plomo y regla a cualquier altura y nivel  sobre fachada , listo para recibir pasta, incluye: dosificación de agua, mezcla manual de materiales, acarreos horizontales y verticales, desperdicios, andamios, herramienta, equipo y limpieza del área de trabajo</t>
  </si>
  <si>
    <t>AZO-12</t>
  </si>
  <si>
    <t>Prolongación de ducto de instalaciones de 0.40 x 1.22 m. x 0.50 m. de altura a base de muro de tabique de barro rojo recocido de 14 cm. de espesor y 0.50 m. de altura, acabado común, asentado con mortero cemento-arena proporción 1:4 incluye: castillos de 15x15 cm. cadena de remate de 15 x 10 cm. y aplanado por ambas caras con mortero cemento arena 1:4 de 2 cm. de espesor., suministro de materiales, mano de obra, herramienta, equipo y todo lo necesario para su correcta ejecución.</t>
  </si>
  <si>
    <t>AZO-13</t>
  </si>
  <si>
    <t>Recibir coladeras Mca Helvex Modelo 446 con mortero de cemento arena proporción 1:4, incluye: humedecimiento, fabricación del mortero, perfilado, desperdicio, materiales, mano de obra, herramienta, equipo y todo lo necesario para su correcta ejecución</t>
  </si>
  <si>
    <t>AZO-14</t>
  </si>
  <si>
    <t>Base para recibir antenas de T.V a base de concreto de 12 cm. de espesor y acero de refuerzo del # 3 @ 20 cm.  de concreto de 1.5 x 1.2 m. Incluye: material, herramienta, equipo y mano de obra.</t>
  </si>
  <si>
    <t>AZO-15</t>
  </si>
  <si>
    <t>Base para recibir chillers de aire acondicionado de 5.10 x 0.40 x 0.40 m hecha de concreto f c=200kg/cm2. con acabado pulido integral reforzado con doble parrilla de varilla del #3@20cm. en ambos sentidos, incluye: cimbra perimetral, descimbrado, colado, curado, habilitados, cortes, ajustes, desperdicios, acarreos, herramienta, equipo y limpieza del área de trabajo</t>
  </si>
  <si>
    <t>AZO-16</t>
  </si>
  <si>
    <t>Base para recibir ventiladores de inyección de aire acondicionado de 1.00 x 1.00 x 0.2 m hecha con concreto f'c=200kg/cm2 con acabado pulido integral, reforzado con doble parrilla de varilla del #3@20 en ambos sentidos, incluye: cimbra perimetral, descimbrado, colado, curado, habilitados, cortes, ajustes, desperdicios, acarreos, herramienta, equipo y limpieza del área de trabajo</t>
  </si>
  <si>
    <t>CUBO DE ELEVADORES</t>
  </si>
  <si>
    <t>ALB-EL-01</t>
  </si>
  <si>
    <t>Muro de block hueco ligero de 15x20x40 cm., de 15 cm de esp. Asentado con mortero cemento arena 1:4 con juntas de 1 cm. acabado comun, incluye: escalerilla metalica @2 hiladas, nivelacion, castillos ahogados con 1 varilla de 3/8" @ 1.00 m. curado, mano de obra, herramientas, cortes, desperdicios, acarreos, andamios, armado de acreo, amarres, ganchos, anclajes, maquinaria y equipo, traslapes, elevaciones, miscelaneos, materiales menores, y limpieza del area de trabajo.</t>
  </si>
  <si>
    <t>ALB-EL-02</t>
  </si>
  <si>
    <t>ALB-EL-11</t>
  </si>
  <si>
    <t>Dala intermedia de 15x20 cm. sobre muro de Tabique de 15 cm de espesor, con concreto F C= 200 KG/CM2, acabado común, con 4 varillas del # 4, estribos del #2 @ 20 cm. incluye: armado, cimbrado,colado descimbrado, material, mano de obra, acarreos a 20 mts., andamios, equipo, herramienta.</t>
  </si>
  <si>
    <t>ALB-EL-12</t>
  </si>
  <si>
    <t>Dala de cerramiento de 15x20 cm. sobre muro de Tabique de 15 cm de espesor, con concreto F C= 200 KG/CM2, acabado común, con 4 varillas del # 4, estribos del #2 @ 20 cm. incluye: armado, cimbrado,colado descimbrado, material, mano de obra, acarreos a 20 mts., andamios, equipo, herramienta.</t>
  </si>
  <si>
    <t>ALB-EL-14</t>
  </si>
  <si>
    <t>Aplanado fino en muros con mezcla cemento-arena 1:3 con impermeabilizante integral, de 2.5 cm. de espesor a plomo y regla a cualquier altura y nivel  sobre fachada , incluye: dosificacion de agua, mezcla manual de materiales, acarreos horizontales y verticales, desperdicios, andamios, herramienta, equipo y limpieza del area de trabajo</t>
  </si>
  <si>
    <t>ALB-EL-15</t>
  </si>
  <si>
    <t>Emboquillados de mezcla en marcos de puertas y ventanas acabado fino con mortero de cemento y arena proporción 1:4 de 2.5 cms de espesor promedio, hasta una altura de 3.00 incluye: humedecimiento, fabricación del mortero, andamios, maestreado, plomeado, perfilado, curado, desperdicio, materiales, mano de obra, herramienta, equipo</t>
  </si>
  <si>
    <t>ALB-EL-16</t>
  </si>
  <si>
    <t>Repellado en muros a plomo y regla con mortero - cemento arena 1:3, incluye: dosificacion de agua, mezcla manual de materiales, acarreos horizontales y verticales, desperdicios, andamios, herramienta, equipo y limpieza del area de trabajo.</t>
  </si>
  <si>
    <t>MOTOR LOBBY</t>
  </si>
  <si>
    <t>ALB-ML-01</t>
  </si>
  <si>
    <t>Zm-01 Fabricacion de zapatan de 1.50 x 1.50 mtsx 0.20, armada con vars#4@25 en ambos sentidos lecho superior y vars#4@20 en ambos sentidos lecho inferior concreto hecho en obra f´c=250 kg/cm2, incluye: suministro de materiales, mano de obra, equipo y herramienta</t>
  </si>
  <si>
    <t>ALB-ML-02</t>
  </si>
  <si>
    <t>Columna Cm-1  de 30 x60 cm de concreto f'c= 200 kg/cm2, armado con 6 varillas de # y estribos del #3 a cada 15 cm, acabado comun, hasta 3.50 m. de altura max. A cualquier nivel, incluye: cimbra, descimbra, colado, vibrado y curado, nivelaciones, plomeado, acarreos, desperdicios, materiales de consumo menor, herramienta, equipo y limpieza del area de trabajo</t>
  </si>
  <si>
    <t>ALB-ML-03</t>
  </si>
  <si>
    <t>Muro de block hueco ligero de 12x20x40 cm, de 40 cm de esp. Asentado con mortero cemento arena 1:4 con juntas de 1 cm, acabado comun, incluye: escalerilla metalica @2 hiladas, nivelacion, castillos ahogados con 1 varilla de 3/8" @ 1.00 mts., curado, mano de obra, herramientas, cortes, desperdicios, acarreos, andamios, armado de acreo, amarres, ganchos, anclajes, maquinaria y equipo, traslapes, elevaciones, miscelaneos, materiales menores, y limpieza del area de trabajo.</t>
  </si>
  <si>
    <t>ALB-ML-04</t>
  </si>
  <si>
    <t>Anclaje quimico de 1 varilla del # 3 a elemento de concreto existente, con empotramiento minimo de 3 1/2" de profundidad, perforado con broca TE-CX 1/2" x 6", limpiando el agujero con cepillo y aire para eliminar material suelto, aplicación de adhesivo HILRE-500  a 2/3 desde el fondo, incluye: trazos y nivelaciones, limpieza del area,mano de obra, herramienta, equipo hilti, acarreos, limpieza del area de trabajo. No incluye varilla.</t>
  </si>
  <si>
    <t>ALB-ML-05</t>
  </si>
  <si>
    <t>Castillo de 40 x15 cm de concreto f'c= 200 kg/cm2, armado con 6 varillas de #3(3/8") y estribos del #2 a cada 20 cm, acabado comun, hasta 3.50 m. de altura max. A cualquier nivel, incluye: cimbra, descimbra, colado, vibrado y curado, nivelaciones, plomeado, acarreos, desperdicios, materiales de consumo menor, herramienta, equipo y limpieza del area de trabajo</t>
  </si>
  <si>
    <t>ML.</t>
  </si>
  <si>
    <t>ALB-ML-06</t>
  </si>
  <si>
    <t>Anclaje quimico de 6 varilla del # 3 a elemento de concreto existente, con empotramiento minimo de 3 1/2" de profundidad, perforado con broca TE-CX 1/2" x 6", limpiando el agujero con cepillo y aire para eliminar material suelto, aplicación de adhesivo HILRE-500  a 2/3 desde el fondo, incluye: trazos y nivelaciones, limpieza del area,mano de obra, herramienta, equipo hilti, acarreos, limpieza del area de trabajo. No incluye varilla.</t>
  </si>
  <si>
    <t>ALB-ML-07</t>
  </si>
  <si>
    <t>Meseta de concreto armado de 10x40 cm.</t>
  </si>
  <si>
    <t>ALB-ML-08</t>
  </si>
  <si>
    <t>Aplanado fino en muros con mortero cemento-cal-arena 1:1:6 con impermeabilizante integral, de 2.5 cm. de espesor a plomo y regla a cualquier altura y nivel  sobre fachada , listo para recibir pasta, incluye: dosificacion de agua, mezcla manual de materiales, acarreos horizontales y verticales, desperdicios, andamios, herramienta, equipo y limpieza del area de trabajo</t>
  </si>
  <si>
    <t>ALB-ML-09</t>
  </si>
  <si>
    <t>Fabricacion de guarnicion de concreto sec, 15x 20 cm de concreto fc = 150 kg/cm 2 utilizando cimbra metalica y desmoldante, incluye: anclaje de acero del # 3 @ 70 cm. Mano de obra,herramientas y equipo.</t>
  </si>
  <si>
    <t>ALB-ML-10</t>
  </si>
  <si>
    <t>Banqueta de concreto de 8 cm de espesor, S.M.O a base concreto hecho en obra, fc:150 kg/cm2  incluye: mano de obra,herramienta y equipo menor.</t>
  </si>
  <si>
    <t>ALB-ML-11</t>
  </si>
  <si>
    <t>Guarnicion de concreto f'c = 200 kg/cm2 , de 20 x 40 cms. de seccion, incluye: cimbrado, descimbrado, mano de obra , p.u.o.t.</t>
  </si>
  <si>
    <t>ALB-ML-12</t>
  </si>
  <si>
    <t>Suministro de piso ceramico Mca LAMOSA Mod Crema Maya, incluye: suministro de materiales, mano de obra, trazo, nivelacion , junteado, cortes, desperdicios, limpieza de la zona de trabajo.</t>
  </si>
  <si>
    <t>ALB-ML-13</t>
  </si>
  <si>
    <t>Rampa de concreto armado acabado estampado en motor lobby con concreto f'c=200kg/cm2 de  12 cms de espesor, incluye: habilitado y armado de acero de refuerzo con una parrilla de parilla de # 3 (3/8") @ 20 cm, materiales, cortes, desperdicios, traslapes, amarres, cimbrado, colado, descimbrado, mano de obra, equipo, herramienta y todo lo necesario para su correcta ejecucion.</t>
  </si>
  <si>
    <t>ALB-ML-14</t>
  </si>
  <si>
    <t>Suministro y elaboracion de Losa de Concreto hidraulico premezclado  p.u.o.t. (para area de vialidades) de f'c=250 kg/cm2 premezclado de 15 cms.de espesor, incluye: junta de dilatación de cemento asfáltico, para junta con varilla lisa de 1"   de 45 cms. de longitud a cada 30 cms. Para unión con losa. incluye concreto f'c= 250 kg/cms, varilla de 3/8, materiales, mano de obra, equipo, todo lo necesario para su ejecución.</t>
  </si>
  <si>
    <t>ALB-ML-15</t>
  </si>
  <si>
    <t>Relleno con material de banco y compactado a 90 % de p.v en rampa de motor lobby de acuerdo a trazo de proyecto, incluye, materiales mano de obra,herramientas equipo menor,agua,señalamientos y lo necesario para su ejecucion.</t>
  </si>
  <si>
    <t>ALB-ML-16</t>
  </si>
  <si>
    <t>Fabricación de rampas de acceso a discapacitados, incluye: sumnistro d emateriales, mano de obra, equipo y herramienta, logo de discapacitados según norma, trazo, liempieza.</t>
  </si>
  <si>
    <t>ALB-ML-17</t>
  </si>
  <si>
    <t>Suministro y colocacion de topes de Estacionamiento (Park It) Marca: GNR, Medidas largo 1.83cm, ancho 15.24, alto 10.16cm, Incluye: Suministro de los materiales, anclas de instalacion, anlas para tope en asfalto o concreto, herramienta, equipo y mano de obra.</t>
  </si>
  <si>
    <t>OBRA EXTERIOR</t>
  </si>
  <si>
    <t>ALB-OE-01</t>
  </si>
  <si>
    <t>ALB-OE-02</t>
  </si>
  <si>
    <t>Zapata de colindancia de 80 x 0.50 x 0.15, armada con 8 vars#4 y estribos #3@15, concreto hecho en obra F´c=200 kg/cm2, incluye: excavacion , cimbra, descimbra, relleno, retiro del material sobrante fuera de la obra</t>
  </si>
  <si>
    <t>ALB-OE-03</t>
  </si>
  <si>
    <t>ALB-OE-04</t>
  </si>
  <si>
    <t>Castillo K1 de 12x12 cm. de concreto f'c= 200 kg/cm2, armado con 4 varillas de #3(3/8") y estribos del #2 a cada 20 cm, acabado comun, hasta 3.50 m. de altura max. A cualquier nivel, incluye: cimbra, descimbra, colado, vibrado y curado, nivelaciones, plomeado, acarreos, desperdicios, materiales de consumo menor, herramienta, equipo y limpieza del area de trabajo</t>
  </si>
  <si>
    <t>ALB-OE-05</t>
  </si>
  <si>
    <t>Anclaje quimico de 4 varilla del # 3 a elemento de concreto existente, con empotramiento minimo de 3 1/2" de profundidad, perforado con broca TE-CX 1/2" x 6", limpiando el agujero con cepillo y aire para eliminar material suelto, aplicación de adhesivo HILRE-500  a 2/3 desde el fondo, incluye: trazos y nivelaciones, limpieza del area,mano de obra, herramienta, equipo hilti, acarreos, limpieza del area de trabajo. No incluye varilla..</t>
  </si>
  <si>
    <t>ALB-OE-06</t>
  </si>
  <si>
    <t>Dala de cerramiento  12x20 cm  con gotero  de concreto f'c= 200 kg/cm2, armado con 4 varillas del No. 3 (3/8") y estribos del No. 2 a cada 20 cm, acabado comun, a 3.0 m de altura max. y a cualquier nivel, incluye: , cimbra, descimbra, colado, vibrado y curado, nivelaciones, plomeado, acarreos horizontales y verticales, desperdicios, andamio, materiales de consumo menor, herramienta, equipo y limpieza del area de trabajo.</t>
  </si>
  <si>
    <t>ALB-OE-07</t>
  </si>
  <si>
    <t>ALB-OE-08</t>
  </si>
  <si>
    <t>Aplanado fino en muros de fachada con mortero cemento-cal-arena 1:1:6 con impermeabilizante integral, de 2.5 cm. de espesor a plomo y regla a cualquier altura y nivel  sobre fachada , listo para recibir pasta, incluye: dosificacion de agua, mezcla manual de materiales, acarreos horizontales y verticales, desperdicios, andamios, herramienta, equipo y limpieza del area de trabajo</t>
  </si>
  <si>
    <t>ALB-OE-09</t>
  </si>
  <si>
    <t>Suministro y colocacion de firme de concreto de 12 cms de espesor con un
concreto fabricado en obra F´c=200 kg/cm2, con malla electrosoldada 6-
6/10-10, acabado pulido integral, incluye: suministro de materiales, mano de
obra, equipo y herramienta, preparacion de la superficie, trazo, cimbra,
colado, habilitado de acero de refuerzo, curado del concreto, descimbrado.
Considerado para las banquetas perimetrales.</t>
  </si>
  <si>
    <t>ALB-OE-11</t>
  </si>
  <si>
    <t>Suministro y colocacion de tezontle de 3/8 a 1/2  como material de relleno en zona de banquetas, y en firmes de bodegas, de zona de estacionamiento incluye acarreos, y renivelacion para recibir concreto, incluye: mano de obra, herraminetas y equipo menor.</t>
  </si>
  <si>
    <t>LIMPIEZAS</t>
  </si>
  <si>
    <t>LIM-01</t>
  </si>
  <si>
    <t>LIMPIEZA PROCESO DE OBRA</t>
  </si>
  <si>
    <t>JOR</t>
  </si>
  <si>
    <t>LIM-02</t>
  </si>
  <si>
    <t>LIMPIEZA ENTREGA DE OBRA</t>
  </si>
  <si>
    <t>LIM-03</t>
  </si>
  <si>
    <t>CARGA Y ACARREO DE MATERIALES SOBRANTES DE OBRA,BASURA,ESCOMBRO,DESPERDICIOS DE INGENIERIAS</t>
  </si>
  <si>
    <t>JARDINERIA</t>
  </si>
  <si>
    <t>JAR-LOT-01</t>
  </si>
  <si>
    <t>Suministro y colocacion de tezonlte de rojo en medida de 3/4 a 1/8 como cama y filtro de humedad en zona de jardin en planta baja, en 10 cm de 15 cm de espesor promedio, incluye: acarreos, nivelacion, y entrega de superfircie a jardinero.</t>
  </si>
  <si>
    <t>JAR-LOT-02</t>
  </si>
  <si>
    <t>Suministro y colocacion de tierra negra en jardineras, y en jardin de planta baja, incluye: acarreos y limpieza de area.</t>
  </si>
  <si>
    <t>JAR-LOT-03</t>
  </si>
  <si>
    <t>Suministro y colocacion de arbol pata de vaca de minimo 4 mts de altura, s.m.o aprobadas por supervicion. Incluye: acarreos ,preparacion de superficie .</t>
  </si>
  <si>
    <t>JAR-LOT-04</t>
  </si>
  <si>
    <t>Suministro y colocacion de planta de ornato (Formio), s.m.o aprobadas por supervicion. Incluye: acarreos ,preparacion de superficie .</t>
  </si>
  <si>
    <t>JAR-LOT-05</t>
  </si>
  <si>
    <t>Suministro y colocacion de planta de ornato,(Dientes) de 80 cms de alto s.m.o aprobadas por supervicion. Incluye: acarreos ,preparacion de superficie .</t>
  </si>
  <si>
    <t>JAR-LOT-06</t>
  </si>
  <si>
    <t>Suministro y colocacion de planta de ornato,(Cinta) de 30 cms de alto s.m.o aprobadas por supervicion. Incluye: acarreos ,preparacion de superficie .</t>
  </si>
  <si>
    <t>JAR-LOT-07</t>
  </si>
  <si>
    <t>Suministro y colocacion de planta de ornato,(Duranta Golden) de 60 cms de alto s.m.o aprobadas por supervicion. Incluye: acarreos ,preparacion de superficie .</t>
  </si>
  <si>
    <t>JAR-LOT-08</t>
  </si>
  <si>
    <t>Suministro y colocacion de piedra bola blanca de rio de hasta 2" s.m.o aprobadas por supervicion. Incluye: acarreos ,preparacion de superficie .</t>
  </si>
  <si>
    <t>JAR-LOT-09</t>
  </si>
  <si>
    <t>Suministro y colocacion de Ficus Benjamina de 2.00 mts de alto s.m.o aprobadas por supervicion. Incluye: acarreos ,preparacion de superficie .</t>
  </si>
  <si>
    <t>JAR-LOT-10</t>
  </si>
  <si>
    <t>Suministro y colocacion de pasto verde en rollo, de 7 cm de espesor, s.m.o  incluye; praparcion de superficie,colocacion de fertilizante previo a su instlacion, y nivelacion de superficie previa a su colocacion.</t>
  </si>
  <si>
    <t>JAR-LOT-11</t>
  </si>
  <si>
    <t>Lote de plantas colocadas en diferentes macetas y macetones en lobby de acceso a elevadores y distribuidas en planta baja, S.M.O incluye: trasplante, colocacion de piedra Marmoleada sobre Maceteros</t>
  </si>
  <si>
    <t>LOTE</t>
  </si>
  <si>
    <t>C</t>
  </si>
  <si>
    <t>ACABADOS</t>
  </si>
  <si>
    <t>C01</t>
  </si>
  <si>
    <t>ACA-CIS-001</t>
  </si>
  <si>
    <t>Boleado y/o achaflanado de aristas y esquinas, A base de mortero flexible, marca sika incluye:mano de obra, herramienta y material.</t>
  </si>
  <si>
    <t>ACA-CIS-002</t>
  </si>
  <si>
    <t>Suministro y aplicación de pintura de esmalte marca Dupont. En plafones de acuerdo a proyecto, incluye: materiales, sellador, mano de obra, equipo y herramienta. (cocina)</t>
  </si>
  <si>
    <t>ACA-CIS-003</t>
  </si>
  <si>
    <t>Suministro y aplicación de pintura de esmalte marca Dupont. en muros de acuerdo a proyecto, incluye: materiales, sellador, mano de obra, equipo y herramienta. (escaleras de emergencia,pasillos de servicio, cocina)</t>
  </si>
  <si>
    <t>ACA-CIS-004</t>
  </si>
  <si>
    <t>Pintura Impercryl en interiores marca Dupont, incluye aplicación de sellador, material, mano de obra, preparación de superficie y limpieza.</t>
  </si>
  <si>
    <t>C02</t>
  </si>
  <si>
    <t>PLANTA BAJA</t>
  </si>
  <si>
    <t>C0201</t>
  </si>
  <si>
    <t>MUROS</t>
  </si>
  <si>
    <t>ACA-PB-001</t>
  </si>
  <si>
    <t>Colocación de lambrin de loseta ceramica Mca. LAMOSA Mod. SHARK alto trafico, mate granillado, color blanco, de 55cm x55cm,asentado con pegazulejo, Incluye: Trazo, despiece, cortes, desperdicios, acarreos internos a 20 m., equipo, herramienta necesaria, mano de obra y todo lo necesario para su correcta ejecución.</t>
  </si>
  <si>
    <t>ACA-PB-002</t>
  </si>
  <si>
    <t>Suministro de piso ceramico Mca LAMOSA. modelo SharK</t>
  </si>
  <si>
    <t>ACA-PB-003</t>
  </si>
  <si>
    <t>Suministro y aplicación de sellador acrilico antihongos color arena en juntas  verticales y horizontales (union piso-muro, muro-muro) de material porcelámico en zona de regadera en habitaciones</t>
  </si>
  <si>
    <t>ACA-PB-004</t>
  </si>
  <si>
    <t>ACA-PB-005</t>
  </si>
  <si>
    <t>ACA-PB-006</t>
  </si>
  <si>
    <t>Pintura Impercryl en muros interiores marca Dupont, incluye aplicación de sellador, material, mano de obra, preparación de superficie y limpieza.</t>
  </si>
  <si>
    <t>ACA-PB-007</t>
  </si>
  <si>
    <t>Pintura Acrivin en muros marca Dupont, incluye aplicación de sellador, material, mano de obra, preparación de superficie y limpieza.</t>
  </si>
  <si>
    <t>ACA-PB-008</t>
  </si>
  <si>
    <t>Pintura Acrivin en plafones marca Dupont, incluye aplicación de sellador, material, mano de obra, preparación de superficie y limpieza.</t>
  </si>
  <si>
    <t>C0202</t>
  </si>
  <si>
    <t>ZOCLOS</t>
  </si>
  <si>
    <t>ACA-PB-06</t>
  </si>
  <si>
    <t>Colocación de Zoclo de loseta ceramica Mca. LAMOSA Mod. SHARK alto trafico, mate granillado, color blanco, de 10cm x55cm,asentado con pegazulejo, Incluye: Trazo, despiece, cortes, desperdicios, acarreos internos a 20 m., equipo, herramienta necesaria, mano de obra y todo lo necesario para su correcta ejecución.</t>
  </si>
  <si>
    <t>ACA-PB-07</t>
  </si>
  <si>
    <t>Colocación de Zoclo de porcelanato Mca. LAMOSA, Línea FIRENSE, Mod. CREMA MAYA,COLOR NATURAL de 58.7cm x 10cm RECTIFICADO,asentado con pegazulejo, Incluye: Trazo, despiece, cortes, desperdicios, acarreos internos a 20 m., equipo, herramienta necesaria, mano de obra y todo lo necesario para su correcta ejecución.</t>
  </si>
  <si>
    <t>ACA-PB-08</t>
  </si>
  <si>
    <t>ACA-PB-09</t>
  </si>
  <si>
    <t>Suministro de piso ceramico Mca LAMOSA Mod Crema Maya</t>
  </si>
  <si>
    <t>C0203</t>
  </si>
  <si>
    <t>PISOS</t>
  </si>
  <si>
    <t>ACA-PB-10</t>
  </si>
  <si>
    <t>Colocación de piso de loseta ceramica Mca. LAMOSA Mod. SHARK alto trafico, mate granillado, color blanco, de 55cm x 55cm, asentado con pegapiso, Incluye: suministro de materiales, trazo, despiece, cortes, desperdicios, acarreos internos a 20 m., equipo, herramienta necesaria, mano de obra y todo lo necesario para su correcta ejecución.</t>
  </si>
  <si>
    <t>ACA-PB-11</t>
  </si>
  <si>
    <t>Colocación de piso de porcelanato Mca. LAMOSA, Línea FIRENSE, Mod. CREMA MAYA,COLOR NATURAL de 58.7cm x 58.7cm RECTIFICADO, asentado con pegapiso, Incluye: suministro de materiales, trazo, despiece, cortes, desperdicios, acarreos internos a 20 m., equipo, herramienta necesaria, mano de obra y todo lo necesario para su correcta ejecución.</t>
  </si>
  <si>
    <t>ACA-PB-12</t>
  </si>
  <si>
    <t>ACA-PB-13</t>
  </si>
  <si>
    <t>ACA-PB-14</t>
  </si>
  <si>
    <t>C0204</t>
  </si>
  <si>
    <t>MESETAS</t>
  </si>
  <si>
    <t>ACA-PB-15</t>
  </si>
  <si>
    <t>Meseta para lavabo de placa de mármol emperador  Brown con 2 cm. de espesor en baños públicos. de 0.60 m. de ancho x 1.91 m. de largo, acabado pulido y brillado, con hueco para ovalin, zoclo de 10 x 2 cm. de espesor en 3 lados, faldón de 20 x 2 cm. de espesor  con unión  a  la  cubierta pulida y brillada, Incluye: perforaciones para mono mando, suministro de materiales, trazo, despiece, cortes, desperdicios, acarreos internos a 20 m., equipo, herramienta necesaria, mano de obra y todo lo necesario para su  correcta  ejecución  unión    a   la  cubierta pulida y brillada, Incluye: perforaciones para mono mando, suministro de materiales, trazo, despiece, cortes, desperdicios, acarreos internos a 20 m., equipo, herramienta necesaria, mano de obra y todo lo necesario para su correcta ejecución.</t>
  </si>
  <si>
    <t>ACA-PB-16</t>
  </si>
  <si>
    <t>Meseta  de  Lavabo  de  mármol  café tenayo en Baños Públicos H. y M. de 0.60 m. de ancho x 1.90 m. de largo, acabado pulido y brillado, con hueco para ovalin, zoclo de 10 x 2 cm. de espesor en 3 lados, faldón de 20 x 2 cm. de espesor con unión a la cubierta    pulida    y  brillada,  Incluye:  perforaciones  para  mono mando,  suministro  de  materiales, trazo, despiece, cortes, desperdicios, acarreos internos a 20 m., equipo, herramienta necesaria, mano de obra y todo lo necesario para su correcta ejecución. la  cubierta  pulida  y  brillada,  Incluye:  perforaciones  para  mono mando,  suministro  de  materiales, trazo, despiece, cortes, desperdicios, acarreos internos a 20 m., equipo, herramienta necesaria, mano de obra y todo lo necesario para su  correcta  ejecución.  la    cubierta  pulida  y  brillada,  Incluye:  perforaciones  para  mono mando,  suministro  de  materiales, trazo, despiece, cortes, desperdicios, acarreos internos a 20 m., equipo, herramienta necesaria, mano de obra y todo lo necesario para su correcta ejecución.</t>
  </si>
  <si>
    <t>ACA-PB-17</t>
  </si>
  <si>
    <t>Barra de Front Desk Frontal de 6.99 x 0.60 m x 2 cm, remates boleados.</t>
  </si>
  <si>
    <t>ACA-PB-18</t>
  </si>
  <si>
    <t>Barra de Front Desk Lateral de 2.98 x 0.70 m x 2 cm, remates boleados, de mármol crema marfil.</t>
  </si>
  <si>
    <t>ACA-PB-19</t>
  </si>
  <si>
    <t>Barra de granito juparana en barra de alimentos con doble engruesado</t>
  </si>
  <si>
    <t>ACA-PB-20</t>
  </si>
  <si>
    <t>Barra de crema marfil sobre pollo divisorio entre restaurante y lobby. (barra de comedor)</t>
  </si>
  <si>
    <t>ACA-PB-21</t>
  </si>
  <si>
    <t>Meseta de mármol Fiorito travertino Vestíbulo de acceso a Baños Públicos H. y M. de 0.20 m. de ancho x 2.15 m. de largo, acabado pulido y brillado, zoclo de 10 x 2 cm. de espesor en 3 lados, faldón de 20 x 2 cm. de espesor con unión a la cubierta pulida y  brillada,  Incluye:  suministro  de  materiales,  trazo,  despiece,  cortes,  desperdicios, acarreos internos a 20 m., equipo, herramienta necesaria, mano de obra y todo lo necesario para su correcta ejecución. pulida y brillada, Incluye: suministro de materiales,  trazo,  despiece,  cortes,  desperdicios,  acarreos  internos  a 20 m., equipo, herramienta necesaria, mano de obra y todo lo necesario para su correcta ejecución. pulida y brillada, Incluye: suministro de materiales, trazo, despiece, cortes, desperdicios, acarreos internos a 20 m., equipo, herramienta necesaria, mano de obra y todo lo necesario para su correcta ejecución.</t>
  </si>
  <si>
    <t>C03</t>
  </si>
  <si>
    <t>NIVEL 1 AL 7</t>
  </si>
  <si>
    <t>C0301</t>
  </si>
  <si>
    <t>ACA-N-01</t>
  </si>
  <si>
    <t>Colocación de piso de porcelanato Mca. LAMOSA, Línea FIRENSE, Mod. CREMA MAYA,COLOR NATURAL de 50cm x50cm RECTIFICADO, asentado con pegapiso, Incluye: suministro de materiales, trazo, despiece, cortes, desperdicios, acarreos internos a 20 m., equipo, herramienta necesaria, mano de obra y todo lo necesario para su correcta ejecución.</t>
  </si>
  <si>
    <t>ACA-N-02</t>
  </si>
  <si>
    <t>Suministro de piso ceramico Mca LAMOSA linea FIRENZE color crema maya 50 x 50. Incluye material, mano de obra, herramienta, equipo y todo lo necesario para su correcta ejecucion.</t>
  </si>
  <si>
    <t>ACA-N-03</t>
  </si>
  <si>
    <t>ACA-N-04</t>
  </si>
  <si>
    <t>ACA-N-05</t>
  </si>
  <si>
    <t>ACA-N-06</t>
  </si>
  <si>
    <t>ACA-N-07</t>
  </si>
  <si>
    <t>ACA-N-08</t>
  </si>
  <si>
    <t>C0302</t>
  </si>
  <si>
    <t>Colocación de zoclo de porcelanato Mca. LAMOSA, Línea FIRENSE, Mod. CREMA MAYA,COLOR NATURAL de 10cm x50cm RECTIFICADO, asentado con pegapiso, Incluye: suministro de materiales, trazo, despiece, cortes, desperdicios, acarreos internos a 20 m., equipo, herramienta necesaria, mano de obra y todo lo necesario para su correcta ejecución.</t>
  </si>
  <si>
    <t>C0303</t>
  </si>
  <si>
    <t>ACA-N-09</t>
  </si>
  <si>
    <t>Colocación de Lambrin de porcelanato Mca. LAMOSA, Línea FIRENSE, Mod. CREMA MAYA,COLOR NATURAL de 50cm x50cm RECTIFICADO, asentado con pegapiso, Incluye: suministro de materiales, trazo, despiece, cortes, desperdicios, acarreos internos a 20 m., equipo, herramienta necesaria, mano de obra y todo lo necesario para su correcta ejecución.</t>
  </si>
  <si>
    <t>ACA-N-10</t>
  </si>
  <si>
    <t>ACA-N-11</t>
  </si>
  <si>
    <t>C0304</t>
  </si>
  <si>
    <t>CUBIERTAS</t>
  </si>
  <si>
    <t>ACA-N-12</t>
  </si>
  <si>
    <t>Cubierta de 1.5 cm de espesor en medidas de 100 x 60 cm, en granito crema sand con ranura para comolar ovalin mca helvex y ranura de 2" para monomando, incluye: faldon de 20 cm y zolcos laterales de 10 cm, incluye: mano de obra, y colocacion en obra.</t>
  </si>
  <si>
    <t>ACA-N-13</t>
  </si>
  <si>
    <t>Cubierta de 1.5 cm de espesor en medidas de 95 x 60 cm, en granito crema sand con ranura para colocar ovalin mca helvex y ranura de 2" para monomando, incluye: faldon de 20 cm y zolcos laterales de 10 cm, incluye: mano de obra, y colocacion en obra.</t>
  </si>
  <si>
    <t>C0305</t>
  </si>
  <si>
    <t>ACA-N-14</t>
  </si>
  <si>
    <t>Impermeabilizante FESTERMIP APP PS 4.0mm, gravilla color blanco, Incluye: material , mano de obra y herramienta.</t>
  </si>
  <si>
    <t>C0306</t>
  </si>
  <si>
    <t>ACA-M-015</t>
  </si>
  <si>
    <t>Piso de recinto de .40 x .40 x 2  cm de espesor en rampa peatonal y descenso de motor lobby, asentado con mortero cemento arena 1:4, colocado al hilo, y lechadeado con cemento blanco, Incluye: suministro de materiales, trazo, despiece, cortes, desperdicios, acarreos internos a 20 mts., equipo, herramienta necesaria, mano de obra y todo lo necesario para su correcta ejecución.</t>
  </si>
  <si>
    <t>ACA-M-016</t>
  </si>
  <si>
    <t>Piso de deslavado con granzon de 1/4" de acuerdo a muestras aprobadas, concreto hecho en obra f´c=200 kg/cm2, incluye: suministro de los materiales, mano d eobra, equipo y herramienta, refuerzo con malla electrosoldada 6-6/10-10, cortes, sellado de juntas con material flexible, limpieza de la obra</t>
  </si>
  <si>
    <t>ACA-M-017</t>
  </si>
  <si>
    <t>Suministro y aplicación de franja de pintura en color amarillo C97YJ05 Mca Sherwin Williams a base de resinas de hule clorado y alquidalica</t>
  </si>
  <si>
    <t>C04</t>
  </si>
  <si>
    <t>ACA-FH-01</t>
  </si>
  <si>
    <t xml:space="preserve">Pintura Impercryl en exteriores marca Dupont, incluye aplicación de sellador, material, mano de obra, preparación de superficie y limpieza.(fachadas) </t>
  </si>
  <si>
    <t>C05</t>
  </si>
  <si>
    <t>ACA-AZ-01</t>
  </si>
  <si>
    <t>ACA-AZ-02</t>
  </si>
  <si>
    <t>ACA-AZ-03</t>
  </si>
  <si>
    <t>ACA-AZ-04</t>
  </si>
  <si>
    <t>Sellado de juntas, fisuras con material sikaflex para exteriores, incluye: suministro de los materiales, mano de obra, equipo y herramienta, preparacion de la superficie.</t>
  </si>
  <si>
    <t>NO CONSIDERO EL SUMINISTRO DEL ZOCLO</t>
  </si>
  <si>
    <t>ACA-N-08B</t>
  </si>
  <si>
    <t>Suministro de piso cerámico Mca LAMOSA línea FIRENZE color crema maya 50 x 50. Incluye material, mano de obra, herramienta, equipo y todo lo necesario para su correcta ejecucion</t>
  </si>
  <si>
    <t>D</t>
  </si>
  <si>
    <t>PUERTAS Y CERRAJERIA</t>
  </si>
  <si>
    <t>D-01</t>
  </si>
  <si>
    <t>Areas Publicas y Servicios</t>
  </si>
  <si>
    <t>P-09</t>
  </si>
  <si>
    <t>SANITARIOS PUBLICOS, Puerta de  madera de 7 capas de 3´0" x 6´8" rellena de aglomerado y forrada con laminado Ralph Wilson Frosty, White 1573-60 cras y cantos, espesor de 1 3/4"  marca Marshfield, Garantizada por la vida útil del edificio, Marco metálico SGL GALV calibre 16 de 3´0" x 6´8" UL-B sobreponer en muro de block para puerta sencilla, color Western white, 3 Bisagra de balero marca Hager modelo ECBB1100 de 4 1/2" x 4 1/2" acabado cromo satinado, Jaladera con placa marca Hager modelo 33E 4" x 16" acabado acero satinado, Placa de empuje marca Hager modelo 30S 4" x 16" acabado acero satinado, Cierrapuertas con brazo regular marca Falcon modelo SC61 RW/PA acabado aluminio lacado, Placa de pateo marca Hager modelo 198S 12" x 34" acabado acero satinado. En caso de que el proyecto de aire acondicionado lo requiera se suministra puerta P-9 con louver de aluminio de 30 x 20 cm.</t>
  </si>
  <si>
    <t>P-10</t>
  </si>
  <si>
    <t>ALMACEN Puerta de madera sólida de 9 capas de 3´0" x 6´8" rellena de aglomerado, espesor de 1 3/4", acabado con laminado plástico Ralph Wilson Frosty White 1573-60 caras y cantos, marca Marshfield, garantizada por la vida útil del edificio, Marco metálico SGL GALV calibre 16 de 3´0" x 6´8" marca MMIO de sobreponer para puerta sencilla color Western white, 3 Bisagra marca Hager modelo EC1100 de 4 1/2" x 4 1/2" acabado cromo satinado, Cerradura W561PD D marca Falcon acabdo cromo satinado, Placa de pateo marca Hager modelo 198S 12" x 30" acabado acero satinado, Tope de piso  marca Hager modelo 241F cromo satinado.</t>
  </si>
  <si>
    <t>P-11</t>
  </si>
  <si>
    <t>ACCESO COCINA, Puerta de  madera de 7 capas de 3´0" x 6´8" rellena de aglomerado y forrada con laminado plástico Ralph Wilson Citrus Orange 1066960 caras y cantos espesor de 1 3/4" con mirilla y cristal de 6mm de 10" x 10" templado marca Marshfield, garantizada por la vida útil del edificio, Marco metálico SGL GALV calibre 16 de 3´0" x 6´8" marca MMI para puerta de doble abatimento sencilla con acabado final color citrus orange 10669-60,Pivote modelo 7811 marca Bommer acabado cromo satinado, Cerrojo serie B560P marca Schlage acabado cromo satinado, 2 Placa de empuje marca Hager modelo 30S 4" x 16" acabado acero satinado, 2 Placa de pateo marca Hager modelo 198S 12" x 30" acabado acero satinado.</t>
  </si>
  <si>
    <t>P-12</t>
  </si>
  <si>
    <t xml:space="preserve"> SERVICIOS COCINA / ANDEN SERVICIOS, Puerta metálica SGL GALV calibre 18 de 3´0" x 6´8" 1-3/4" incluye refuerzos y preparaciones necesarias, marca MMIO, acabdo pintura automotiva dupont blanca (igualar a Frosty White), Marco metálico SGL GALV calibre 16 de 3´0" x 6´8" marca MMIO color Western white, 3 Bisagra de balero marca Hager modelo ECBB1100 de 4 1/2" x 4 1/2" acabado cromo satinado, Cerradura de salón W561PD marca Falcon acabado cromo satinado, Placa de pateo marca Hager modelo 198S 12" x 34" acabado acero satinado, Cierrapuertas con brazo regular marca Falcon modelo SC61 RW/PA acabado aluminio lacado, Sello perimetral autoadherible marca Hager modelo 726 acabado blanco, Sello bajo puerta marca Hager modelo 779S, Sardinel de aluminio marca Hager modelo 403S</t>
  </si>
  <si>
    <t>P-13</t>
  </si>
  <si>
    <t xml:space="preserve"> EMERGENCIA VESTIBULO ELEVADORES - ANDEN Puerta de  madera de 7 capas de 3´0" x 6´8" rellena de lana mineral y forrada de laminado plástico Ralph Wilson Frosty White 1573-60 caras y cantos. Espesor de 1 3/4" marca Marshfield Certificación WH 90 minutos, garantizada por la vida útil del edificio, Marco metálico SGL GALV calibre 16 de 3´0" x 6´8" marca MMIO UL-B color Western white, 3 Bisagra de balero marca Hager modelo ECBB1100 de 4 1/2" x 4 1/2" acabado cromo satinado, Barra de pánico serie 19-R-EO SP28 marca Falcon, Trim para barra de pánico 9121 Dane SP28 marca Falcon, Cilindro Mortise para barra de pánico 4033 marca Falcon acabado cromo satinado, Cierrapuertas con brazo regular marca Falcon modelo SC61 RW/PA acabado aluminio lacado, Sello perimetral autoadherible marca Hager modelo 726 acabado blanco, Sello bajo puerta marca Hager modelo 779S, Sardinel de aluminio marca Hager modelo 403S.</t>
  </si>
  <si>
    <t>P-14</t>
  </si>
  <si>
    <t xml:space="preserve"> EMERGENCIA DE SERVICIO - ANDEN Puerta metálica SGL GALV cálibre 18 de 3´0" x 6´8" 1-3/4" incluye refuerzos y preparaciones necesarias marca MMIO acabado pintura automotiva dupont blanca (igualar a Frosty White), Marco metálico SGL GALV calibre 16 de 3´0" x 6´8" marca MMIO color Western white, 3 Bisagra de balero marca Hager modelo ECBB1100 de 4 1/2" x 4 1/2" acabado cromo satinado, Barra de pánico serie 19-R-EO SP28 marca Falcon, Trim para barra de pánico 9121 Dane SP28 marca Falcon, Cilindro Mortise para barra de pánico 4033 marca Falcon acabado cromo satinado, Cierrapuertas con brazo regular marca Falcon modelo SC61 RW/PA acabado aluminio lacado, Sello perimetral autoadherible marca Hager modelo 726 acabado blanco, Sello bajo puerta marca Hager modelo 779S, Sardinel de aluminio marca Hager modelo 403S</t>
  </si>
  <si>
    <t>P-15</t>
  </si>
  <si>
    <t xml:space="preserve"> ROPERIA CENTRAL PLANTA BAJA Puerta de madera hueca de 9 capas de 3´0" x 6´8" rellena de honey comb acabado con laminado plástico Ralph Wilson Frosty White 1573-60 caras y cantos. Espesor de 1 3/4" marca Marshfield Garantizada por la vida útil del edificio, Marco metálico SGL GALV calibre 16 de 3´0" x 6´8" marca MMIO de sobreponer para puerta sencilla color Western white, 3 Bisagra de balero marca Hager modelo ECBB1100 de 4 1/2" x 4 1/2" acabado cromo satinado, Cerrojo serie B56OP marca Schlage acabado cromo satinado, Placa de empuje modelo 30S 4" x 16" acabado acero satinado, Cierrapuertas con brazo regular marca Falcon modelo SC61 RW/PA acabado aluminio lacado, Placa de pateo marca Hager modelo 198S 24" x 34" acabado acero satinado.</t>
  </si>
  <si>
    <t>P-16</t>
  </si>
  <si>
    <t xml:space="preserve"> MANTENIMIENTO Puerta de madera hueca de 9 capas de 2´8" x 6´8" rellena de honey comb acabado con laminado plástico, Ralph Wilson Frosty White 1573-60 caras y cantos, marca Marshfield, Garantizada por la vida útil del edificio, Marco metálico SGL GALV calibre 16 de 2´8" x 6´8" marca MMIO de sobreponer para puerta sencilla color Western white, 3 Bisagra marca Hager modelo EC1100 de 4 1/2" x 4 1/2" acabado cromo satinado, Cerradura W561PD marca Falcon acabado cromo satinado, Tope de piso  marca Hager modelo 241F cromo satinado.</t>
  </si>
  <si>
    <t>P-17</t>
  </si>
  <si>
    <t xml:space="preserve"> OFICINAS ADMINISTRATIVAS Puerta de  madera de 7 capas de 3´0" x 6´8" rellena de aglomerado espesor de 1 3/4" acabado laminado plástico Ralph Wilson Frosty White 1573-60 caras y cantos. Espesor de 1 3/4" marca Marshfield Garantizada por la vida útil del edificio, Marco metálico SGL GALV calibre 16 de 3´0"" x 6´8" marca MMI de sobreponer para puerta sencilla color Western white, 3 Bisagra de balero marca Hager modelo ECBB1100 de 4 1/2" x 4 1/2" acabado cromo satinado, Cerradura W561PD marca Falcon acabado cromo satinado, Cierrapuertas con brazo regular marca Hager modelo 5400 ALM, Tope de piso  marca Hager modelo 241F cromo satinado.</t>
  </si>
  <si>
    <t>P-18</t>
  </si>
  <si>
    <t xml:space="preserve"> SANITARIOS VEESTIDORES EMPLEADOS, Puerta de madera sólida de 9 capas de 2´8" x 6´8" rellena de aglomerado acabado con laminado plástico Ralph Wilson Frosty White 1573-60 caras y cantos, marca Marshfield, Garantizada por la vida útil del edificio, Marco metálico SGL GALV calibre 16 de 2´8" x 6´8" marca MMI de sobreponer color Western white, 3 Bisagra de balero marca Hager modelo ECBB1100 de 4 1/2" x 4 1/2" acabado cromo satinado, Cierrapuertas con brazo regular marca Hager modelo 5400 ALM, Cerrojo serie B56OP marca Schlage acabado cromo satinado, Jaladera marca Hager modelo 33E 4" x 16" acabdo acero satinado, Placa de empuje modelo 30S 4" x 16" acabado acero satinado, Placa de pateo marca Hager modelo 198S acabado acero satinado, En caso de que el proyecto de aire acondicionado lo requiera se suministra puerta P-9 con louver de aluminio de 30 x 20 cm.</t>
  </si>
  <si>
    <t>P-19</t>
  </si>
  <si>
    <t>CHECK ROOM Puerta de  madera de 7 capas de 2´6" x 6´8" rellena de aglomerado espesor de 1 3/4" acabado laminado plástico Ralph Wilson Frosty White 1573-60 caras y cantos, marca Marshfield, Garantizada por la vida útil del edificio, Marco metálico SGL GALV calibre 16 de 2´6" x 6´8" marca MMI de sobreponer para puerta sencilla color Western white, 3 Bisagra de balero marca Hager modelo ECBB1100 de 4 1/2" x 4 1/2" acabado cromo satinado, Cerradura W561PD marca Falcon acabado cromo satinado, Cierrapuertas con brazo regular marca Hager modelo 5400 ALM., Tope de piso  marca Hager modelo 241F cromo satinado.</t>
  </si>
  <si>
    <t>Subtotal:</t>
  </si>
  <si>
    <t>D-02</t>
  </si>
  <si>
    <t>Areas de  Habitaciones</t>
  </si>
  <si>
    <t>P-01</t>
  </si>
  <si>
    <t xml:space="preserve"> ACCESO A HABITACION TIPO P1 Puerta de madera de 7 capas de 2´10" x 6´8" rellena de aglomerado y con caras y cantos de encino rojo natural,espesor 1 - 3/4" marca Marshfield certificacion WH 20 minutos garantizada por la vida util del preparacion para cerradura electronica. Marco metalico calibre 18 de 2´10" x 6´8" para puerta sencilla, para tablaroca de 10.48 cm color Western white marca Timely  certificacion contra fuego WH 90 min.,1  Bisagra de balero marca Hager modelo ECBB1100 de 4 1/2" x 4 1/2" acabado cromo satinado y 2 Bisagras de resorte marca Hager modelo EC1105 de 4 1/2" x 4 1/2" acabado cromo satinado, Tope de piso  marca Hager modelo 241F cromo satinado. Pasador o yugo marca Hager modelo 274D acabado cromo satinado. Mirilla hotelera 160 ° marca Hager modelo 1755 acabado cromo satinado, Sello perimetral autoadherible marca Hager modelo 726 acabado blanco. Sello bajo puerta marca Hager modelo 779S, Sardinel de aluminio marca Hager modelo 505S</t>
  </si>
  <si>
    <t>P-02</t>
  </si>
  <si>
    <t xml:space="preserve"> BAÑO HABITACIONES TIPO Puerta de madera hueca de 9 capas de 2´4" x 6´8" rellena de honey comb con caras y cantos de encino rojo natural espesor de 1-3/8", espejo 20" x 60" marca Marshfield garantizada por la vida útil del edificio, Marco metálico calibre 18 de 2´4" x 6´8" para puerta sencilla para tablaroca de 9 cm color Western white marca Timely , ver diseño de apertura, 3 Bisagras marca Hager modelo EC1100 4 1/2" x 4 1/2" acabado cromo satinado, Cerradura de privacidad serie F40 AND 626 marca Schlage.</t>
  </si>
  <si>
    <t>P-03</t>
  </si>
  <si>
    <t>ACCESO HABITACIÓN HANDICAP Puerta de madera 7 capas de 3´2" x 6´8" rellena de aglomerado y con caras y cantos de encino rojo natural, espesor de 1-3/4", pintura de fabrica marca Marshfield certificación WH 20 minutos Garantizada por la vida útil del edificio, Marco metálico calibre 18 de 3´2" x 6´8" para puerta sencilla para tablaroca de 10.48 cm color Western white marca Timely certificación contra fuego WH 90 minutos, 1 Bisagra de balero marca Hager modelo ECBB1100 de 4 1/2" x 4 1/2" acabado cromo satinado, 2 Bisagra de resorte marca Hager modelo EC1100 de 4 1/2" x 4 1/2" acabado cromo satinado, Tope de piso marca Hager modelo 241F acabado cromo satinado, Pasador o Yogo marca Hager modelo 274D acabado cromo satinado, 2 Mirilla hotelera 160° marca Hager modelo 1755 acabado cromo satinado, Sello perimetral autoadherible marca Hager modelo 726 acabado blanco, Sello bajo puerta modelo 779S marca Hager Sardinel de aluminio modelo 505S marca Hager.</t>
  </si>
  <si>
    <t>P-04</t>
  </si>
  <si>
    <t>BAÑO HANDICAP Puerta de madera hueca de 9 capas de 3´2" x 6´8" rellena de honey comb con caras y cantos de encino rojo natural, espesor de 1-3/8", espejo 20" x 60", pintura de fabrica marca Marshfield garantizada por la vida útil del edificio, Marco metálico calibre 18 de 3´2" x 6´8" para puerta sencilla para tablaroca de 9 cm color Wester white marca Timely. 3 Bisagra plana marca Hager modelo EC1100 de 4 1/2" x 4 1/2" acabado cromo satinado, Cerradura de privacidad serie F40 ELA 626 marca Schlage acabado cromo satinado.</t>
  </si>
  <si>
    <t>P-05</t>
  </si>
  <si>
    <t xml:space="preserve"> INTERCOMUNICACIÓN 2 Puertas de madera de 7 capas de 3´2" x 6´8" rellena de aglomerado y con caras y cantos  de encino rojo natural, espesor de 1-3/4" pintura de fabrica marca Marshfield certificación WH 20 minutos Garantizada por la vida útil del edificio. 1 Marco metálico calibre 18 de 3´2" x 6´8" de intercomunicación para recibir 2 puertas para tablaroca de 13.33 cm color Western white marca Timely. 2 Bisagra de balero marca Hager modelo ECBB1100 de 4 1/2" x 4 1/2" acabado cromo satinado. 4 Bisagra de resorte marca Hager modelo EC1105 de 4 1/2" x 4 1/2" acabado cromo satinado. 2 Cerrojo serie B580 acabado cromo satinado marca Shlage. 2 Cerradura W161D marca Falcon acabado cromo satinado. 2 Tope de pared marca Hager modelo 232W acabado acero satinado. 2 Sello perimetral autoadherible modelo 726 marca Hager acabado blanco. 2 Sello bajo puerta marca Hager modelo 779S.</t>
  </si>
  <si>
    <t>P-06</t>
  </si>
  <si>
    <t>ACCESO A ROPERIA  Puerta de madera de 7 capas de 3´8" x 6´8" rellena de lana mineral con caras y cantos de encino rojo natural, espesor de 1-3/4" pintura de fabrica marca Marshfield certificación WH 60 minutos. Garantizada por la vida útil del e dificio. Marco metálico calibre 16 de 3´8" x 6´8" para puerta sencilla marca MMIO de sobreponer.Certificación contra fuego WH 90 minutos color Western white. 3 Bisagra de balero marca Hager modelo ECBB1100 de 4 1/2" x 4 1/2" acabado cromo satinado. Cerradura  con llave W511PD D marca Falcon acabado cromo satinado. Cierrapuertas marca Hager modelo 5400 acabado cromo satinado. Sello perimetral autoadherible marca Hager modelo 726 acabado blanco. Sello bajo puerta marca Hager modelo 779S, Sardinel de aluminio marca Hager modelo 418S</t>
  </si>
  <si>
    <t>P-06A</t>
  </si>
  <si>
    <t>ROPERIA PISO 2 Puerta de madera de 7 capas de 3´2" x 6´8" rellena de lana mineral con caras y cantos de encino rojo natural, espesor de 1-3/4". Pintura de fabrica marca Marshfield certificación WH 60 minutos. Garantizada por la vida útil del edificio. Marco metálico calibre 18 de 3´2" x 6´8" para puerta sencilla marca Timely color Western white. Certificación contra fuego WH 90 minutos. 3 Bisagra de balero marca Hager modelo ECBB1100 de 4 1/2" x 4 1/2" acabado cromo satinado. Cerradura con llave W511PD D marca Falcon acabdo cromo satinado. Cierrapuertas marca Hager modelo 5400 acabado cromo satinado. Sello perimetral autoadherible marca Hager modelo 726 acabado blanco. Sello bajo puerta marca Hager modelo 779S, Sardinel de aluminio marca Hager modelo 418 S.</t>
  </si>
  <si>
    <t>P-06B</t>
  </si>
  <si>
    <t>LAVADO HUESPEDES 2DO NIVEL, Puertas de madera de 7 capas de 3´0" x 6´8" rellena de aglomerado con cara de encino rojo natural, espesor de 1 3/4" pintura de fabrica marca Marshfield certificación WH 20 minutos, Garantizada por la vida útil del edificio, Marco metálico calibre 16 de 3´0" x 6´8" para puerta sencilla marca MMI color Western white, 3 Bisagra de balero marca Hager modelo ECBB1100 de 4 1/2" x 4 1/2" acabado cromo satinado, Cerradura con llave W101S marca Falcon acabado cromo satinado, Cierrapuertas marca Hage, r modelo SC61 RW/PA acabdo cromo satinado, Sello perimetral autoadherible marca Hager modelo 726 acabado blanco, Sello bajo puerta marca Hager modelo 779SSardinel de aluminio marca Hager modelo 418S</t>
  </si>
  <si>
    <t>P-08</t>
  </si>
  <si>
    <t>EMERGENCIA ESCALERAS, Puerta metálica calibre 18 de 3´4" x 6´8", incluye refuerzos y preparaciones necesarias marca MMIO, incluye pintura de fabrica medidas 1.01 x 2.03 certificada 90 minutos contra fuego, Acabado pintura automotiva dupont blanca (igual a color Frosty White de Ralph Wilson), Marco metálico SGL GALV calibre 16 de 3´4" x 6´8" UL-B sobreponer en muro de block para puerta sencilla, marca MMIO certificada 90 minutos contra fuego, Acabado pintura automotiva dupont blanca (igual a color Frosty White de Ralph Wilson), 3 Bisagra de balero marca Hager modelo ECBB1100 de 4 1/2" x 4 1/2" acabado cromo satinado, Barra de pánico serie 19-R_EO SP28 marca Falcon, Trim para barra de pánico marca Falcon modelo 9121 Dane SP28, Cilindro Mortise para barra de pánico 4033 marca Falcon acabado cromo satinado, Cierrapuertas con brazo regular marca Falcon modelo SC61 RW/PA 689, Sello perimetral autoadherible marca Hager modelo 726 acabado blanco, Sello bajo puerta marca Hager modelo 779S, Sardinel de aluminio marca Hager modelo 403S</t>
  </si>
  <si>
    <t xml:space="preserve"> HT24 </t>
  </si>
  <si>
    <t>Cerradura electrónica marca Onity Mecanismo ANSI</t>
  </si>
  <si>
    <t>Cerradura electrónica marca Onity</t>
  </si>
  <si>
    <t>EDHT22I</t>
  </si>
  <si>
    <t xml:space="preserve"> Editor HT22i de inserción manual adicional</t>
  </si>
  <si>
    <t xml:space="preserve">EDHT22I </t>
  </si>
  <si>
    <t>Editor HT22i de inserción manual, preparado para Interface con PMS ( Sistema de Administración Hotelero)Se conecta a una computadora</t>
  </si>
  <si>
    <t xml:space="preserve">PP22 </t>
  </si>
  <si>
    <t>Programador Portátil. Es el enlace entre la computadora y las cerraduras, programación, reporte auditoría,lectura, etc.</t>
  </si>
  <si>
    <t xml:space="preserve"> Tarjetas de Banda magnética con logotipo "Hasta 4 tintas"</t>
  </si>
  <si>
    <t>Instalacion física de cerraduras (No incluye detalle de carpintería ni acabado</t>
  </si>
  <si>
    <t>TVDTIRSR</t>
  </si>
  <si>
    <t>TrueVision camara tipo Domo Color, CCTV</t>
  </si>
  <si>
    <t>Total Puertas y Cerrajería:</t>
  </si>
  <si>
    <t>E</t>
  </si>
  <si>
    <t>HERRERIAS</t>
  </si>
  <si>
    <t>E01</t>
  </si>
  <si>
    <t>HE-CIS-01</t>
  </si>
  <si>
    <t>Suministro y colocación de puerta registro de 0.60 x 0.70 mts en celdas de cisterna a base de marco y contramarco de ptr de 2" cal. Blanco, con lamina calibre 18, pasador de sobreponer, 3 bisagras d ebarril de 1/2", incluye: suministro de materiales, mano de obra, preparaciones, resanes, aplicacion de primario anticorrosivo color blanco, 2 mano de esmalte alquidalico similar al existente. resanado de soldadura y fisuras, esmerilado, desperdicios, cortes, limpieza para entrega final. (Herreria-4)</t>
  </si>
  <si>
    <t>HE-CIS-02</t>
  </si>
  <si>
    <t>Suministro y colocación de escalera marina en cuarto de bombas de cisterna  con un desarrollo de 3.20 mts a tubo ced. 30 liso de 2" fijado con 6 placas de 10 x 10 x 1/2" con taquetes hilti de 1/2", peraltes a base tubo ced. 30 de 1", incluye: suministro de materiales, mano de obra, cortes, trazo, preparaciones, resanes, aplicacion de primario anticorrosivo color gris, 2 manos de esmalte alquidalico color similar al existente, limpieza para entrega final(Herreria-12)</t>
  </si>
  <si>
    <t>HE-CIS-03</t>
  </si>
  <si>
    <t>Suministro y colocación de escalera marina para cisterna  con un desarrollo de 1.80 mts a tubo ced. 30 liso de 1 1/2" fijado con 4 placas de 10 x 10 x 3/8" con taquetes hilti de 3/8", peraltes a base tubo ced. 30 de 1", incluye: suministro de materiales, mano de obra, cortes, trazo, preparaciones, resanes, aplicacion de primario anticorrosivo color gris, 2 manos de esmalte alquidalico color similar al existente, limpieza para entrega final</t>
  </si>
  <si>
    <t>E02</t>
  </si>
  <si>
    <t>HE-PB-01</t>
  </si>
  <si>
    <t>Suministro y de puerta plegable de acceso a la planta de emergencia, a base de Perfil tubular R-300 cal. 18 y rejilla louver de 5.5 cm de ancho con porta candado. Dimensiones de vano 3.91mx2.40m, Incluye: material, equipo, herramienta necesaria, mano de obra.(Herreria-1)</t>
  </si>
  <si>
    <t>HE-PB-02</t>
  </si>
  <si>
    <t>Suministro de puerta corrediza para cocina-servicios, fabricada con perfil metalico tubular rectangular de 3" x 1 1/2", malla ciclonica y portacandado, candado, incluye: suministro de los materiales, mano d eobra, equipo y herramienta, aplicación de primario anticorrosivo color gris, 2 manos de pintura esmalte color similar al existente, limpieza pra entrega final.(Herreria-2)</t>
  </si>
  <si>
    <t>HE-PB-03</t>
  </si>
  <si>
    <t>Suministro de Ventila para cuarto de maquinas de elevadores, roperia central p. baja, cto de calderas p. azotea a base de  louver de 5.5 cm de ancho con con marco de angulo de 2" anclado a muro. Dimensiones de  0.40mx0.90m, Incluye: material, equipo, herramienta necesaria, mano de obra.(Herreria-3)</t>
  </si>
  <si>
    <t>HE-PB-04</t>
  </si>
  <si>
    <t>Suministro de Puerta abatible para acceso a cuarto de maquinas cisterna con dimensiones de 1.80 x 1.80 mts a base de marco con angulo de 2" x 1/2" y rejilla electroforjada tipo irving con goznes, incluye: suministro de materiales, mano d eobra, equipo yherramienta, preparaciones para anclar, resanes, aplicacion de una mano de primario anticorrosivo color gris, dos manos de pintura esmalte scolor similar al existente, soldadura, chapa, fijaciones, limpieza para entrega final. (Herreria-5)</t>
  </si>
  <si>
    <t>HE-PB-05</t>
  </si>
  <si>
    <t>Suministro de Ventila para vestidores colaboradores a base de  louver de 5.5 cm de ancho con con marco de angulo de 2" anclado a muro. Dimensiones de  0.40 m x 1.20m, Incluye: material, equipo, herramienta necesaria, mano de obra.(Herreria-6)</t>
  </si>
  <si>
    <t>HE-PB-06</t>
  </si>
  <si>
    <t>Cerca perimetral de malla ciclónica de 2.20m de altura para proteccion para transformador, con puerta de 0.90x2.20m, Incluye: material, equipo, herramienta necesaria, mano de obra.((Herreria-7)</t>
  </si>
  <si>
    <t>HE-PB-07</t>
  </si>
  <si>
    <t>Suministro y de puerta plegable de acceso al cuarto toxicos y aseo, a base de Perfil tubular R-300 CAL. 18 y rejilla louver de 5.5 cm de ancho con porta candado, zoclo de 38 x 75 mm. Dimensiones de vano 2.85 m x 2.09 m. y 0.80 x 2.09 mts, Incluye: suministro de material, equipo, herramienta necesaria, mano de obra, aplicacion de primario anticorrosivo, dos manos de pintura esmalte color similar al existente, limpieza para entrega final de la obra, (Herreria-10).</t>
  </si>
  <si>
    <t>HE-PB-08</t>
  </si>
  <si>
    <t>Cortina enrollollable marca Merik modelo A2000  fabricada en lamina galvanizada microperforada cal. 22 DE 3.00 x 3.15 mts en patio de maniobras de fachada posterior, incluye: suministro de materiales, mano de obra especializada, angulo de piso estructural pintado en color gris , juego de guias galvanizadas con silenciador, resortes de torsion de 10000 ciclos, baleros importados, motor industrial MH5011 industrial electromecanico  de caadena mediana  1/2hp, equipo y herramienta, soldadura, cortes, puesta en funcionamiento.(Herreria-13).</t>
  </si>
  <si>
    <t>HE-PB-09</t>
  </si>
  <si>
    <t>Suministro y de puerta abatible de acceso a cuarto de maquinas de cisterna, a base de perfil tubular R-300 CAL.18  y rejilla louver de 5.5 cm de ancho, zoclo de 38 x 75 mm con porta candado, candado. Dimensiones de vano 1.05 m x 2.10m, Incluye: suministro de material, equipo, herramienta necesaria, mano de obra, aplicacion de primario anticorrosivo color gris, dos manos de  pintura esmalte color similar al existente, limpieza final para entrega de obra. (Herreria-16)</t>
  </si>
  <si>
    <t>HE-PB-10</t>
  </si>
  <si>
    <t>Rejilla irving de 0.30 x 4.50 con marco a base de angulo de 1/2", incluye: suministro de materiales, mano de obra, equipo y herramienta, aplicaiaon de dos manos de primario anticorrosivo y una mano de esmalte color a elegir, puesta en funcionamiento.</t>
  </si>
  <si>
    <t>E03</t>
  </si>
  <si>
    <t>BARANDALES ESCALERAS</t>
  </si>
  <si>
    <t>HE-ES-01</t>
  </si>
  <si>
    <t>Fabricacion, suministro y  y colocacion de barandal a base de tubular de 2" ced. 40 y entre paños de redondo macizo de 1" ced. 40 soldada a solera, postes a base de solera de 1 1/2" x 1/4" soldada a placa base con angulo de 4"x8"x1/8" sujeto a escalon con 4 tornillos con taquete hilti de 2" x 3/8", incluye: trazo, corte, armado, soldado, esmerilado, pintura de esmalte blanco sobre base antioxido,  nivelado, plomeado,amacizado en su caso,materiales, flete, acarreo hasta el lugar de su utilizacion, limpieza y retiro de sobrante fuera de obra, equipo, herramienta y mano de obra.</t>
  </si>
  <si>
    <t>E04</t>
  </si>
  <si>
    <t>HE-AZO-01</t>
  </si>
  <si>
    <t>Suministro de escalera de herreria para acceso a cto. De maquinas de elevadores a base de bastidor  de escalon hecho con ptr de 1" x 1" y escalon tipo irving de 25 cms de ancho, postes de ptr de 2" x 2", descanso con placa antiderrapante cal. 22 csobre bastidor de ptr de 1" x 1" @ 30 cms en ambos sentidos, barandal con barrote divisorio de tubular metalico rectangular de  2" x 1" y pasamanos de lamina predoblada de 6 cms de ancho, incluye: suministro de materiales, mano de obra, equipo y herramienta, cortes, trazo, desperdicios, aplicacion de primario anticorrosivo, dos manos de pintura esmalte color similar al existente, limpiez apara entrega final de la obra, (Herreria-8)</t>
  </si>
  <si>
    <t>HE-AZO-02</t>
  </si>
  <si>
    <t>Suministro y de puerta abatible de acceso a cuarto de maquinas de elevadores, a base de perfil tubular R-300 CAL.18  y rejilla louver de 5.5 cm de ancho, zoclo de 38 x 75 mm con porta candado, candado. Dimensiones de vano 1.00m x 2.00m, Incluye: suministro de material, equipo, herramienta necesaria, mano de obra, aplicacion de primario anticorrosivo color gris, dos manos de  pintura esmalte color similar al existente, limpieza final para entrega de obra. (Herreria-9)</t>
  </si>
  <si>
    <t>HE-AZO-03</t>
  </si>
  <si>
    <t>Fabricacion, suministro y  y colocacion de barandal a base de tubular de 2" ced. 40 y entre paños de redondo macizo de 1", postes de solera de 1 1/2" x 1/4" soldada a placa base , incluye: trazo, corte, armado, soldado, esmerilado, pintura de esmalte gris claro sobre base antioxido,  nivelado, plomeado,amacizado en su caso,materiales, flete, acarreo hasta el lugar de su utilizacion, limpieza y retiro de sobrante fuera de obra, equipo, herramienta y mano de obra.(Herreria-14)</t>
  </si>
  <si>
    <t>HE-AZO-04</t>
  </si>
  <si>
    <t>Suministro y de puerta abatible de dos hojas para  acceso a calderas de azotea, a base de perfil tubular R-300 CAL.18  y rejilla louver de 5.5 cm de ancho, zoclo de 38 x 75 mm con porta candado, candado. Dimensiones de vano 3.00m x 2.50m, Incluye: suministro de material, equipo, herramienta necesaria, mano de obra, aplicacion de primario anticorrosivo color gris, dos manos de  pintura esmalte color similar al existente, limpieza final para entrega de obra. (Herreria-15)</t>
  </si>
  <si>
    <t>HE-AZO-05</t>
  </si>
  <si>
    <t>Soporteria para tuberia, a base angulo de 1/4 x 1/4 para trayectoria de tuberias de agua, e instalaciones.</t>
  </si>
  <si>
    <t>Kg</t>
  </si>
  <si>
    <t>E05</t>
  </si>
  <si>
    <t>HE-OE-01</t>
  </si>
  <si>
    <t>Suministro y colocación de cubierta en área de andenes,  de 28.70 m. de largo x 2.45 de ancho a base de postes vertical metálico de PTR de 4" x 4" 22.87 m. al eje de poste, trabesaños de PTR de 4" x 4", viguetas metálicas de ptr de 2" x 2" @ 1/3 del módulo, con una trabe empotraba a muro para recibir techumbre de PTR de 4" x 3", Con una cubierta de lámina acanalada de fibra d evidrio traslucida.(Herreria-11)</t>
  </si>
  <si>
    <t>HE-OE-02</t>
  </si>
  <si>
    <t>Suministro de reja de acero sobre apoyo de h=50 cms, modelo clasica, altura de la reja de 2.00 mts, esmaltada, incluye: suministro de los materiales, mano de obra, equipo y herramienta, preparaciones, resanes, aplicación de primario anticorrosivo a postes de ptr de 2" cal. rojo, alineacion, plomeado, fijacion.</t>
  </si>
  <si>
    <t>Suministro de estructura de acero para motor lobby  a base de bastidor  metalico  forrada de alucubond color similar al existente remachado a estructura, unido con empalme de 1" de aluminio natural y empalme de polietileno de acuerdo a proyecto, incluye: suministro de materiales, mano de obra, equipo yherramienta, trazo, cortes, desperdicios, limpieza final para entrega de obra.</t>
  </si>
  <si>
    <t>HE-OE-03</t>
  </si>
  <si>
    <t>Suministro y colocacion de bolardos (tubo de 4" ced 30,) hincado en el Suelo, para impedir el aparcamiento de vehiculos. Incluye: Suministro de materiales, material, equipo y mano de obra.</t>
  </si>
  <si>
    <t>E06</t>
  </si>
  <si>
    <t>ELEVADORES</t>
  </si>
  <si>
    <t>HE-ELE-03</t>
  </si>
  <si>
    <t>Suministro, fabricación y montaje de escalera para fosa de cubo  de  elevador  fabricada a base de tubo  de 1" y alfardas de ptr  de 4"x 1 1/2"  sección de  0.45 x 1.60 mts. , incluye: habilitado, fabricación, montaje, soldadura, pintura anticorrosiva, materiales de consumo, fijación, material, mano de obra, herramienta equipo y todo lo necesario para su correcta ejecución.</t>
  </si>
  <si>
    <t>HE-ELE-04</t>
  </si>
  <si>
    <t>Suministro habilitado y colocación de vigas de 10" x 4" x 28.50 kg/m y vigas de 5" x 1/4" x 31.3 kg/m, Para cubo de elevadores. incluye: taquetes tipo hilti de acuerdo a norma de mitusibishi, habilitado, fabricación, montaje, soldadura, pintura anticorrosiva, materiales de consumo, fijación, material, mano de obra, herramienta equipo y todo lo necesario para su correcta ejecución.</t>
  </si>
  <si>
    <t>HE-ELE-05</t>
  </si>
  <si>
    <t>Suministro habilitado y colocación de vigas de 8" x 5 1/4" x 31.20 kg/m, Para cubo de elevadores. incluye: taquetes tipo hilti de acuerdo a norma de mitusibishi, habilitado, fabricación, montaje, soldadura, pintura anticorrosiva, materiales de consumo, fijación, material, mano de obra, herramienta equipo y todo lo necesario para su correcta ejecución.</t>
  </si>
  <si>
    <t>HE-ELE-06</t>
  </si>
  <si>
    <t>Suministro y habilitado de placa de 1/2 sec de .35x .30 cm con 4 barrenos de 3/8 para colocacion y montaje de vigas Ipr, incluye: materiales manos de obra, colocaion y habilitado.</t>
  </si>
  <si>
    <t>HE-ELE-07</t>
  </si>
  <si>
    <t>Suministro y colocacion de taquetes tipo hilti de 3/8 x 4 3/4 para soportar placas de acero, se consideran 4 piezas por placa, según guia mecanica mitsubishi.</t>
  </si>
  <si>
    <t>Pza</t>
  </si>
  <si>
    <t>F</t>
  </si>
  <si>
    <t>CANCELERIA</t>
  </si>
  <si>
    <t>CANC-01</t>
  </si>
  <si>
    <t>Suministro y colocación de fijo (C-1) Lounge P.baja, con medidas de 7.55 mt. de ancho por 1.75 mt. de alto, compuesto perfil cabezal #7835, junquillo #6606, perfil bolsa #9135  según  diseño formado a base cristal de 6 mm de espesor con canto pulido en  color claro mca. saint gobain o equivalente y costilla de cristal templado de 9 mm, enmarcado con perfil de aluminio de 3" marca Cuprum o superior con acabado aluminio blanco, junteado  son silicon. Incluye:  canes, andamios, colocación, fijación de todos los elementos, andamios, mano de obra, equipos, herramienta, y todo lo necesario para su correcta ejecución. Ver plano.</t>
  </si>
  <si>
    <t>CANC-02</t>
  </si>
  <si>
    <t>Suministro y colocación de ventana de proyeccion (C-2) Pasillo de habitaciones, con medidas de 1.20 mt. de ancho x 1.50 mt. de alto, según  diseño formado a base cristal de 6 mm de espesor  en  color claro esmerilado mca. saint gobain o equivalente y  enmarcado con perfil de aluminio de 3" marca Cuprum o superior con acabado aluminio blanco, junteado  son silicon. Incluye:  canes, andamios, colocación, fijación de todos los elementos, andamios, mano de obra, equipos, herramienta, y todo lo necesario para su correcta ejecución. Ver plano.</t>
  </si>
  <si>
    <t>CANC-03</t>
  </si>
  <si>
    <t xml:space="preserve">Suministro y colocación de Cancel y puerta Contralor (C-3) con dimensiones de 0.90 mt. de ancho por 2.06 mt. de alto, con un fijo  de 1.19 mt de ancho por 2.06 mt. de alto, ambos elementos formados por un cristal claro de 6mm., enmarcados con un perfil de aluminio de 2" marca  cuprum linea eurovent serie 70  o superior con acabado aluminio anodizado blanco, con chapa phillips Mod. 550 con llave de seguridad, Incluye: canes, colocación, mano de  obra, equipos, herramienta y todo lo necesario para su correcta ejecución. Ver plano </t>
  </si>
  <si>
    <t>CANC-04</t>
  </si>
  <si>
    <t xml:space="preserve">Suministro y colocación de  puerta Oficinas (C-4) con dimensiones de 0.90 mt. de ancho por 2.06 mt. de alto, formados por un cristal claro de 6mm., enmarcados con un perfil de aluminio de 2" marca  cuprum linea eurovent serie 70  o superior con acabado aluminio anodizado blanco, con chapa phillips Mod. 550 con llave de seguridad, Incluye: canes, colocación, mano de  obra, equipos, herramienta y todo lo necesario para su correcta ejecución. Ver plano </t>
  </si>
  <si>
    <t>CANC-05</t>
  </si>
  <si>
    <t>Suministro y fabricacion de cancel (C-5) Sala de juntas a base de cristal templado de 9mm color claro serigrafiado a 1.5 cms según diseño, con cerradura y contra a piso, bisagra hidraulica Mod. KH220A Mca IAMSA, manija tubular "T" de  acero inoxidable MOD. MAT-300-09 Mca IAMSA, incluye: suministro de materiales, mano de obra, equipo y herramienta, corte en loseta ceramica para empotrar caja de bisagra, limpieza para entrega final de obra.</t>
  </si>
  <si>
    <t>CANC-06</t>
  </si>
  <si>
    <t>CANC-07</t>
  </si>
  <si>
    <t>Suministro de cancel para baño de habitaciones (C-7) a base de puerta de cristal claro de 6mm templado, cantos pulidos( con 2 saques y barreno para la colocacion de vibeles y perilla), vibel piso-techo mod. Atenas de acero inoxidable mca. IAMSA, acabado satinado, perimetro de fijos a base de bagueta de aluminio natural de 1/2" para soportar vidrio, clip generico en acero inoxidable mca. IAMSA , perilla napoli mca IAMSA de acero inoxidable, acabado satinado de 3/4" de diametro, perfil de plastico de 9mm transparente colocado en laterales de la puerta mod.PCF710000 mca IAMSA, incluye: suministro de materiales, mano de obra, equipo y herramienta, fijacion, trazo, fabricacion, limpieza final para entrega de obra</t>
  </si>
  <si>
    <t>CANC-08</t>
  </si>
  <si>
    <t>Suministro de espejo de habitacion  de 1.25 x 0.90(C-8) adosado a muro con silicon y sellado perimetralmente con acrilastic, incluye: suministro de materiales, mano de obra, equipo y herramienta, preparacion de la superficie, limpieza final para entrega de obra.</t>
  </si>
  <si>
    <t>CANC-09</t>
  </si>
  <si>
    <t xml:space="preserve">Suministro de cancel de acceso principal de 2.50 x 3.60 mts. (C-9), A base de cristal templado de 9 mm, Con 2 hojas corredizas con mecanismo por sensor, Ver detalle en planos. </t>
  </si>
  <si>
    <t>CANC-10</t>
  </si>
  <si>
    <t>Suministro de espejo de habitacion  handicap de 1.36 x 1.42 (C-10) adosado a muro con silicon y sellado perimetralmente con acrilastic, incluye: suministro de materiales, mano de obra, equipo y herramienta, preparacion de la superficie, limpieza final para entrega de obra.</t>
  </si>
  <si>
    <t>CANC-11</t>
  </si>
  <si>
    <t>Suministro y  fabricacion de Ventana fija (C-11) para Roperia de piso tipo de 0.60  x 0.60 mts a base de marco de aluminio anodizado blanco de 3" con cristal claro de 6 mm,  junteado  son silicon. Incluye:  canes, andamios, colocación, fijación de todos los elementos, andamios, mano de obra, equipos, herramienta, y todo lo necesario para su correcta ejecución. Ver plano.</t>
  </si>
  <si>
    <t>CANC-12</t>
  </si>
  <si>
    <t>Suministro y  fabricacion de Ventana fija con sifon inferios (C-12) para Roperia de 2do piso tipo de 0.60  x 0.60 mts a base de marco de aluminio anodizado blanco de 3" con cristal claro de 6 mm,  junteado  son silicon. Incluye:  canes, andamios, colocación, fijación de todos los elementos, andamios, mano de obra, equipos, herramienta, y todo lo necesario para su correcta ejecución. Ver plano.</t>
  </si>
  <si>
    <t>CORREGIR MEDIDA A1.50 MTS</t>
  </si>
  <si>
    <t>MUEBLES Y ACCESORIOS DE BAÑO</t>
  </si>
  <si>
    <t>F01</t>
  </si>
  <si>
    <t>MUE-CAP-01</t>
  </si>
  <si>
    <t>Estante para Check room de tambor de madera de pino de 6mm con bastidor de 38mm  con acabado laminado plástico Mca. Rexcel color Blanco, con divisiones para cajas de seguridad de 1.20 de ancho por 0.50 de profundidad y 2.40 de altura. De acuerdo a dimenciones de proyecto.</t>
  </si>
  <si>
    <t>MUE-CAP-02</t>
  </si>
  <si>
    <t>Estante de Ama de Llaves de 1.95anchox0.60prof.x2.40 m altura, a base de tambor de madera de pino de 6 mm y bastidor de 38 mm acabado con poliform, incluye: suministro de materiales, mano de obra, equipo y herramienta.</t>
  </si>
  <si>
    <t>MUE-CAP-03</t>
  </si>
  <si>
    <t xml:space="preserve">Mueble de entrepaños de Comedor de empleados de 2.80x0.70x0.38 mts. con entrepaños altos empotrados al muro, construidos a base de MDF acabado laminado plástico mca. Rexcel color Blanco, con entrepaño y puertas solidas del mismo material. Abatibles con bisagras de cazoleta y jaladeras metálicas </t>
  </si>
  <si>
    <t>MUE-BP-01</t>
  </si>
  <si>
    <t>WC para fluxómetro marca Urrea modelo 72.7302.23 color Blanco (Baños publicos), colocado con junta selladora brida Flexible Coflex y juego de pijas. Incluye: Fluxómetro expuesto con sensor para WC de Baterias modelo 85.8506.21 marca Urrea; incluye: suministro y colocación.</t>
  </si>
  <si>
    <t>MUE-BP-02</t>
  </si>
  <si>
    <t>Mingitorio para fluxometro 72.7403.23 marca Urrea color Blanco, con Fluxómetro con sensor expuesto para mingitorio de baterias modelo 85.8513.21 marca Urrea; incluye: suministro y colocación</t>
  </si>
  <si>
    <t>MUE-BP-03</t>
  </si>
  <si>
    <t>Lavabo Bajo cubierta modelo Centurion JR 52103021, marca Orion, color blanco, incluye: suministro y colocación y Valvula angular para lavabo marca coflex.</t>
  </si>
  <si>
    <t>MUE-BP-04</t>
  </si>
  <si>
    <t>Cespol de Laton cromado modelo 206I marca Urrea, incluye: suministro y colocación</t>
  </si>
  <si>
    <t>MUE-BP-05</t>
  </si>
  <si>
    <t>Llave con sensor de bateria mod. 25.2505.21 inox marca Urrea, incluye: suministro y colocación</t>
  </si>
  <si>
    <t>MUE-BP-08</t>
  </si>
  <si>
    <t>Espejo natural  flotado de 6mm de espesor de 1.91 x 1.10 mts, fijado sobre muro con silicon, sellado perimetral con acrilastic, incluye: suministro de materiales, mano de obra, equipo y herramienta, preparacion de la superficie, limpieza para entrega final.</t>
  </si>
  <si>
    <t>MUE-BP-11</t>
  </si>
  <si>
    <t>Gancho de Acero Inoxidable modelo 9606 marca Urrea, incluye: suministro y colocación</t>
  </si>
  <si>
    <t>MUE-BP-14</t>
  </si>
  <si>
    <t>WC, Taza Flux. Alargada, Marca Orion, Modelo 72.7303.23  color blanco sin asiento, incluye: suministro de materiales, colocado con junta selladora brida Flexible Coflex y juego de pijas. Incluye asiento blanco y Fluxómetro expuesto con sensor para WC de Baterias modelo 85.8506.21 marca Urrea; incluye: suministro y colocación.</t>
  </si>
  <si>
    <t>MUE-BP-15</t>
  </si>
  <si>
    <t>Barras de seguridad de 1.25" x 24" modelo 3353, marca Urrea, incluye: suministro y colocación</t>
  </si>
  <si>
    <t>MUE-BP-16</t>
  </si>
  <si>
    <t>Asiento taza flux Marca Urrea, Modelo institucional 73.7310.23, incluye: suministro de materiales, mano de obra, equipo y herramienta, fijacion, puesta en fuuncionamiento.</t>
  </si>
  <si>
    <t>CUBIERTA-1</t>
  </si>
  <si>
    <t>Cubierta para lavabo, de 1.90x 0.60 m y 10 cm. de espesor, de concreto de F'c=150 kg/cm2, cubierta de mármol Fiorito pulido y brillado; Incluye: suministro de materiales, acarreos, elevaciones, desperdicios, habilitado, cimbrado, descimbrado, acabado aparente, limpieza, mano de obra, equipo y herramienta.</t>
  </si>
  <si>
    <t>MAMP-1</t>
  </si>
  <si>
    <t>Kit de mamparas para Baños Públicos de acuerdo a proyecto, marca Sanimodul o Sanilac, mamparas color Blanco Antiguo con tornillería y soportería de acero Inoxidable; incluye: suministro, Instalación y fletes</t>
  </si>
  <si>
    <t>LTE</t>
  </si>
  <si>
    <t>MUE-BE-01</t>
  </si>
  <si>
    <t>WC dos piezas Modelo Piazzi  Dual GKS color Blanco Taza  Mod. 50408021 y Tanque Mod. 51408021, marca Orion colocado con junta selladora brida Flexible Coflex y juego de pijas. Incluye asiento blanco, incluye: suministro y colocación</t>
  </si>
  <si>
    <t>MUE-BE-02</t>
  </si>
  <si>
    <t>Mingitorio Urrea Cod. 72.7403.23 color blanco, incluye: suministro de materiales, mano de obra, fijacion, sellado perimetral con acrilastic, puesta en funcionamiento.</t>
  </si>
  <si>
    <t>MUE-BE-03</t>
  </si>
  <si>
    <t>Fluxometro de palanca Denker para mingitorio, Cod. 85.8515.21, Incluye: suministro de materiales, mano de obra, equipo y herramienta, puesta en funcionamiento.</t>
  </si>
  <si>
    <t>MUE-BE-04</t>
  </si>
  <si>
    <t>MUE-BE-05</t>
  </si>
  <si>
    <t>Llave Temporizador para Lavamanos de ac. Inoxidable modelo 9243inox marca Urrea, incluye: suministro y colocación</t>
  </si>
  <si>
    <t>MUE-BE-06</t>
  </si>
  <si>
    <t>MUE-BE-07</t>
  </si>
  <si>
    <t>Espejo natural  flotado de 6mm de espesor de 2.25 x 1.10 mts, fijado sobre muro con silicon, sellado perimetral con acrilastic, incluye: suministro de materiales, mano de obra, equipo y herramienta, preparacion de la superficie, limpieza para entrega final.</t>
  </si>
  <si>
    <t>MUE-BE-08</t>
  </si>
  <si>
    <t>Regadera de pared  Chica Brazo chico linea INOX modelo 2294b marca Urrea, con Chapetón  modelo R282113 Urrea; incluye: suministro y colocación</t>
  </si>
  <si>
    <t>MUE-BE-09</t>
  </si>
  <si>
    <t>Chapeton modelo R282113 Marca Urrea, incluye: suministro de materiales, fijacion, limpieza entrega final de la obra.</t>
  </si>
  <si>
    <t>MUE-BE-10</t>
  </si>
  <si>
    <t>Monomando de empotrar para regadera INOX de Acero Inoxidable con cartucho de presión balanceada modelo 9464inox marca Urrea, incluye suministo y colocación.</t>
  </si>
  <si>
    <t>MUE-BE-14</t>
  </si>
  <si>
    <t>CUBIERTA-2</t>
  </si>
  <si>
    <t>MAMP-2</t>
  </si>
  <si>
    <t>Kit de mamparas para Baños Empleados de acuerdo a proyecto, marca Sanimodul o Sanilac, mamparas color Blanco Antiguo con tornillería y soportería de acero Inoxidable; incluye: suministro, Instalación y fletes</t>
  </si>
  <si>
    <t>F02</t>
  </si>
  <si>
    <t>PRIMER NIVEL</t>
  </si>
  <si>
    <t>MB-BA-01</t>
  </si>
  <si>
    <t>WC dos piezas Modelo Piazzi  Dual GKS color Blanco 51408021, marca Orion colocado con junta selladora brida Flexible Coflex y juego de pijas. Incluye asiento blanco, incluye: suministro y colocación</t>
  </si>
  <si>
    <t>MB-BA-01a</t>
  </si>
  <si>
    <t>WC dos piezas Modelo Dolphin Dual AL color Blanco 50471021, marca Orion colocado con junta selladora brida Flexible Coflex y juego de pijas. Incluye asiento blanco, incluye: suministro y colocación</t>
  </si>
  <si>
    <t>MB-BA-02</t>
  </si>
  <si>
    <t>Meseta para lavamanos hecha de soportería de bastidor metálico de 63.5mm Cal.22, anclado a mocheta y muro de tablaroca con Canes horizontales de madera, recubierta con Placa de Mármol Florito acabado pulido sin brillar con Ovalín de cerámica Blanco de bajo cubierta marca american Standard Mod. Studio Chico 0614000.020 con Valvula angular para lavabo marca coflex. Se Incluye suministro e intalación.</t>
  </si>
  <si>
    <t>ACC-BA-01</t>
  </si>
  <si>
    <t>Monomando para lavabo INOX de Acero Inoxidable modelo 9418inox con contra marca Urrea, incluye suministro y colocación.</t>
  </si>
  <si>
    <t>ACC-BA-02</t>
  </si>
  <si>
    <t>ACC-BA-03</t>
  </si>
  <si>
    <t>ACC-BA-03a</t>
  </si>
  <si>
    <t>Regadera Barra Mural linea INOX modelo 2010bminox marca Urrea, con Chapetón  modelo R282113 Urrea; incluye: suministro y colocación</t>
  </si>
  <si>
    <t>ACC-BA-09</t>
  </si>
  <si>
    <t>Toallero de Cuadrado INOX de acero inoxidable modelo 9809 marca Urrea; incluye: suministro y colocación</t>
  </si>
  <si>
    <t>ACC-BA-08</t>
  </si>
  <si>
    <t>Toallero de Barra INOX de acero inoxidable modelo 9805 marca Urrea; incluye: suministro y colocación</t>
  </si>
  <si>
    <t>ACC-BA-08a</t>
  </si>
  <si>
    <t>Repisa portatoallas doble INOX de acero inoxidable modelo 9811 marca Urrea; incluye: suministro y colocación</t>
  </si>
  <si>
    <t>ACC-BA-10</t>
  </si>
  <si>
    <t>Porta papeles INOX de acero inoxidable modelo 9817 marca Urrea; incluye: suministro y colocación</t>
  </si>
  <si>
    <t>ACC-BA-11</t>
  </si>
  <si>
    <t>Repisa portajabón INOX triangular de acero inoxidable modelo 9710 marca Urrea; incluye: suministro y colocación</t>
  </si>
  <si>
    <t>ACC-BA-12</t>
  </si>
  <si>
    <t>ACC-BA-04</t>
  </si>
  <si>
    <t>Barra de seguridad de 1"x12" modelo 3350 marca Urrea, incluye: suministro y colocación</t>
  </si>
  <si>
    <t>ACC-BA-04a</t>
  </si>
  <si>
    <t>Barra de seguridad de 1.25"x24" modelo 3353 marca Urrea, incluye: suministro y colocación</t>
  </si>
  <si>
    <t>ACC-BA-06</t>
  </si>
  <si>
    <t>Cespol de latón minimalista Ac. De acero inoxidable modelo 211.9 marca Urrea, incluye: suministro y colocación</t>
  </si>
  <si>
    <t>F03</t>
  </si>
  <si>
    <t>SEGUNDO NIVEL</t>
  </si>
  <si>
    <t>MUE-CAP-04</t>
  </si>
  <si>
    <t>Estante de Ama de Llaves de 6.70 anchox0.60prof.x2.40 m altura, a base de tambor de madera de pino de 6 mm y bastidor de 38 mm acabado con poliform, incluye: suministro de materiales, mano de obra, equipo y herramienta.</t>
  </si>
  <si>
    <t>F04</t>
  </si>
  <si>
    <t>TERCER NIVEL</t>
  </si>
  <si>
    <t>F05</t>
  </si>
  <si>
    <t>CUARTO NIVEL</t>
  </si>
  <si>
    <t>F06</t>
  </si>
  <si>
    <t>QUINTO NIVEL</t>
  </si>
  <si>
    <t>F07</t>
  </si>
  <si>
    <t>SEXTO NIVEL</t>
  </si>
  <si>
    <t>F08</t>
  </si>
  <si>
    <t>SEPTIMO NIVEL</t>
  </si>
  <si>
    <t>G</t>
  </si>
  <si>
    <t>PANEL DE YESO</t>
  </si>
  <si>
    <t>G01</t>
  </si>
  <si>
    <t>MT-PB</t>
  </si>
  <si>
    <t xml:space="preserve"> muro divisorio Tipo "C", construida a base depostes metalicos 635 PM 26@61 cm, insertados en su parte inferior y superior a canales de amarre 635 CA 26, fijados por ambos lados con tornillos framer, los canales se anclan al piso y techo con fijadores colocados a cada 61cm., revestimiento del bastidor metalico con panel de yeso RH resistente a la humedad de 12.7 mm (1/2") panel rey, por un lado de bastidor, fijado con tornillo de 1 1/8" tipo S de cuerda sencilla colocados @30 cm en los postes intermedios y @20 cm en extremos de los paneles. en la cara opuesta forrado con dos paneles de yeso RF tipo "C" de 1/2" Panel Rey, fijado con tornillo de 1 " tipo S de cuerda sencilla colocados @30 cm en los postes intermedios y @20 cm en los extremos de los paneles, fijando el segundo panel con tornillos de 1 5/8" tipo "S" de cuerda sencilla colocados a 30 cm en postes intermedios y a cada 20 cm en los extremos de los paneles. tratramiento de juntas de los paneles con cinta de refuerzo de papel y tres manos de compuesto Panel Rey, para el panel RH con cinta de fibra de vidrio de 3" adherida con recubrimiento base panel rey, aislamiento acustico con colchoneta de fibra de vidrio de 5.08 cm (2.0") de espesor con densidad minima de 10 Kg/m3, calefateado entre muro y piso con sellador flexible para obtener un rango de 44 STC.</t>
  </si>
  <si>
    <t>MT-PBSB</t>
  </si>
  <si>
    <t>Recubrimiento en muro de tabique a base de panel de yeso de 12.7 mm resistente al fuego, sin bastidor, pegado directamente con resistol no mas clavosTratamiento de juntas de los paneles con cinta de refuerzo de papel y tres manos de compuesto Panel Rey, calafateado entre muro y piso con sellador flexible. ( Muros de áreas públicas)</t>
  </si>
  <si>
    <t>CAN-M</t>
  </si>
  <si>
    <t>Refuerzo (Can) de madera tratada de 2" x 2" tratada con antitermita, colocado dentro del bastidor metálico de muro de tablarroca, sujeto con tornillo de cuerda sencilla de 1 5/8" @ 40.7 cm. Incluye: material, mano de obra, equipo, herramienta y todo lo necesario para su correcta ejecución. ( Para instalación de accesorios, mobiliario, puertas y ventanas en muros de tablarroca)</t>
  </si>
  <si>
    <t>M</t>
  </si>
  <si>
    <t>PRF-01</t>
  </si>
  <si>
    <t>Falso plafón de panel RF de 13 mm. De espesor, con bastidor armado a base de canaleta de 1 1/2" y canal listón cal. 26, a cada 61 cm de separación, incluye: materiales, acarreos, elevaciones,cortes, desperdicios, fijación, esquineros, pasta y cinta de refuerzo de acuerdo al tipo de panel, mano de obra, equipo, herramienta y todo lo necesario para su correcta ejecución.</t>
  </si>
  <si>
    <t>PRH-01</t>
  </si>
  <si>
    <t>Falso plafón de panel RH de 13 mm. De espesor, con bastidor armado a base de canaleta de 1 1/2" y canal listón cal. 26, a cada 61 cm de separación, incluye: materiales, acarreos, elevaciones,cortes, desperdicios, fijación, esquineros, pasta y cinta de refuerzo de acuerdo al tipo de panel, mano de obra, equipo, herramienta y todo lo necesario para su correcta ejecución.</t>
  </si>
  <si>
    <t>PAF-01</t>
  </si>
  <si>
    <t>Antepecho de panel RF de 13 mm. De espesor, con bastidor de 3mm, anclado a la losa, armado a base de canales y postes de lámina galvanizada cal. 26 de 6.3 cm de ancho a cada 61 cm de separación, incluye:ángulos de amarre, materiales, acarreos, elevaciones,cortes, desperdicios, fijación, esquineros, pasta y cinta de refuerzo de acuerdo al tipo de panel, mano de obra, equipo, herramienta y todo lo necesario para su correcta ejecución.</t>
  </si>
  <si>
    <t>CAJ-R</t>
  </si>
  <si>
    <t>Cajillo  de panel tipo RF de 13mm de espesor, de acuerdo a detalle especificado en planos, con bastidor  anclado a la losa, armado a base de canales y postes de lámina galvanizada cal. 26 de 6.3 cm de ancho, incluye:ángulos de amarre, materiales, acarreos, elevaciones,cortes, desperdicios, fijación, esquineros, pasta y cinta de refuerzo de acuerdo al tipo de panel, mano de obra, equipo, herramienta y todo lo necesario para su correcta ejecución.</t>
  </si>
  <si>
    <t>PRET</t>
  </si>
  <si>
    <t>Falso plafond modular de 0.61 x 0.61m. Acustone S.M.A. suspensión visible 15/16", incluye: suministro de materiales, trazo cortes, desperdicios, colganteo, tornillos, taquetes, mano de obra, equipo y herramienta.</t>
  </si>
  <si>
    <t>CAJILLO</t>
  </si>
  <si>
    <t>Cajillo de panel tipo RF de 13mm de espesor con un desarrollo máximo de 90 cm, con bastidor de 80 cm  anclado a la losa, armado a base de canales y postes de lámina galvanizada cal. 26 de 6.3 cm de ancho a cada 61 cm de separación, incluye:ángulos de amarre, materiales, acarreos, elevaciones,cortes, desperdicios, fijación, esquineros, pasta y cinta de refuerzo de acuerdo al tipo de panel, mano de obra, equipo, herramienta y todo lo necesario para su correcta ejecución.</t>
  </si>
  <si>
    <t>G02</t>
  </si>
  <si>
    <t>MT-A</t>
  </si>
  <si>
    <t xml:space="preserve"> Muro divisorio TIPO A de tablarroca. De 10.16cms de ancho, construido a base de postes metalicos 635 PM 26 @ 61 cm, insertados en su parte inferior y superior a canales de amarre 635 CA 26, fijados por ambos lados con tornillos framer,con fijadores colocados a cada 61 cm. Revestimiento del bastidor metálico con panel de yeso Resistente al Fuego de 12.7 mm. (1/2 ") Panel Rey, por una cara y por la otra dos páneles de yeso resistente al fuego, fijado con tornillo de 1 1/8" Tipo S de cuerda sencilla colocados @30 cm en los postes intermedios y @20 cm en los extremos de los paneles. Tratamiento de juntas de los paneles con cinta de refuerzo de papel y tres manos de compuesto Panel Rey.Aislamiento acústico con colchoneta de fibra de vidrio de 5.08 cm (2.0") de espesor con densidad minima de 10 Kg/m3, calafateado entre muro y piso con sellador flexible para obtener un rango de 50 STC. (muros divisorios)</t>
  </si>
  <si>
    <t>MT-B</t>
  </si>
  <si>
    <t>Muro divisorio TIPO "B" de tablarroca. De 8.89cmsde ancho, Estructura para muro divisorio, construida a base de postesmetalicos 635 PM 26@61, insertados en su parte inferior y superior a canalesde amarre 635 CA 26, fijados por ambos lados con tornillos framer. loscanales se anclan al piso y techo con fijadores colocados a cada 61 cm.revestimiento al fuego TIPO "C" de 12.7 mm (1/2") Panel Rey, por cada lado,fijado con tornillo de 1 1/8" Tipo S de cuerda sencilla colocados@30 cm enlos postes intermedios y @20 cm en los extremos de los paneles., tratamientode juntas de los paneles con cinta de refuerzo de papel y tres manos decompuesto panel Rey, islamiento acustico con colchoneta de fibra devidrio de 5.08 cm (2.0") de espesor con densidad minima de 10 Kg/m3,calefateado entre muro u piso con sellador flexible para obtener un rangode 44 STC.</t>
  </si>
  <si>
    <t>MT-C</t>
  </si>
  <si>
    <t>MT-D</t>
  </si>
  <si>
    <t xml:space="preserve"> Muro divisorio TIPO D de tablarroca. De 8.89cms de ancho, construido a base de postes metalicos 635 PM 26 @ 61 cm, insertados en su parte inferior y superior a canales de amarre 635 CA 26, fijados por ambos lados con con fijadores colocados a cada 61 cm. Revestimiento del bastidor metálico con panel de yeso Resistente a la humedad de 12.7 mm. (1/2 ") Panel Rey, por una cara y por la otra con panel de yeso resistente al fuego de 12.7 mm(1/2") Panel Rey,fijado con tornillo de 1 1/8" Tipo S de cuerda sencilla colocados @30 cm en los postes intermedios y @20 cm en los extremos de los paneles. Tratamiento de juntas de los paneles con cinta de refuerzo de papel y tres manos de compuesto Panel Rey.Aislamiento acústico con colchoneta de fibra de vidrio de 5.08 cm (2.0") de espesor con densidad minima de 10 Kg/m3, calafateado entre muro y piso con sellador flexible para obtener un rango de 50 STC. (muros divisorios)</t>
  </si>
  <si>
    <t>MT-E</t>
  </si>
  <si>
    <t xml:space="preserve"> Muro divisorio tipo "E", construida a base de postes metalicos 410 PM 26@61 cm, insertados en su parte inferior a canales de amarre 410 CA26, fijados por ambos lados con tornillos framer, los canales se anclan al piso y techo con fijadores colocados a cada 61 cm, revestimiento del bastidor metalico con panel de yeso resistente a la humedad de 12.7 mm (1/2") Panel Rey, por un lado de l bastidor, fijado con tornillo de 1 1/8" tipo S de cuerda sencilla colcados @30 cm en los postes intermedios y @20 cm en los extremos de los paneles, por el otro lado forrado con panel de yeso RF TIPO "C" de 1/2" panel rey, fijado con tornillo de 1 1/8" tipo S de cuerda sencilla colocados @30 cm en los postes intermedios y @20 cm en los extremos de los paneles, tratamiento de juntas de los paneles con cinta de refuerzo de papel y ytres manos de compuesto panel rey, para el panel RH con cinta de fibra de vidrio de 3" adherida con recubrimiento paenl rey, aislamiento acustico con colchoneta de fibra de vidrio de 5.08 cm (2.0") de espesor con densidad minima de 10 kg/m3 calefateado entre muro y piso con sellador flexible para obtener un rango de 40 STC.</t>
  </si>
  <si>
    <t>MT-F</t>
  </si>
  <si>
    <t xml:space="preserve"> Muro divisorio TIPO F de tablarroca. De 5.37cms de ancho, construido a base de postes metalicos 410 PM 26 @ 61 cm, insertados en su parte inferior y superior a canales de amarre 410 CA 26, fijados por ambos lados  con tornillos framer, con fijadores colocados a cada 61 cm. Revestimiento del bastidor metálico con panel de yeso Resistente al fuego de 12.7 mm. (1/2 ") Panel Rey, por una cara,fijado con tornillo de 1 1/8" Tipo S de cuerda sencilla colocados @30 cm en los postes intermedios y @20 cm en los extremos de los paneles. Tratamiento de juntas de los paneles con cinta de refuerzo de papel y tres manos de compuesto Panel Rey.Aislamiento acústico con colchoneta de fibra de vidrio de 5.08 cm (2.0") de espesor con densidad minima de 10 Kg/m3, calafateado entre muro y piso con sellador flexible para obtener un rango de 50 STC. (muros divisorios)</t>
  </si>
  <si>
    <t>REGPL</t>
  </si>
  <si>
    <t>Registro en falso plafón de panel de yeso RF de 13 mm, 90 x 60 cms, incluye suministro de materiales, mano de obra, equipo, herramienta y todo lo necesario para su correcta ejecución. ( en baños de hab. Sobre vanity)</t>
  </si>
  <si>
    <t>REGPL2</t>
  </si>
  <si>
    <t>Registro en falso plafón de panel de yeso RF de 13 mm, 40 x 40 cm, incluye suministro de materiales, mano de obra, equipo, herramienta y todo lo necesario para su correcta ejecución. (para antenas wi-fi y cierre de válvulas de seccionamiento)</t>
  </si>
  <si>
    <t>ESQ-01</t>
  </si>
  <si>
    <t>Suministro de esquinero metalico en muros de panel de yeso, incluye: suministro de materiales, mano de obra, equipo y herramienta, recubrimiento con redimix.</t>
  </si>
  <si>
    <t>APLAM-01</t>
  </si>
  <si>
    <t>Apertura de luminarias, rejillas de aire acondicionado, contactos, apagadores, sensores, incluye: suministro de matreriales, refuerzos de bastidores, trazo, retiro del aterial fuera de obra</t>
  </si>
  <si>
    <t>G03</t>
  </si>
  <si>
    <t>G04</t>
  </si>
  <si>
    <t>G05</t>
  </si>
  <si>
    <t>G06</t>
  </si>
  <si>
    <t>G07</t>
  </si>
  <si>
    <t>G08</t>
  </si>
  <si>
    <t>CONSIDERAR ESTE PLAFON</t>
  </si>
  <si>
    <t>AA</t>
  </si>
  <si>
    <t>AIRE ACONDICIONADO</t>
  </si>
  <si>
    <t>EQUIPOS</t>
  </si>
  <si>
    <t>Suministro y colocación de Unidad Generadora de Agua Helada (Chiller) marca YORK, con capacidad nominal de 70 Toneladas de Refrigeración, refrigerante ecológico R-410A, operando a 220 V / 3 F / 60 Hz, Recuperador de calor parcial. Incluye izaje de equipo hasta sus bases en azotea, puesta en marcha.</t>
  </si>
  <si>
    <t>Suministro y colocación de Unidad Manejadora de Aire, doble pared, para manejar 5,528 PFM, Marca YORK, con motor de 7,5 HP, operando a 220v/3f/60hz, contra una presion estatica de 1" CA, con serpentin para agua helada y serpentin de calefacción. Incluye banco de filtros y caja de mezcla.</t>
  </si>
  <si>
    <t>Suministro y colocación de Unidad tipo Fan &amp; Coil con serpentin de enfriamiento y calefaccion Marca YORK, para manejar 400 PCM, 3 hileras Enfriamiento y 1 de calefacción. Operando a 127 Volts.</t>
  </si>
  <si>
    <t>Suministro y colocación de Unidad tipo Fan &amp; Coil con serpentin de enfriamiento y calefaccion Marca YORK, para manejar 400 PCM, 3 hileras Enfriamiento. Operando a 127 Volts.</t>
  </si>
  <si>
    <t>Suministro y colocación de Unidad tipo Fan &amp; Coil con serpentin de enfriamiento y calefaccion Marca YORK, para manejar 600 PCM, 3 hileras Enfriamiento y 1 de calefacción. Operando a 127 Volts.</t>
  </si>
  <si>
    <t>Suministro y colocación de Unidad tipo Fan &amp; Coil con serpentin de enfriamiento y calefaccion Marca YORK, para manejar 600 PCM, 3 hileras Enfriamiento. Operando a 127 Volts.</t>
  </si>
  <si>
    <t>Suministro y colocación de Unidad tipo Fan &amp; Coil con serpentin de enfriamiento y calefaccion Marca YORK, para manejar 800 PCM, 3 hileras Enfriamiento y 1 de calefacción. Operando a 127 Volts.</t>
  </si>
  <si>
    <t>Suministro y colocacion de bomba centrifuga horizontal Marca Aurora Picsa,  fabricada en fierro fundido con interiores de bronce, caja de baleros, descarga en línea de centros. acoplada mediante cople flexible y guardacople a motor eléctrico tipo de 15 hp a 220 Volts/3 Fases/60 Hz, girando a una velocidad de 1750 rpm para un gasto de 168 gpm @ 165 ftc.a.</t>
  </si>
  <si>
    <t>Suministro y colocacion de Extractor Tubular modelo TD-4000, marca Soler&amp;Palau, para manejar 920 PCM, contra una presión estática de 0.33"CA, con motor eléctrico de 464 W, 115V/1F/60Hz. @ 1,690 RPM (Sanitarios de Colaboradores)</t>
  </si>
  <si>
    <t>Suministro y colocacion de Extractor Tubular modelo TD-4000, marca Soler&amp;Palau, para manejar 948 PCM, contra una presión estática de 0.33"CA, con motor eléctrico de 464 W, 115V/1F/60Hz. @ 1,690 RPM (Sanitarios de Públicos)</t>
  </si>
  <si>
    <t>Suministro y colocacion de Extractor Tubular modelo TD-4000, marca Soler&amp;Palau, para manejar 860 PCM, contra una presión estática de 0.33"CA, con motor eléctrico de 464 W, 115V/1F/60Hz. @ 1,690 RPM (Campana de Cocina)</t>
  </si>
  <si>
    <t>Suministro y colocacion de Extractor Tipo Tejado, modelo CRH-D-12, marca Soler&amp;Palau, para manejar 840 PCM, contra una presión estática de 0.39"CA, con motor eléctrico de 1/4 HP, 115V/1F/60Hz @ 1,200 RPM.(Baños de habitaciones)</t>
  </si>
  <si>
    <t>Suministro y colocacion de Extractor Tubular modelo CLT-15, marca Soler&amp;Palau, para manejar 2,800 PCM, contra una presión estática de 0.50"CA, con motor eléctrico de 1 HP, 220V/3F/60Hz.(Ventilación Casa de Máquinas)</t>
  </si>
  <si>
    <t>Suministro y colocación de unidad tipo dividido mini split, marca York, con capacidad de 1.5 TR, incluye cableados de control, interconexion eléctrica y mecanica, puesta en marcha y todo lo necesario para su correcto funcionamiento.</t>
  </si>
  <si>
    <t>Suministro y colocacion de lote de soporteria para equipos, incluye maniobras, colocacion y fijacion</t>
  </si>
  <si>
    <t>Lote</t>
  </si>
  <si>
    <t>DIFUSIÓN Y DISTRIBUCIÓN DEL AIRE</t>
  </si>
  <si>
    <t>Suministro y colocacion de lamina galvanizada de primera calidad Calibre 22, Marca IMSA</t>
  </si>
  <si>
    <t>Suministro y colocacion de lamina galvanizada de primera calidad Calibre 24, Marca IMSA</t>
  </si>
  <si>
    <t>Suministro y colocacion de lamina galvanizada de primera calidad Calibre 26, Marca IMSA</t>
  </si>
  <si>
    <t>Suministro y colocacion de aislamiento termico marca air-Foil, burbuja de aire y foil de aluminio.</t>
  </si>
  <si>
    <t>Suministro y colocacon de Conexión-Junta de lona ahulada.</t>
  </si>
  <si>
    <t>Suministro y colocacion de ducto flexible con aislamiento de fibra de vidrio y recubrimiento de alumnio de 8" de diametro.</t>
  </si>
  <si>
    <t>Suministro y colocacion de ducto flexible con aislamiento de fibra de vidrio y recubrimiento de alumnio de 10" de diametro.</t>
  </si>
  <si>
    <t>Suministro y colocacion de ducto flexible con aislamiento de fibra de vidrio y recubrimiento de alumnio de 12" de diametro.</t>
  </si>
  <si>
    <t>Suministro y colocacion de abrazadera de 8" de diametro</t>
  </si>
  <si>
    <t>Suministro y colocacion de abrazadera de 10" de diametro</t>
  </si>
  <si>
    <t>Suministro y colocacion de abrazadera de 12" de diametro</t>
  </si>
  <si>
    <t>Suministro y colocacion de difusor lineal de inyección Marca Innes, modelo CAI, de 2 ranuras de 3/4" x 2,7 metros de longitud, con control de volumen.</t>
  </si>
  <si>
    <t>Suministro y colocacion de difusor lineal de inyección Marca Innes, modelo CAI, de 2 ranuras de 3/4" x 2 metros de longitud, con control de volumen.</t>
  </si>
  <si>
    <t>Suministro y colocacion de rejilla de retorno Marca Innes, modelo GSH de 72" x 18"</t>
  </si>
  <si>
    <t>Suministro y colocacion de difusor de inyeccion de 4 vias Marca Innes, Mod. SFSF-R DE 15" X 15", con cuello redondo de 12", fabricado en acero, sin control de volumne color blanco.(DRI y Sala de Juntas)</t>
  </si>
  <si>
    <t>Suministro y colocacion de difusor de inyeccion de 4 vias Marca Innes, Mod. SFRF-R DE 12" X 12", con cuello redondo de 10", fabricado en acero, sin control de volumne color blanco</t>
  </si>
  <si>
    <t>Suministro y colocacion de difusor de inyeccion de 3 vias Marca Innes, Mod. SFRF-R DE 12" X 12", con cuello redondo de 10", fabricado en acero, sin control de volumne color blanco</t>
  </si>
  <si>
    <t>Suministro y colocacion de difusor de inyeccion de 2 vias Marca Innes, Mod. SFRF-R DE 12" X 12", con cuello redondo de 10", fabricado en acero, sin control de volumne color blanco</t>
  </si>
  <si>
    <t>Suministro y colocacion de rejilla de toma de aire exteriro Marca Innes, Mod. GMK1B de 26" x 14", fabricado en aluminio, con núcleo abatible y portafiltro de 1, sin control de volumen.</t>
  </si>
  <si>
    <t>Suministro y colocacion de rejilla de desfogue de aire al exterior Marca Innes, Mod. GEK1 de 26" x 8", fabricado en aluminio, sin control de volumen</t>
  </si>
  <si>
    <t>Suministro y colocacion de rejilla de desfogue de aire al exterior Marca Innes, Mod. GEK1 de 26" x 14", fabricado en aluminio, sin control de volumen</t>
  </si>
  <si>
    <t>Suministro y colocacion de rejilla de desfogue de aire al exterior Marca Innes, Mod. GEK1 de 6" x 6", fabricado en aluminio, sin control de volumen.(Secadora Nivel 2)</t>
  </si>
  <si>
    <t>Suministro y colocacion de rejilla de inyección de doble deflexion Marca Innes, Mod. BCHV de 20" x 8", fabricada en aluminio, sin control de volumen. (Cuarto de Maquinas)</t>
  </si>
  <si>
    <t>Suministro y colocacion de rejilla de paso en puerta Marca Innes, Mod. GDY de 18" x 10" con doble marco, fabricado en aluminio</t>
  </si>
  <si>
    <t>Suministro y colocacion de rejilla de extracción Marca Innes, Mod. GSH de 8" x 6", fabricado en aluminio, sin control de volumen</t>
  </si>
  <si>
    <t>Suministro y colocacion de rejilla de extracción Marca Innes, Mod. GSH de 4" x 4", fabricado en aluminio, con control de volumen</t>
  </si>
  <si>
    <t>Suministro y colocacion de rejilla de retorno Marca Innes, Mod. GM5B de 30" x 20", fabricado en aluminio, contra marco abatible, porta filtro de 1", fabricado en aluminio</t>
  </si>
  <si>
    <t>Suministro y colocacion de rejilla de inyección de doble deflexion Marca Innes, Mod. BCHV de 30" x 4", fabricada en aluminio, sin control de volumen</t>
  </si>
  <si>
    <t>Suministro y colocacion de registros con tapa ciega de Marca Innes, Mod. RCTB de 24" x 24", fabricada en aluminio, con marco abatible. (Registros Extractores)</t>
  </si>
  <si>
    <t>Suministro y colocacion de registros con tapa ciega de Marca Innes, Mod. RCTB de 12"x12", fabricada en aluminio, con marco abatible. (Registros valvulas de seccionamiento Nivel 1)</t>
  </si>
  <si>
    <t>Suministro y colocacion de registros con tapa ciega de Marca Innes, Mod. RCTB de 14"x14", fabricada en aluminio, con marco abatible. (Registros para Voz y Datos en pasillos de habitaciones)</t>
  </si>
  <si>
    <t>Suministro y colocación de filtro lavable de 1" de 30" x 20"</t>
  </si>
  <si>
    <t>Suministro y colocación de filtro lavable de 1" de 26" x 14"</t>
  </si>
  <si>
    <t>Suministro y colocacion de lote de soporteria</t>
  </si>
  <si>
    <t>RED DE AGUA HELADA</t>
  </si>
  <si>
    <t>Suministro y colocacion de conexión tuerca union de polipropileno de 20 mm de diametro</t>
  </si>
  <si>
    <t>Suministro y colocacion de conexión tuerca union de polipropileno de 25 mm de diametro</t>
  </si>
  <si>
    <t>Suministro y colocacion de conexión tuerca union de polipropileno de 32 mm de diametro</t>
  </si>
  <si>
    <t>Suministro y colocacion de valvula de esfera roscada de 1/2" de diametro marca Urrea</t>
  </si>
  <si>
    <t>Suministro y colocacion de valvula de esfera roscada de 3/4" de diametro marca Urrea</t>
  </si>
  <si>
    <t>Suministro y colocacion de valvula de esfera roscada de 1" de diametro marca Urrea</t>
  </si>
  <si>
    <t>Suministro y colocacion de valvula de esfera roscada de 1-1/4" de diametro marca Urrea</t>
  </si>
  <si>
    <t>Suministro y colocacion de valvula de esfera roscada de 1 1/2" de diametro marca Urrea</t>
  </si>
  <si>
    <t>Suministro y colocacion de valvula de esfera roscada de 2 1/2" de diametro marca Urrea</t>
  </si>
  <si>
    <t>Suministro y colocacion de tuberia de polipropileno de alta densidad marca Tuboplus de 20 mm (1/2" Diametro Interior)</t>
  </si>
  <si>
    <t>Suministro y colocacion de tuberia de polipropileno de alta densidad marca Tuboplus de 25 mm (3/4" Diametro Interior)</t>
  </si>
  <si>
    <t>Suministro y colocacion de tuberia de polipropileno de alta densidad marca Tuboplus de 32 mm (1" Diametro Interior)</t>
  </si>
  <si>
    <t>Suministro y colocacion de tuberia de polipropileno de alta densidad marca Tuboplus de 40 mm (1 1/4" Diametro Interior)</t>
  </si>
  <si>
    <t>Suministro y colocacion de tuberia de polipropileno de alta densidad marca Tuboplus de 50 mm (1 1/2" Diametro Interior)</t>
  </si>
  <si>
    <t>Suministro y colocacion de tuberia de polipropileno de alta densidad marca Tuboplus de 63 mm (2" Diametro Interior)</t>
  </si>
  <si>
    <t>Suministro y colocacion de tuberia de polipropileno de alta densidad marca Tuboplus de 75 mm (2 1/2" Diametro Interior)</t>
  </si>
  <si>
    <t>Suministro y colocacion de tuberia de polipropileno de alta densidad marca Tuboplus de 90 mm (3" Diametro Interior)</t>
  </si>
  <si>
    <t>Suministro y colocacion de conexión cople de polipropileno de alta densidad marca Tuboplus de 20 mm</t>
  </si>
  <si>
    <t>Suministro y colocacion de conexión cople de polipropileno de alta densidad marca Tuboplus de 25 mm</t>
  </si>
  <si>
    <t>Suministro y colocacion de conexión cople de polipropileno de alta densidad marca Tuboplus de 32 mm</t>
  </si>
  <si>
    <t>Suministro y colocacion de conexión cople de polipropileno de alta densidad marca Tuboplus de 40 mm</t>
  </si>
  <si>
    <t>Suministro y colocacion de conexión cople de polipropileno de alta densidad marca Tuboplus de 50 mm</t>
  </si>
  <si>
    <t>Suministro y colocacion de conexión cople de polipropileno de alta densidad marca Tuboplus de 63 mm</t>
  </si>
  <si>
    <t>Suministro y colocacion de conexión cople de polipropileno de alta densidad marca Tuboplus de 75 mm</t>
  </si>
  <si>
    <t>Suministro y colocacion de conexión cople de polipropileno de alta densidad marca Tuboplus de 90 mm</t>
  </si>
  <si>
    <t>Suministro y colocacion de conexión codo de polipropileno de alta densidad Marca Tuboplus de 90º x 20 mm de diametro</t>
  </si>
  <si>
    <t>Suministro y colocacion de conexión codo de polipropileno de alta densidad Marca Tuboplus de 90º x 25 mm de diametro</t>
  </si>
  <si>
    <t>Suministro y colocacion de conexión codo de polipropileno de alta densidad Marca Tuboplus de 90º x 32 mm de diametro</t>
  </si>
  <si>
    <t>Suministro y colocacion de conexión codo de polipropileno de alta densidad Marca Tuboplus de 90º x 40 mm de diametro</t>
  </si>
  <si>
    <t>Suministro y colocacion de conexión codo de polipropileno de alta densidad Marca Tuboplus de 90º x 50 mm de diametro</t>
  </si>
  <si>
    <t>Suministro y colocacion de conexión codo de polipropileno de alta densidad Marca Tuboplus de 90º x 90 mm de diametro</t>
  </si>
  <si>
    <t>Suministro y colocacion de conexión tee reducida central de Polipropìleno para termofusionar Marca Tuboplus de 25 x 25 x 20 mm diametro</t>
  </si>
  <si>
    <t>Suministro y colocacion de conexión tee reducida central de Polipropìleno para termofusionar Marca Tuboplus de 32 x 32 x 20 mm diametro</t>
  </si>
  <si>
    <t>Suministro y colocacion de conexión tee reducida central de Polipropìleno para termofusionar Marca Tuboplus de 40 x 40 x 25 mm diametro</t>
  </si>
  <si>
    <t>Suministro y colocacion de conexión tee reducida central de Polipropìleno para termofusionar Marca Tuboplus de 50 x 50 x 32 mm diametro</t>
  </si>
  <si>
    <t>Suministro y colocacion de conexión tee de Polipropìleno para termofusionar Marca Tuboplus de 20 mm diametro</t>
  </si>
  <si>
    <t>Suministro y colocacion de conexión tee de Polipropìleno para termofusionar Marca Tuboplus de 25 mm diametro</t>
  </si>
  <si>
    <t>Suministro y colocacion de conexión tee de Polipropìleno para termofusionar Marca Tuboplus de 32 mm diametro</t>
  </si>
  <si>
    <t>Suministro y colocacion de conexión tee de Polipropìleno para termofusionar Marca Tuboplus de 40 mm diametro</t>
  </si>
  <si>
    <t>Suministro y colocacion de conexión tee de Polipropìleno para termofusionar Marca Tuboplus de 50 mm diametro</t>
  </si>
  <si>
    <t>Suministro y colocacion de conexión tee de Polipropìleno para termofusionar Marca Tuboplus de 63 mm diametro</t>
  </si>
  <si>
    <t>Suministro y colocacion de conexión tee de Polipropìleno para termofusionar Marca Tuboplus de 75 mm diametro</t>
  </si>
  <si>
    <t>Suministro y colocacion de conexión tee de Polipropìleno para termofusionar Marca Tuboplus de 90 mm diametro</t>
  </si>
  <si>
    <t>Suministro y colocacion de conexión reduccion de Polipropìleno para termofusionar Marca Tuboplus de 90 mm X 75 diametro</t>
  </si>
  <si>
    <t>Suministro y colocacion de conexión reduccion de Polipropìleno para termofusionar Marca Tuboplus de 90 mm X 63 diametro</t>
  </si>
  <si>
    <t>Suministro y colocacion de conexión reduccion de Polipropìleno para termofusionar Marca Tuboplus de 75 mm X 63 diametro</t>
  </si>
  <si>
    <t>Suministro y colocacion de conexión reduccion de Polipropìleno para termofusionar Marca Tuboplus de 63 mm X 50 diametro</t>
  </si>
  <si>
    <t>Suministro y colocacion de conexión reduccion de Polipropìleno para termofusionar Marca Tuboplus de 63 mm X 40 diametro</t>
  </si>
  <si>
    <t>Suministro y colocacion de conexión reduccion de Polipropìleno para termofusionar Marca Tuboplus de 50 mm X 40 diametro</t>
  </si>
  <si>
    <t>Suministro y colocacion de conexión reduccion de Polipropìleno para termofusionar Marca Tuboplus de 50 mm X 32 diametro</t>
  </si>
  <si>
    <t>Suministro y colocacion de conexión reduccion de Polipropìleno para termofusionar Marca Tuboplus de 40 mm X 32 diametro</t>
  </si>
  <si>
    <t>Suministro y colocacion de conexión reduccion de Polipropìleno para termofusionar Marca Tuboplus de 40 mm X 25 diametro</t>
  </si>
  <si>
    <t>Suministro y colocacion de conexión reduccion de Polipropìleno para termofusionar Marca Tuboplus de 32 mm X 25 diametro</t>
  </si>
  <si>
    <t>Suministro y colocacion de conexión reduccion de Polipropìleno para termofusionar Marca Tuboplus de 32 mm X 20 diametro</t>
  </si>
  <si>
    <t>Suministro y colocacion de conexión reduccion de Polipropìleno para termofusionar Marca Tuboplus de 25 mm X 20 diametro</t>
  </si>
  <si>
    <t>Suministro y colocacion de conexión tapon de Polipropìleno para termofusionar Marca Tuboplus de 110 mm diametro</t>
  </si>
  <si>
    <t>Suministro y colocacion de montura de derivacion de Polipropileno para termofusionar de 90 mm x 20 mm marca tuboplus</t>
  </si>
  <si>
    <t>Suministro y colocacion de montura de derivacion de Polipropileno para termofusionar de 75 mm x 20 mm marca tuboplus</t>
  </si>
  <si>
    <t>Suministro y colocacion de montura de derivacion de Polipropileno para termofusionar de 90 mm x 25 mm marca tuboplus</t>
  </si>
  <si>
    <t>Suministro y colocacion de montura de derivacion de Polipropileno para termofusionar de 75 mm x 25 mm marca tuboplus</t>
  </si>
  <si>
    <t>Suministro y colocacion de conector hembra de Polipropileno para termofusionar de 20 mm x 1/2" marca tuboplus</t>
  </si>
  <si>
    <t>Suministro y colocacion de conector macho de Polipropileno para termofusionar de 20 mm x 1/2" marca tuboplus</t>
  </si>
  <si>
    <t>Suministro y colocacion de conector macho de Polipropileno para termofusionar de 20 mm x 3/4" marca tuboplus</t>
  </si>
  <si>
    <t>Suministro y colocacion de conector macho de Polipropileno para termofusionar de 25 mm x 3/4" marca tuboplus</t>
  </si>
  <si>
    <t>Suministro y colocacion de conector macho de Polipropileno para termofusionar de 32 mm x 1" marca tuboplus</t>
  </si>
  <si>
    <t>Suministro y colocacion de conector macho de Polipropileno para termofusionar de 40 mm x 1-1/4" marca tuboplus</t>
  </si>
  <si>
    <t>Suministro y colocacion de conector macho de Polipropileno para termofusionar de 50 mm x 1-1/2" marca tuboplus</t>
  </si>
  <si>
    <t>Suministro y colocacion de conector macho de Polipropileno para termofusionar de 75 mm x 2-1/2" marca tuboplus</t>
  </si>
  <si>
    <t>Suministro y colocacion de conexión union bridada de polipropileno de 90 mm de diametro</t>
  </si>
  <si>
    <t>Suministro y colocacion de conexión union bridada de polipropileno de 50 mm de diametro</t>
  </si>
  <si>
    <t>Suministro y colocacion de conexión union bridada de polipropileno de 40 mm de diametro</t>
  </si>
  <si>
    <t>Suministro y colocacion de cople ranurado victaulic de 3" de diametro</t>
  </si>
  <si>
    <t>Suministro y colocacion de cople ranurado victaulic de 2-1/2" de diametro</t>
  </si>
  <si>
    <t>Suministroy colocacion Válvula de Mariposa con Cuerpo de Fierro con Disco de Bronce y Vastago de Acero Inoxidable, Asiento EPDM Vulcanizado, con operador de Palanca de: 3"Ø marca TTV.</t>
  </si>
  <si>
    <t>Suministroy colocacion de valvula de retencon extremos bridados de 3" de diametro</t>
  </si>
  <si>
    <t>Suministro y colocacion de filtro YEE bridado de 3" de diametro, marca Spirax Zarco.</t>
  </si>
  <si>
    <t>Suministro y colocacion de filtro YEE bridado de 2-1/2" de diametro, marca Spirax Zarco.</t>
  </si>
  <si>
    <t>Suministro y colocacion de valvula reguladora de flujo bridada de 3" de diametro, marca Sarco.</t>
  </si>
  <si>
    <t>Suministro y colocacion de manguera flexible de neopreno, extremos bridaos de 3" de diametro.</t>
  </si>
  <si>
    <t>Suministro y colocacion de Válvula Eliminadora de Aire de Bronce Niquelado y Presion Maxima de 150 PSI de 3/4 "Ø.</t>
  </si>
  <si>
    <t>Suministro y colocacion de Termometro Industrial con angulo ajustable para agua de condensacion de 9" de longitud Recto (0/160°F)de -18°C A 72°C marca TRERICE.</t>
  </si>
  <si>
    <t>Suministro y colocacion de Termopozo de Bronce Realzado con extension de 1" de altura para Agua Helada y/o Caliente de 1/2"Ø, LARGO 4.50 marca TRERICE.</t>
  </si>
  <si>
    <t>Suministro y colocacion de Manometro de la serie 600C de 0kg. a 7.03kg/cm cuad. (0-100 PSI) con Caratula de 4 1/2" Diam. de:0.25_"Ø marca TRERICE.</t>
  </si>
  <si>
    <t>Suministro y colocacion de Conexión Cola de Cochino o Rizo Galvanizado de:0.25_"Ø marca TRERICE.</t>
  </si>
  <si>
    <t>Suministro y colocacion de Snubber para manometro fabricado en bronce de:0.25_"Ø marca TRERICE.</t>
  </si>
  <si>
    <t>Suministro y colocacion de Conexión Reduccion Bushing Galvanizado de 1/2" a 1/4" de diametro.</t>
  </si>
  <si>
    <t>Suministro y colocacion de Tanque de Expansión de agua helada con capacidad de 450 lts a base de tinaco de agua marca Rotoplas.</t>
  </si>
  <si>
    <t>Suministro y colocacion de soporteria</t>
  </si>
  <si>
    <t>CONTROLES</t>
  </si>
  <si>
    <t>Suministro y colocacion de Valvula de 3 vias conexión roscada de 1/2" de diam con actuador electrico a 120 v para fan &amp; coil  vc=4.0, marca Honeywell.</t>
  </si>
  <si>
    <t>Suministro y colocacion de Valvula de 2 vias conexión roscada de 1/2" de diam con actuador electrico a 120 v para fan &amp; coil  vc=4.0, marca Honeywell.</t>
  </si>
  <si>
    <t>Suministro y colocacion de Valvula de 2 vias conexión roscada de 3/4" de diam con actuador electrico para UMA.</t>
  </si>
  <si>
    <t>Suministro y colocacion de Valvula de 3 vias conexión roscada de 1-1/4" de diam con actuador electrico para UMA.</t>
  </si>
  <si>
    <t>Suministro y colocacion de Termostato para fan &amp; coil Mca Honeywell, Mod. Halo, con display digital a 120v y selector de 3 velocidades para sistema de calafacción y enfriamiento.</t>
  </si>
  <si>
    <t>Suministro y colocacion de Termostato Electronico con Display Digital para Calefaccion y Enfriamiento con 3 velocidades de Ventilador de:_40.10:A_90.10_GRAD.F marca BELIMO.</t>
  </si>
  <si>
    <t>Suministro y colocacion de Relevador con bobina de:24_VOLTS marca BELIMO.</t>
  </si>
  <si>
    <t>Suministro y colocacion de Base para Relevador marca BELIMO.</t>
  </si>
  <si>
    <t>Suministro y colocacion de Transformador Volt. Prim. 220/120 Volt Sec.24 de:24.01_VA marca BELIMO.</t>
  </si>
  <si>
    <t>AISLAMIENTOS TERMICOS PARA TUBERIAS</t>
  </si>
  <si>
    <t>Suministro y colocacion de aislameinto termico de polioliefina de 1/2" de espesor para tubo de plastico cedula 80 de 1/2" de diametro</t>
  </si>
  <si>
    <t>Suministro y colocacion de aislameinto termico de polioliefina de 1/2" de espesor para tubo de plastico cedula 80 de 3/4" de diametro</t>
  </si>
  <si>
    <t>Suministro y colocacion de aislameinto termico de polioliefina de 1/2" de espesor para tubo de plastico cedula 80 de 1" de diametro</t>
  </si>
  <si>
    <t>Suministro y colocacion de aislameinto termico de polioliefina de 1/2" de espesor para tubo de plastico cedula 80 de 1 1/4"" de diametro</t>
  </si>
  <si>
    <t>Suministro y colocacion de aislameinto termico de polioliefina de 1/2" de espesor para tubo de plastico cedula 80 de 1 1/2" de diametro</t>
  </si>
  <si>
    <t>Suministro y colocacion de aislameinto termico de polioliefina de 3/4" de espesor para tubo de plastico cedula 80 de 1" de diametro</t>
  </si>
  <si>
    <t>Suministro y colocacion de aislameinto termico de polioliefina de 3/4" de espesor para tubo de plastico cedula 80 de 1 1/4"" de diametro</t>
  </si>
  <si>
    <t>Suministro y colocacion de aislameinto termico de polioliefina de 3/4" de espesor para tubo de plastico cedula 80 de 1 1/2" de diametro</t>
  </si>
  <si>
    <t>Suministro y colocacion de aislameinto termico de polioliefina de 3/4" de espesor para tubo de plastico cedula 80 de 2" de diametro</t>
  </si>
  <si>
    <t>Suministro y colocacion de aislameinto termico de polioliefina de 3/4" de espesor para tubo de plastico cedula 80 de 2 1/2" de diametro</t>
  </si>
  <si>
    <t>Suministro y colocacion de aislameinto termico de polioliefina de 3/4" de espesor para tubo de plastico cedula 80 de 3" de diametro</t>
  </si>
  <si>
    <t>Suministro y colocacion de aislamiento termico de 1" en rollo para conexiones coo valvulas, etc</t>
  </si>
  <si>
    <t>Suministro y colocacion de proteccion mecánica para aislamiento expuestos a intemperie a base de lamina de PVC para tuberia de 1" de diametro</t>
  </si>
  <si>
    <t>Suministro y colocacion de proteccion mecánica para aislamiento expuestos a intemperie a base de lamina de PVC para tuberia de 1 1/4" de diametro</t>
  </si>
  <si>
    <t>Suministro y colocacion de proteccion mecánica para aislamiento expuestos a intemperie a base de lamina de PVC para tuberia de 1 1/2" de diametro</t>
  </si>
  <si>
    <t>Suministro y colocacion de proteccion mecánica para aislamiento expuestos a intemperie a base de lamina de PVC para tuberia de 2" de diametro</t>
  </si>
  <si>
    <t>Suministro y colocacion de proteccion mecánica para aislamiento expuestos a intemperie a base de lamina de PVC para tuberia de 2 1/2" de diametro</t>
  </si>
  <si>
    <t>Suministro y colocacion de proteccion mecánica para aislamiento expuestos a intemperie a base de lamina de PVC para tuberia de 3" de diametro</t>
  </si>
  <si>
    <t>Suministro y colocacion de proteccion mecánica para aislamiento expuestos a intemperie a base de lamina de PVC para conexiones y valvulas en chiller y bombas.</t>
  </si>
  <si>
    <t>DRENAJES DE FAN &amp; COILS</t>
  </si>
  <si>
    <t>Suministro y colocacion de tuberia de PVC hidraulico de 3/4" cementar</t>
  </si>
  <si>
    <t>Suministro y colocacion de codo PVC hidraulico 3/4 x 90°</t>
  </si>
  <si>
    <t>Conector de PVC rosca interior en 3/4" de diametro. incluye materiales varios como pegamento y limpiador</t>
  </si>
  <si>
    <t>Soporteria para tubera de PVC a base de abrazadera pera y esparrago de 1/4, anclado a loza con taquete de expansión</t>
  </si>
  <si>
    <t>SHUTE Y CHAROLAS</t>
  </si>
  <si>
    <t>Fabricacion de ducto para Shute a base de Espiroducto de 22" de diametro calbre 22, incluye soporteria, puertas aprobadas resistentes al fuego y todo lo necesaio para su correcta colocacion.</t>
  </si>
  <si>
    <t>Suministro y colocacion de charola para derrames en PB para cubo de instalaciones.</t>
  </si>
  <si>
    <t>Señalizacion sentido de flujo en tuberia y letrero en gabinetes contra incendios.</t>
  </si>
  <si>
    <t>Planos as built.</t>
  </si>
  <si>
    <t>Capacitacion de funcionamiento al personal de mantenimiento.</t>
  </si>
  <si>
    <t>SUBTOTAL</t>
  </si>
  <si>
    <t>DH</t>
  </si>
  <si>
    <t>PROTECCION CONTRA DETECCION Y ALARMA</t>
  </si>
  <si>
    <t>DETECCIÓN Y ALARMA</t>
  </si>
  <si>
    <t>Panel  de alarma de incendio inteligente MS9200; con un circuito impreso de un solo SLC loop (198 dispositivos ), con iluminacion posterior y pantalla de 80  caracteres, marca Fire Lite, el cual cuenta con un gabinete metálico con puerta en color rojo y con chapa con llave para evitar la manipulación por personal no autorizado, este es un panel inteligente el cual tiene como protocolo de comunicación con los dispositivos iniciadores una tecnología denominada FlashScan.</t>
  </si>
  <si>
    <t>Detector de humo fotoeléctrico direccionable</t>
  </si>
  <si>
    <t>Detector de humo autónomo con bateria de respaldo de 9 V, Mca. KIDDE, Mod. i12060</t>
  </si>
  <si>
    <t>Detector de humo autónomo con estrobo, Mca. BRK, Mod. 7020B</t>
  </si>
  <si>
    <t>Detector de temperatura direccionable.</t>
  </si>
  <si>
    <t>Base para detector de humo fotoeléctrico</t>
  </si>
  <si>
    <t>Modulo de monitor direccionable, con tecnologia FlashScan.</t>
  </si>
  <si>
    <t>Modulo de relevadores direccionable, con tecnologia FlashScan.</t>
  </si>
  <si>
    <t>Modulo de control direccionable, con tecnologia FlashScan.</t>
  </si>
  <si>
    <t>Modulo aislador de circuito de linea de señalizacion (SLC) loop; aislador contra cortos circuitos en el SLC.</t>
  </si>
  <si>
    <t>Estacion manual de aviso de incendio direccionable con tecnologia FlashScan.</t>
  </si>
  <si>
    <t>Sirena roja con luz estroboscopica Multi-Candela 15,15/75, 30, 75,110,115 cd, 12/24 Volt.</t>
  </si>
  <si>
    <t>Fuente de poder auxilar remota de 6.0amps, 120VAC. Incluye tarjeta de circuito principal, transformador y gabinete metalico con chapa y llave.</t>
  </si>
  <si>
    <t>Contacto magnetico para supervisar puertas de emergencia.</t>
  </si>
  <si>
    <t>Supervisor de válvula OS&amp;Y-2</t>
  </si>
  <si>
    <t>Electronivel para inundacion de cuarto de maquinas.</t>
  </si>
  <si>
    <t>Electronivel para bajo nivel de agua en cisternas.</t>
  </si>
  <si>
    <t>Cable trenzado y blindado con maylar, 2 x 18</t>
  </si>
  <si>
    <t>MTS</t>
  </si>
  <si>
    <t>Cable trenzado y blindado con maylar, 2 x 16</t>
  </si>
  <si>
    <t>Tubo conduit de 19MM PVC uso pesado</t>
  </si>
  <si>
    <t>Tubo galvanizado conduit pared delgada de 19MM</t>
  </si>
  <si>
    <t>Tubo flexible tipo zapa de 1/2"Ø</t>
  </si>
  <si>
    <t>Tubo licuatite de 13 mm 1/2"Ø</t>
  </si>
  <si>
    <t>Conector recto para tubo flexible tipo zapa de 1/2"Ø</t>
  </si>
  <si>
    <t>Conector curvo para tubo flexible tipo zapa de 1/2"Ø</t>
  </si>
  <si>
    <t>Conector curvo para tubo licuatite de 1/2"Ø</t>
  </si>
  <si>
    <t>Conector galvanizado para uso rudo de 1/2"Ø</t>
  </si>
  <si>
    <t>Caja cuadrada de PVC C/Tapa de 19mm.</t>
  </si>
  <si>
    <t>Caja cuadrada Galvanizada C/Tapa de 19mm.</t>
  </si>
  <si>
    <t>Chalupa de PVC conduit.</t>
  </si>
  <si>
    <t>Conector para uso pesado de 19MM PVC</t>
  </si>
  <si>
    <t>Curva de 19MM de PVC</t>
  </si>
  <si>
    <t>Conector recto galvanizado para tubo conduit de 19mm tipo americano</t>
  </si>
  <si>
    <t>Cople conduit galvanizado tipo americano de 19mm</t>
  </si>
  <si>
    <t>Codo conduit galvanizado de 19mm pared delgada</t>
  </si>
  <si>
    <t>Soporteria</t>
  </si>
  <si>
    <t>Etiquetas impresas con nombres del dispositivo a monitorear.</t>
  </si>
  <si>
    <t>Programación del tablero en electrónico y escrito.</t>
  </si>
  <si>
    <t>Planos as built con sembrado de direcciones de dispositivos.</t>
  </si>
  <si>
    <t>Material de consumo</t>
  </si>
  <si>
    <t>Alumbrado, Contatos y Fuerza Habitacion King Size (77 Habitaciones)</t>
  </si>
  <si>
    <t>Canalizaciones y Accesorios</t>
  </si>
  <si>
    <t xml:space="preserve">         Suministro y Colocación de Tubo PVC Uso Ligero Abocinado de 13mm (1/2'') Marca Durman - Cresco</t>
  </si>
  <si>
    <t>Tramo</t>
  </si>
  <si>
    <t xml:space="preserve">         Suministro y Colocación de Tubo PVC Uso Ligero Abocinado de 19mm (3/4'') Marca Durman - Cresco</t>
  </si>
  <si>
    <t xml:space="preserve">         Suministro y Colocación de Curva 90 Grados PVC Uso Ligero Abosinado de 13mm (1/2'') Marca Durman - Cresco</t>
  </si>
  <si>
    <t>Pieza</t>
  </si>
  <si>
    <t xml:space="preserve">         Suministro y Colocación de Curva 90 Grados PVC Uso Ligero Abosinado de 19mm (3/4'') Marca Durman - Cresco</t>
  </si>
  <si>
    <t xml:space="preserve">         Suministro y Colocación de Conector PVC Uso Ligero de 13mm (1/2'') Marca Durman - Cresco</t>
  </si>
  <si>
    <t xml:space="preserve">         Suministro y Colocación de Conector PVC Uso Ligero de 19mm (3/4'') Marca Durman - Cresco</t>
  </si>
  <si>
    <t xml:space="preserve">         Suministro y Colocación de Tubo Flexible Tipo Zapa de 13mm (1/2'') Marca TFM</t>
  </si>
  <si>
    <t>Metro</t>
  </si>
  <si>
    <t xml:space="preserve">         Suministro y Colocación de Conector Recto para Tubo Flexible Tipo Zapa de 13mm (1/2'') Marca Anclo o Similar</t>
  </si>
  <si>
    <t xml:space="preserve">         Suministro y Colocación de Tubo Flexible Tipo Liquatite de 13mm (1/2'') Marca TFM</t>
  </si>
  <si>
    <t xml:space="preserve">         Suministro y Colocación de Conector Recto para Tubo Flexible Tipo Liquatite de 13mm (1/2'') Marca Anclo o Similar</t>
  </si>
  <si>
    <t>Acumulado Canalizaciones y Accesorios</t>
  </si>
  <si>
    <t>Cajas y Accesorios</t>
  </si>
  <si>
    <t xml:space="preserve">         Suministro y Colocación de Caja Chalupa PVC Marca Durman - Cresco</t>
  </si>
  <si>
    <t xml:space="preserve">         Suministro y Colocación de Caja Registro PVC de 13mm (1/2'') Marca Durman - Cresco</t>
  </si>
  <si>
    <t xml:space="preserve">         Suministro y Colocación de Caja Registro PVC de 19mm (3/4'') Marca Durman - Cresco</t>
  </si>
  <si>
    <t xml:space="preserve">         Suministro y Colocación de Tapa para Caja Registro PVC de 13mm (1/2'') Marca Durman - Cresco</t>
  </si>
  <si>
    <t xml:space="preserve">         Suministro y Colocación de Tapa para Caja Registro PVC de 19mm (3/4'') Marca Durman - Cresco</t>
  </si>
  <si>
    <t xml:space="preserve">         Suministro y Colocación de Tapa Realzada para Caja Registro PVC de 19mm (3/4'') Marca Anclo o Similar</t>
  </si>
  <si>
    <t>Acumulado Cajas y Accesorios</t>
  </si>
  <si>
    <t>Cable y Accesorios</t>
  </si>
  <si>
    <t xml:space="preserve">         Suministro y Colocación de Cable de Cobre Suave, Tipo THW 600V, 75 Grados, Calibre No. 14 AWG, Marca Kobrex</t>
  </si>
  <si>
    <t xml:space="preserve">         Suministro y Colocación de Cable de Cobre Suave, Tipo THW, 600V, 75 Grados, Calibre No. 12 AWG, Marca Kobrex</t>
  </si>
  <si>
    <t xml:space="preserve">         Suministro y Colocación de Cable de Cobre Suave Desnudo, Calibre No. 12 AWG Marca Kobrex</t>
  </si>
  <si>
    <t>Acumulado Cable y Accesorios</t>
  </si>
  <si>
    <t>Accesorios de Acabado</t>
  </si>
  <si>
    <t xml:space="preserve">         Suministro y Colocación de Interruptor Sencillo 15A./127V., Modelo Stylo, Catalogo 2101,3 BA, Marca Estévez</t>
  </si>
  <si>
    <t xml:space="preserve">         Suministro y Colocación de Toma de Corriente Polarizada 2 Polos + Tierra 15A, 127V., Modelo Stylo, Catalogo 2128 BA, Marca Estévez</t>
  </si>
  <si>
    <t>Juego</t>
  </si>
  <si>
    <t xml:space="preserve">         Suministro y Colocación de Toma de Corriente Polarizada 2 Polos + Tierra 15A, 127V., Modelo Stylo, Catalogo 2328 BA, Marca Estévez</t>
  </si>
  <si>
    <t xml:space="preserve">         Suministro y Colocación de Placa de Resina  Color Blanco, 1 Módulo, Modelo Stylo, Catalogo 2471 BA, Marca Estévez</t>
  </si>
  <si>
    <t xml:space="preserve">         Suministro y Colocación de Placa de Resina Color Blanco, 2 Módulos, Modelo Stylo, Catalogo 2472 BA Marca Estévez</t>
  </si>
  <si>
    <t xml:space="preserve">         Suministro y Colocación de Placa de Resina Color Blanco, 3 Módulos, Modelo Stylo, Catalogo 2473 BA Marca Estévez</t>
  </si>
  <si>
    <t xml:space="preserve">         Suministro y Colocación Contacto Dúplex Polarizado con Interruptor de Circuito por Falla a Tierra (ICFT), con Placa de Resina color blanco 15A. Catalogo 2329 BA Marca Estévez</t>
  </si>
  <si>
    <t>Acumulado Accesorios de Acabado</t>
  </si>
  <si>
    <t>Conexión a Equipo Fan &amp; Coil</t>
  </si>
  <si>
    <t xml:space="preserve">         Suministro y Colocación Medio de Desconexión para Equipo de Climatización, incluye: Gabinete de policarbonato o material no corrosivo, interruptor de 1 polo 10 amperes.</t>
  </si>
  <si>
    <t xml:space="preserve">         Suministro, Colocación y Pruebas de Sistema de Automatización para Equipo de Climatización en Habitación, incluye: Sensor de presencia 360°, micro interruptor en puerta de acceso a habitación, salida de LED para puerta, gabinete con elementos y controladores necesarios para realizar funciones especificas. (SOLICITAR DIAGRAMAS DE CONEXIONES Y ESPECIFICACIONES A DIRECCION DE PROYECTOS)</t>
  </si>
  <si>
    <t>Acumulado Equipos Fan &amp; Coil</t>
  </si>
  <si>
    <t>Luminarias</t>
  </si>
  <si>
    <t xml:space="preserve">         Colocacion de Luminaria de Empotrar</t>
  </si>
  <si>
    <t xml:space="preserve">         Colocación de Luminaria de Sobreponer</t>
  </si>
  <si>
    <t>Acumulado Luminarias</t>
  </si>
  <si>
    <t>Alumbrado, Contatos y Fuerza Habitacion Doble Doble (48 habitaciones)</t>
  </si>
  <si>
    <t xml:space="preserve">         Suministro, Colocación y Pruebas de Sistema de Automatización para Equipo de Climatización en Habitación, incluye: Sensor de presencia 360°, micro interruptor en puerta de acceso a habitación, salida LED para puerta, gabinete con elementos y controladores necesarios para realizar funciones especificas. (SOLICITAR DIAGRAMAS DE CONEXIONES Y ESPECIFICACIONES A DIRECCION DE PROYECTOS)</t>
  </si>
  <si>
    <t>Acumulado Lumiarias</t>
  </si>
  <si>
    <t>Alumbrado, Contatos y Fuerza Habitacion Handy Cap (1 Habitacion)</t>
  </si>
  <si>
    <t>Alumbrado y Contactos Areas Planta Baja</t>
  </si>
  <si>
    <t xml:space="preserve">         Suministro y Colocación de Tubo Conduit Pared Delgada Galvanizado de 13mm (1/2''), con coplee Marca Rimco - Catusa - Omega</t>
  </si>
  <si>
    <t xml:space="preserve">         Suministro y Colocación de Tubo Conduit Pared Delgada Galvanizado de 19mm (3/4''), con coplee Marca Rimco - Catusa - Omega</t>
  </si>
  <si>
    <t xml:space="preserve">         Suministro y Colocación de Tubo Conduit Pared Delgada Galvanizado de 25mm (1''), con coplee Marca Rimco - Catusa - Omega</t>
  </si>
  <si>
    <t xml:space="preserve">         Suministro y Colocación de Curva 90 Grados Pared Delgada Galvanizado de 19mm (3/4''), con 2 coplees Marca Rimco - Catusa - Omega</t>
  </si>
  <si>
    <t xml:space="preserve">         Suministro y Colocación de Curva 90 Grados Pared Delgada Galvanizado de 25mm (1''), con 2 coplees Marca Rimco - Catusa - Omega</t>
  </si>
  <si>
    <t xml:space="preserve">         Suministro y Colocación de Conector Pared Delgada Galvanizado de 13mm (1/2'') Marca Rimco - Catusa - Omega</t>
  </si>
  <si>
    <t xml:space="preserve">         Suministro y Colocación de Conector Pared Delgada Galvanizado de 19mm (3/4'') Marca Rimco - Catusa - Omega</t>
  </si>
  <si>
    <t xml:space="preserve">         Suministro y Colocación de Conector Pared Delgada Galvanizado de 25mm (1'') Marca Rimco - Catusa - Omega</t>
  </si>
  <si>
    <t xml:space="preserve">         Suministro y Colocación de Caja Registro Cuadrada Galvanizada de 13mm (1/2'') Marca Anclo o Similar</t>
  </si>
  <si>
    <t xml:space="preserve">         Suministro y Colocación de Caja Registro Cuadrada Galvanizada de 19mm (3/4'') Marca Anclo o Similar</t>
  </si>
  <si>
    <t xml:space="preserve">         Suministro y Colocación de Caja Registro Cuadrada Galvanizada de 25mm (1'') Marca Anclo o Similar</t>
  </si>
  <si>
    <t xml:space="preserve">         Suministro y Colocación de Tapa para Caja Registro Cuadrada Galvanizada de 13mm (1/2'') Marca Anclo o Similar</t>
  </si>
  <si>
    <t xml:space="preserve">         Suministro y Colocación de Tapa para Caja Registro Cuadrada Galvanizada de 19mm (3/4'') Marca Anclo o Similar</t>
  </si>
  <si>
    <t xml:space="preserve">         Suministro y Colocación de Tapa para Caja Registro Cuadrada Galvanizada de 25mm (1'') Marca Anclo o Similar</t>
  </si>
  <si>
    <t xml:space="preserve">         Suministro y Colocación de Tapa Realzada para Caja Registro Cuadrada Galvanizada de 19mm (3/4'') Marca Anclo o Similar</t>
  </si>
  <si>
    <t xml:space="preserve">         Suministro y Colocación de Tapa Realzada para Caja Registro Cuadrada Galvanizada de 25mm (1'') Marca Anclo o Similar</t>
  </si>
  <si>
    <t xml:space="preserve">         Suministro y Colocación de Cable de Cobre Suave, Tipo THW, 600V, 75 Grados, Calibre No. 10 AWG, Marca Kobrex</t>
  </si>
  <si>
    <t xml:space="preserve">         Suministro y Colocación de Interruptor Tres Vias 15A./127V., Modelo Stylo, Catalogo 2102,3 BA, Marca Estévez</t>
  </si>
  <si>
    <t xml:space="preserve">         Suministro y Colocación de Contacto Duplex Polarizado 2 Polos + Tierra 15A, 127V., Modelo Matix, Catalogo AM5028TS, Marca b Ticino,</t>
  </si>
  <si>
    <t xml:space="preserve">         Suministro y Colocación de Placa de Resina  Color Blanco, 3 Módulo, Modelo Stylo, Catalogo 2473 BA, Marca Estévez</t>
  </si>
  <si>
    <t xml:space="preserve">         Suministro y Colocación Receptáculo Doble, Tierra Física Aislada color Naranja, Catalogo AHIG5262, con Tapa Lexan color Naranja con la leyenda "Isolated Ground" (Tierra Aislada), Catalogo AHIGPJ8, Marca Arrow Hart</t>
  </si>
  <si>
    <t xml:space="preserve">         Suministro y Colocacion de Sensor de Presencia 360ª a techo y con un rango de ajuste minimo de 15min. Marca Bticino</t>
  </si>
  <si>
    <t>Alumbrado y Contactos Areas Publicas Habitaciones Planta 1er., 2o., 3o., 4o., 5o., 6o., Y 7o. Nivel</t>
  </si>
  <si>
    <t xml:space="preserve">         Suministro y Colocación de Contacto Bifasico 2 Fases + Tierra 30A, 220V, Tipo Insdustrial Marca Libre</t>
  </si>
  <si>
    <t xml:space="preserve">         Suministro y Colocación de Centro de Carga para Dos polos Tipo Qo, Marca SQ</t>
  </si>
  <si>
    <t xml:space="preserve">         Colocación de Letrero de Emergencia</t>
  </si>
  <si>
    <t>Alimentaciones Habitaciones Planta Planta 1er., 2o., 3o., 4o., 5o., 6o., Y 7o. Nivel</t>
  </si>
  <si>
    <t xml:space="preserve">         Suministro y Colocación de Tubo PVC Uso Ligero Abosinado de 35mm (1 1/4'') Marca Durman - Cresco</t>
  </si>
  <si>
    <t xml:space="preserve">         Suministro y Colocación de Curva 90 Grados PVC Uso Ligero Abosinado de 35mm (11/4'') Marca Durman - Cresco</t>
  </si>
  <si>
    <t xml:space="preserve">         Suministro y Colocación de Conector PVC Uso Ligero de 35mm (11/4'') Marca Durman - Cresco</t>
  </si>
  <si>
    <t xml:space="preserve">         Suministro y Colocación de Caja Registro PVC de 35mm (11/4'') Marca Durman - Cresco</t>
  </si>
  <si>
    <t xml:space="preserve">         Suministro y Colocación de Tapa para Caja Registro PVC de 35mm (11/4'') Marca Durman - Cresco</t>
  </si>
  <si>
    <t xml:space="preserve">Alumbrado, Contactos y Fuerza Casa de Maquinas </t>
  </si>
  <si>
    <t xml:space="preserve">         Suministro y Colocación de Tubo Conduit Pared Gruesa Galvanizada de 13mm (1/2''), con coplee Marca Rimco - Catusa - Omega</t>
  </si>
  <si>
    <t xml:space="preserve">         Suministro y Colocación de Tubo Conduit Pared Gruesa Galvanizada de 19mm (3/4''), con coplee Marca Rimco - Catusa - Omega</t>
  </si>
  <si>
    <t xml:space="preserve">         Suministro y Colocación de Tubo Conduit Pared Gruesa Galvanizada de 25mm (1''), con coplee Marca Rimco - Catusa - Omega</t>
  </si>
  <si>
    <t xml:space="preserve">         Suministro y Colocación de Monitor y Contra Pared Gruesa Galvanizada de 13mm (1/2'') Marca Anclo o Similar</t>
  </si>
  <si>
    <t xml:space="preserve">         Suministro y Colocación de Monitor y Contra Pared Gruesa Galvanizada de 19mm (3/4'') Marca Anclo o Similar</t>
  </si>
  <si>
    <t xml:space="preserve">         Suministro y Colocación de Monitor y Contra Pared Gruesa Galvanizada de 25mm (1'') Marca Anclo o Similar</t>
  </si>
  <si>
    <t>Cajas Registro Condulet Serie Ovalada y Accesorios</t>
  </si>
  <si>
    <t xml:space="preserve">         Suministro y Colocación de Caja Registro Condulet Serie Ovalada Tipo T de 19mm (3/4''), con Tapa Ciega y Empaque Cerrado de Neopreno Marca Crouse Hinds</t>
  </si>
  <si>
    <t xml:space="preserve">         Suministro y Colocación de Caja Registro Condulet Serie Ovalada Tipo T de 13mm (1/2''), con Tapa Ciega y Empaque Cerrado de Neopreno Marca Crouse Hinds</t>
  </si>
  <si>
    <t xml:space="preserve">         Suministro y Colocación de Caja Registro Condulet Serie Ovalada Tipo LB de 19mm (3/4''), con Tapa Ciega y Empaque Cerrado de Neopreno Marca Crouse Hinds</t>
  </si>
  <si>
    <t xml:space="preserve">         Suministro y Colocación de Caja Registro Condulet Serie Ovalada Tipo LB de 13mm (1/2''), con Tapa Ciega y Empaque Cerrado de Neopreno Marca Crouse Hinds</t>
  </si>
  <si>
    <t xml:space="preserve">         Suministro y Colocación de Caja Registro Condulet Serie Ovalada Tipo L de 25mm (1''), con Tapa Ciega y Empaque Cerrado de Neopreno Marca Crouse Hinds</t>
  </si>
  <si>
    <t xml:space="preserve">         Suministro y Colocación de Caja Registro Condulet Serie Ovalada Tipo L de 19mm (3/4''), con Tapa Ciega y Empaque Cerrado de Neopreno Marca Crouse Hinds</t>
  </si>
  <si>
    <t xml:space="preserve">         Suministro y Colocación de Caja Registro Condulet Serie Ovalada Tipo L de 13mm (1/2''), con Tapa Ciega y Empaque Cerrado de Neopreno Marca Crouse Hinds</t>
  </si>
  <si>
    <t xml:space="preserve">         Suministro y Colocación de Caja Registro Condulet Serie Ovalada Tipo X de 19mm (3/4''), con Tapa Ciega y Empaque Cerrado de Neopreno Marca Crouse Hinds</t>
  </si>
  <si>
    <t>Acumulado Cajas registro y Accesorios</t>
  </si>
  <si>
    <t>Cajas Registro Condulet Serie Rectangular y Accesorios</t>
  </si>
  <si>
    <t xml:space="preserve">         Suministro y Colocación de Caja Registro Condulet Serie Rectangular Tipo FS de 13mm (1/2'') Marca Crouse Hinds</t>
  </si>
  <si>
    <t xml:space="preserve">         Suministro y Colocación de Caja Registro Condulet Serie Rectangular Tipo FS de 19mm (3/4'') Marca Crouse Hinds</t>
  </si>
  <si>
    <t xml:space="preserve">         Suministro y Colocación Reducción Bushing Tipo RE de 19mm (3/4'') a 13mm (1/2'') Marca Domex</t>
  </si>
  <si>
    <t xml:space="preserve">         Suministro y Colocación Reducción Bushing Tipo RE de 25mm (1'') a 19mm (3/4") o 13mm (1/2'') Marca Domex</t>
  </si>
  <si>
    <t xml:space="preserve">         Suministro y Colocación Receptáculo Doble Polarizado Alambrado Lateral color Blanco, Catalogo M-5250-B, Marca Arrow Hart, con Tapa para Contacto Duplex y Empaque de Neopreno para Caja Registro Condulet Serie Rectangular</t>
  </si>
  <si>
    <t xml:space="preserve">         Suministro y Colocación de Interruptor Sencillo 15A./127V., Modelo Matix, Catalogo AM5001, Marca bTicino</t>
  </si>
  <si>
    <t xml:space="preserve">         Suministro y Colocación de Placa de Resina ABS Color Blanco, 1 Módulo, Modelo Matix, Catalogo AM503S/1BN, Marca bTicino</t>
  </si>
  <si>
    <t>Equipo de Control</t>
  </si>
  <si>
    <t xml:space="preserve">         Suministro y Colocación de Fotocelda Marca Bekolite</t>
  </si>
  <si>
    <t xml:space="preserve">         Base para Fotocelda</t>
  </si>
  <si>
    <t>Acumulado Equipo de Control</t>
  </si>
  <si>
    <t>Alimentacion a Tableros de Distribucion de Alumbrado, Contactos y Fuerza</t>
  </si>
  <si>
    <t>Cable Tipo Stabiloy MC</t>
  </si>
  <si>
    <t xml:space="preserve">         Suministro y Colocación de Cable Tipo Stabiloy MC 4 Cal. No. 2, Marca Alcan.</t>
  </si>
  <si>
    <t xml:space="preserve">         Suministro y Colocación de Cable Tipo Stabiloy MC 4 Cal. No. 1/0, Marca Alcan.</t>
  </si>
  <si>
    <t xml:space="preserve">         Suministro y Colocación de Cable Tipo Stabiloy MC 4 Cal. No. 2/0, Marca Alcan.</t>
  </si>
  <si>
    <t xml:space="preserve">         Suministro y Colocación de Cable Tipo Stabiloy MC 3 Cal. No. 1/0, Marca Alcan.</t>
  </si>
  <si>
    <t xml:space="preserve">         Suministro y Colocación de Cable Tipo Stabiloy MC 3 Cal. No. 250, Marca Alcan.</t>
  </si>
  <si>
    <t xml:space="preserve">         Suministro y Colocación de Conector para Cable Tipo Stabiloy MC 4 Cal. No. 2, Marca Alcan.</t>
  </si>
  <si>
    <t xml:space="preserve">         Suministro y Colocación de Conector para Cable Tipo Stabiloy MC 4 Cal. No. 1/0, Marca Alcan.</t>
  </si>
  <si>
    <t xml:space="preserve">         Suministro y Colocación de Conector para Cable Tipo Stabiloy MC 3 Cal. No. 2/0, Marca Alcan.</t>
  </si>
  <si>
    <t xml:space="preserve">         Suministro y Colocación de Conector para Cable Tipo Stabiloy MC 3 Cal. No. 1/0, Marca Alcan.</t>
  </si>
  <si>
    <t xml:space="preserve">         Suministro y Colocación de Conector para Cable Tipo Stabiloy MC 3 Cal. No. 250, Marca Alcan.</t>
  </si>
  <si>
    <t>Alimentacion a Equipos de Aire Acondicionado Planta Baja 127 y 220 Volts.</t>
  </si>
  <si>
    <t xml:space="preserve">         Suministro y Colocación de Tubo Conduit Pared Gruesa Galvanizado de 35mm (1 1/4''), con cople Marca Rimco - Catusa - Omega</t>
  </si>
  <si>
    <t xml:space="preserve">         Suministro y Colocación de Curva 90 Grados Pared Delgada Galvanizado de 51mm (2''), con 2 coplees Marca Rimco - Catusa - Omega</t>
  </si>
  <si>
    <t xml:space="preserve">         Suministro y Colocación de Caja Registro Cuadrada Galvanizada de 35mm (1 1/4'') Marca Anclo o Similar</t>
  </si>
  <si>
    <t xml:space="preserve">         Suministro y Colocación de Tapa para Caja Registro Cuadrada Galvanizada de 35mm (1 1/4'') Marca Anclo o Similar</t>
  </si>
  <si>
    <t>Alimentacion a Tablero General y Transferencia de Sistema de Respaldo.</t>
  </si>
  <si>
    <t>Charola de Aluminio, Tramo Recto</t>
  </si>
  <si>
    <t xml:space="preserve">         Suministro y Colocación de Charola Portacables de Aluminio, Tramo Recto Tipo Escalera de 22.86 cm (9"), con espaciamiento de travesaños de 22.86 cm (9"), con conectores</t>
  </si>
  <si>
    <t xml:space="preserve">         Suministro y Colocación de Curva Horizontal 90 Grados para Charola Portacables de Aluminio, Tramo Recto Tipo Escalera de 22.86 cm (9"), con un radio interior de 60.96 cm (24''), con conectores</t>
  </si>
  <si>
    <t xml:space="preserve">         Suministro y Colocación de Curva Vertical Exterior a 90 Grados para Charola Portacables de Aluminio, Tramo Recto Tipo Escalera de 22.86 cm (9"), con un radio interior de 60.96 cm (24''), con conectores</t>
  </si>
  <si>
    <t xml:space="preserve">         Suministro y Colocación de Bajada para Cable para Charola Portacables de Aluminio, Tramo Recto Tipo Escalera de 22.86 cm (9"), con un radio interior de 12.7 cm (5'')</t>
  </si>
  <si>
    <t xml:space="preserve">         Suministro y Colocación de Conector de Escalera a Caja para Charola Portacables de Aluminio, Tramo Recto Tipo Escalera de 22.86 cm (9")</t>
  </si>
  <si>
    <t xml:space="preserve">         Suministro y Colocación de Charola Portacables de Aluminio, Tramo Recto Tipo Escalera de 45.72 cm (18"), con espaciamiento de travesaños de 22.86 cm (9"), con conectores</t>
  </si>
  <si>
    <t xml:space="preserve">         Suministro y Colocación de Curva Horizontal 90 Grados para Charola Portacables de Aluminio, Tramo Recto Tipo Escalera de 45.72 cm (18"), con un radio interior de 60.96 cm (24''), con conectores</t>
  </si>
  <si>
    <t xml:space="preserve">         Suministro y Colocación de Curva Vertical Exterior a 90 Grados para Charola Portacables de Aluminio, Tramo Recto Tipo Escalera de 45.72 cm (18"), con un radio interior de 60.96 cm (24''), con conectores</t>
  </si>
  <si>
    <t xml:space="preserve">         Suministro y Colocación de Conector de Escalera a Caja para Charola Portacables de Aluminio, Tramo Recto Tipo Escalera de 45.72 cm (18")</t>
  </si>
  <si>
    <t>Acumulado Charola de Aluminio</t>
  </si>
  <si>
    <t xml:space="preserve">         Suministro y Colocación de Cable de Cobre Suave, Tipo THW, 600V, 75 Grados, Calibre No. 3/0 AWG, Marca Condumex</t>
  </si>
  <si>
    <t xml:space="preserve">         Suministro y Colocación de Cable de Cobre Suave Desnudo, Calibre No. 1/0 AWG Marca Condumex</t>
  </si>
  <si>
    <t>Equipos Varios de Fuerza</t>
  </si>
  <si>
    <t>Arrancadores 127/1/60</t>
  </si>
  <si>
    <t xml:space="preserve">         Suministro y Colocación de Arrancador Magnetico para maximo 1HP, Voltaje de Operación 127V, 1 Fase, en Gabinete NEMA Tipo-1, Clase 8536, Tipo SAG-11, con Un Elemento Termico B4.85, Marca SQ</t>
  </si>
  <si>
    <t>Acumulado Arrancadores 127/1/60</t>
  </si>
  <si>
    <t>Arrancadores 220/3/60</t>
  </si>
  <si>
    <t xml:space="preserve">         Suministro y Colocación de Arrancador Magnetico 3HP, Voltaje de Operación 220V, 3 Fases, en Gabinete NEMA Tipo-1, Clase 8536, Tipo SBG-2, con Tres Elementos Termicos B14, Marca SQ</t>
  </si>
  <si>
    <t xml:space="preserve">         Suministro y Colocación de Arrancador Magnetico 15HP, Voltaje de Operación 220V, 3 Fases, en Gabinete NEMA Tipo-1, Clase 8536S, Tipo DG1, con Tres Elementos Termicos B28, Marca SQ</t>
  </si>
  <si>
    <t>Acumulado Arrancadores 220/3/60</t>
  </si>
  <si>
    <t xml:space="preserve">Desconectadores </t>
  </si>
  <si>
    <t xml:space="preserve">         Suministro y Colocación de Medio de Desconexion para Equipo de Extracción en Azotea 1Fases volyaje de operación 127/110V, en Gabinete NEMA Tipo-1, 1 polo amperaje según equipo (ver diagrama unifilar).</t>
  </si>
  <si>
    <t xml:space="preserve">         Suministro y Colocación de Medio de Desconexion para Equipo de Climas en Planta Baja 3Fases voltaje de operación 220V, en Gabinete NEMA Tipo-1, 3 polos amperaje según equipo (ver diagrama unifilar).</t>
  </si>
  <si>
    <t xml:space="preserve">         Suministro y Colocación de Medio de Desconexion para Equipo de Extracción en Azotea 1Fases volyaje de operación 127/110V, en Gabinete NEMA Tipo-3, 1 polo amperaje según equipo (ver diagrama unifilar).</t>
  </si>
  <si>
    <t>Acumulado Desconectadores</t>
  </si>
  <si>
    <t>Tableros Generales de Distribución de Alumbrado, Contactos y Fuerza</t>
  </si>
  <si>
    <t xml:space="preserve">         Suministro y Colocación de Tablero de Alumbrado y Distribucion Clave PB, de Sobreponer, Tipo NQOD, Trifasico 3F, 4H, 240/120V., con Interruptor Principal de 100A, y Barras para 225A., Espacios 42,  Gabinete 508mm (20 Pulgadas) Catalogo NQ424AB225 Marca SQ</t>
  </si>
  <si>
    <t xml:space="preserve">         Suministro y Colocación de Interruptor Termomagnetico Automatico Enchufable de 1P-15A., Catalogo QO115, Marca SQ</t>
  </si>
  <si>
    <t xml:space="preserve">         Suministro y Colocación de Interruptor Termomagnetico Automatico Enchufable de 1P-20A., Catalogo QO120, Marca SQ</t>
  </si>
  <si>
    <t xml:space="preserve">         Suministro y Colocación de Interruptor Termomagnetico Automatico Enchufable de 3P-20A., Catalogo QO330, Marca SQ</t>
  </si>
  <si>
    <t xml:space="preserve">         Suministro y Colocación de Interruptor Termomagnetico Automatico Enchufable de 3P-40A., Catalogo QO320, Marca SQ</t>
  </si>
  <si>
    <t xml:space="preserve">         Suministro y Colocación de Centro de Carga Clave A, de Sobreponer, Tipo QO, Trifasico 3F, 4H, 240/120V., con Interruptor Principal 60A., Espacios 30,  Catalogo QO330L200GS, Marca SQ</t>
  </si>
  <si>
    <t xml:space="preserve">         Suministro y Colocación de Interruptor Termomagnetico Automatico Enchufable de 3P-60A., Catalogo QO360, Marca SQ</t>
  </si>
  <si>
    <t xml:space="preserve">         Suministro y Colocación de Centro de Carga Clave B, de Sobreponer, Tipo QO, Trifasico 3F, 4H, 240/120V., con Interruptor Principal 60A., Espacios 30,  Catalogo QO330L200GS, Marca SQ</t>
  </si>
  <si>
    <t xml:space="preserve">         Suministro y Colocación de Interruptor Termomagnetico Automatico Enchufable de 2P-30A., Catalogo QO230, Marca SQ</t>
  </si>
  <si>
    <t xml:space="preserve">         Suministro y Colocación de Centro de Carga Clave C, de Sobreponer, Tipo QO, Trifasico 3F, 4H, 240/120V., con Interruptor Principal 60A., Espacios 30,  Catalogo QO330L200GS, Marca SQ</t>
  </si>
  <si>
    <t xml:space="preserve">         Suministro y Colocación de Centro de Carga Clave D, de Sobreponer, Tipo QO, Trifasico 3F, 4H, 240/120V., con Interruptor Principal 60A., Espacios 30,  Catalogo QO330L200GS, Marca SQ</t>
  </si>
  <si>
    <t xml:space="preserve">         Suministro y Colocación de Centro de Carga Clave E, de Sobreponer, Tipo QO, Trifasico 3F, 4H, 240/120V., con Interruptor Principal 60A., Espacios 30,  Catalogo QO330L200GS, Marca SQ</t>
  </si>
  <si>
    <t xml:space="preserve">         Suministro y Colocación de Centro de Carga Clave F, de Sobreponer, Tipo QO, Trifasico 3F, 4H, 240/120V., con Interruptor Principal 60A., Espacios 30,  Catalogo QO330L200GS, Marca SQ</t>
  </si>
  <si>
    <t xml:space="preserve">         Suministro y Colocación de Centro de Carga Clave G, de Sobreponer, Tipo QO, Trifasico 3F, 4H, 240/120V., con Interruptor Principal 60A., Espacios 30,  Catalogo QO330L200GS, Marca SQ</t>
  </si>
  <si>
    <t xml:space="preserve">         Suministro y Colocación de Centro de Carga Clave H, de Sobreponer, Tipo QO, Trifasico 3F, 4H, 240/120V., con Interruptor  Principal de 60A., Espacios 20,  Catalogo QO320L125GS, Marca SQ</t>
  </si>
  <si>
    <t xml:space="preserve">         Suministro y Colocación de Tablero de Distribucion Clave CM, de Sobreponer, Tipo NQ, Trifasico 3F, 4H, 240/120V., con Interruptor Principal 225A., Espacios 42,  Catalogo NQ424AB225, Marca SQ</t>
  </si>
  <si>
    <t xml:space="preserve">         Suministro y Colocación de Interruptor Termomagnetico Automatico Enchufable de 3P-15A., Catalogo QO320, Marca SQ</t>
  </si>
  <si>
    <t xml:space="preserve">         Suministro y Colocación de Centro de Carga Clave PB-AA, de Sobreponer, Tipo QO, Trifasico 3F, 4H, 240/120V., con Zapatas Principales de 60A., Espacios 20,  Catalogo QO320L125GS, Marca SQ</t>
  </si>
  <si>
    <t xml:space="preserve">         Suministro y Colocación de Interruptor Termomagnetico Automatico Enchufable de 2P-20A., Catalogo QO340, Marca SQ</t>
  </si>
  <si>
    <t xml:space="preserve">         Suministro y Colocación de Centro de Carga Clave CO, de Sobreponer, Tipo QO, Trifasico 3F, 4H, 240/120V., con Zapatas Principales de 60A., Espacios 20,  Catalogo QO320L125GS, Marca SQ</t>
  </si>
  <si>
    <t xml:space="preserve">         Suministro y Colocación de Centro de Carga Clave PH, de Sobreponer, Tipo QO, Trifasico 3F, 4H, 240/120V., con Interruptor Principal 60A., Espacios 30,  Catalogo QO330L200GS, Marca SQ</t>
  </si>
  <si>
    <t>Tableros Generales y Subgenerales</t>
  </si>
  <si>
    <t>Tableros Generales</t>
  </si>
  <si>
    <t xml:space="preserve">         Suministro y Colocación de Tablero "TG-1", Tablero I-Line para interruptores derivados con barras de 1200 amperes, Frente Muerto, Acabado Gris ANSI, Sistema 3F, 4H, Voltaje de Operación 220/127V, marca SQUARE´D, con los siguientes derivados</t>
  </si>
  <si>
    <t xml:space="preserve">         Suministro y Colocación de Interruptor Termomagnetico, 3P-30A, Marco de 100 Amperes, Capacidad Interruptiva Normal, Marca SQ, CAT- FA36030</t>
  </si>
  <si>
    <t xml:space="preserve">         Suministro y Colocación de Interruptor Termomagnetico, 3P-60A, Marco de 100 Amperes, Capacidad Interruptiva Normal, Marca SQ. CAT- FA36060</t>
  </si>
  <si>
    <t xml:space="preserve">         Suministro y Colocación de Interruptor Termomagnetico, 3P-100A, Marco de 100 Amperes, Capacidad Interruptiva Normal, Marca SQ, CAT-FA36100</t>
  </si>
  <si>
    <t xml:space="preserve">         Suministro y Colocación de Interruptor Termomagnetico, 3P-50A, Marco de 100 Amperes, Capacidad Interruptiva Normal, Marca SQ, CAT- FA36050</t>
  </si>
  <si>
    <t xml:space="preserve">         Suministro y Colocación de Interruptor Termomagnetico, 3P-70A, Marco de 100 Amperes, Capacidad Interruptiva Normal, Marca SQ, CAT-FA36070</t>
  </si>
  <si>
    <t xml:space="preserve">         Suministro y Colocación de Interruptor Termomagnetico, 3P-500A, en Gabinete, Capacidad Interruptiva Alta, Marca SQ,</t>
  </si>
  <si>
    <t xml:space="preserve">         Suministro y Colocación de Interruptor Termomagnetico, 3P-800A, en Gabinete, Capacidad Interruptiva Alta, Marca SQ,</t>
  </si>
  <si>
    <t xml:space="preserve">         Suministro y Colocación de Espacio para Interruptor Marco 100A.</t>
  </si>
  <si>
    <t>Unidad</t>
  </si>
  <si>
    <t xml:space="preserve">         Suministro y Colocación de Espacio para Interruptor Marco 250A.</t>
  </si>
  <si>
    <t>Acumulado Tableros Generales</t>
  </si>
  <si>
    <t>Subestacion y Equipos</t>
  </si>
  <si>
    <t>Transformador</t>
  </si>
  <si>
    <t xml:space="preserve">         Suministro y Colocación de Transformador "TF" de 300KVA, Tipo Pedestal, de Frente Muerto, para Operación en Anillo, Conexión Estrella-Estrella, enfriamiento OA sumergido en aceite, 60Hz, en alta tensión 13.2KV, con 4 derivaciones de 2,5% cada Una. 2 arriba y 2 abajo de la tensión Nominal, con boquillas de Alta Tensión tipo Pozo. En Baja Tensión 220/127V, altitud de 2300m.sn.m. con una sobre elevación de 65 grados centígrados sobre una media de 30 grados centígrados y una máxima de 40 grados centígrados, Marca transformadores Jardín o Con Similares características y Norma vigente</t>
  </si>
  <si>
    <t>Acumulado Transformador</t>
  </si>
  <si>
    <t>Planta de Emergencia</t>
  </si>
  <si>
    <t xml:space="preserve">         Suministro y Colocación de Planta de Generacion de Energia de Respaldo, Clave "PE" Operación Automática, Capacidad Continua en Emergencia durante el tiempo de falla de la red comercial hasta 2250 m.s.n.m., 200KW, a 220/127V. 3 Fases, 4 Hilos, con las siguientes características: Motor Cummins, Generador Marathon o Newage Stamford, Tablero de Control Dale 2001, 220/127 V.C.A. de 60Hz., 1800 RPM, Factor de Potencia 0.8, 3 Fases, 4 Hilos, Tablero de Transferencia, Tanque Sub-Base+E896, con Indicador de Nivel de Carátula, Acumulador 2x140 AH 24 Volts, Tipo Industrial, Silenciador Tipo Hospital y Juego de Amortiguadores de Resorte.</t>
  </si>
  <si>
    <t>Acumulado Planta de Emergencia</t>
  </si>
  <si>
    <t>Unidad Ininterrumpida de Corriente</t>
  </si>
  <si>
    <t xml:space="preserve">         Colocación de Unidad Ininterrumpida de Corriente UPS, Clave "UPS", de 2 KVA</t>
  </si>
  <si>
    <t>Acumulado Unidad Ininterrumpida de Corriente</t>
  </si>
  <si>
    <t>Equipamiento  Varios</t>
  </si>
  <si>
    <t xml:space="preserve">         Suministro y Colocación de Tarima Aislante modulo de 0.60cm de ancho, 1.22cm de largo y 0.10cm de peralt3, con tapete antiderrapante.</t>
  </si>
  <si>
    <t xml:space="preserve">         Suministro y Colocación de Gabinete de Seguridad, Contiene: Casco, Gogles, Guantes y Pértiga</t>
  </si>
  <si>
    <t xml:space="preserve">         Suministro y Colocación de Extinguidor de Polvo Químico, Clase ABC de 6Kg</t>
  </si>
  <si>
    <t>Acumulado Equipamiento Varios</t>
  </si>
  <si>
    <t>Sistema de Pararrayos</t>
  </si>
  <si>
    <t>Sistema de Descargas Atmosféricas</t>
  </si>
  <si>
    <t xml:space="preserve">         Suministro y Colocación de Sistema de Protección basado en los Principios y recomendaciones de la Norma Francesa NFC 17-102 de la U.T.E. (Unión nTechnique de L'Electricite) y Miembro de la E.D.F.(Electricide de France), Modelo Punta Ionizante, con los siguientes componentes: Punta de Pararrayos Corona Dipolo Radio de Protección minimo de 65 metros Mca Total Ground, Bases de Acero Inoxidable de 2 m, Cable de Cobre Trenzado 28 Hilos, Cable de Cobre Desnudo Calibre 4/0 AWG, Tubo Conduit PVC Uso Pesado de 25mm, con cople, Curvas 90 Grados PVC Uso Pesado de 25mm, con 2 coples, Electrodos de Cobre Tipo Rehilete de 0.80 m de Altura, Aditivo para Tierras Tipo GEM, Conexión Soldable con Cartucho 115, Desconectadores Mecánico de Pruebas, Parrillas Registro de 30x30 cm, Mástil de Acero inoxidable de 6 m, Abrazaderas Tipo Uña de 25mm, Pernos para concreto W^ Cartucho Calibre No. 27 y Contravientos.</t>
  </si>
  <si>
    <t xml:space="preserve">   SISTEMA DE TIERRAS FISICAS</t>
  </si>
  <si>
    <t xml:space="preserve">      SISTEMA DE TIERRAS SUBESTACION</t>
  </si>
  <si>
    <t xml:space="preserve">         Suministro y Colocación de Cable de Cobre Suave Desnudo, Calibre No. 4/0 AWG</t>
  </si>
  <si>
    <t xml:space="preserve">         Suministro y Colocación de Molde para Conexión Cable 4/0 a Varilla 15.37mm (5/8")  Tipo GT Catalogo GTC-162Q, Marca Cadweld</t>
  </si>
  <si>
    <t xml:space="preserve">         Suministro y Colocación de Varilla Tipo Copperweld de 15.37mm (5/8") de Diámetro, y 3005mm (10ft) de Longitud</t>
  </si>
  <si>
    <t xml:space="preserve">         Suministro y Colocación de Cartucho del No. 115 Marca Cadweld</t>
  </si>
  <si>
    <t xml:space="preserve">         Suministro y Colocación de Molde para Conexión Cable 4/0 a Cable 4/0  Tipo TA Catalogo. TAC-2Q2Q, Marca Cadweld</t>
  </si>
  <si>
    <t xml:space="preserve">         Suministro y Colocación de Cartucho del No. 150 Marca Cadweld</t>
  </si>
  <si>
    <t xml:space="preserve">         Suministro y Colocación de Molde para Conexión Cable 4/0 a Cable 4/0  Tipo XA Catalogo. XAC-2Q2Q, Marca Cadweld</t>
  </si>
  <si>
    <t xml:space="preserve">         Suministro y Colocación de Cartucho del No. 200 Marca Cadweld</t>
  </si>
  <si>
    <t xml:space="preserve">         Suministro y Colocación de Molde para Conexión Cable 4/0 a Zapata  Tipo GL Catalogo GLC-162Q, Marca Cadweld</t>
  </si>
  <si>
    <t xml:space="preserve">         Suministro y Colocación de Cartucho del No. 65 Marca Cadweld</t>
  </si>
  <si>
    <t xml:space="preserve">         Suministro y Colocación de Zapata 1 Barreno Catalogo B-121-DE Marca Cadweld</t>
  </si>
  <si>
    <t xml:space="preserve">         Suministro y Colocación de Aditivo para Tierras Tipo GEM</t>
  </si>
  <si>
    <t>Bulto</t>
  </si>
  <si>
    <t xml:space="preserve">         Suministro y Colocación de Desconectador para Bajada</t>
  </si>
  <si>
    <t>Acumulado Sistema de Tierras Subestacion</t>
  </si>
  <si>
    <t xml:space="preserve">      SISTEMA DE TIERRAS RDI</t>
  </si>
  <si>
    <t xml:space="preserve">         Suministro y Colocación de Electrodos de Cobre Tipo Rehilete de 0.80 metros de Altura</t>
  </si>
  <si>
    <t xml:space="preserve">         Suministro y Colocación de Barra de Cobre de 1/4 de Pulgada de espesor por 3 pulgadas de ancho por 2 pies de largo.</t>
  </si>
  <si>
    <t xml:space="preserve">         Suministro y Colocación de Aisladores para Tierra</t>
  </si>
  <si>
    <t>Acumulado Sistema de Tierras RDI</t>
  </si>
  <si>
    <t xml:space="preserve">   CANALIZACIONES VACIAS, VOZ Y DATOS: HABITACION KING SIZE</t>
  </si>
  <si>
    <t xml:space="preserve">      CANALIZACIONES Y ACCESORIOS</t>
  </si>
  <si>
    <t xml:space="preserve">      CAJAS Y ACCESORIOS</t>
  </si>
  <si>
    <t xml:space="preserve">      CABLE Y ACCESORIOS</t>
  </si>
  <si>
    <t xml:space="preserve">         Suministro y Colocación Alambre Galvanizado, Calibre No. 16, para Guía</t>
  </si>
  <si>
    <t xml:space="preserve">   CANALIZACIONES VACIAS, VOZ Y DATOS: HABITACION DOBLE DOBLE</t>
  </si>
  <si>
    <t xml:space="preserve">   CANALIZACIONES VACIAS, VOZ Y DATOS: HABITACION HANDY CAP</t>
  </si>
  <si>
    <t>Hab</t>
  </si>
  <si>
    <t xml:space="preserve">   RED GENERAL DE CANALIZACIONES VACIAS, VOZ Y DATOS: SERVICIOS Y AREAS PUBLICAS PLANTA BAJA</t>
  </si>
  <si>
    <t xml:space="preserve">         Suministro y Colocación de Tubo Conduit Pared Delgada Galvanizado de 32mm (1 1/4''), con cople Marca Rimco - Catusa - Omega</t>
  </si>
  <si>
    <t xml:space="preserve">         Suministro y Colocación de Tubo Conduit Pared Delgada Galvanizado de 51mm (2''), con cople Marca Rimco - Catusa - Omega</t>
  </si>
  <si>
    <t xml:space="preserve">         Suministro y Colocación de Monitor y Contra Galvanizada de 32mm (1 1/4'') Marca Rimco - Catusa - Omega</t>
  </si>
  <si>
    <t xml:space="preserve">         Suministro y Colocación de Monitor y Contra Galvanizada de 51mm (2'') Marca Rimco - Catusa - Omega</t>
  </si>
  <si>
    <t xml:space="preserve">      CHAROLA PORTACABLES TIPO MALLA Y ACCESORIOS</t>
  </si>
  <si>
    <t xml:space="preserve">         Suministro y Colocación de Charola Portacables Tipo Malla Con borde de Seguridad con Soldadura T con acabado Electro Zincado de 20 Micras de Zinc para Uso interior, Tramo Recto de 30 mm de peralte, 150mm de ancho y 3000mm de largo, CF30/150 código 000 031, Marca Cablofil.</t>
  </si>
  <si>
    <t xml:space="preserve">         Suministro y Colocación de Charola Portacables Tipo Malla Con borde de Seguridad con Soldadura T con acabado Electro Zincado de 20 Micras de Zinc para Uso interior, Tramo Recto de 30 mm de peralte, 200mm de ancho y 3000mm de largo, CF30/200 código 000 041, Marca Cablofil.</t>
  </si>
  <si>
    <t xml:space="preserve">         Suministro y Colocación de Charola Portacables Tipo Malla Con borde de Seguridad con Soldadura T con acabado Electro Zincado de 20 Micras de Zinc para Uso interior, Tramo Recto de 30 mm de peralte, 300mm de ancho y 3000mm de largo, CF30/300 código 000 051, Marca Cablofil.</t>
  </si>
  <si>
    <t xml:space="preserve">         Suministro y Colocación de Mordaza CE-25, acabado Electro Zincado de 20 Micras de Zinc, para Uso interior, código 558 011, Marca Cablofil.</t>
  </si>
  <si>
    <t xml:space="preserve">         Suministro y Colocación de Mordaza CE-30, acabado Electro Zincado de 20 Micras de Zinc, para Uso interior, código 558 041 Marca Cablofil.</t>
  </si>
  <si>
    <t xml:space="preserve">         Suministro y Colocación de Tornillo y Tuerca BTRCC 6x20,acabado Electro Zincado de 20 micras, para uso interior, código 801 011, Marca Cablofil.</t>
  </si>
  <si>
    <t>Acumulado Charola portacables tipo Malla</t>
  </si>
  <si>
    <t xml:space="preserve">         Suministro y Colocación de Caja Registro de Lamina Esmaltada con Fondo de Madera y Puerta Embisagrada de 30cm x 30cm x 13cm Marca Libre</t>
  </si>
  <si>
    <t xml:space="preserve">         Suministro y Colocación de Caja Registro de Lamina Esmaltada con Fondo de Madera y Puerta Embisagrada de 70cm x 70cm x 13cm Marca Libre</t>
  </si>
  <si>
    <t xml:space="preserve">   CANALIZACIONES VACIAS, SEÑAL TV: HABITACION KING SIZE</t>
  </si>
  <si>
    <t xml:space="preserve">   CANALIZACIONES VACIAS, SEÑAL TV: HABITACION DOBLE DOBLE</t>
  </si>
  <si>
    <t xml:space="preserve">   CANALIZACIONES VACIAS, SEÑAL TV: HABITACION HANDY CAP</t>
  </si>
  <si>
    <t xml:space="preserve">   RED GENERAL DE CANALIZACIONES VACIAS, SEÑAL TV: SERVICIOS Y AREAS PUBLICAS PLANTA BAJA</t>
  </si>
  <si>
    <t xml:space="preserve">         Suministro y Colocación de Curva 90 Grados Pared Delgada Galvanizado de 32mm (1 1/4''), con 2 coplees Marca Rimco - Catusa - Omega</t>
  </si>
  <si>
    <t xml:space="preserve">      MUFA SECA</t>
  </si>
  <si>
    <t xml:space="preserve">         Suministro y Colocación de Mufa Seca de 51mm (2'')</t>
  </si>
  <si>
    <t>Acumulado Mufa Seca</t>
  </si>
  <si>
    <t xml:space="preserve">   ALIMENTACION A EQUIPOS AZOTEA</t>
  </si>
  <si>
    <t xml:space="preserve">         Suministro y Colocación de Curva 90 Grados Pared Gruesa Galvanizado de 35mm (1 1/4''), con 2 coplees Marca Rimco - Catusa - Omega</t>
  </si>
  <si>
    <t xml:space="preserve">         Suministro y Colocación de Curva 90 Grados Pared Gruesa Galvanizado de 27mm (1''), con 2 coplees Marca Rimco - Catusa - Omega</t>
  </si>
  <si>
    <t xml:space="preserve">         Suministro y Colocación de Curva 90 Grados Pared Gruesa Galvanizado de 13mm (1/2 ''), con 2 coplees Marca Rimco - Catusa - Omega</t>
  </si>
  <si>
    <t xml:space="preserve">         Suministro y Colocación de Caja Registro Condulet Serie Ovalada Tipo LB de 35mm (1 1/4''), con Tapa Ciega y Empaque Cerrado de Neopreno Marca Crouse Hinds</t>
  </si>
  <si>
    <t xml:space="preserve">         Suministro y Colocación de Caja Registro Condulet Serie Ovalada Tipo T de 35mm (1 1/4''), con Tapa Ciega y Empaque Cerrado de Neopreno Marca Crouse Hinds</t>
  </si>
  <si>
    <t xml:space="preserve">         Suministro y Colocación de Caja Registro Condulet Serie Ovalada Tipo T de 25mm (1 ''), con Tapa Ciega y Empaque Cerrado de Neopreno Marca Crouse Hinds</t>
  </si>
  <si>
    <t xml:space="preserve">         Suministro y Colocación de Caja Registro Condulet Serie Ovalada Tipo X de 25mm (1 ''), con Tapa Ciega y Empaque Cerrado de Neopreno Marca Crouse Hinds</t>
  </si>
  <si>
    <t xml:space="preserve">   ALUMBRADO AZOTEA</t>
  </si>
  <si>
    <t xml:space="preserve">      LUMINARIAS</t>
  </si>
  <si>
    <t xml:space="preserve">         Colocación de Luminaria de Empotrar</t>
  </si>
  <si>
    <t xml:space="preserve">         Colocación de Luminaria de Obstrucción Doble</t>
  </si>
  <si>
    <t xml:space="preserve">         Colocación de Luminaria de Obstrucción Sencilla</t>
  </si>
  <si>
    <t xml:space="preserve">   ALUMBRADO ESTACIONAMIENTO</t>
  </si>
  <si>
    <t xml:space="preserve">         Suministro y Colocación de ducto de polietileno de alta densidad (PAD) corrugado de color rojo de 27mm (1'')</t>
  </si>
  <si>
    <t xml:space="preserve">         Suministro y Colocación de ducto de polietileno de alta densidad (PAD) corrugado de color rojo de 35mm (1-1/4'')</t>
  </si>
  <si>
    <t xml:space="preserve">         Suministro y Colocación de Caja Registro PVC de 27mm (1'') Marca Durman - Cresco</t>
  </si>
  <si>
    <t xml:space="preserve">         Suministro y Colocación de Tapa para Caja Registro PVC de 27mm (1'') Marca Durman - Cresco</t>
  </si>
  <si>
    <t>Base de concreto de 40x40x50 para poste de luminarias</t>
  </si>
  <si>
    <t xml:space="preserve">         Suministro y Colocación de Cable de Cobre Suave, Tipo THW, 600V, 75 Grados, Calibre No. 8 AWG, Marca Kobrex</t>
  </si>
  <si>
    <t xml:space="preserve">         Suministro y Colocación de Cable de Cobre Suave Desnudo, Calibre No. 10 AWG Marca Kobrex</t>
  </si>
  <si>
    <t xml:space="preserve">   ANEXOS</t>
  </si>
  <si>
    <t xml:space="preserve">      ANEXOS</t>
  </si>
  <si>
    <t xml:space="preserve">         Suministro y Colocación de Materiales Varios para Soportería</t>
  </si>
  <si>
    <t xml:space="preserve">         Suministro y Colocación de Materiales Varios para Conexión</t>
  </si>
  <si>
    <t>IHS</t>
  </si>
  <si>
    <t>HIDROSANITARIA</t>
  </si>
  <si>
    <t>TOMA MUNICIPAL, RED DE LLENADO CON PIPAS Y SISTEMA DE FILTRADO</t>
  </si>
  <si>
    <t>Suministro y colocacion de tubo galvanizado de 4"con rosca en los extremos</t>
  </si>
  <si>
    <t xml:space="preserve">Suministro y colocacion de tubo de 100mm de PVC Hidráulico </t>
  </si>
  <si>
    <t xml:space="preserve">Suministro y colocacion de tubo de 50mm de PVC Hidráulico </t>
  </si>
  <si>
    <t xml:space="preserve">Suministro y colocacion de tubo de 38mm de PVC Hidráulico </t>
  </si>
  <si>
    <t xml:space="preserve">Suministro y colocacion de tubo de 25mm de PVC Hidráulico </t>
  </si>
  <si>
    <t>Suministro y colocacion de conexión codo 100mm x 90° de PVC Hidráulico</t>
  </si>
  <si>
    <t>Suministro y colocacion de conexión codo 100mm x 45° de PVC Hidráulico</t>
  </si>
  <si>
    <t>Suministro y colocacion de conexión codo 50mm x 90° de PVC Hidráulico</t>
  </si>
  <si>
    <t>Suministro y colocacion de conexión codo 38mm x 90° de PCV Hidráulico</t>
  </si>
  <si>
    <t>Suministro y colocacion de conexión codo 25mm x 90° de PCV Hidráulico</t>
  </si>
  <si>
    <t>Suministro y colocacion de conexión tee 50mm de PCV Hidráulico</t>
  </si>
  <si>
    <t>Suministro y colocacion de conexión tee 38mm de PCV Hidráulico</t>
  </si>
  <si>
    <t>Suministro y colocacion de conexión reduccion de 64 mm a 50 mm de PVC Hidráulico</t>
  </si>
  <si>
    <t>Suministro y colocacion de conexión reduccion de 50 mm a 38 mm de PVC Hidráulico</t>
  </si>
  <si>
    <t>Suministro y colocacion de conexión reduccion de 38 mm a 25 mm de PVC Hidráulico</t>
  </si>
  <si>
    <t>Suministro y colocacion de conexión brida de 64 mm de PVC Hidráulico</t>
  </si>
  <si>
    <t>Suministro y colocacion de conexión Tuerca union 50 mm Ø de PVC hidráulico para cementar</t>
  </si>
  <si>
    <t>Suministro y colocacion de conexión Tuerca union 38 mm Ø de PVC hidráulico para cementar</t>
  </si>
  <si>
    <t>Suministro y colocacion de conexión Tuerca union 25 mm Ø de PVC hidráulico para cementar</t>
  </si>
  <si>
    <t>Suministro y colocacion de Conector c/int.  4 "Ø de PVC Hidráulico</t>
  </si>
  <si>
    <t>Suministro y colocacion de Conector c/int.  2 "Ø de PVC Hidráulico</t>
  </si>
  <si>
    <t>Suministro y colocacion de Conector c/int. 1-1/2 "Ø de PVC Hidráulico</t>
  </si>
  <si>
    <t>Suministro y colocacion de Conector c/int. 1"Ø de PVC Hidráulico</t>
  </si>
  <si>
    <t>Suministro y colocacion de Conector c/ext.  1 1/2 "Ø de PVC Hidráulico</t>
  </si>
  <si>
    <t xml:space="preserve">Suministro y colocacion de conexión cople de PVC Hidráulico de 100 mm </t>
  </si>
  <si>
    <t xml:space="preserve">Suministro y colocacion de conexión cople de PVC Hidráulico de 50mm </t>
  </si>
  <si>
    <t xml:space="preserve">Suministro y colocacion de conexión cople de PVC Hidráulico de 38mm </t>
  </si>
  <si>
    <t>Suministro y colocacion de Valvula globo 2"Ø  de PVC Hidráulico para cementar</t>
  </si>
  <si>
    <t>Suministro y colocacion de Valvula flotador alta presion 11/2", con flotador.</t>
  </si>
  <si>
    <t>Suministro y colocacion de Niple galvanizado de 4"Ø x 30cm</t>
  </si>
  <si>
    <t>Suministro y colocacion de Cople galvanizado de 4"Ø</t>
  </si>
  <si>
    <t>Suministro y colocacion de Tapon macho galvanizado de 4"Ø</t>
  </si>
  <si>
    <t>Suministro y colocacion de Codo galvanizado de 90° x 4"Ø</t>
  </si>
  <si>
    <t>Suministro y colocacion de Codo galvanizado de 45° x 4"Ø</t>
  </si>
  <si>
    <t xml:space="preserve">Suministro y colocacion de caja de banqueta chica 17 cm </t>
  </si>
  <si>
    <t>Suministro y colocacion de valvula globo roscada 1 1/2" 125 lbs mca urrea o similar</t>
  </si>
  <si>
    <t>Suministro y colocacion de valvula eliminadora de aire roscada 3/4" 125 lbs mca urrea</t>
  </si>
  <si>
    <t>Suministro y colocacion de medidor de gasto agua</t>
  </si>
  <si>
    <t>Suministro y colocación de mirilla</t>
  </si>
  <si>
    <t>Paso en muro de concreto para tubo de 4"Ø llenado de pipas</t>
  </si>
  <si>
    <t>Paso en muro de concreto para tubo de 1-1/2"Ø llenado de toma municipal y agua tratada</t>
  </si>
  <si>
    <t>Lote de soporteria</t>
  </si>
  <si>
    <t>INSTALACION MECANICA SISTEMA DE TRASVASE, HIDRONEUMATICO Y BOMBA DE ACHIQUE EN SOTANO</t>
  </si>
  <si>
    <t xml:space="preserve">Suministro y colocacion de tubo de acero soldable de 4" ced 40 </t>
  </si>
  <si>
    <t xml:space="preserve">Suministro y colocacion de tubo de acero soldable de 3" ced 40 </t>
  </si>
  <si>
    <t xml:space="preserve">Suministro y colocacion de tubo de 100mm de Polipropìleno para termofusionar Marca Tuboplus </t>
  </si>
  <si>
    <t xml:space="preserve">Suministro y colocacion de tubo de 90mm de Polipropìleno para termofusionar Marca Tuboplus </t>
  </si>
  <si>
    <t xml:space="preserve">Suministro y colocacion de tubo de 63mm de Polipropìleno para termofusionar Marca Tuboplus </t>
  </si>
  <si>
    <t>Suministro y colocacion de manguera transparente de 3/4"Ø para nivel de agua en cisternas.</t>
  </si>
  <si>
    <t>Suministro y colocacion de injerto de acero soldable de 3/4"Ø para nivel de agua en cisternas.</t>
  </si>
  <si>
    <t>Suministro y colocacion de Placa barrera de humedad de 0.6m x 0.6m x 1/4" acero</t>
  </si>
  <si>
    <t>Suministro y colocacion de Placa antivortex 0.50m x 0.50m x 1/4" acero</t>
  </si>
  <si>
    <t>Suministro y colocacion de tubo de 2"de PVC Hidráulico</t>
  </si>
  <si>
    <t>Suministro y colocacion de tubo de 2"de PVC Sanitario</t>
  </si>
  <si>
    <t xml:space="preserve">Suministro y colocacion de conexión codo 4" x 90º de acero soldable </t>
  </si>
  <si>
    <t xml:space="preserve">Suministro y colocacion de conexión codo 3" x 90º de acero soldable </t>
  </si>
  <si>
    <t>Suministro y colocacion de conexión codo 2" x 90° de PVC Hridráulico</t>
  </si>
  <si>
    <t>Suministro y colocacion de conexión codo 2" x 90° de PVC Sanitario</t>
  </si>
  <si>
    <t>Suministro y colocacion de cople de 2" de PCV Hidraulico</t>
  </si>
  <si>
    <t>Suministro y colocacion de cople de 2" de PCV Sanitario</t>
  </si>
  <si>
    <t xml:space="preserve">Suministro y colocacion de conexión tee de 4" de acero soldable </t>
  </si>
  <si>
    <t xml:space="preserve">Suministro y colocacion de conexión tee 110 mm de Polipropìleno para termofusionar Marca Tuboplus </t>
  </si>
  <si>
    <t>Suministro y colocacion de conexión tee 2" PVC Sanitario</t>
  </si>
  <si>
    <t>Suministro y colocacion de conexión reduccion  110mm - 90 mm de Polipropileno para termifusionar Marca Tuboplus</t>
  </si>
  <si>
    <t>Suministro y colocacion de conexión reduccion  110mm - 63 mm de Polipropileno para termifusionar Marca Tuboplus</t>
  </si>
  <si>
    <t>Suministro y colocación de conector c/ext de 63 mm de Polipropileno marca tuboplus para termofusionar</t>
  </si>
  <si>
    <t>Suministro y colocación de conector c/ext de 25 mm de Polipropileno marca tuboplus para termofusionar</t>
  </si>
  <si>
    <t>Suministro y colocacion de conector c/int  2" de PVC Hidráulico</t>
  </si>
  <si>
    <t>Suministro y colocacion de conector c/ext  2" de PVC Hidráulico</t>
  </si>
  <si>
    <t>Suministro y colocacion de conector espiga 2" de PVC Sanitario</t>
  </si>
  <si>
    <t>Suministro y colocación de tuerca union 2" de PVC hidráulico</t>
  </si>
  <si>
    <t>Suministro y colocación de cople 2" de PVC hidráulico</t>
  </si>
  <si>
    <t xml:space="preserve">Suministro y colocacion de valvula compuerta de vastago saliente de 4" bridada </t>
  </si>
  <si>
    <t xml:space="preserve">Suministro y colocacion de valvula compuerta de vastago saliente de 3" bridada </t>
  </si>
  <si>
    <t>Suministro y colocacion de valvula mariposa bridada de 3".</t>
  </si>
  <si>
    <t>Suministro y colocacion de valvula esfera roscable 2" 125 lbs mca urrea</t>
  </si>
  <si>
    <t>Suministro y colocacion de valvula esfera roscable 3/4" 125 lbs mca urrea</t>
  </si>
  <si>
    <t>Suministro y colocacion de valvula bola de 2" de CPVC</t>
  </si>
  <si>
    <t xml:space="preserve">Suministro y colocacion de union bridada de 110mm de Polipropileno </t>
  </si>
  <si>
    <t xml:space="preserve">Suministro y colocacion de union bridada de 90mm de Polipropileno </t>
  </si>
  <si>
    <t>Suministro y colocacion de brida de 4" tipo slipon soldable</t>
  </si>
  <si>
    <t>Suministro y colocacion de union bridada de 3" tipo slipon soldable</t>
  </si>
  <si>
    <t>Suministro y colocacion de empaque de neopreno para brida de 4"</t>
  </si>
  <si>
    <t xml:space="preserve">Suministro y colocacion de tapon capa de 4" soldable </t>
  </si>
  <si>
    <t xml:space="preserve">Suministro y colocacion de tapon capa de 3" soldable </t>
  </si>
  <si>
    <t>Paso en muro de concreto para tubo de 2"Ø para linea de prueba en cisterna de agua tratada</t>
  </si>
  <si>
    <t>Paso en muro de concreto para tubo de 3/4"Ø para electroniveles de hidroneumatico y trasvase</t>
  </si>
  <si>
    <t>Lote soporteria</t>
  </si>
  <si>
    <t>INSTALACION MECANICA DEL EQUIPO GENERADOR DE AGUA CALIENTE EN AZOTEA</t>
  </si>
  <si>
    <t xml:space="preserve">Suministro y colocacion de tubo de 75mm de Polipropìleno para termofusionar Marca Tuboplus </t>
  </si>
  <si>
    <t xml:space="preserve">Suministro y colocacion de tubo de 40mm de Polipropìleno para termofusionar Marca Tuboplus </t>
  </si>
  <si>
    <t>Suministro y colocacion de tubo de Cobre de 2"Ø</t>
  </si>
  <si>
    <t>Suministro y colocacion de Codo de Cobre de 90° x 2"Ø</t>
  </si>
  <si>
    <t>Suministro y colocacion de Tee de Cobre de 2"Ø</t>
  </si>
  <si>
    <t>Suministro y colocacion de Conector macho de Cobre de 2"Ø</t>
  </si>
  <si>
    <t xml:space="preserve">Suministro y colocacion de conexión codo 90mm x 90° de Polipropìleno para termofusionar Marca Tuboplus </t>
  </si>
  <si>
    <t xml:space="preserve">Suministro y colocacion de conexión codo 75mm x 90° de Polipropìleno para termofusionar Marca Tuboplus </t>
  </si>
  <si>
    <t xml:space="preserve">Suministro y colocacion de conexión codo 63mm x 90° de Polipropìleno para termofusionar Marca Tuboplus </t>
  </si>
  <si>
    <t xml:space="preserve">Suministro y colocacion de conexión codo 40mm x 90° de Polipropìleno para termofusionar Marca Tuboplus </t>
  </si>
  <si>
    <t xml:space="preserve">Suministro y colocacion de conexión tee 90mm - 3" de Polipropìleno para termofusionar Marca Tuboplus </t>
  </si>
  <si>
    <t xml:space="preserve">Suministro y colocacion de conexión tee 75mm - 2 1/2" de Polipropìleno para termofusionar Marca Tuboplus </t>
  </si>
  <si>
    <t xml:space="preserve">Suministro y colocacion de conexión tee 63mm - 2 " de Polipropìleno para termofusionar Marca Tuboplus </t>
  </si>
  <si>
    <t xml:space="preserve">Suministro y colocacion de conexión tee 50mm - 1 1/2 " de Polipropìleno para termofusionar Marca Tuboplus </t>
  </si>
  <si>
    <t xml:space="preserve">Suministro y colocacion de cople de 90mm de Polipropìleno para termofusionar Marca Tuboplus </t>
  </si>
  <si>
    <t xml:space="preserve">Suministro y colocacion de cople de 63mm de Polipropìleno para termofusionar Marca Tuboplus </t>
  </si>
  <si>
    <t>Suministro y colocacion de conexión conector c/ext de Polipropìleno para termofusionar Marca Tuboplus de 90 mm x 3"</t>
  </si>
  <si>
    <t>Suministro y colocacion de conexión conector c/ext de Polipropìleno para termofusionar Marca Tuboplus de 75 mm x 2 1/2"</t>
  </si>
  <si>
    <t>Suministro y colocacion de conexión conector c/ext de Polipropìleno para termofusionar Marca Tuboplus de 63 mm x 2"</t>
  </si>
  <si>
    <t>Suministro y colocacion de conexión conector c/ext de Polipropìleno para termofusionar Marca Tuboplus de 50 mm x 1 1/2"</t>
  </si>
  <si>
    <t>Suministro y colocacion de valvula de retención de 4" 125 lbs bridada mca urrea</t>
  </si>
  <si>
    <t>Suministro y colocacion de valvula de retención de 3" 125 lbs roscada mca urrea</t>
  </si>
  <si>
    <t>Suministro y colocacion de valvula esfera 3" 125 lbs roscada mca urrea</t>
  </si>
  <si>
    <t>Suministro y colocacion de valvula esfera 2 1/2" 125 lbs roscada mca urrea</t>
  </si>
  <si>
    <t>Suministro y colocacion de valvula esfera 2" 125 lbs roscada mca urrea</t>
  </si>
  <si>
    <t>Suministro y colocacion de valvula esfera 1 1/2" 125 lbs roscada mca urrea</t>
  </si>
  <si>
    <t>Suministro y colocacion de valvula eliminadora de aire de 31/2" 125 lbs con cuerda interior mca vamex</t>
  </si>
  <si>
    <t>Suministro y colocacion de valvula de seguridad de 3/4"  125 lbs cuerda exterior</t>
  </si>
  <si>
    <t>Suministro y colocacion de valvula check columpio 3" 125 lbs roscada mca urrea</t>
  </si>
  <si>
    <t>Suministro y colocacion de valvula check columpio 2 1/2" 125 lbs roscada mca urrea</t>
  </si>
  <si>
    <t>Suministro y colocacion de valvula check columpio 2" 125 lbs roscada mca urrea</t>
  </si>
  <si>
    <t>Suministro y colocacion de valvula check columpio 1 1/2" 125 lbs roscada mca urrea</t>
  </si>
  <si>
    <t>Suministro y colocación de union brida de 2" de acero roscada</t>
  </si>
  <si>
    <t>Suministro y colocación de union brida de 90mm x 90 mm de Polipropileno para termofusionar Marca Tuboplus</t>
  </si>
  <si>
    <t>Suministro y colocación de union brida de 75mm x 90 mm de Polipropileno para termofusionar Marca Tuboplus</t>
  </si>
  <si>
    <t>Suministro y colocación de union brida de 63mm  de Polipropileno para termofusionar Marca Tuboplus</t>
  </si>
  <si>
    <t>Suministro y colocación de tuerca union 50mm  de Polipropileno para termofusionar Marca Tuboplus</t>
  </si>
  <si>
    <t>Suministro y colocación de niple corrido negro de 2"</t>
  </si>
  <si>
    <t>Suministro y colocación de niple corrido de 3/4" galvanizado</t>
  </si>
  <si>
    <t>Suministro y colocación de niple 3/4" x  3" largo galvanizado</t>
  </si>
  <si>
    <t>Suministro y colocación de empaque para brida de 3"</t>
  </si>
  <si>
    <t>Suministro y colocación de aquastato marca Honeywell de 0ºC - 100º C</t>
  </si>
  <si>
    <t>Suministro y colocación de termopozo rosca exterior de 3/4" x 4" de largo</t>
  </si>
  <si>
    <t>Suministro y colocación de manómetro con caratula de 2" de diámetro con glicerina rosca trasera de 1/4"</t>
  </si>
  <si>
    <t>Suministro y colocación de termómetro redondo de 2" de ametroo con rango de 0ªC - 100º C con rosca trasera de 1/2" bastago de 4"</t>
  </si>
  <si>
    <t>REDES GENERALES DE ALIMENTACIÓN DE AGUA FRÍA, CALIENTE Y RETORNOS DE AGUA CALIENTE Y HEAT RECOVERY</t>
  </si>
  <si>
    <t xml:space="preserve">Suministro y colocacion de tubo de 50mm de Polipropìleno para termofusionar Marca Tuboplus </t>
  </si>
  <si>
    <t xml:space="preserve">Suministro y colocacion de tubo de 32mm de Polipropìleno para termofusionar Marca Tuboplus </t>
  </si>
  <si>
    <t xml:space="preserve">Suministro y colocacion de tubo de 25mm de Polipropìleno para termofusionar Marca Tuboplus </t>
  </si>
  <si>
    <t xml:space="preserve">Suministro y colocacion de tubo de 20mm de Polipropìleno para termofusionar Marca Tuboplus </t>
  </si>
  <si>
    <t xml:space="preserve">Suministro y colocacion de conexión codo 50mm x 90° de Polipropìleno para termofusionar Marca Tuboplus </t>
  </si>
  <si>
    <t xml:space="preserve">Suministro y colocacion de conexión codo 32mm x 90° de Polipropìleno para termofusionar Marca Tuboplus </t>
  </si>
  <si>
    <t xml:space="preserve">Suministro y colocacion de conexión codo 25mm x 90° de Polipropìleno para termofusionar Marca Tuboplus </t>
  </si>
  <si>
    <t xml:space="preserve">Suministro y colocacion de conexión codo 20mm x 90° de Polipropìleno para termofusionar Marca Tuboplus </t>
  </si>
  <si>
    <t xml:space="preserve">Suministro y colocacion de conexión tee 90mm de Polipropìleno para termofusionar Marca Tuboplus </t>
  </si>
  <si>
    <t xml:space="preserve">Suministro y colocacion de conexión tee 75mm de Polipropìleno para termofusionar Marca Tuboplus </t>
  </si>
  <si>
    <t xml:space="preserve">Suministro y colocacion de conexión tee 63mm de Polipropìleno para termofusionar Marca Tuboplus </t>
  </si>
  <si>
    <t xml:space="preserve">Suministro y colocacion de conexión tee 50mm de Polipropìleno para termofusionar Marca Tuboplus </t>
  </si>
  <si>
    <t xml:space="preserve">Suministro y colocacion de conexión tee 40mm de Polipropìleno para termofusionar Marca Tuboplus </t>
  </si>
  <si>
    <t xml:space="preserve">Suministro y colocacion de conexión tee 32mm de Polipropìleno para termofusionar Marca Tuboplus </t>
  </si>
  <si>
    <t xml:space="preserve">Suministro y colocacion de conexión tee 25mm de Polipropìleno para termofusionar Marca Tuboplus </t>
  </si>
  <si>
    <t>Suministro y Colocación de conexión tee reducida central 3x3x 2 para termofusionar Marca Tuboplus</t>
  </si>
  <si>
    <t>Suministro y Colocación de conexión tee reducida central 3x3x 2 1/2  para termofusionar Marca Tuboplus</t>
  </si>
  <si>
    <t>Suministro y Colocación de conexión tee reducida central 2 1/2x 2 1/2x 1  1/2  para termofusionar Marca Tuboplus</t>
  </si>
  <si>
    <t>Suministro y Colocación de conexión tee reducida central 2 x 2 x 1 1/2   para termofusionar Marca Tuboplus</t>
  </si>
  <si>
    <t>Suministro y Colocación de conexión tee reducida central 2 x 2 x 1 1/4  para termofusionar Marca Tuboplus</t>
  </si>
  <si>
    <t>Suministro y Colocación de conexión tee reducida central 1 1/2 x 1 1/2 x 1 1/4  para termofusionar Marca Tuboplus</t>
  </si>
  <si>
    <t xml:space="preserve">Suministro y colocacion de conexión reduccion 90mm - 75mm de Polipropìleno para termofusionar Marca Tuboplus </t>
  </si>
  <si>
    <t xml:space="preserve">Suministro y colocacion de conexión reduccion 75mm - 63mm de Polipropìleno para termofusionar Marca Tuboplus </t>
  </si>
  <si>
    <t xml:space="preserve">Suministro y colocacion de conexión reduccion 75mm - 50mm de Polipropìleno para termofusionar Marca Tuboplus </t>
  </si>
  <si>
    <t xml:space="preserve">Suministro y colocacion de conexión reduccion 63mm - 50mm de Polipropìleno para termofusionar Marca Tuboplus </t>
  </si>
  <si>
    <t xml:space="preserve">Suministro y colocacion de conexión reduccion 63mm - 40mm de Polipropìleno para termofusionar Marca Tuboplus </t>
  </si>
  <si>
    <t xml:space="preserve">Suministro y colocacion de conexión reduccion 50mm - 40mm de Polipropìleno para termofusionar Marca Tuboplus </t>
  </si>
  <si>
    <t xml:space="preserve">Suministro y colocacion de conexión reduccion 50mm - 25mm de Polipropìleno para termofusionar Marca Tuboplus </t>
  </si>
  <si>
    <t xml:space="preserve">Suministro y colocacion de conexión reduccion 40mm - 32mm de Polipropìleno para termofusionar Marca Tuboplus </t>
  </si>
  <si>
    <t xml:space="preserve">Suministro y colocacion de conexión reduccion 40mm - 25mm de Polipropìleno para termofusionar Marca Tuboplus </t>
  </si>
  <si>
    <t xml:space="preserve">Suministro y colocacion de conexión reduccion 32mm - 20mm de Polipropìleno para termofusionar Marca Tuboplus </t>
  </si>
  <si>
    <t xml:space="preserve">Suministro y colocacion de conexión reduccion 32mm - 25mm de Polipropìleno para termofusionar Marca Tuboplus </t>
  </si>
  <si>
    <t xml:space="preserve">Suministro y colocacion de conexión reduccion 25mm - 20mm de Polipropìleno para termofusionar Marca Tuboplus </t>
  </si>
  <si>
    <t xml:space="preserve">Suministro y colocacion de cople de 75mm de Polipropìleno para termofusionar Marca Tuboplus </t>
  </si>
  <si>
    <t xml:space="preserve">Suministro y colocacion de cople de 50mm de Polipropìleno para termofusionar Marca Tuboplus </t>
  </si>
  <si>
    <t xml:space="preserve">Suministro y colocacion de cople de 40mm de Polipropìleno para termofusionar Marca Tuboplus </t>
  </si>
  <si>
    <t xml:space="preserve">Suministro y colocacion de cople de 25mm de Polipropìleno para termofusionar Marca Tuboplus </t>
  </si>
  <si>
    <t xml:space="preserve">Suministro y colocacion de cople de 20mm de Polipropìleno para termofusionar Marca Tuboplus </t>
  </si>
  <si>
    <t>Suministro y colocacion de llave nariz de 1/2"</t>
  </si>
  <si>
    <t>Suministro y colocacion de conexión conector c/ext de Polipropìleno para termofusionar Marca Tuboplus de 25 mm x 3/4"</t>
  </si>
  <si>
    <t>Suministro y colocacion de conexión conector c/ext de Polipropìleno para termofusionar Marca Tuboplus de 20 mm x 1/2"</t>
  </si>
  <si>
    <t>Un : Lote de forro para las tuberias de tuboplus de agua caliente en azotea con insultube de 19 mm  de espesor y acabados en lamina de PVC.(Inyeccion y Retornos)</t>
  </si>
  <si>
    <t>COLUMNAS DE ALIEMNTACIÓN DE AGUA FRÍA, CALIENTE Y RETORNO DE AGUA CALIENTE y F&amp;C</t>
  </si>
  <si>
    <t>Suministro y colocacion de tubo de Cu de 1/2" soldable</t>
  </si>
  <si>
    <t>Suministro y colocacion de conexión codo 1/2"mm x 90° de Cu soldable</t>
  </si>
  <si>
    <t xml:space="preserve">Suministro y colocacion de conexión tee 1/2" de Cu soldable </t>
  </si>
  <si>
    <t xml:space="preserve">Suministro y colocacion de conexión tee reducida central de 1 1/2 x 1 1/2 x 1 de Polipropìleno para termofusionar Marca Tuboplus </t>
  </si>
  <si>
    <t xml:space="preserve">Suministro y colocacion de conexión tee reducida central de 1 1/4 x 1 1/4 x 1 de Polipropìleno para termofusionar Marca Tuboplus </t>
  </si>
  <si>
    <t xml:space="preserve">Suministro y colocacion de conexión tee reducida central de 1 1/4 x 1 1/4 x 3/4 de Polipropìleno para termofusionar Marca Tuboplus </t>
  </si>
  <si>
    <t xml:space="preserve">Suministro y colocacion de conexión tee reducida central de 1 x 1  x 3/4 de Polipropìleno para termofusionar Marca Tuboplus </t>
  </si>
  <si>
    <t xml:space="preserve">Suministro y colocacion de conexión tee reducida central de 3/4 x 3/4  x 1/2 de Polipropìleno para termofusionar Marca Tuboplus </t>
  </si>
  <si>
    <t>Suministro y colocacion de conexión conector c/ext de Polipropìleno para termofusionar Marca Tuboplus de 50 mm x  1 1/2"</t>
  </si>
  <si>
    <t>Suministro y colocacion de conexión conector c/ext de Polipropìleno para termofusionar Marca Tuboplus de 40 mm x  1 1/4"</t>
  </si>
  <si>
    <t>Suministro y colocacion de conexión conector c/ext de Polipropìleno para termofusionar Marca Tuboplus de 25 mm x  3/4"</t>
  </si>
  <si>
    <t>Suministro y colocacion de conexión conector c/ext de Cu de 1/2"</t>
  </si>
  <si>
    <t xml:space="preserve">Suministro y colocacion de cople de 32mm de Polipropìleno para termofusionar Marca Tuboplus </t>
  </si>
  <si>
    <t xml:space="preserve">Suministro y colocacion de conexión tuerca union de 1/2" de Cu </t>
  </si>
  <si>
    <t>Suministroy colocacion de Termometro Industrial con angulo ajustable para agua de condensacion de 9" de longitud Recto (0/160F)de: -18:A 72 C marca TRERICE.</t>
  </si>
  <si>
    <t>Suministroy colocacion de Conexión Cola de Cochino o Rizo Galvanizado de: 1/4 "Ø marca TRERICE.</t>
  </si>
  <si>
    <t>Suministro y colocacion de reduccion bushing galvanizada 1/2" - 1/4"</t>
  </si>
  <si>
    <t>Suministro y colocacion de cople galvanizado 1/4"</t>
  </si>
  <si>
    <t>Sumiinistro y colocacion de valvula de esfera 1/2" 125 lbs roscada mca. Urrea</t>
  </si>
  <si>
    <t>Sumiinistro y colocacion de valvula de esfera 3/4" 125 lbs roscada mca. Urrea</t>
  </si>
  <si>
    <t>Sumiinistro y colocacion de valvula de esfera 1 1/4" 125 lbs roscada mca. Urrea</t>
  </si>
  <si>
    <t>Sumiinistro y colocacion de valvula de esfera 1 1/2" 125 lbs roscada mca. Urrea</t>
  </si>
  <si>
    <t>Suministro y colocacion de valvula eliminadora de aire 1/2" 150 lbs c/int mca spira sarco</t>
  </si>
  <si>
    <t>Suministro y colocacion de valvula check de aire 1/2" c/int mca spira sarco</t>
  </si>
  <si>
    <t>ALIMENTACIONES DE INTERIORES DE CUARTO TIPO</t>
  </si>
  <si>
    <t xml:space="preserve">suministro y colocacion de tubo de 20mm de Polipropìleno para termofusionar Marca Tuboplus </t>
  </si>
  <si>
    <t>Suministro y colocación de  conector pipa hembra de 20 x 1/2 marca tuboplus para termofusionar</t>
  </si>
  <si>
    <t>Suministro y colocación de conector pipa macho de 20 x 1/2 marca  tuboplus para termofusionar</t>
  </si>
  <si>
    <t>Suministro y colocación de conector macho de 20 x 1/2 marca tuboplus para termofusionar</t>
  </si>
  <si>
    <t>Suministro y colocación de conector macho de 25 x 3/4 marca tuboplus para termofusionar</t>
  </si>
  <si>
    <t>Suministro y colocación de codo de 20mm marca tuboplus para termofusionar</t>
  </si>
  <si>
    <t>Sumiinistro y colocacion de valvula de compuerta 3/4" 125 lbs roscada mca. Urrea</t>
  </si>
  <si>
    <t>Sumiinistro y colocacion de valvula compuerta 1/2" 125 lbs roscada mca. Urrea</t>
  </si>
  <si>
    <t xml:space="preserve">Suministro y colocacion de tee de 50mm de Polipropìleno para termofusionar Marca Tuboplus </t>
  </si>
  <si>
    <t xml:space="preserve">Suministro y colocacion de tee de 32mm de Polipropìleno para termofusionar Marca Tuboplus </t>
  </si>
  <si>
    <t xml:space="preserve">Suministro y colocacion de tee de 25mm de Polipropìleno para termofusionar Marca Tuboplus </t>
  </si>
  <si>
    <t xml:space="preserve">Suministro y colocacion de tee de 20mm de Polipropìleno para termofusionar Marca Tuboplus </t>
  </si>
  <si>
    <t xml:space="preserve">Suministro y colocacion de reduccion de 32-25mm de Polipropìleno para termofusionar Marca Tuboplus </t>
  </si>
  <si>
    <t xml:space="preserve">Suministro y colocacion de reduccion de 25-20mm de Polipropìleno para termofusionar Marca Tuboplus </t>
  </si>
  <si>
    <t>suministro y colocacion deniple corrido galvanizado de 3/4</t>
  </si>
  <si>
    <t>lote</t>
  </si>
  <si>
    <t>ALIMENTACIÓN INTERIORES DE SANITARIOS PÚBLICOS DE LOBBY Y BAÑOS VESTIDORES EMPLEADOS</t>
  </si>
  <si>
    <t xml:space="preserve">Suministro y colocacion de conexión tuerca union 50mm de Polipropìleno para termofusionar Marca Tuboplus </t>
  </si>
  <si>
    <t xml:space="preserve">Suministro y colocacion de conexión tuerca union 32mm de Polipropìleno para termofusionar Marca Tuboplus </t>
  </si>
  <si>
    <t xml:space="preserve">Suministro y colocacion de conexión tuerca union 25mm de Polipropìleno para termofusionar Marca Tuboplus </t>
  </si>
  <si>
    <t xml:space="preserve">Suministro y colocacion de conexión reduccion 50mm - 32mm de Polipropìleno para termofusionar Marca Tuboplus </t>
  </si>
  <si>
    <t xml:space="preserve">Suministro y colocacion de conexión reduccion 25mm - 20mm para termofusionar Marca Tuboplus </t>
  </si>
  <si>
    <t>Suministro y colocacion de valvula esfera roscada 1 1/2" 125 lbs mca urrea</t>
  </si>
  <si>
    <t>Suministro y colocacion de valvula esfera roscada 1" 125 lbs mca urrea</t>
  </si>
  <si>
    <t>Suministro y colocacion de valvula esfera roscada 3/4" 125 lbs mca urrea</t>
  </si>
  <si>
    <t>Suministro y colocacion de llave angular 3/4" 125 lbs mca helvex</t>
  </si>
  <si>
    <t>Suministro y colocacion de llave angular 1/2" 125 lbs mca helvex</t>
  </si>
  <si>
    <t>Suministro y colocacion de conexión conector c/ext de Polipropìleno para termofusionar Marca Tuboplus de 40 mm x 1 1/4"</t>
  </si>
  <si>
    <t>Suministro y colocacion de conexión conector c/ext de Polipropìleno para termofusionar Marca Tuboplus de 32 mm x 1"</t>
  </si>
  <si>
    <t xml:space="preserve">Suministro y colocacion de conexión tee de 50mm de Polipropìleno para termofusionar Marca Tuboplus </t>
  </si>
  <si>
    <t xml:space="preserve">Suministro y colocacion de conexión tee de 32mm de Polipropìleno para termofusionar Marca Tuboplus </t>
  </si>
  <si>
    <t xml:space="preserve">Suministro y colocacion de conexión tee de 25mm de Polipropìleno para termofusionar Marca Tuboplus </t>
  </si>
  <si>
    <t xml:space="preserve">Suministro y colocacion de conexión tee  reducida central de 1 x 1 x 1/2 de Polipropìleno para termofusionar Marca Tuboplus </t>
  </si>
  <si>
    <t xml:space="preserve">Suministro y colocacion de conexión tee  reducida central de 3/4 X 3/4 X 1/2 de Polipropìleno para termofusionar Marca Tuboplus </t>
  </si>
  <si>
    <t xml:space="preserve">Suministro y colocacion de tubo 50mm de Polipropìleno para termofusionar Marca Tuboplus </t>
  </si>
  <si>
    <t xml:space="preserve">Suministro y colocacion de tubo 32mm de Polipropìleno para termofusionar Marca Tuboplus </t>
  </si>
  <si>
    <t xml:space="preserve">Suministro y colocacion de tubo 25mm de Polipropìleno para termofusionar Marca Tuboplus </t>
  </si>
  <si>
    <t xml:space="preserve">Suministro y colocacion de tubo 20mm de Polipropìleno para termofusionar Marca Tuboplus </t>
  </si>
  <si>
    <t xml:space="preserve">Suministro y colocacion de conexión tapon macho galvanizado de 20mm </t>
  </si>
  <si>
    <t xml:space="preserve">Suministro y colocacion de conexión tapon macho galvanizado de 25mm </t>
  </si>
  <si>
    <t>DESAGÜE Y VENTILACIÓN DE INTERIORES DE CUARTO TIPO, INCLUYE DRENES DE F&amp;C´s</t>
  </si>
  <si>
    <t xml:space="preserve">Suministro y colocacion de tubo de 100mm de PVC sanitario </t>
  </si>
  <si>
    <t xml:space="preserve">m </t>
  </si>
  <si>
    <t xml:space="preserve">Suministro y colocacion de tubo de 50mm de PVC sanitario </t>
  </si>
  <si>
    <t xml:space="preserve">Suministro y colocacion de tubo de 19mm de PVC hidraulico </t>
  </si>
  <si>
    <t>Suministro y colocacion de conexión codo 19mm x 90° de PVC hidráulico</t>
  </si>
  <si>
    <t xml:space="preserve">Suministro y colocacion de conexión codo 50mm x 90° de PVC sanitario </t>
  </si>
  <si>
    <t>Suministro y colocacion de conexión codo 100mm x 45° de PVC sanitario</t>
  </si>
  <si>
    <t>Suministro y colocación de conexión codo 50mm x 45° de PVC sanitario</t>
  </si>
  <si>
    <t>Suministro y colocacion de conexión codo 100mm x 90° de PVC sanitario con salida trasera</t>
  </si>
  <si>
    <t>Suministro y colocación de yee doble de PVC sanitario de 100mm</t>
  </si>
  <si>
    <t>Suministro y colocación de yee sencilla de PVC sanitario de 100mm</t>
  </si>
  <si>
    <t>Suministro y colocación de yee sencilla de PVC sanitario de 50mm</t>
  </si>
  <si>
    <t>Suministro y colocacion  de tee de PVC sanitario de 50mm</t>
  </si>
  <si>
    <t>Suministro y colocacion  de reducción de PVC sanitario de 100mm x 50 mm</t>
  </si>
  <si>
    <t>Suministro y colocacion  de reducción de PVC hidráulica de 50mm x 19 mm</t>
  </si>
  <si>
    <t>Suministro y colocacion de coladera Helvex 282</t>
  </si>
  <si>
    <t>Suministro y colocacion  de adaptador espiga PVC sanitario de 100mm</t>
  </si>
  <si>
    <t>Suministro y colocacion  de adaptador espiga PVC sanitario de 50mm</t>
  </si>
  <si>
    <t>DESAGUES Y VENTILACIONES DE INTERIORES DE SANITARIOS, BAÑOS COLABORADORES Y BAÑOS PUBLICOS</t>
  </si>
  <si>
    <t>Suministro y colocación de codo de PVC sanitario de 90° x 100mm con ventila trasera de  50mm</t>
  </si>
  <si>
    <t>Suministro y colocación de codo de PVC sanitario de 45° x 100mm unicople</t>
  </si>
  <si>
    <t>Suministro y colocacion de conexión codo 50mm x 45° de PVC unicople</t>
  </si>
  <si>
    <t>Suministro y colocacion de conexión codo 50mm x 90° de PVC unicople</t>
  </si>
  <si>
    <t>Suministro y colocación de yee doble de PVC unicople de 100mm</t>
  </si>
  <si>
    <t>Suministro y colocación de yee sencilla de PVC unicople de 100mm</t>
  </si>
  <si>
    <t>Suministro y colocación de yee doble con reduciion de PVC unicople de 100mm - 50mm</t>
  </si>
  <si>
    <t>Suministro y colocación de yee sencilla con reduciion de PVC unicople de 100mm - 50mm</t>
  </si>
  <si>
    <t>Suministro y colocacion de reducción de 100X50mm de PVC anger.</t>
  </si>
  <si>
    <t>Suministro y colocación de yee doble de PVC unicople de 50mm</t>
  </si>
  <si>
    <t>Suministro y colocación de tee sencilla de PVC unicople de 50mm</t>
  </si>
  <si>
    <t>Suministro y colocación de adaptador galvanizado de espiga de PVC con 100mm</t>
  </si>
  <si>
    <t>Suministro y colocación de adaptador galvanizado de espiga PVC de 50 mm</t>
  </si>
  <si>
    <t>Suministro y colocación de tapon rgistro tapa bce, de PVC de 100mmM</t>
  </si>
  <si>
    <t>Suministro y colocación de coladera Helvex # 282-H</t>
  </si>
  <si>
    <t>Suministro y colocación de coladera marca Helvex # 1342</t>
  </si>
  <si>
    <t>Suministro y colocación de soporte tipo pera de 100mm</t>
  </si>
  <si>
    <t>Suministro y colocación de soporte tipo pera de 50mm</t>
  </si>
  <si>
    <t>Suministro y colocacion de anillo de hule de 50 mm de PVC unicople.</t>
  </si>
  <si>
    <t>Suministro y colocacion de anillo de hule de 100 mm de PVC unicople.</t>
  </si>
  <si>
    <t>COLUMNAS DE AGUAS NEGRAS Y VENTILA</t>
  </si>
  <si>
    <t xml:space="preserve">Suministro y colocacion de tubo pvc sanitario 150mm </t>
  </si>
  <si>
    <t xml:space="preserve">Suministro y colocacion de tubo pvc sanitario 100mm </t>
  </si>
  <si>
    <t xml:space="preserve">Suministro y colocacion de tubo pvc sanitario 75mm </t>
  </si>
  <si>
    <t xml:space="preserve">Suministro y colocacion de tubo pvc sanitario 50 mm </t>
  </si>
  <si>
    <t xml:space="preserve">Suministro y colocacion de codo pvc sanitario unicople 100mm x 90° </t>
  </si>
  <si>
    <t xml:space="preserve">Suministro y colocacion de codo pvc sanitario unicople 100mm x 45° </t>
  </si>
  <si>
    <t xml:space="preserve">Suministro y colocacion de codo pvc sanitario unicople 50mm x  90° </t>
  </si>
  <si>
    <t xml:space="preserve">Suministro y colocacion de codo pvc sanitario unicople 50mm x 45° </t>
  </si>
  <si>
    <t xml:space="preserve">Suministro y colocacion de codo fierro negro 100mm x 45° </t>
  </si>
  <si>
    <t xml:space="preserve">Suministro y colocacion de tee sencilla pvc sanitaria  50mm </t>
  </si>
  <si>
    <t xml:space="preserve">Suministro y colocacion de tee sencilla pvc sanitaria  75-75-50mm </t>
  </si>
  <si>
    <t xml:space="preserve">Suministro y colocacion de yee sencilla pvc sanitario 50mm </t>
  </si>
  <si>
    <t xml:space="preserve">Suministro y colocacion de yee doble pvc sanitario 100mm </t>
  </si>
  <si>
    <t xml:space="preserve">Suministro y colocacion de reducción de  pvc sanitario 75mm - 50mm </t>
  </si>
  <si>
    <t xml:space="preserve">Suministro y colocacion de reducción de  pvc sanitario 100mm - 75mm </t>
  </si>
  <si>
    <t xml:space="preserve">Suministro y colocacion de yee reducida pvc sanitario 100 x 75mm </t>
  </si>
  <si>
    <t>COLECTOR GENERAL DE AGUAS NEGRAS</t>
  </si>
  <si>
    <t xml:space="preserve">Suministro y colocacion de tubo alcantarillado  200mm </t>
  </si>
  <si>
    <t>Suministro y colocacion de tubo alcantarillado  150mm</t>
  </si>
  <si>
    <t>Suministro y colocacion de tubo alcantarillado  100mm</t>
  </si>
  <si>
    <t xml:space="preserve">Suministro y colocacion de codo de drenaje  200mm x 45° </t>
  </si>
  <si>
    <t xml:space="preserve">Suministro y colocacion de codo pvc sanitario unicople 150mm x 45° </t>
  </si>
  <si>
    <t xml:space="preserve">Suministro y colocacion de yee sencilla para drenaje 200mm </t>
  </si>
  <si>
    <t xml:space="preserve">Suministro y colocacion de yee sencilla pvc sanitario 150mm </t>
  </si>
  <si>
    <t xml:space="preserve">Suministro y colocacion de yee sencilla pvc sanitario 100mm </t>
  </si>
  <si>
    <t xml:space="preserve">Suministro y colocacion de yee doble pvc sanitario 150mm </t>
  </si>
  <si>
    <t>Suministro y colocacion de yee reduccion de 100 mmm- 50 mm</t>
  </si>
  <si>
    <t>Suministro y colocacion de reduccion para drenaje 200mm x 150mm</t>
  </si>
  <si>
    <t>Suministro y colocacion de reduccion drenaje  200mm x 100mm</t>
  </si>
  <si>
    <t>Suministro y colocacion de reduccion pvc anger 150mm x 100mm</t>
  </si>
  <si>
    <t>Suministro y colocacion de reduccion pvc anger 100mm x 50mm</t>
  </si>
  <si>
    <t>Suministro y colocacion de cople de 200 mm drenaje</t>
  </si>
  <si>
    <t>Suministro y colocacion de cople de 150 mm pvc sanitario</t>
  </si>
  <si>
    <t>Suministro y colocacion de cople de 100 mm pvc sanitario</t>
  </si>
  <si>
    <t>Suministro y colocacion de cople de 50 mm pvc sanitario</t>
  </si>
  <si>
    <t xml:space="preserve">Suministro y colocacion de tapon registro  </t>
  </si>
  <si>
    <t>COLECTOR GENERAL DE AGUAS PLUVIALES</t>
  </si>
  <si>
    <t>Geberit Pluvia roof outlet, 14 l, with contact sheet</t>
  </si>
  <si>
    <t>Geberit HDPE straight lined pipe, dia. 50 mm</t>
  </si>
  <si>
    <t>Geberit HDPE straight lined pipe, dia. 56 mm</t>
  </si>
  <si>
    <t>Geberit HDPE straight lined pipe, dia. 63 mm</t>
  </si>
  <si>
    <t>Geberit HDPE straight lined pipe, dia. 75 mm</t>
  </si>
  <si>
    <t>Geberit HDPE bend 45°, dia. 50 mm</t>
  </si>
  <si>
    <t>Geberit HDPE bend 90° long, dia. 50 mm</t>
  </si>
  <si>
    <t>Geberit electrofusion sleeve coupling, dia. 50 mm</t>
  </si>
  <si>
    <t>Geberit HDPE bend 45°, dia. 56 mm</t>
  </si>
  <si>
    <t>Geberit HDPE concentric reducer, short, dia. 56 x 50 mm</t>
  </si>
  <si>
    <t>Geberit HDPE expansion socket, dia. 56 mm</t>
  </si>
  <si>
    <t>Geberit electrofusion sleeve coupling, dia. 56 mm</t>
  </si>
  <si>
    <t>Geberit HDPE concentric reducer, short, dia. 63 x 56 mm</t>
  </si>
  <si>
    <t>Geberit electrofusion sleeve coupling, dia. 63 mm</t>
  </si>
  <si>
    <t>Geberit HDPE bend 45°, dia. 75 mm</t>
  </si>
  <si>
    <t>Geberit HDPE bend 90° long, dia. 75 mm</t>
  </si>
  <si>
    <t>Geberit HDPE Y-branch fitting 45°, dia. 75 x 50 mm</t>
  </si>
  <si>
    <t>Geberit HDPE Y-branch fitting 45°, dia. 75 x 75 mm</t>
  </si>
  <si>
    <t>Geberit HDPE concentric reducer, short, dia. 75 x 56 mm</t>
  </si>
  <si>
    <t>Geberit HDPE concentric reducer, short, dia. 75 x 63 mm</t>
  </si>
  <si>
    <t>Geberit HDPE expansion socket, double flange, dia. 75 mm</t>
  </si>
  <si>
    <t>Geberit electrofusion sleeve coupling, dia. 75 mm</t>
  </si>
  <si>
    <t>Geberit adjustable pipe bracket, with threaded nut G1/2, for fixed-point welding strip, dia. 50 mm</t>
  </si>
  <si>
    <t>Geberit Pluvia mounting plate with threaded nut 1/2''</t>
  </si>
  <si>
    <t>Geberit threaded rod M10, length 50 cm</t>
  </si>
  <si>
    <t>Geberit mounting plate round 3-hole, with coupling M10</t>
  </si>
  <si>
    <t>Geberit Pluvia suspension element for square profile</t>
  </si>
  <si>
    <t>Geberit Pluvia square profile support rail</t>
  </si>
  <si>
    <t>Geberit Pluvia connection element for square profile</t>
  </si>
  <si>
    <t>Geberit Pluvia tension wedge</t>
  </si>
  <si>
    <t>Geberit electrofusion tape for anchor bracket, dia. 56mm</t>
  </si>
  <si>
    <t>Geberit adjustable pipe bracket, with threaded nut G1/2, for fixed-point welding strip, dia. 56 mm</t>
  </si>
  <si>
    <t>Geberit electrofusion tape for anchor bracket, dia. 75 mm</t>
  </si>
  <si>
    <t>Geberit adjustable pipe bracket, with threaded nut G1/2, for fixed-point welding strip, dia. 75 mm</t>
  </si>
  <si>
    <t>Geberit Pluvia pipe bracket, adjustable, dia. 75 mm</t>
  </si>
  <si>
    <t>COLOCACION DE MUEBLES SANITARIOS Y SUS ACCESORIOS</t>
  </si>
  <si>
    <t xml:space="preserve">suministro y Colocacion de Inodoro tanque bajo </t>
  </si>
  <si>
    <t>suministro y Colocacion de WC fluxometro</t>
  </si>
  <si>
    <t>suministro y Colocacion de Mingitorio</t>
  </si>
  <si>
    <t xml:space="preserve">suministro y Colocacion de Regadera </t>
  </si>
  <si>
    <t>suministro y Colocación de Monomando de regadera.</t>
  </si>
  <si>
    <t>suministro y Colocacion de Válvula Angular para inododro marca coflex.</t>
  </si>
  <si>
    <t>suministro y Colocacion de Alimentador Flexible para inodoro marca coflex.</t>
  </si>
  <si>
    <t>suministro y Colocacion de Junta de Cera para cello de inodoro.</t>
  </si>
  <si>
    <t>suministro y Colocación de Pijas para fijación de inodoro.</t>
  </si>
  <si>
    <t>suministro y Colocación de Valvula Angular para lavabo marca coflex.</t>
  </si>
  <si>
    <t>suministro y Colocacion de Alimentador Flexible para lavabo marca coflex.</t>
  </si>
  <si>
    <t>suministro y Colocación de Contra y cespol para lavabo.</t>
  </si>
  <si>
    <t>suministro y Colocación de Barra de seguridad 30 cm.</t>
  </si>
  <si>
    <t>suministro y Colocación de Jabonera.</t>
  </si>
  <si>
    <t>suministro y Colocación de Gancho sencillo.</t>
  </si>
  <si>
    <t>suministro y Colocación de Porta papel.</t>
  </si>
  <si>
    <t>suministro y Colocación de Toallero de barra.</t>
  </si>
  <si>
    <t>suministro y Colocación de Toallero de argolla.</t>
  </si>
  <si>
    <t>suministo de Material de consumo e imprevistos.</t>
  </si>
  <si>
    <t>ALIMENTACION DE AGUA FRIA Y AGUA CALIENTE EN COCINA</t>
  </si>
  <si>
    <t>Suministro y colocación de conector macho de 40 x 1 1/4 marca tuboplus para termofusionar</t>
  </si>
  <si>
    <t>Suministro y colocación de conector macho de 32 x 1" marca tuboplus para termofusionar</t>
  </si>
  <si>
    <t>Suministro y colocación de codo de 20mm marcas tuboplus para termofusionar</t>
  </si>
  <si>
    <t>Sumiinistro y colocacion de valvula de esfera  de 1"" 125 lbs roscada mca. Urrea</t>
  </si>
  <si>
    <t xml:space="preserve">Suministro y colocacion de tee reducida central de 63mmx63mmx40mm de Polipropìleno para termofusionar Marca Tuboplus </t>
  </si>
  <si>
    <t xml:space="preserve">Suministro y colocacion de reduccion de 40-32mm de Polipropìleno para termofusionar Marca Tuboplus </t>
  </si>
  <si>
    <t>SUMINISTRO Y COLOCACION DEL EQUIPO DÚPLEX Y DE TRATAMIENTO DE AGUA.</t>
  </si>
  <si>
    <t>Paquete de Bombeo Dúplex Trasvase marca Armstrong Series 4270-1.5x1.25x5.5-3 hp, diseñado para un gasto total de 16,64 GPM y con una presión de 50 MCA conformado por:</t>
  </si>
  <si>
    <t>Dos bombas centrifugas horizontales Series 4270-1.5x1.25x5.5-3 hp, acopladas directamente a motor eléctrico de 3 HP / 220 V / 1 F / 60 Hz, 3500 RPM para operar cada una un gasto de 16,64 GPM y una presión de 50 MCA.</t>
  </si>
  <si>
    <t>Un Tanque precargado de membrana intercambiable con una capacidad de 300</t>
  </si>
  <si>
    <t>Un tablero de control automático marca Warrick serie AM16DTM+20+22 para un sistema hidroneumatico duplex con tanque de membrana. Este control opera dos bombas en función de la presión en el sistema por medio de 2 interruptores de presión (incluidos), cuenta con alternador simultaneo del tipo de estado solido enchufable de luz de monitoreo, sensor de bajo voltaje y aprobación UL.</t>
  </si>
  <si>
    <t>Dos Interruptores de presión y un Manómetro.</t>
  </si>
  <si>
    <t>Un Cabezal de  descarga de 2” de diámetro, fabricado con  Válvulas seccionado</t>
  </si>
  <si>
    <t>Todos dobre base estructural de acero, incluye: conexiones eléctricas entre bombas y tableros de control, así como conexión hidráulica (cabezal de succión y de descarga, válvulas de seccionamiento y check).</t>
  </si>
  <si>
    <t>Un equipo de filtrado tipo lecho profundo con valvula electronica digital marca AQUAPLUS modelo LPF-24 de 0.61 cm. De diametro por 1.90 cm de altura, con operación de 60 a 170 lts/min.</t>
  </si>
  <si>
    <t>Un equipo de filtrado con valvula electronica digit7al de carbon activado marca AQUAPLUS modelo CAF-24 de 0.61 cm de diametro por 2.30m de altura , con operación 35 a 120 lts/min</t>
  </si>
  <si>
    <t>Equipo suavizador DUPLEX tipo de cambio ionico, con valvula electronicadgital, marca AQUAPLUS, SF-450, de 55 a 277 LPM, de 0.61cm de diam. Y altura de 2.11m cada tanque y tanque salmuera 0.76cm. Y altura de 1.27m, con capacidad de 300,000 granos/dia de capacidad de intercambio.</t>
  </si>
  <si>
    <t>SUMINISTRO Y COLOCACION DEL EQUIPO DE BOMBEO HIDRONEUMATICO</t>
  </si>
  <si>
    <t>Paquete de Bombeo Triplex para sistema de Presión Constante a Velocidad Variable marca Armstrong Series 4700-VMS-10:05-5 hp, diseñado para un gasto total de 41 GPM y con una presión de 76 mca conformado por:</t>
  </si>
  <si>
    <t>Tres Bombas verticales multipasos Series 4700-VMS-10:05-5 hp, acopladas directamente a motor eléctrico de 5 HP @ 3530 RPM / 230 V. / 3 F. / 60 Hz; para operar cada una un gasto de 41 GPM y una presión de 76 mca</t>
  </si>
  <si>
    <t>Un Tablero de control y protección marca Warrick modelo TSRVV3B3VH350322, para sistema de bombeo a velocidad variable, presión constante de tres bombas con tres variadores de velocidad, este control opera las bombas a traves de un control programado digital en función de la presión en el sistema, por medio de un transductor de presión, el cual convierte la presión en mA.</t>
  </si>
  <si>
    <t>Un Tanque precargado con capacidad de 300 Lts. y una presión máxima de
operación de 140 PSI.</t>
  </si>
  <si>
    <t>Todo montado sobre base estructural de acero, incluye: conexión eléctrica entre bombas y tablero de control, así como conexión hidráulica (Cabezales de succión de 4" y descarga de 4" , válvulas de seccionamiento y check).</t>
  </si>
  <si>
    <t>SUMINISTRO Y COLOCACION DEL EQUIPO GENERADOR DE AGUA CALIENTE.</t>
  </si>
  <si>
    <t>Calentador Mars Ter Cal modelo LC II 900 EE de  226,800 Kcal/ Hr de entrada y 201,852 Kcal/hr de salida para proporcionar un gasto de 257 lts/min  y una eficiencia térmica del 81 %. (para trabajar con gas LP)</t>
  </si>
  <si>
    <t>Tanque cilíndrico vertical con capacidad nominal de 4,000 lts., así  como  su espesor en  6.35 mm (¼") en placa de acero al carbón S-A-36 incluyendo : Galvanizado por medio de inmersión, registro pasa hombre de 11" x 15", patas y coples # 150 para su instalación.</t>
  </si>
  <si>
    <t>Un : Lote de forro para los tanques de agua caliente con placas de insulshet de 50 mm.  de espesor y acabados en pintura elastica y lamina de aluminio calibre 26</t>
  </si>
  <si>
    <t>Un : Lote de forro para las tuberias de cobre de agua caliente con medias cañas de fibra de vidrio de 25 mm.  de espesor y acabados en lamina de aluminio calibre 26</t>
  </si>
  <si>
    <t>Un: Circulador de agua caliente marca armstrong serie E modelo E122 Series E12.2 ci 120V con susccion y descarga de 38 mm, motor electrico de 2/5 H.P a 115 VCA para manejar un gasto de 25,5 GPM contra 12 MCA.</t>
  </si>
  <si>
    <t>Un: Circulador de agua caliente marca armstrong Series 1060-3D-3 hp con susccion y descarga de 50 mm, motor electrico de 3 H.P a 1750 rpm, 3 F/ 60 hz/ 230 V para manejar un gasto de 98,73 GPM contra 12 MCA.</t>
  </si>
  <si>
    <t>Una: Bomba recirculadora de agua caliente marca armstrong Series 1060-2D-1.5 hp con succion y descarga 38 mm motor electrico de 1.5 H.P Trifásico en 220 VCA/3 F/60 hz a 1750 rpm para manejar un gasto de 87 GPM contra 12 MCA.</t>
  </si>
  <si>
    <t>Bomba circuladora para sistema tanque-calentador marca Armstrong Series H-H67-1 hp con succion y descarga de 50 mm, 230 V, 60 Hz, 1750 RPM,  HP,  esta diseñado para un gasto de 257 LPM y una carga de 12 mca</t>
  </si>
  <si>
    <t>Chimenea compuesta por : 14 Tramos de 3.00 mts. de largo cal. 12 de 30 cm., de diámetro bridados en sus extremos.</t>
  </si>
  <si>
    <t xml:space="preserve"> 1 Tramo de 2.00 mts. de largo cal. 12 de 30 cm., de diámetro bridado en sus extremos.</t>
  </si>
  <si>
    <t xml:space="preserve"> 1 Tramo de 2.00 mts. de largo cal. 12 de 25 cm., de diámetro bridado en sus extremos.</t>
  </si>
  <si>
    <t xml:space="preserve"> 2 Tramo de 1.60 mts. de largo cal. 12 de 25 cm., de diámetro bridados en sus extremos.</t>
  </si>
  <si>
    <t xml:space="preserve"> 4 Codos de 30 cm. de diámetro por 45° bridados en los extremos</t>
  </si>
  <si>
    <t xml:space="preserve"> 1 Codo de 25 cm. de diámetro por 90° bridado en los extremos</t>
  </si>
  <si>
    <t xml:space="preserve"> 1 Codo de 25 cm. de diámetro por 45° bridado en los extremos</t>
  </si>
  <si>
    <t xml:space="preserve"> 1 Yee de 30 cm. de diámetro por 25 cm bridado en los extremos</t>
  </si>
  <si>
    <t xml:space="preserve"> 1 Reducción de 30 cm. de diámetro por 25 cm bridado en los extremos</t>
  </si>
  <si>
    <t xml:space="preserve"> 1 Botaguas de 30 cm. de diámetro </t>
  </si>
  <si>
    <t xml:space="preserve"> 1 Cincho contra vientos de 30 cm. de diámetro </t>
  </si>
  <si>
    <t xml:space="preserve"> 1 Sombrero tipo chino de 30 cm. de diámetro </t>
  </si>
  <si>
    <t xml:space="preserve"> 1 Lote de forro</t>
  </si>
  <si>
    <t xml:space="preserve"> 1 Lote de soportería  </t>
  </si>
  <si>
    <t>SUMINISTRO Y COLOCACION DE BOMBA DE ACHIQUE PARA EL CUARTO DE MAQUINAS.</t>
  </si>
  <si>
    <t>Equipo de bombeo de Achique Duplex que incluye lo siguiente:                  2 BombaS sumergible mca. Barnes mod. 2AHS-101A, con motor electrico de 1 HP a 3450 rpm, 1F/60 hz/ 230 V. con diametro de descarga de 2" npt y paso de solidos de 1/2", para manejar un gasto de 70 GPM y una carga de 8 MCA.                                                                                                Un tablero de control y proteccion marca warrick mod. AM16DCA-10-12 para sistema de bombeo duplex de achique, este control opera dos bombas de 1 HP a 1F/ 60 hz/ 220 V en funcion del nivel de agua en el carcamo por medio de dos peras de nivel. El control cuenta con un alternador simultaneo del tipo de estado solido enchufable, el tablero contiene un interruptor termomagnetico para la proteccion del circuito de control, dos conjunto de guardamotor con contactor de acuerdo a la capacidad de los motores para la proteccion contra cortocircuito y sobrecarga, alojados en la puerta del gabinete se colocaran: dos lamparas indicadoras "bomba operando" y dos conmutadores de levas, para seleccionar el modo de operacion "manual-fuera-automatico". El gabinete metalico satisface la norma nema - 1</t>
  </si>
  <si>
    <t>Interruptores de nivel tipo pera de contacto con cápsula de mercurio.</t>
  </si>
  <si>
    <t>Lote eléctrico que incluye, canalizaciones de fuerza y control entre bombas, tablero y electroniveles</t>
  </si>
  <si>
    <t>Suministro y  fabricacion de cancel (C-6) para oficinas y habitaciones tipo de 1.20  x 1.50 mts a base de marco de aluminio anodizado blanco de 3" con cristal claro laminado de 4mm + PVB  de 0.76 mm+ un cristal claro de 3 mm,  junteado  son silicon. Incluye:  canes, andamios, colocación, fijación de todos los elementos, andamios, mano de obra, equipos, herramienta, y todo lo necesario para su correcta ejecución. Ver plano.</t>
  </si>
  <si>
    <t>PCI</t>
  </si>
  <si>
    <t>PROTECCION CONTRA INCENDIOS</t>
  </si>
  <si>
    <t>ALIMENTADOR RISER-LINEA PRINCIPAL</t>
  </si>
  <si>
    <t>Tubo de acero al carbono cédula 10, ASTM-A795 de 4"</t>
  </si>
  <si>
    <t>mts.</t>
  </si>
  <si>
    <t>Tubo cédula 40, acero al carbono, ASTM-A53 de 2"</t>
  </si>
  <si>
    <t>Te cédula 40, Mca. Star Fig. T1, extremos ranurados de 4"</t>
  </si>
  <si>
    <t>pza.</t>
  </si>
  <si>
    <t>Te roscada, hierro maleable, c. 40 de 2"</t>
  </si>
  <si>
    <t>Codo 90º, Mca. Star, mod. E1, extremos ranurados de 4"</t>
  </si>
  <si>
    <t>Codo 90º roscado, hierro maleable clase 150 de 2"</t>
  </si>
  <si>
    <t>Cople rígido ranurado Mca. star mod. C4 de 4"</t>
  </si>
  <si>
    <t>Cople rígido ranurado Mca. star mod. C4 de 2"</t>
  </si>
  <si>
    <t>Cople flexible ranurado, Mac. Star mod. C3 de 4"</t>
  </si>
  <si>
    <t>Cople flexible ranurado, Mac. Star mod. C3 de 2"</t>
  </si>
  <si>
    <t>Niple céd. 40 de 1" x 4"</t>
  </si>
  <si>
    <t>Red. bushing roscada de hierro maleable c.150 1" a 1/2"</t>
  </si>
  <si>
    <t>Te mecánica Star, Fig. MT-1 ranur/ranurada de 4" x 3"</t>
  </si>
  <si>
    <t>Te mecánica Star, Fig. MT-1 ranur/ranurada de 4" x 2"</t>
  </si>
  <si>
    <t>Te mecánica Star, Fig. MT-1 ranur/roscada de 4" x 1"</t>
  </si>
  <si>
    <t>Tapón capa ranurado Mca. Star mod. K1 de 4"</t>
  </si>
  <si>
    <t>Soporte colgante para tubo de 4"</t>
  </si>
  <si>
    <t>Soporte colgante para tubo de 2"</t>
  </si>
  <si>
    <t>Soporte de oscilación lateral para tubo de 4"</t>
  </si>
  <si>
    <t>Soporte de oscilación lateral para tubo de 2"</t>
  </si>
  <si>
    <t>Soporte de oscilación longitudinal para tubo de 2"</t>
  </si>
  <si>
    <t>Soporte contra oscilación de cuatro vías p/tubo de 4"Ø</t>
  </si>
  <si>
    <t>Soporte contra oscilación de cuatro vías p/tubo de 2"Ø</t>
  </si>
  <si>
    <t>Toma siamesa de 4" x 2-2½" Marca Crocker terminada en bronce, cuerda inferior, con placa, tapones y cadenas.</t>
  </si>
  <si>
    <t>Válvula check columpio, Mod. G, ranurado c.300 UL/FM de 4"</t>
  </si>
  <si>
    <t>Red. bushing roscada de hierro maleable c.150 1/2" a 1/4"</t>
  </si>
  <si>
    <t>Rizo vertical acero negro roscado de 1/4"</t>
  </si>
  <si>
    <t>Valvula de aguja roscada de 1/4"</t>
  </si>
  <si>
    <t>Manometro de 0 a 300 PSI carátula de 3 1/2" puerto de 1/4"</t>
  </si>
  <si>
    <t>Valvula eliminadora de aire roscada 1"</t>
  </si>
  <si>
    <t>CASA DE MAQUINAS</t>
  </si>
  <si>
    <t>Tubo cédula 40, acero al carbono, ASTM-A53 de 6"</t>
  </si>
  <si>
    <t>Tubo cédula 40, acero al carbono, ASTM-A53 de 4"</t>
  </si>
  <si>
    <t>Tubo cédula 40, acero al carbono, ASTM-A53 de 1-1/2"</t>
  </si>
  <si>
    <t>Tubo cédula 40, acero al carbono, ASTM-A53 de 1-1/4"</t>
  </si>
  <si>
    <t>Tubo cédula 40, acero al carbono, ASTM-A53 de 1"</t>
  </si>
  <si>
    <t>Tubo cédula 40, acero al carbono, ASTM-A53 de 3/4"</t>
  </si>
  <si>
    <t>Tubo cédula 40, acero al carbono, ASTM-A53 de 1/2"</t>
  </si>
  <si>
    <t>Te cédula 40, Mca. Star Fig. T1, extremos ranurados de 6"</t>
  </si>
  <si>
    <t>Te roscada, hierro maleable, c. 40 de 1½"</t>
  </si>
  <si>
    <t>Te roscada, hierro maleable, c. 40 de 1¼"</t>
  </si>
  <si>
    <t>Te roscada, hierro maleable, c. 40 de 1"</t>
  </si>
  <si>
    <t>Te roscada, hierro maleable, c. 40 de 3/4"</t>
  </si>
  <si>
    <t>Te roscada, hierro maleable, c. 40 de 1/2"</t>
  </si>
  <si>
    <t>Codo 90º soldable, extremos biselados c. 40 6"</t>
  </si>
  <si>
    <t>Codo 90º, Mca. Star, mod. E1, extremos ranurados de 6"</t>
  </si>
  <si>
    <t>Codo 90º roscado, hierro maleable clase 150 de 1½"</t>
  </si>
  <si>
    <t>Codo 90º roscado, hierro maleable clase 150 de 1¼"</t>
  </si>
  <si>
    <t>Codo 90º roscado, hierro maleable clase 150 de 1"</t>
  </si>
  <si>
    <t>Codo 90º roscado, hierro maleable clase 150 de 3/4"</t>
  </si>
  <si>
    <t>Codo 90º roscado, hierro maleable clase 150 de 1/2"</t>
  </si>
  <si>
    <t>Tuerca unión negra roscada hierro mal. clase 150 de 2"</t>
  </si>
  <si>
    <t>Tuerca unión negra roscada hierro mal. clase 150 de 1¼"</t>
  </si>
  <si>
    <t>Tuerca unión negra roscada hierro mal. clase 150 de 1"</t>
  </si>
  <si>
    <t>Tuerca unión negra roscada hierro mal. clase 150 de 3/4"</t>
  </si>
  <si>
    <t>Tuerca unión negra roscada hierro mal. clase 150 de 1/2"</t>
  </si>
  <si>
    <t>Brida de aro deslizable, slip-on clase 150 6"</t>
  </si>
  <si>
    <t>Brida de aro deslizable, slip-on clase 150 4"</t>
  </si>
  <si>
    <t>Brida-adaptador ranurado marca Star, mod.F1 de 6"</t>
  </si>
  <si>
    <t>Brida-adaptador ranurado marca Star, mod.F1 de 4"</t>
  </si>
  <si>
    <t>Reducción excentrica soldable extremos biselados de 6" x 4" ced 40.</t>
  </si>
  <si>
    <t>Cople negro de hierro maleable clase 125 de 1¼"</t>
  </si>
  <si>
    <t>Cople rígido ranurado Mca. star mod. C4 de 6"</t>
  </si>
  <si>
    <t>Cople flexible ranurado, Mac. Star mod. C3 de 6"</t>
  </si>
  <si>
    <t>Red. campana ranurada Mca. Star, mod. CRS de 6" x 4"</t>
  </si>
  <si>
    <t>Red. bushing roscada de hierro maleable c.150 2" a 1½"</t>
  </si>
  <si>
    <t>Red. bushing roscada de hierro maleable c.150 1½" a 1"</t>
  </si>
  <si>
    <t>Te mecánica Star, Fig. MT-1 ranurada de 6" x 1½"</t>
  </si>
  <si>
    <t>Te mecánica Star, Fig. MT-1 ranurada de 6" x 1¼"</t>
  </si>
  <si>
    <t>Te mecánica Star, Fig. MT-1 ranur/roscada de 4" x 2"</t>
  </si>
  <si>
    <t>Te mecánica Star, Fig. MT-1 ranur/roscada de 4" x 1¼"</t>
  </si>
  <si>
    <t>Empaque Garlock de 1/8" para brida de 6"</t>
  </si>
  <si>
    <t>Empaque Garlock de 1/8" para brida de 4"</t>
  </si>
  <si>
    <t>Jgo. de tornillo cab. Hexagonal galvaniz. de 3/4" x 3½" c/ tca</t>
  </si>
  <si>
    <t>jgo.</t>
  </si>
  <si>
    <t>Jgo. de tornillo cab. Hexagonal galvaniz. de 5/8" x 3" c/ tca</t>
  </si>
  <si>
    <t>Soporte colgante para tubo de 6"</t>
  </si>
  <si>
    <t>Soporte colgante para tubo de 1½"</t>
  </si>
  <si>
    <t>Soporte colgante para tubo de 1¼"</t>
  </si>
  <si>
    <t>Soporte colgante para tubo de 1"</t>
  </si>
  <si>
    <t>Soporte de oscilación lateral para tubo de 6"</t>
  </si>
  <si>
    <t>Soporte de oscilación longitudinal para tubo de 6"</t>
  </si>
  <si>
    <t>Soporte de oscilación longitudinal para tubo de 4"</t>
  </si>
  <si>
    <t>Rociador de bulbo tipo upright Temp. 155°F, de 1/2" K 5.6, acabado bronce modelo F1, respuesta estándar Marca Reliable.</t>
  </si>
  <si>
    <t>Válvula de mariposa Marca Nibco, clase 300, ranurada de 6" con Damper.</t>
  </si>
  <si>
    <t>Válvula de mariposa Marca Nibco, clase 300, ranurada de 2" con Damper.</t>
  </si>
  <si>
    <t>Válvula de mariposa Marca Nibco, clase 300, ranurada de 6" sin damper.</t>
  </si>
  <si>
    <t>Válvula Nibco bridada OS&amp;Y, UL/FM, clase 250 de 6"</t>
  </si>
  <si>
    <t>Válvula United roscada OS&amp;Y, UL/FM, clase 200 de 1 1/4"</t>
  </si>
  <si>
    <t>Válvula check columpio, Mod. G, ranurado c.300 UL/FM de 6"</t>
  </si>
  <si>
    <t>Válvula check columpio Nibco, clase 200 roscado 2"</t>
  </si>
  <si>
    <t>Válvula check columpio Nibco, clase 200 roscado 1 1/4"</t>
  </si>
  <si>
    <t>Válvula check columpio Nibco, clase 200 roscado 1/2"</t>
  </si>
  <si>
    <t>Interruptor de flujo de 2" System Sensor</t>
  </si>
  <si>
    <t>Válvula de prueba y dren de 1"x1/2" AGF, roscada</t>
  </si>
  <si>
    <t>Medidor de Flujo U.L/F.M. marca GLOBAL VISION modelo K-500-6 de extremos ranurados de 6".</t>
  </si>
  <si>
    <t>Placa antivortex 0.50m x 0.50m x 1/4" acero</t>
  </si>
  <si>
    <t>Placa barrera de humedad de 0.5m x 0.5m x 1/4" acero</t>
  </si>
  <si>
    <t>Soporte tipo silleta para tubo de 6" a 4" con base de placa y tubo de 3" cedula 40</t>
  </si>
  <si>
    <t>Anclas de 5/8" x 9 7/8"</t>
  </si>
  <si>
    <t>Lote de tubería conduit pared gruesa, condulets de 3/4", cable THW calibre 12 para la cometida electrica del tablero a la bomba jockey (acometida principal es por otros).</t>
  </si>
  <si>
    <t>Lte.</t>
  </si>
  <si>
    <t>Lote de tubería conduit pared gruesa, condulets de 2", cable THW calibre 2 para la cometida electrica del tablero a la bomba electrica principal (acometida principal es por otros).</t>
  </si>
  <si>
    <t>Lote de tuberías de cobre tipo L y conexiones de 1/2" para lineas piloto.</t>
  </si>
  <si>
    <t>Bomba centrifuga para servicio contra incendio Listada UL y Aprobada FM para 500 GPM @ 130 psi marca Xylem-AC Fire Pump modelo 4x4x9.5F seria 1580 IN-Line @ 3550 rpm, acoplada a motor eléctrico marca USEM tipo ODP frame 326 de 60 HP con 3550 rpm, incluye tablero de control marca Cutler Hammer modelo FD70 gabinete Nema 2 para arranque full service wye delta open en 220 VCA, con accesorios incluidos, set de manometros (succión y descarga), válvula eliminadora de aire y válvula de alivio de carcaza.</t>
  </si>
  <si>
    <t>Bomba jockey multipasos In Line marca Xylem-Goulds modelo 1SV13FD4F20 de 13 stages para 5 gpm @ 40 psi, motor grudfos de 1.5 HP a 3500 rpm, incluye tabero de control marca Cutler Hammer modelo XTJP gabinete nema 2 en 220 VCA, incluye válvula de alivio de 3/4"</t>
  </si>
  <si>
    <t>PLANTA BAJA DEL HOTEL (SERVICIOS)</t>
  </si>
  <si>
    <t>Tubo de acero al carbono cédula 10, ASTM-A795 de 3"</t>
  </si>
  <si>
    <t>Mts.</t>
  </si>
  <si>
    <t>Tubo de acero al carbono cédula 10, ASTM-A795 de 2½"</t>
  </si>
  <si>
    <t>Tubo cédula 40, acero al carbono, ASTM-A53 de 1½"</t>
  </si>
  <si>
    <t>Tubo cédula 40, acero al carbono, ASTM-A53 de 1¼"</t>
  </si>
  <si>
    <t>Te cédula 40, Mca. Star Fig. T1, extremos ranurados de 3"</t>
  </si>
  <si>
    <t>Te cédula 40, Mca. Star Fig. T1, extremos ranurados de 2½"</t>
  </si>
  <si>
    <t>Codo 90º, Mca. Star, mod. E1, extremos ranurados de 3"</t>
  </si>
  <si>
    <t>Codo 90º, Mca. Star, mod. E1, extremos ranurados de 1½"</t>
  </si>
  <si>
    <t>Cople rígido ranurado Mca. star mod. C4 de 3"</t>
  </si>
  <si>
    <t>Cople rígido ranurado Mca. star mod. C4 de 2½"</t>
  </si>
  <si>
    <t>Cople rígido ranurado Mca. star mod. C4 de 1½"</t>
  </si>
  <si>
    <t>Cople flexible ranurado, Mac. Star mod. C3 de 3"</t>
  </si>
  <si>
    <t>Cople flexible ranurado, Mac. Star mod. C3 de 1½"</t>
  </si>
  <si>
    <t>Cople ranurado reducido Mca.Star, mod. 3" X 2½"</t>
  </si>
  <si>
    <t>Cople ranurado reducido Mca.Star, mod. 2½" x 2"</t>
  </si>
  <si>
    <t>Red. bushing roscada de hierro maleable c.150 2" a 1¼"</t>
  </si>
  <si>
    <t>Red. bushing roscada de hierro maleable c.150 1½" a 1¼"</t>
  </si>
  <si>
    <t>Red. bushing roscada de hierro maleable c.150 1¼" a 1"</t>
  </si>
  <si>
    <t>Te mecánica Star, Fig. MT-1 ranur/roscada de 4" x 3"</t>
  </si>
  <si>
    <t>Te mecánica Star, Fig. MT-1 ranur/roscada de 3" x 2½"</t>
  </si>
  <si>
    <t>Te mecánica Star, Fig. MT-1 ranur/roscada de 3" x 1"</t>
  </si>
  <si>
    <t>Te mecánica Star, Fig. MT-1 ranur/roscada de 2½" x 1½"</t>
  </si>
  <si>
    <t>Te mecánica Star, Fig. MT-1 ranur/roscada de 2½" x 1¼"</t>
  </si>
  <si>
    <t>Te mecánica Star, Fig. MT-1 ranur/roscada de 2½" x 1"</t>
  </si>
  <si>
    <t>Tapón capa ranurado Mca. Star mod. K1 de 2½"</t>
  </si>
  <si>
    <t>Soporte colgante para tubo de 3"</t>
  </si>
  <si>
    <t>Soporte colgante para tubo de 2½"</t>
  </si>
  <si>
    <t>Soporte de oscilación lateral para tubo de 3"</t>
  </si>
  <si>
    <t>Soporte de oscilación lateral para tubo de 2½"</t>
  </si>
  <si>
    <t>Soporte de oscilación lateral para tubo de 1½"</t>
  </si>
  <si>
    <t>Soporte de oscilación longitudinal para tubo de 3"</t>
  </si>
  <si>
    <t>Soporte de oscilación longitudinal para tubo de 2½"</t>
  </si>
  <si>
    <t>Rociador de bulbo de cuarzo pendent Temp.155°F, de 1/2" K 5.6, acabado cromo modelo F1, respuesta estándar Marca Reliable.</t>
  </si>
  <si>
    <t>Chapetón GF1 2 piezas cromado 1/2"</t>
  </si>
  <si>
    <t>Manguera de 1½" x 30 mt con mecanismo de despliegue rápido modelo 2510, Valvula angular de 1-1/2"Ø y gabinete de empotrar, marca Potter-Roemer.</t>
  </si>
  <si>
    <t>Manguera de 1½" x 30 mt con mecanismo de despliegue rápido modelo 2510, Valvula angular de 1-1/2"Ø y gabinete de empotrar tipo libro, marca Potter-Roemer.</t>
  </si>
  <si>
    <t>Válvula de mariposa Marca Nibco, clase 300, ranurada de 3" con damper.</t>
  </si>
  <si>
    <t>Válvula United roscada OS&amp;Y, UL/FM, clase 200 de 1"</t>
  </si>
  <si>
    <t>Interruptor de flujo de 3" System Sensor</t>
  </si>
  <si>
    <t>Soporte de oscilación lateral para tubo de 1 1/2"</t>
  </si>
  <si>
    <t>SUMINISTRO E INSTALACION DE TUBERIAS, CONEXIONES Y ROCIADORES PARA HABITACIONES</t>
  </si>
  <si>
    <t>Cople roscado, hierro maleable clase 150 de 2"</t>
  </si>
  <si>
    <t>Red. campana roscada HM clase 150 roscada 1" a ½"</t>
  </si>
  <si>
    <t>Te mecánica Star, Fig. MT-1 ranur/roscada de 3" x 1½"</t>
  </si>
  <si>
    <t>Te mecánica Star, Fig. MT-1 ranur/roscada de 2" x 1"</t>
  </si>
  <si>
    <t>Tapón capa roscado, hierro maleable clase 150 de 1"</t>
  </si>
  <si>
    <t>Rociador de bulbo tipo upright Temp. 286°F, de 1/2" K 5.6, acabado bronce modelo F1, respuesta estándar Marca Reliable.</t>
  </si>
  <si>
    <t>Manguera de 1½" x 30 mt con mecanismo de despliegue rápido modelo 2510, Valvula angular de 2"Ø y gabinete de sobreponer, marca Potter-Roemer.</t>
  </si>
  <si>
    <t>Soporte colgante para tubo de 3/4"</t>
  </si>
  <si>
    <t>Rociador de bulbo de cuarzo side wall EC8 Temp.155°F, de 1/2" x 1/2", acabado cromo, Marca Reliable.</t>
  </si>
  <si>
    <t>Tubo de CPVC para cementar de 3/4"</t>
  </si>
  <si>
    <t>Tubo de CPVC para cementar de 1"</t>
  </si>
  <si>
    <t>Tubo de CPVC para cementar de 1½"</t>
  </si>
  <si>
    <t>Tubo de CPVC para cementar de 2"</t>
  </si>
  <si>
    <t>Tubo de CPVC para cementar de 3"</t>
  </si>
  <si>
    <t>Codo de CPVC de 90º para cementar de 3/4"</t>
  </si>
  <si>
    <t>Codo de CPVC de 90º para cementar de 1"</t>
  </si>
  <si>
    <t>Codo de CPVC de 90º para cementar de 1-1/4"</t>
  </si>
  <si>
    <t>Codo adaptador 90º, cementar de 3/4" x 1/2" bronce NPT</t>
  </si>
  <si>
    <t>Te recta de CPVC para cementar de 3"</t>
  </si>
  <si>
    <t>Te reducida de CPVC para cementar de 1" x 3/4" x 3/4"</t>
  </si>
  <si>
    <t>Te reducida de CPVC para cementar de 2" x 2" x 1"</t>
  </si>
  <si>
    <t>Te reducida de CPVC para cementar de 2" x 2" x 1-1/4"</t>
  </si>
  <si>
    <t>Te reducida de CPVC para cementar de 3" x 3" x 1½"</t>
  </si>
  <si>
    <t>Cople reducido para cementar (espiga x socket) de 3" x 2"</t>
  </si>
  <si>
    <t>Adapt. para rociador, cementar x inj. bronce de 1" x ½" NPT</t>
  </si>
  <si>
    <t>Adapt. para tubo, cementar x hembra bronce NPT de 1"</t>
  </si>
  <si>
    <t>Adapt. para tubo, cementar x ranura de 1½"</t>
  </si>
  <si>
    <t>Adapt. para tubo, cementar x ranura de 3"</t>
  </si>
  <si>
    <t>Tapón cachucha de CPVC para cementar de 2"</t>
  </si>
  <si>
    <t xml:space="preserve">TOTAL </t>
  </si>
  <si>
    <t>TOTAL</t>
  </si>
  <si>
    <t>ADICIONAL</t>
  </si>
  <si>
    <t>LUMINARIAS ELECTRICO</t>
  </si>
  <si>
    <t>REVISAR</t>
  </si>
  <si>
    <t>REVISAR SE ESTA SUMINISTRANDO DOBLE LA MESETA</t>
  </si>
  <si>
    <t>REVISAR PRECIOS DE CONVENIO PROVEEDOR</t>
  </si>
  <si>
    <t>Observaciones</t>
  </si>
  <si>
    <t>PARTIDA</t>
  </si>
  <si>
    <t>ALBAÑILERIA</t>
  </si>
  <si>
    <t>CAV S.A. de C.V.</t>
  </si>
  <si>
    <t>No considerado en presupuesto base</t>
  </si>
  <si>
    <t>Impermeabilizacion en cisterna</t>
  </si>
  <si>
    <t>Codigo</t>
  </si>
  <si>
    <t>Se puede cancelar y cambiar por preparacion de varillas para desplante de castillos antes de colar losas de entrepisos y azotea</t>
  </si>
  <si>
    <t>Yeso en columnas</t>
  </si>
  <si>
    <t>Ajuste en precio unitario de aplicación en yeso en columnas de concreto</t>
  </si>
  <si>
    <t>Anclaje quimicos (Precios Altos)</t>
  </si>
  <si>
    <t>Trabajos en obras exteriores</t>
  </si>
  <si>
    <t>Jardineria estacionamiento</t>
  </si>
  <si>
    <t>Trabajos adicionales en motor lobby</t>
  </si>
  <si>
    <t>Limpiezas durante proceso de obra y entrega final</t>
  </si>
  <si>
    <t>Trabajos adicionales de acuerdo a diseño de motor Lobby</t>
  </si>
  <si>
    <t>Cerca perimetral en frente de predio y estructura metalica de motor lobby</t>
  </si>
  <si>
    <t>HERRERIA y CANCELERIA</t>
  </si>
  <si>
    <t>Canceleria de aluminio en ventanas de fachadas 1.20 x 1.50 mts</t>
  </si>
  <si>
    <t>Ajuste en precio unitario por dimenciones de canceleria y precio alto de proveedor</t>
  </si>
  <si>
    <t>PRECIOS ELEVADOS DE EQUIPOS Y ACCESORIOS DE DETECCION DE HUMOS</t>
  </si>
  <si>
    <t>Diferencia contra cotizacion de otro proveedor y precios de presupuesto base de queretaro</t>
  </si>
  <si>
    <t>PCDH</t>
  </si>
  <si>
    <t>I. ELECTRICA</t>
  </si>
  <si>
    <t>Mayor diferencia en conceptos de  Conexión a Equipo Fan &amp; Coil, cable y tableros electricos</t>
  </si>
  <si>
    <t>Diferencia en cotizacion de materiales de canalizacion y conexiones contra cotizacion de proveedor</t>
  </si>
  <si>
    <t>P.U.</t>
  </si>
  <si>
    <t>Suministro y aplicación de impermeabilizante en muros y losa fondo de cisterna. Incluye: limpieza y preparación de la superficie, trazo, preparación y aplicación de Sika Top Seal 107 a base de mortero predosificado de 2 componentes semiflexible color blanco de sika acuerdo a instrucciones del fabricante, desperdicios, acarreos a 20 m. y todo lo necesario</t>
  </si>
  <si>
    <t>Código</t>
  </si>
  <si>
    <t>Concepto</t>
  </si>
  <si>
    <t>Cantidad</t>
  </si>
  <si>
    <t>P. Unitario</t>
  </si>
  <si>
    <t>Importe</t>
  </si>
  <si>
    <t>P.U.Analizado</t>
  </si>
  <si>
    <t>Diferencia (+/-)</t>
  </si>
  <si>
    <t>P.U. Analizado por cav</t>
  </si>
  <si>
    <t>importe</t>
  </si>
  <si>
    <t>ONE.ALB.052</t>
  </si>
  <si>
    <t>ONE.ACA.022</t>
  </si>
  <si>
    <t>Meseta para lavabo de placa de mármol Fiorito Travertino con 2cm. De espesor en baños públicos. De 0.60 m. de ancho x 1.91 m. de largo, acabado pulido y brillado, con hueco para 2 ovalin, zoclo de 10 x 2cm. De espesor en 3 lados, faldón de 20 x 2cm. De espesor con unión a la cubierta pulida y brillada, Incluye: perforaciones para monomando, suministro de materiales, trazo, despiece, cortes, desperdicios, acarreos internos a 20m., equipo, herramienta necesaria, mano de obra y todo lo necesario para su correcta ejecución unión a la cubierta pulida y brillada, Incluye: perforaciones para monomando, suministro de materiales, trazo, despiece, cortes, desperdicios, acarreos internos a 20m., equipo, herramienta necesaria, mano de obra y todo lo necesario para su correcta ejecución</t>
  </si>
  <si>
    <t>CANCELADO</t>
  </si>
  <si>
    <t>se elimina del catalogo</t>
  </si>
  <si>
    <t>ONE.ACA.023</t>
  </si>
  <si>
    <t>Meseta de Lavabo de mármol Fiorito Travertino en Baños Colaboradores de 0.60 m. de ancho x 1.90 m. de largo, acabado pulido y brillado, con hueco para 2 ovalin, zoclo de 10 x 2cm. De espesor en 3 lados, faldón de 20 x 2cm. De espesor con unión a la cubierta pulida y brillada, Incluye: perforaciones para monomando, suministro de materiales, trazo, despiece, cortes, desperdicios, acarreos internos a 20m., equipo, herramienta necesaria, mano de obra y todo lo necesario para su correcta ejecución. La cubierta pulida y brillada, Incluye: perforaciones para monomando, suministro de materiales, trazo, despiece, cortes, desperdicios, acarreos internos a 20m., equipo, herramienta necesaria, mano de obra y todo lo necesario para su correcta ejecución. La cubierta pulida y brillada, Incluye: perforaciones para monomando, suministro de materiales, trazo, despiece, cortes, desperdicios, acarreos internos a 20m., equipo, herramienta necesaria, mano de obra y todo lo necesario para su correcta ejecución.</t>
  </si>
  <si>
    <t>ONE.HERR.034</t>
  </si>
  <si>
    <t>ONE.MAB.032</t>
  </si>
  <si>
    <t>ONE.MAB.048</t>
  </si>
  <si>
    <t>ONE.MAB.061</t>
  </si>
  <si>
    <t>ONE.MAB.074</t>
  </si>
  <si>
    <t>ONE.MAB.087</t>
  </si>
  <si>
    <t>ONE.MAB.100</t>
  </si>
  <si>
    <t>ONE.MAB.113</t>
  </si>
  <si>
    <t>CONCEPTOS REVISADOS CON LA EMPRESA CAV PARA RESTAR AL PRESUPUESTO BASE</t>
  </si>
  <si>
    <t>1.-</t>
  </si>
  <si>
    <t>ANCLAJE MUROS</t>
  </si>
  <si>
    <t>MOTOR LOOBY</t>
  </si>
  <si>
    <t>2.-</t>
  </si>
  <si>
    <t>CONCEPTOS ADICIONALES AL PRESUPUESTO</t>
  </si>
  <si>
    <t>HERRERIA</t>
  </si>
  <si>
    <t xml:space="preserve">PROPUESTA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</si>
</sst>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quot;$&quot;* #,##0.00_-;_-&quot;$&quot;* &quot;-&quot;??_-;_-@_-"/>
    <numFmt numFmtId="43" formatCode="_-* #,##0.00_-;\-* #,##0.00_-;_-* &quot;-&quot;??_-;_-@_-"/>
    <numFmt numFmtId="164" formatCode="0.000"/>
    <numFmt numFmtId="165" formatCode="#,##0.00;[Red]\(#,##0.00\)"/>
    <numFmt numFmtId="166" formatCode="[$-80A]d&quot; de &quot;mmmm&quot; de &quot;yyyy;@"/>
    <numFmt numFmtId="167" formatCode="_-[$$-80A]* #,##0.00_-;\-[$$-80A]* #,##0.00_-;_-[$$-80A]* &quot;-&quot;??_-;_-@_-"/>
    <numFmt numFmtId="168" formatCode="&quot;$&quot;#,##0.00"/>
    <numFmt numFmtId="169" formatCode="#,##0.0000"/>
  </numFmts>
  <fonts count="47"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b/>
      <sz val="11"/>
      <name val="Century Gothic"/>
      <family val="2"/>
    </font>
    <font>
      <b/>
      <sz val="10"/>
      <name val="Century Gothic"/>
      <family val="2"/>
    </font>
    <font>
      <sz val="10"/>
      <name val="Century Gothic"/>
      <family val="2"/>
    </font>
    <font>
      <sz val="11"/>
      <name val="Century Gothic"/>
      <family val="2"/>
    </font>
    <font>
      <sz val="9"/>
      <name val="Tahoma"/>
      <family val="2"/>
    </font>
    <font>
      <b/>
      <sz val="12"/>
      <name val="Tahoma"/>
      <family val="2"/>
    </font>
    <font>
      <b/>
      <sz val="10"/>
      <name val="Tahoma"/>
      <family val="2"/>
    </font>
    <font>
      <b/>
      <sz val="10"/>
      <color indexed="62"/>
      <name val="Tahoma"/>
      <family val="2"/>
    </font>
    <font>
      <b/>
      <sz val="17"/>
      <name val="Tahoma"/>
      <family val="2"/>
    </font>
    <font>
      <b/>
      <sz val="22"/>
      <name val="Century Gothic"/>
      <family val="2"/>
    </font>
    <font>
      <b/>
      <sz val="12"/>
      <color indexed="62"/>
      <name val="Century Gothic"/>
      <family val="2"/>
    </font>
    <font>
      <sz val="12"/>
      <name val="Tahoma"/>
      <family val="2"/>
    </font>
    <font>
      <sz val="11"/>
      <color theme="0"/>
      <name val="Century Gothic"/>
      <family val="2"/>
    </font>
    <font>
      <b/>
      <sz val="11"/>
      <color theme="0"/>
      <name val="Century Gothic"/>
      <family val="2"/>
    </font>
    <font>
      <b/>
      <i/>
      <sz val="11"/>
      <name val="Century Gothic"/>
      <family val="2"/>
    </font>
    <font>
      <sz val="10"/>
      <color theme="1"/>
      <name val="Calibri"/>
      <family val="2"/>
      <scheme val="minor"/>
    </font>
    <font>
      <b/>
      <sz val="12"/>
      <name val="Century Gothic"/>
      <family val="2"/>
    </font>
    <font>
      <b/>
      <i/>
      <sz val="12"/>
      <name val="Century Gothic"/>
      <family val="2"/>
    </font>
    <font>
      <b/>
      <sz val="10"/>
      <name val="Arial"/>
      <family val="2"/>
    </font>
    <font>
      <sz val="10"/>
      <color indexed="8"/>
      <name val="Arial"/>
      <family val="2"/>
    </font>
    <font>
      <b/>
      <sz val="12"/>
      <color theme="0"/>
      <name val="Arial"/>
      <family val="2"/>
    </font>
    <font>
      <b/>
      <sz val="11"/>
      <color theme="0"/>
      <name val="Arial"/>
      <family val="2"/>
    </font>
    <font>
      <b/>
      <sz val="10"/>
      <color theme="0"/>
      <name val="Arial"/>
      <family val="2"/>
    </font>
    <font>
      <b/>
      <sz val="12"/>
      <color indexed="8"/>
      <name val="Arial"/>
      <family val="2"/>
    </font>
    <font>
      <b/>
      <sz val="11"/>
      <color indexed="8"/>
      <name val="Arial"/>
      <family val="2"/>
    </font>
    <font>
      <sz val="11"/>
      <color indexed="8"/>
      <name val="Arial"/>
      <family val="2"/>
    </font>
    <font>
      <b/>
      <sz val="10"/>
      <color indexed="8"/>
      <name val="Arial"/>
      <family val="2"/>
    </font>
    <font>
      <sz val="11"/>
      <color theme="0"/>
      <name val="Arial"/>
      <family val="2"/>
    </font>
    <font>
      <sz val="10"/>
      <color theme="0"/>
      <name val="Arial"/>
      <family val="2"/>
    </font>
    <font>
      <sz val="11"/>
      <color theme="1"/>
      <name val="Arial"/>
      <family val="2"/>
    </font>
    <font>
      <sz val="11"/>
      <name val="Arial"/>
      <family val="2"/>
    </font>
    <font>
      <b/>
      <sz val="11"/>
      <name val="Arial"/>
      <family val="2"/>
    </font>
    <font>
      <sz val="12"/>
      <color indexed="8"/>
      <name val="Arial"/>
      <family val="2"/>
    </font>
    <font>
      <sz val="11"/>
      <color rgb="FFFF0000"/>
      <name val="Century Gothic"/>
      <family val="2"/>
    </font>
    <font>
      <b/>
      <sz val="11"/>
      <color rgb="FFFFFF00"/>
      <name val="Century Gothic"/>
      <family val="2"/>
    </font>
    <font>
      <b/>
      <sz val="11"/>
      <color rgb="FFFF0000"/>
      <name val="Century Gothic"/>
      <family val="2"/>
    </font>
    <font>
      <sz val="10"/>
      <color rgb="FFFF0000"/>
      <name val="Arial"/>
      <family val="2"/>
    </font>
    <font>
      <sz val="10"/>
      <name val="Arial"/>
      <family val="2"/>
    </font>
    <font>
      <b/>
      <sz val="8"/>
      <color indexed="64"/>
      <name val="Arial"/>
      <family val="2"/>
    </font>
    <font>
      <sz val="10"/>
      <color indexed="64"/>
      <name val="Arial"/>
      <family val="2"/>
    </font>
    <font>
      <b/>
      <sz val="10"/>
      <color indexed="64"/>
      <name val="Arial"/>
      <family val="2"/>
    </font>
    <font>
      <b/>
      <sz val="12"/>
      <color rgb="FFFF0000"/>
      <name val="Arial"/>
      <family val="2"/>
    </font>
  </fonts>
  <fills count="18">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lightGray">
        <fgColor theme="4" tint="-0.24994659260841701"/>
        <bgColor theme="0" tint="-4.9989318521683403E-2"/>
      </patternFill>
    </fill>
    <fill>
      <patternFill patternType="solid">
        <fgColor theme="3" tint="0.59999389629810485"/>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52"/>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C000"/>
        <bgColor indexed="64"/>
      </patternFill>
    </fill>
  </fills>
  <borders count="2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s>
  <cellStyleXfs count="14">
    <xf numFmtId="0" fontId="0"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2" fillId="0" borderId="0"/>
    <xf numFmtId="9" fontId="4" fillId="0" borderId="0" applyFont="0" applyFill="0" applyBorder="0" applyAlignment="0" applyProtection="0"/>
    <xf numFmtId="165" fontId="3" fillId="0" borderId="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4" fontId="3" fillId="0" borderId="0" applyFont="0" applyFill="0" applyBorder="0" applyAlignment="0" applyProtection="0"/>
    <xf numFmtId="44" fontId="4" fillId="0" borderId="0" applyFont="0" applyFill="0" applyBorder="0" applyAlignment="0" applyProtection="0"/>
    <xf numFmtId="43" fontId="42" fillId="0" borderId="0" applyFont="0" applyFill="0" applyBorder="0" applyAlignment="0" applyProtection="0"/>
  </cellStyleXfs>
  <cellXfs count="330">
    <xf numFmtId="0" fontId="0" fillId="0" borderId="0" xfId="0"/>
    <xf numFmtId="0" fontId="4" fillId="0" borderId="0" xfId="2" applyBorder="1"/>
    <xf numFmtId="0" fontId="8" fillId="0" borderId="0" xfId="0" applyFont="1" applyBorder="1"/>
    <xf numFmtId="0" fontId="8" fillId="0" borderId="0" xfId="0" applyFont="1" applyBorder="1" applyAlignment="1">
      <alignment vertical="center"/>
    </xf>
    <xf numFmtId="0" fontId="9" fillId="0" borderId="0" xfId="2" applyFont="1" applyBorder="1"/>
    <xf numFmtId="0" fontId="10" fillId="0" borderId="0" xfId="2" applyFont="1" applyBorder="1"/>
    <xf numFmtId="0" fontId="10" fillId="0" borderId="0" xfId="2" applyFont="1" applyBorder="1" applyProtection="1">
      <protection hidden="1"/>
    </xf>
    <xf numFmtId="0" fontId="11" fillId="0" borderId="0" xfId="2" applyFont="1" applyBorder="1" applyAlignment="1" applyProtection="1">
      <alignment horizontal="right"/>
      <protection hidden="1"/>
    </xf>
    <xf numFmtId="0" fontId="9" fillId="0" borderId="0" xfId="2" applyFont="1" applyBorder="1" applyProtection="1">
      <protection hidden="1"/>
    </xf>
    <xf numFmtId="0" fontId="5" fillId="2" borderId="3" xfId="0" applyFont="1" applyFill="1" applyBorder="1" applyAlignment="1">
      <alignment horizontal="center" vertical="center"/>
    </xf>
    <xf numFmtId="4" fontId="5" fillId="0" borderId="3" xfId="0" applyNumberFormat="1" applyFont="1" applyFill="1" applyBorder="1" applyAlignment="1">
      <alignment horizontal="center" vertical="center" wrapText="1"/>
    </xf>
    <xf numFmtId="4" fontId="5" fillId="2" borderId="3" xfId="0" applyNumberFormat="1" applyFont="1" applyFill="1" applyBorder="1" applyAlignment="1">
      <alignment horizontal="center" vertical="center"/>
    </xf>
    <xf numFmtId="0" fontId="13" fillId="0" borderId="0" xfId="2" applyFont="1" applyBorder="1" applyAlignment="1" applyProtection="1">
      <protection hidden="1"/>
    </xf>
    <xf numFmtId="0" fontId="6" fillId="0" borderId="0" xfId="2" applyFont="1" applyBorder="1" applyAlignment="1" applyProtection="1">
      <alignment horizontal="right"/>
      <protection hidden="1"/>
    </xf>
    <xf numFmtId="0" fontId="15" fillId="0" borderId="0" xfId="2" applyFont="1" applyBorder="1" applyAlignment="1" applyProtection="1">
      <alignment horizontal="left" indent="1"/>
      <protection locked="0" hidden="1"/>
    </xf>
    <xf numFmtId="0" fontId="7" fillId="0" borderId="0" xfId="2" applyFont="1" applyBorder="1" applyAlignment="1">
      <alignment horizontal="right"/>
    </xf>
    <xf numFmtId="0" fontId="16" fillId="0" borderId="0" xfId="2" applyFont="1" applyBorder="1"/>
    <xf numFmtId="0" fontId="17" fillId="3" borderId="0" xfId="2" applyFont="1" applyFill="1" applyBorder="1"/>
    <xf numFmtId="0" fontId="17" fillId="3" borderId="0" xfId="0" applyFont="1" applyFill="1" applyBorder="1"/>
    <xf numFmtId="164" fontId="18" fillId="3" borderId="0" xfId="1" applyNumberFormat="1" applyFont="1" applyFill="1" applyBorder="1" applyAlignment="1">
      <alignment vertical="top"/>
    </xf>
    <xf numFmtId="0" fontId="18" fillId="3" borderId="0" xfId="1" applyFont="1" applyFill="1" applyBorder="1" applyAlignment="1">
      <alignment horizontal="justify" vertical="top"/>
    </xf>
    <xf numFmtId="0" fontId="8" fillId="4" borderId="0" xfId="0" applyFont="1" applyFill="1" applyBorder="1"/>
    <xf numFmtId="0" fontId="8" fillId="4" borderId="0" xfId="2" applyFont="1" applyFill="1" applyBorder="1"/>
    <xf numFmtId="0" fontId="19" fillId="4" borderId="0" xfId="1" applyFont="1" applyFill="1" applyBorder="1" applyAlignment="1">
      <alignment horizontal="right" vertical="top"/>
    </xf>
    <xf numFmtId="0" fontId="9" fillId="0" borderId="0" xfId="2" applyFont="1" applyBorder="1" applyAlignment="1">
      <alignment horizontal="right"/>
    </xf>
    <xf numFmtId="0" fontId="9" fillId="0" borderId="0" xfId="2" applyFont="1" applyBorder="1" applyAlignment="1" applyProtection="1">
      <alignment horizontal="right"/>
      <protection hidden="1"/>
    </xf>
    <xf numFmtId="0" fontId="4" fillId="0" borderId="0" xfId="2" applyBorder="1" applyAlignment="1">
      <alignment horizontal="right"/>
    </xf>
    <xf numFmtId="0" fontId="13" fillId="0" borderId="0" xfId="2" applyFont="1" applyBorder="1" applyAlignment="1" applyProtection="1">
      <alignment horizontal="right"/>
      <protection hidden="1"/>
    </xf>
    <xf numFmtId="0" fontId="17" fillId="3" borderId="0" xfId="0" applyFont="1" applyFill="1" applyBorder="1" applyAlignment="1">
      <alignment horizontal="right"/>
    </xf>
    <xf numFmtId="0" fontId="8" fillId="0" borderId="0" xfId="0" applyFont="1" applyBorder="1" applyAlignment="1">
      <alignment horizontal="right"/>
    </xf>
    <xf numFmtId="44" fontId="9" fillId="0" borderId="0" xfId="11" applyFont="1" applyBorder="1"/>
    <xf numFmtId="44" fontId="9" fillId="0" borderId="0" xfId="11" applyFont="1" applyBorder="1" applyProtection="1">
      <protection hidden="1"/>
    </xf>
    <xf numFmtId="44" fontId="4" fillId="0" borderId="0" xfId="11" applyFont="1" applyBorder="1"/>
    <xf numFmtId="44" fontId="12" fillId="0" borderId="0" xfId="11" applyFont="1" applyBorder="1" applyAlignment="1" applyProtection="1">
      <protection locked="0" hidden="1"/>
    </xf>
    <xf numFmtId="44" fontId="13" fillId="0" borderId="0" xfId="11" applyFont="1" applyBorder="1" applyAlignment="1" applyProtection="1">
      <protection hidden="1"/>
    </xf>
    <xf numFmtId="44" fontId="5" fillId="2" borderId="3" xfId="11" applyFont="1" applyFill="1" applyBorder="1" applyAlignment="1">
      <alignment horizontal="center" vertical="center"/>
    </xf>
    <xf numFmtId="44" fontId="17" fillId="3" borderId="0" xfId="11" applyFont="1" applyFill="1" applyBorder="1"/>
    <xf numFmtId="44" fontId="8" fillId="0" borderId="0" xfId="11" applyFont="1" applyBorder="1"/>
    <xf numFmtId="44" fontId="8" fillId="4" borderId="0" xfId="11" applyFont="1" applyFill="1" applyBorder="1"/>
    <xf numFmtId="166" fontId="7" fillId="0" borderId="0" xfId="11" applyNumberFormat="1" applyFont="1" applyBorder="1"/>
    <xf numFmtId="43" fontId="8" fillId="0" borderId="0" xfId="0" applyNumberFormat="1" applyFont="1" applyBorder="1"/>
    <xf numFmtId="0" fontId="0" fillId="0" borderId="0" xfId="0" applyNumberFormat="1" applyFont="1" applyFill="1" applyBorder="1" applyAlignment="1">
      <alignment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43" fontId="0" fillId="0" borderId="0" xfId="0" applyNumberFormat="1" applyFont="1" applyFill="1" applyBorder="1" applyAlignment="1">
      <alignment horizontal="right" vertical="center"/>
    </xf>
    <xf numFmtId="44" fontId="0" fillId="0" borderId="0" xfId="0" applyNumberFormat="1" applyFont="1" applyFill="1" applyBorder="1" applyAlignment="1">
      <alignment horizontal="right" vertical="center"/>
    </xf>
    <xf numFmtId="0" fontId="8" fillId="0" borderId="5" xfId="0" applyNumberFormat="1" applyFont="1" applyFill="1" applyBorder="1" applyAlignment="1">
      <alignment vertical="center"/>
    </xf>
    <xf numFmtId="0" fontId="8" fillId="0" borderId="5" xfId="0" applyNumberFormat="1" applyFont="1" applyFill="1" applyBorder="1" applyAlignment="1">
      <alignment horizontal="left" vertical="center"/>
    </xf>
    <xf numFmtId="0" fontId="8" fillId="0" borderId="5" xfId="0" applyNumberFormat="1" applyFont="1" applyFill="1" applyBorder="1" applyAlignment="1">
      <alignment horizontal="center" vertical="center"/>
    </xf>
    <xf numFmtId="43" fontId="8" fillId="0" borderId="5" xfId="0" applyNumberFormat="1" applyFont="1" applyFill="1" applyBorder="1" applyAlignment="1">
      <alignment horizontal="right" vertical="center"/>
    </xf>
    <xf numFmtId="44" fontId="8" fillId="0" borderId="5" xfId="0" applyNumberFormat="1" applyFont="1" applyFill="1" applyBorder="1" applyAlignment="1">
      <alignment horizontal="right" vertical="center"/>
    </xf>
    <xf numFmtId="0" fontId="5" fillId="5" borderId="5" xfId="0" applyNumberFormat="1" applyFont="1" applyFill="1" applyBorder="1" applyAlignment="1">
      <alignment vertical="center"/>
    </xf>
    <xf numFmtId="0" fontId="5" fillId="5" borderId="5" xfId="0" applyNumberFormat="1" applyFont="1" applyFill="1" applyBorder="1" applyAlignment="1">
      <alignment horizontal="left" vertical="center"/>
    </xf>
    <xf numFmtId="0" fontId="8" fillId="5" borderId="5" xfId="0" applyFont="1" applyFill="1" applyBorder="1" applyAlignment="1">
      <alignment horizontal="center" vertical="center"/>
    </xf>
    <xf numFmtId="43" fontId="8" fillId="5" borderId="5" xfId="0" applyNumberFormat="1" applyFont="1" applyFill="1" applyBorder="1" applyAlignment="1">
      <alignment vertical="center"/>
    </xf>
    <xf numFmtId="44" fontId="8" fillId="5" borderId="5" xfId="0" applyNumberFormat="1" applyFont="1" applyFill="1" applyBorder="1" applyAlignment="1">
      <alignment vertical="center"/>
    </xf>
    <xf numFmtId="0" fontId="5" fillId="6" borderId="5" xfId="0" applyNumberFormat="1" applyFont="1" applyFill="1" applyBorder="1" applyAlignment="1">
      <alignment vertical="center"/>
    </xf>
    <xf numFmtId="0" fontId="5" fillId="6" borderId="5" xfId="0" applyNumberFormat="1" applyFont="1" applyFill="1" applyBorder="1" applyAlignment="1">
      <alignment horizontal="left" vertical="center"/>
    </xf>
    <xf numFmtId="0" fontId="8" fillId="6" borderId="5" xfId="0" applyFont="1" applyFill="1" applyBorder="1" applyAlignment="1">
      <alignment horizontal="center" vertical="center"/>
    </xf>
    <xf numFmtId="43" fontId="8" fillId="6" borderId="5" xfId="0" applyNumberFormat="1" applyFont="1" applyFill="1" applyBorder="1" applyAlignment="1">
      <alignment vertical="center"/>
    </xf>
    <xf numFmtId="44" fontId="8" fillId="6" borderId="5" xfId="0" applyNumberFormat="1" applyFont="1" applyFill="1" applyBorder="1" applyAlignment="1">
      <alignment vertical="center"/>
    </xf>
    <xf numFmtId="0" fontId="5" fillId="7" borderId="5" xfId="0" applyNumberFormat="1" applyFont="1" applyFill="1" applyBorder="1" applyAlignment="1">
      <alignment vertical="center"/>
    </xf>
    <xf numFmtId="0" fontId="5" fillId="7" borderId="5" xfId="0" applyNumberFormat="1" applyFont="1" applyFill="1" applyBorder="1" applyAlignment="1">
      <alignment horizontal="left" vertical="center"/>
    </xf>
    <xf numFmtId="0" fontId="8" fillId="7" borderId="5" xfId="0" applyFont="1" applyFill="1" applyBorder="1" applyAlignment="1">
      <alignment horizontal="center" vertical="center"/>
    </xf>
    <xf numFmtId="43" fontId="8" fillId="7" borderId="5" xfId="0" applyNumberFormat="1" applyFont="1" applyFill="1" applyBorder="1" applyAlignment="1">
      <alignment vertical="center"/>
    </xf>
    <xf numFmtId="44" fontId="8" fillId="7" borderId="5" xfId="0" applyNumberFormat="1" applyFont="1" applyFill="1" applyBorder="1" applyAlignment="1">
      <alignment vertical="center"/>
    </xf>
    <xf numFmtId="44" fontId="8" fillId="0" borderId="0" xfId="0" applyNumberFormat="1" applyFont="1" applyBorder="1"/>
    <xf numFmtId="0" fontId="8" fillId="8" borderId="5" xfId="0" applyNumberFormat="1" applyFont="1" applyFill="1" applyBorder="1" applyAlignment="1">
      <alignment vertical="center"/>
    </xf>
    <xf numFmtId="0" fontId="8" fillId="8" borderId="5" xfId="0" applyNumberFormat="1" applyFont="1" applyFill="1" applyBorder="1" applyAlignment="1">
      <alignment horizontal="left" vertical="center"/>
    </xf>
    <xf numFmtId="0" fontId="8" fillId="8" borderId="5" xfId="0" applyNumberFormat="1" applyFont="1" applyFill="1" applyBorder="1" applyAlignment="1">
      <alignment horizontal="center" vertical="center"/>
    </xf>
    <xf numFmtId="43" fontId="8" fillId="8" borderId="5" xfId="0" applyNumberFormat="1" applyFont="1" applyFill="1" applyBorder="1" applyAlignment="1">
      <alignment horizontal="right" vertical="center"/>
    </xf>
    <xf numFmtId="0" fontId="8" fillId="2" borderId="5" xfId="0" applyNumberFormat="1" applyFont="1" applyFill="1" applyBorder="1" applyAlignment="1">
      <alignment vertical="center"/>
    </xf>
    <xf numFmtId="0" fontId="8" fillId="2" borderId="5" xfId="0" applyNumberFormat="1" applyFont="1" applyFill="1" applyBorder="1" applyAlignment="1">
      <alignment horizontal="left" vertical="center"/>
    </xf>
    <xf numFmtId="0" fontId="8" fillId="2" borderId="5" xfId="0" applyNumberFormat="1" applyFont="1" applyFill="1" applyBorder="1" applyAlignment="1">
      <alignment horizontal="center" vertical="center"/>
    </xf>
    <xf numFmtId="43" fontId="8" fillId="2" borderId="5" xfId="0" applyNumberFormat="1" applyFont="1" applyFill="1" applyBorder="1" applyAlignment="1">
      <alignment horizontal="right" vertical="center"/>
    </xf>
    <xf numFmtId="44" fontId="17" fillId="3" borderId="0" xfId="4" applyFont="1" applyFill="1" applyBorder="1"/>
    <xf numFmtId="0" fontId="8" fillId="0" borderId="5" xfId="0" applyNumberFormat="1" applyFont="1" applyFill="1" applyBorder="1" applyAlignment="1">
      <alignment horizontal="left" vertical="top" wrapText="1"/>
    </xf>
    <xf numFmtId="0" fontId="8" fillId="9" borderId="5" xfId="0" applyNumberFormat="1" applyFont="1" applyFill="1" applyBorder="1" applyAlignment="1">
      <alignment vertical="center"/>
    </xf>
    <xf numFmtId="0" fontId="8" fillId="9" borderId="5" xfId="0" applyNumberFormat="1" applyFont="1" applyFill="1" applyBorder="1" applyAlignment="1">
      <alignment horizontal="left" vertical="center"/>
    </xf>
    <xf numFmtId="0" fontId="8" fillId="9" borderId="5" xfId="0" applyNumberFormat="1" applyFont="1" applyFill="1" applyBorder="1" applyAlignment="1">
      <alignment horizontal="center" vertical="center"/>
    </xf>
    <xf numFmtId="43" fontId="8" fillId="9" borderId="5" xfId="0" applyNumberFormat="1" applyFont="1" applyFill="1" applyBorder="1" applyAlignment="1">
      <alignment horizontal="right" vertical="center"/>
    </xf>
    <xf numFmtId="44" fontId="20" fillId="9" borderId="3" xfId="4" applyFont="1" applyFill="1" applyBorder="1"/>
    <xf numFmtId="44" fontId="8" fillId="9" borderId="5" xfId="0" applyNumberFormat="1" applyFont="1" applyFill="1" applyBorder="1" applyAlignment="1">
      <alignment horizontal="right" vertical="center"/>
    </xf>
    <xf numFmtId="0" fontId="8" fillId="10" borderId="5" xfId="0" applyNumberFormat="1" applyFont="1" applyFill="1" applyBorder="1" applyAlignment="1">
      <alignment vertical="center"/>
    </xf>
    <xf numFmtId="0" fontId="8" fillId="10" borderId="5" xfId="0" applyNumberFormat="1" applyFont="1" applyFill="1" applyBorder="1" applyAlignment="1">
      <alignment horizontal="left" vertical="center"/>
    </xf>
    <xf numFmtId="0" fontId="8" fillId="10" borderId="5" xfId="0" applyNumberFormat="1" applyFont="1" applyFill="1" applyBorder="1" applyAlignment="1">
      <alignment horizontal="center" vertical="center"/>
    </xf>
    <xf numFmtId="43" fontId="8" fillId="10" borderId="5" xfId="0" applyNumberFormat="1" applyFont="1" applyFill="1" applyBorder="1" applyAlignment="1">
      <alignment horizontal="right" vertical="center"/>
    </xf>
    <xf numFmtId="44" fontId="8" fillId="8" borderId="5" xfId="0" applyNumberFormat="1" applyFont="1" applyFill="1" applyBorder="1" applyAlignment="1">
      <alignment horizontal="right" vertical="center"/>
    </xf>
    <xf numFmtId="44" fontId="8" fillId="4" borderId="0" xfId="4" applyFont="1" applyFill="1" applyBorder="1"/>
    <xf numFmtId="44" fontId="5" fillId="5" borderId="5" xfId="0" applyNumberFormat="1" applyFont="1" applyFill="1" applyBorder="1" applyAlignment="1">
      <alignment vertical="center"/>
    </xf>
    <xf numFmtId="44" fontId="5" fillId="6" borderId="5" xfId="0" applyNumberFormat="1" applyFont="1" applyFill="1" applyBorder="1" applyAlignment="1">
      <alignment vertical="center"/>
    </xf>
    <xf numFmtId="44" fontId="5" fillId="4" borderId="0" xfId="4" applyFont="1" applyFill="1" applyBorder="1"/>
    <xf numFmtId="0" fontId="8" fillId="0" borderId="0" xfId="0" applyNumberFormat="1" applyFont="1" applyFill="1" applyBorder="1" applyAlignment="1">
      <alignment horizontal="left" vertical="center"/>
    </xf>
    <xf numFmtId="0" fontId="8" fillId="0" borderId="0" xfId="1" applyFont="1" applyBorder="1" applyAlignment="1">
      <alignment vertical="center"/>
    </xf>
    <xf numFmtId="44" fontId="21" fillId="5" borderId="5" xfId="0" applyNumberFormat="1" applyFont="1" applyFill="1" applyBorder="1" applyAlignment="1">
      <alignment vertical="center"/>
    </xf>
    <xf numFmtId="44" fontId="21" fillId="6" borderId="5" xfId="0" applyNumberFormat="1" applyFont="1" applyFill="1" applyBorder="1" applyAlignment="1">
      <alignment vertical="center"/>
    </xf>
    <xf numFmtId="44" fontId="21" fillId="4" borderId="0" xfId="4" applyFont="1" applyFill="1" applyBorder="1"/>
    <xf numFmtId="0" fontId="5" fillId="0" borderId="0" xfId="1" applyFont="1" applyBorder="1" applyAlignment="1">
      <alignment horizontal="right" vertical="top"/>
    </xf>
    <xf numFmtId="0" fontId="5" fillId="0" borderId="0" xfId="1" applyFont="1" applyBorder="1" applyAlignment="1">
      <alignment horizontal="justify" vertical="top"/>
    </xf>
    <xf numFmtId="0" fontId="8" fillId="0" borderId="0" xfId="0" applyFont="1"/>
    <xf numFmtId="0" fontId="8" fillId="0" borderId="0" xfId="2" applyFont="1"/>
    <xf numFmtId="43" fontId="8" fillId="0" borderId="0" xfId="3" applyFont="1" applyBorder="1" applyAlignment="1">
      <alignment horizontal="right"/>
    </xf>
    <xf numFmtId="44" fontId="8" fillId="0" borderId="0" xfId="4" applyFont="1" applyBorder="1"/>
    <xf numFmtId="44" fontId="0" fillId="0" borderId="3" xfId="4" applyFont="1" applyBorder="1"/>
    <xf numFmtId="0" fontId="8" fillId="0" borderId="6" xfId="1" applyFont="1" applyBorder="1" applyAlignment="1">
      <alignment vertical="top"/>
    </xf>
    <xf numFmtId="0" fontId="8" fillId="0" borderId="6" xfId="1" applyFont="1" applyBorder="1" applyAlignment="1">
      <alignment vertical="center"/>
    </xf>
    <xf numFmtId="0" fontId="8" fillId="0" borderId="6" xfId="1" applyFont="1" applyBorder="1" applyAlignment="1">
      <alignment horizontal="center" vertical="top"/>
    </xf>
    <xf numFmtId="2" fontId="8" fillId="0" borderId="6" xfId="1" applyNumberFormat="1" applyFont="1" applyBorder="1" applyAlignment="1">
      <alignment horizontal="center" vertical="top"/>
    </xf>
    <xf numFmtId="0" fontId="21" fillId="0" borderId="6" xfId="0" applyFont="1" applyBorder="1" applyAlignment="1">
      <alignment horizontal="right"/>
    </xf>
    <xf numFmtId="44" fontId="21" fillId="0" borderId="6" xfId="4" applyFont="1" applyBorder="1"/>
    <xf numFmtId="0" fontId="22" fillId="4" borderId="0" xfId="1" applyFont="1" applyFill="1" applyBorder="1" applyAlignment="1">
      <alignment horizontal="right" vertical="top"/>
    </xf>
    <xf numFmtId="0" fontId="5" fillId="0" borderId="6" xfId="0" applyFont="1" applyBorder="1" applyAlignment="1">
      <alignment horizontal="right"/>
    </xf>
    <xf numFmtId="44" fontId="5" fillId="0" borderId="6" xfId="4" applyFont="1" applyBorder="1"/>
    <xf numFmtId="44" fontId="8" fillId="9" borderId="0" xfId="0" applyNumberFormat="1" applyFont="1" applyFill="1" applyBorder="1"/>
    <xf numFmtId="0" fontId="22" fillId="4" borderId="0" xfId="1" applyFont="1" applyFill="1" applyBorder="1" applyAlignment="1">
      <alignment horizontal="left" vertical="top"/>
    </xf>
    <xf numFmtId="0" fontId="8" fillId="0" borderId="0" xfId="0" applyNumberFormat="1" applyFont="1" applyFill="1" applyBorder="1" applyAlignment="1">
      <alignment vertical="center"/>
    </xf>
    <xf numFmtId="0" fontId="8" fillId="0" borderId="0" xfId="0" applyNumberFormat="1" applyFont="1" applyFill="1" applyBorder="1" applyAlignment="1">
      <alignment horizontal="center" vertical="center"/>
    </xf>
    <xf numFmtId="43" fontId="8" fillId="0" borderId="0" xfId="0" applyNumberFormat="1" applyFont="1" applyFill="1" applyBorder="1" applyAlignment="1">
      <alignment horizontal="right" vertical="center"/>
    </xf>
    <xf numFmtId="44" fontId="8" fillId="0" borderId="0" xfId="0" applyNumberFormat="1" applyFont="1" applyFill="1" applyBorder="1" applyAlignment="1">
      <alignment horizontal="right" vertical="center"/>
    </xf>
    <xf numFmtId="0" fontId="8" fillId="9" borderId="0" xfId="0" applyFont="1" applyFill="1" applyBorder="1"/>
    <xf numFmtId="43" fontId="8" fillId="9" borderId="0" xfId="0" applyNumberFormat="1" applyFont="1" applyFill="1" applyBorder="1"/>
    <xf numFmtId="0" fontId="8" fillId="8" borderId="5" xfId="0" applyNumberFormat="1" applyFont="1" applyFill="1" applyBorder="1" applyAlignment="1">
      <alignment horizontal="left" vertical="top" wrapText="1"/>
    </xf>
    <xf numFmtId="44" fontId="1" fillId="9" borderId="3" xfId="4" applyFont="1" applyFill="1" applyBorder="1"/>
    <xf numFmtId="0" fontId="8" fillId="0" borderId="0" xfId="1" applyFont="1" applyBorder="1" applyAlignment="1">
      <alignment horizontal="center" vertical="top"/>
    </xf>
    <xf numFmtId="44" fontId="17" fillId="3" borderId="0" xfId="4" applyFont="1" applyFill="1" applyBorder="1" applyAlignment="1"/>
    <xf numFmtId="44" fontId="21" fillId="5" borderId="5" xfId="0" applyNumberFormat="1" applyFont="1" applyFill="1" applyBorder="1" applyAlignment="1"/>
    <xf numFmtId="44" fontId="8" fillId="6" borderId="5" xfId="0" applyNumberFormat="1" applyFont="1" applyFill="1" applyBorder="1" applyAlignment="1"/>
    <xf numFmtId="44" fontId="5" fillId="6" borderId="5" xfId="0" applyNumberFormat="1" applyFont="1" applyFill="1" applyBorder="1" applyAlignment="1"/>
    <xf numFmtId="44" fontId="8" fillId="0" borderId="5" xfId="0" applyNumberFormat="1" applyFont="1" applyFill="1" applyBorder="1" applyAlignment="1">
      <alignment horizontal="right"/>
    </xf>
    <xf numFmtId="44" fontId="8" fillId="0" borderId="0" xfId="0" applyNumberFormat="1" applyFont="1" applyFill="1" applyBorder="1" applyAlignment="1">
      <alignment horizontal="right"/>
    </xf>
    <xf numFmtId="0" fontId="22" fillId="4" borderId="0" xfId="1" applyFont="1" applyFill="1" applyBorder="1" applyAlignment="1">
      <alignment horizontal="right"/>
    </xf>
    <xf numFmtId="44" fontId="21" fillId="4" borderId="0" xfId="4" applyFont="1" applyFill="1" applyBorder="1" applyAlignment="1"/>
    <xf numFmtId="2" fontId="4" fillId="0" borderId="3" xfId="0" applyNumberFormat="1"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applyAlignment="1">
      <alignment horizontal="center" vertical="center" wrapText="1"/>
    </xf>
    <xf numFmtId="44" fontId="4" fillId="0" borderId="3" xfId="4" applyFont="1" applyBorder="1" applyAlignment="1">
      <alignment horizontal="center" vertical="center" wrapText="1"/>
    </xf>
    <xf numFmtId="0" fontId="4" fillId="0" borderId="3" xfId="0" applyFont="1" applyBorder="1" applyAlignment="1">
      <alignment horizontal="center" vertical="center"/>
    </xf>
    <xf numFmtId="2" fontId="0" fillId="0" borderId="3" xfId="0" applyNumberFormat="1" applyBorder="1" applyAlignment="1">
      <alignment horizontal="center" vertical="center"/>
    </xf>
    <xf numFmtId="167" fontId="24" fillId="0" borderId="3" xfId="0" applyNumberFormat="1" applyFont="1" applyFill="1" applyBorder="1" applyAlignment="1">
      <alignment horizontal="center" vertical="center"/>
    </xf>
    <xf numFmtId="2" fontId="4" fillId="0" borderId="0" xfId="0" applyNumberFormat="1" applyFont="1" applyBorder="1" applyAlignment="1">
      <alignment horizontal="center" vertical="center" wrapText="1"/>
    </xf>
    <xf numFmtId="0" fontId="4" fillId="0" borderId="0" xfId="0" applyFont="1" applyBorder="1" applyAlignment="1">
      <alignment horizontal="left" vertical="top" wrapText="1"/>
    </xf>
    <xf numFmtId="0" fontId="4" fillId="0" borderId="0" xfId="0" applyFont="1" applyBorder="1" applyAlignment="1">
      <alignment horizontal="center" vertical="center"/>
    </xf>
    <xf numFmtId="2" fontId="0" fillId="0" borderId="0" xfId="0" applyNumberFormat="1" applyBorder="1" applyAlignment="1">
      <alignment horizontal="center" vertical="center"/>
    </xf>
    <xf numFmtId="167" fontId="24" fillId="0" borderId="0" xfId="0" applyNumberFormat="1" applyFont="1" applyFill="1" applyBorder="1" applyAlignment="1">
      <alignment horizontal="center" vertical="center"/>
    </xf>
    <xf numFmtId="2" fontId="4" fillId="0" borderId="0" xfId="0" applyNumberFormat="1" applyFont="1" applyAlignment="1">
      <alignment vertical="center" wrapText="1"/>
    </xf>
    <xf numFmtId="0" fontId="4" fillId="0" borderId="0" xfId="0" applyFont="1" applyAlignment="1">
      <alignment wrapText="1"/>
    </xf>
    <xf numFmtId="2" fontId="4" fillId="0" borderId="0" xfId="0" applyNumberFormat="1" applyFont="1" applyAlignment="1">
      <alignment wrapText="1"/>
    </xf>
    <xf numFmtId="2" fontId="23" fillId="11" borderId="3" xfId="0" applyNumberFormat="1" applyFont="1" applyFill="1" applyBorder="1" applyAlignment="1">
      <alignment horizontal="right" vertical="center"/>
    </xf>
    <xf numFmtId="168" fontId="23" fillId="11" borderId="8" xfId="0" applyNumberFormat="1" applyFont="1" applyFill="1" applyBorder="1" applyAlignment="1">
      <alignment horizontal="center" wrapText="1"/>
    </xf>
    <xf numFmtId="167" fontId="4" fillId="0" borderId="3" xfId="0" applyNumberFormat="1" applyFont="1" applyFill="1" applyBorder="1" applyAlignment="1">
      <alignment horizontal="center" vertical="center" wrapText="1"/>
    </xf>
    <xf numFmtId="44" fontId="4" fillId="0" borderId="0" xfId="4" applyFont="1" applyBorder="1" applyAlignment="1">
      <alignment horizontal="center" vertical="center" wrapText="1"/>
    </xf>
    <xf numFmtId="44" fontId="8" fillId="9" borderId="5" xfId="0" applyNumberFormat="1" applyFont="1" applyFill="1" applyBorder="1" applyAlignment="1">
      <alignment horizontal="right"/>
    </xf>
    <xf numFmtId="0" fontId="25" fillId="12" borderId="3" xfId="5" applyFont="1" applyFill="1" applyBorder="1" applyAlignment="1">
      <alignment horizontal="center" vertical="top"/>
    </xf>
    <xf numFmtId="0" fontId="26" fillId="12" borderId="3" xfId="5" applyFont="1" applyFill="1" applyBorder="1" applyAlignment="1">
      <alignment horizontal="center" vertical="top" wrapText="1"/>
    </xf>
    <xf numFmtId="0" fontId="26" fillId="12" borderId="3" xfId="5" applyFont="1" applyFill="1" applyBorder="1" applyAlignment="1">
      <alignment horizontal="center" vertical="center"/>
    </xf>
    <xf numFmtId="4" fontId="27" fillId="12" borderId="3" xfId="5" applyNumberFormat="1" applyFont="1" applyFill="1" applyBorder="1" applyAlignment="1">
      <alignment horizontal="center" vertical="center"/>
    </xf>
    <xf numFmtId="0" fontId="28" fillId="5" borderId="3" xfId="5" applyFont="1" applyFill="1" applyBorder="1" applyAlignment="1">
      <alignment horizontal="center" vertical="top"/>
    </xf>
    <xf numFmtId="0" fontId="29" fillId="5" borderId="3" xfId="5" applyFont="1" applyFill="1" applyBorder="1" applyAlignment="1">
      <alignment horizontal="left" vertical="top" wrapText="1"/>
    </xf>
    <xf numFmtId="0" fontId="30" fillId="5" borderId="3" xfId="5" applyFont="1" applyFill="1" applyBorder="1" applyAlignment="1">
      <alignment horizontal="center" vertical="center"/>
    </xf>
    <xf numFmtId="4" fontId="24" fillId="5" borderId="3" xfId="5" applyNumberFormat="1" applyFont="1" applyFill="1" applyBorder="1" applyAlignment="1">
      <alignment horizontal="center" vertical="center"/>
    </xf>
    <xf numFmtId="167" fontId="4" fillId="0" borderId="9" xfId="0" applyNumberFormat="1" applyFont="1" applyFill="1" applyBorder="1" applyAlignment="1">
      <alignment horizontal="center" vertical="center" wrapText="1"/>
    </xf>
    <xf numFmtId="0" fontId="28" fillId="0" borderId="3" xfId="5" applyFont="1" applyFill="1" applyBorder="1" applyAlignment="1">
      <alignment horizontal="center" vertical="top"/>
    </xf>
    <xf numFmtId="0" fontId="30" fillId="0" borderId="3" xfId="5" applyFont="1" applyFill="1" applyBorder="1" applyAlignment="1">
      <alignment horizontal="left" vertical="top" wrapText="1"/>
    </xf>
    <xf numFmtId="0" fontId="30" fillId="0" borderId="3" xfId="5" applyFont="1" applyFill="1" applyBorder="1" applyAlignment="1">
      <alignment horizontal="center" vertical="center"/>
    </xf>
    <xf numFmtId="4" fontId="24" fillId="0" borderId="3" xfId="5" applyNumberFormat="1" applyFont="1" applyFill="1" applyBorder="1" applyAlignment="1">
      <alignment horizontal="center" vertical="center"/>
    </xf>
    <xf numFmtId="0" fontId="28" fillId="13" borderId="3" xfId="5" applyFont="1" applyFill="1" applyBorder="1" applyAlignment="1">
      <alignment horizontal="center" vertical="top"/>
    </xf>
    <xf numFmtId="0" fontId="29" fillId="13" borderId="3" xfId="5" applyFont="1" applyFill="1" applyBorder="1" applyAlignment="1">
      <alignment horizontal="left" vertical="top" wrapText="1"/>
    </xf>
    <xf numFmtId="0" fontId="30" fillId="13" borderId="3" xfId="5" applyFont="1" applyFill="1" applyBorder="1" applyAlignment="1">
      <alignment horizontal="center" vertical="center"/>
    </xf>
    <xf numFmtId="4" fontId="24" fillId="13" borderId="3" xfId="5" applyNumberFormat="1" applyFont="1" applyFill="1" applyBorder="1" applyAlignment="1">
      <alignment horizontal="center" vertical="center"/>
    </xf>
    <xf numFmtId="167" fontId="24" fillId="0" borderId="9" xfId="0" applyNumberFormat="1" applyFont="1" applyFill="1" applyBorder="1" applyAlignment="1">
      <alignment horizontal="center" vertical="center"/>
    </xf>
    <xf numFmtId="0" fontId="29" fillId="0" borderId="3" xfId="5" applyFont="1" applyFill="1" applyBorder="1" applyAlignment="1">
      <alignment horizontal="left" vertical="top" wrapText="1"/>
    </xf>
    <xf numFmtId="0" fontId="25" fillId="14" borderId="3" xfId="5" applyFont="1" applyFill="1" applyBorder="1" applyAlignment="1">
      <alignment horizontal="center" vertical="top"/>
    </xf>
    <xf numFmtId="0" fontId="26" fillId="14" borderId="3" xfId="5" applyFont="1" applyFill="1" applyBorder="1" applyAlignment="1">
      <alignment horizontal="center" vertical="top" wrapText="1"/>
    </xf>
    <xf numFmtId="0" fontId="26" fillId="14" borderId="3" xfId="5" applyFont="1" applyFill="1" applyBorder="1" applyAlignment="1">
      <alignment horizontal="center" vertical="center"/>
    </xf>
    <xf numFmtId="4" fontId="27" fillId="14" borderId="3" xfId="5" applyNumberFormat="1" applyFont="1" applyFill="1" applyBorder="1" applyAlignment="1">
      <alignment horizontal="center" vertical="center"/>
    </xf>
    <xf numFmtId="0" fontId="28" fillId="15" borderId="3" xfId="5" applyFont="1" applyFill="1" applyBorder="1" applyAlignment="1">
      <alignment horizontal="center" vertical="top"/>
    </xf>
    <xf numFmtId="0" fontId="29" fillId="15" borderId="3" xfId="5" applyFont="1" applyFill="1" applyBorder="1" applyAlignment="1">
      <alignment horizontal="left" vertical="top" wrapText="1"/>
    </xf>
    <xf numFmtId="0" fontId="30" fillId="15" borderId="3" xfId="5" applyFont="1" applyFill="1" applyBorder="1" applyAlignment="1">
      <alignment horizontal="center" vertical="center"/>
    </xf>
    <xf numFmtId="4" fontId="24" fillId="15" borderId="3" xfId="5" applyNumberFormat="1" applyFont="1" applyFill="1" applyBorder="1" applyAlignment="1">
      <alignment horizontal="center" vertical="center"/>
    </xf>
    <xf numFmtId="0" fontId="29" fillId="0" borderId="3" xfId="5" applyFont="1" applyFill="1" applyBorder="1" applyAlignment="1">
      <alignment horizontal="center" vertical="top" wrapText="1"/>
    </xf>
    <xf numFmtId="0" fontId="29" fillId="0" borderId="3" xfId="5" applyFont="1" applyFill="1" applyBorder="1" applyAlignment="1">
      <alignment horizontal="center" vertical="center"/>
    </xf>
    <xf numFmtId="4" fontId="31" fillId="0" borderId="3" xfId="5" applyNumberFormat="1" applyFont="1" applyFill="1" applyBorder="1" applyAlignment="1">
      <alignment horizontal="center" vertical="center"/>
    </xf>
    <xf numFmtId="0" fontId="32" fillId="14" borderId="3" xfId="5" applyFont="1" applyFill="1" applyBorder="1" applyAlignment="1">
      <alignment horizontal="center" vertical="center"/>
    </xf>
    <xf numFmtId="4" fontId="33" fillId="14" borderId="3" xfId="5" applyNumberFormat="1" applyFont="1" applyFill="1" applyBorder="1" applyAlignment="1">
      <alignment horizontal="center" vertical="center"/>
    </xf>
    <xf numFmtId="4" fontId="24" fillId="0" borderId="3" xfId="0" applyNumberFormat="1" applyFont="1" applyFill="1" applyBorder="1" applyAlignment="1">
      <alignment horizontal="center" vertical="center"/>
    </xf>
    <xf numFmtId="4" fontId="24" fillId="15" borderId="3" xfId="0" applyNumberFormat="1" applyFont="1" applyFill="1" applyBorder="1" applyAlignment="1">
      <alignment horizontal="center" vertical="center"/>
    </xf>
    <xf numFmtId="0" fontId="24" fillId="0" borderId="3" xfId="5" applyFont="1" applyFill="1" applyBorder="1" applyAlignment="1">
      <alignment horizontal="left" vertical="top" wrapText="1"/>
    </xf>
    <xf numFmtId="0" fontId="34" fillId="0" borderId="3" xfId="0" applyFont="1" applyBorder="1" applyAlignment="1">
      <alignment wrapText="1"/>
    </xf>
    <xf numFmtId="0" fontId="34" fillId="0" borderId="3" xfId="0" applyFont="1" applyBorder="1" applyAlignment="1">
      <alignment horizontal="center" vertical="center"/>
    </xf>
    <xf numFmtId="4" fontId="34" fillId="0" borderId="3" xfId="3" applyNumberFormat="1" applyFont="1" applyBorder="1" applyAlignment="1">
      <alignment horizontal="center" vertical="center"/>
    </xf>
    <xf numFmtId="0" fontId="34" fillId="0" borderId="3" xfId="0" applyNumberFormat="1" applyFont="1" applyBorder="1" applyAlignment="1">
      <alignment wrapText="1"/>
    </xf>
    <xf numFmtId="4" fontId="33" fillId="14" borderId="3" xfId="1" applyNumberFormat="1" applyFont="1" applyFill="1" applyBorder="1" applyAlignment="1">
      <alignment horizontal="center" vertical="center"/>
    </xf>
    <xf numFmtId="4" fontId="24" fillId="0" borderId="3" xfId="1" applyNumberFormat="1" applyFont="1" applyFill="1" applyBorder="1" applyAlignment="1">
      <alignment horizontal="center" vertical="center"/>
    </xf>
    <xf numFmtId="4" fontId="24" fillId="15" borderId="3" xfId="1" applyNumberFormat="1" applyFont="1" applyFill="1" applyBorder="1" applyAlignment="1">
      <alignment horizontal="center" vertical="center"/>
    </xf>
    <xf numFmtId="0" fontId="2" fillId="0" borderId="3" xfId="5" applyFill="1" applyBorder="1" applyAlignment="1">
      <alignment horizontal="left" vertical="top" wrapText="1"/>
    </xf>
    <xf numFmtId="0" fontId="25" fillId="14" borderId="3" xfId="0" applyFont="1" applyFill="1" applyBorder="1" applyAlignment="1">
      <alignment horizontal="center" vertical="top"/>
    </xf>
    <xf numFmtId="0" fontId="26" fillId="14" borderId="3" xfId="0" applyFont="1" applyFill="1" applyBorder="1" applyAlignment="1">
      <alignment vertical="top" wrapText="1"/>
    </xf>
    <xf numFmtId="0" fontId="33" fillId="14" borderId="3" xfId="0" applyFont="1" applyFill="1" applyBorder="1" applyAlignment="1">
      <alignment horizontal="center" vertical="center"/>
    </xf>
    <xf numFmtId="4" fontId="33" fillId="14" borderId="3" xfId="0" applyNumberFormat="1" applyFont="1" applyFill="1" applyBorder="1" applyAlignment="1">
      <alignment horizontal="center" vertical="center"/>
    </xf>
    <xf numFmtId="0" fontId="24" fillId="0" borderId="3" xfId="0" applyFont="1" applyFill="1" applyBorder="1" applyAlignment="1">
      <alignment horizontal="center" vertical="top"/>
    </xf>
    <xf numFmtId="0" fontId="29" fillId="0" borderId="3" xfId="0" applyFont="1" applyFill="1" applyBorder="1" applyAlignment="1">
      <alignment vertical="top" wrapText="1"/>
    </xf>
    <xf numFmtId="0" fontId="0" fillId="0" borderId="3" xfId="0" applyFill="1" applyBorder="1" applyAlignment="1">
      <alignment horizontal="center" vertical="center"/>
    </xf>
    <xf numFmtId="0" fontId="24" fillId="15" borderId="3" xfId="0" applyFont="1" applyFill="1" applyBorder="1" applyAlignment="1">
      <alignment horizontal="center" vertical="top"/>
    </xf>
    <xf numFmtId="0" fontId="29" fillId="15" borderId="3" xfId="0" applyFont="1" applyFill="1" applyBorder="1" applyAlignment="1">
      <alignment vertical="top" wrapText="1"/>
    </xf>
    <xf numFmtId="0" fontId="0" fillId="15" borderId="3" xfId="0" applyFill="1" applyBorder="1" applyAlignment="1">
      <alignment horizontal="center" vertical="center"/>
    </xf>
    <xf numFmtId="0" fontId="24" fillId="15" borderId="3" xfId="0" applyFont="1" applyFill="1" applyBorder="1" applyAlignment="1">
      <alignment horizontal="center" vertical="center"/>
    </xf>
    <xf numFmtId="4" fontId="4" fillId="15" borderId="3" xfId="0" applyNumberFormat="1" applyFont="1" applyFill="1" applyBorder="1" applyAlignment="1">
      <alignment horizontal="center" vertical="center"/>
    </xf>
    <xf numFmtId="0" fontId="24" fillId="0" borderId="3" xfId="0" applyFont="1" applyFill="1" applyBorder="1" applyAlignment="1">
      <alignment horizontal="center" vertical="center"/>
    </xf>
    <xf numFmtId="0" fontId="34" fillId="0" borderId="3" xfId="0" applyFont="1" applyBorder="1" applyAlignment="1">
      <alignment horizontal="left" vertical="top" wrapText="1"/>
    </xf>
    <xf numFmtId="0" fontId="26" fillId="14" borderId="3" xfId="5" applyFont="1" applyFill="1" applyBorder="1" applyAlignment="1">
      <alignment horizontal="left" vertical="top" wrapText="1"/>
    </xf>
    <xf numFmtId="0" fontId="29" fillId="15" borderId="3" xfId="5" applyFont="1" applyFill="1" applyBorder="1" applyAlignment="1">
      <alignment horizontal="center" vertical="center"/>
    </xf>
    <xf numFmtId="4" fontId="31" fillId="15" borderId="3" xfId="5" applyNumberFormat="1" applyFont="1" applyFill="1" applyBorder="1" applyAlignment="1">
      <alignment horizontal="center" vertical="center"/>
    </xf>
    <xf numFmtId="0" fontId="35" fillId="0" borderId="3" xfId="5" applyFont="1" applyFill="1" applyBorder="1" applyAlignment="1">
      <alignment horizontal="center" vertical="center"/>
    </xf>
    <xf numFmtId="4" fontId="4" fillId="0" borderId="3" xfId="5" applyNumberFormat="1" applyFont="1" applyFill="1" applyBorder="1" applyAlignment="1">
      <alignment horizontal="center" vertical="center"/>
    </xf>
    <xf numFmtId="0" fontId="36" fillId="15" borderId="3" xfId="5" applyFont="1" applyFill="1" applyBorder="1" applyAlignment="1">
      <alignment horizontal="center" vertical="center"/>
    </xf>
    <xf numFmtId="4" fontId="23" fillId="15" borderId="3" xfId="5" applyNumberFormat="1" applyFont="1" applyFill="1" applyBorder="1" applyAlignment="1">
      <alignment horizontal="center" vertical="center"/>
    </xf>
    <xf numFmtId="0" fontId="35" fillId="15" borderId="3" xfId="5" applyFont="1" applyFill="1" applyBorder="1" applyAlignment="1">
      <alignment horizontal="center" vertical="center"/>
    </xf>
    <xf numFmtId="4" fontId="4" fillId="15" borderId="3" xfId="5" applyNumberFormat="1" applyFont="1" applyFill="1" applyBorder="1" applyAlignment="1">
      <alignment horizontal="center" vertical="center"/>
    </xf>
    <xf numFmtId="0" fontId="30" fillId="0" borderId="3" xfId="5" applyFont="1" applyFill="1" applyBorder="1" applyAlignment="1">
      <alignment horizontal="center" vertical="top" wrapText="1"/>
    </xf>
    <xf numFmtId="0" fontId="37" fillId="15" borderId="3" xfId="5" applyFont="1" applyFill="1" applyBorder="1" applyAlignment="1">
      <alignment horizontal="center" vertical="top"/>
    </xf>
    <xf numFmtId="0" fontId="37" fillId="0" borderId="3" xfId="5" applyFont="1" applyFill="1" applyBorder="1" applyAlignment="1">
      <alignment horizontal="center" vertical="top"/>
    </xf>
    <xf numFmtId="44" fontId="4" fillId="0" borderId="0" xfId="0" applyNumberFormat="1" applyFont="1" applyAlignment="1">
      <alignment wrapText="1"/>
    </xf>
    <xf numFmtId="167" fontId="24" fillId="9" borderId="9" xfId="0" applyNumberFormat="1" applyFont="1" applyFill="1" applyBorder="1" applyAlignment="1">
      <alignment horizontal="center" vertical="center"/>
    </xf>
    <xf numFmtId="44" fontId="0" fillId="9" borderId="3" xfId="4" applyFont="1" applyFill="1" applyBorder="1"/>
    <xf numFmtId="44" fontId="4" fillId="9" borderId="3" xfId="4" applyFont="1" applyFill="1" applyBorder="1" applyAlignment="1">
      <alignment horizontal="center" vertical="center" wrapText="1"/>
    </xf>
    <xf numFmtId="44" fontId="1" fillId="0" borderId="3" xfId="4" applyFont="1" applyBorder="1"/>
    <xf numFmtId="0" fontId="4" fillId="0" borderId="7" xfId="0" applyFont="1" applyBorder="1" applyAlignment="1">
      <alignment horizontal="center" vertical="center" wrapText="1"/>
    </xf>
    <xf numFmtId="0" fontId="8" fillId="0" borderId="5" xfId="0" applyNumberFormat="1" applyFont="1" applyFill="1" applyBorder="1" applyAlignment="1">
      <alignment horizontal="justify" vertical="center"/>
    </xf>
    <xf numFmtId="0" fontId="8" fillId="0" borderId="5" xfId="0" applyNumberFormat="1" applyFont="1" applyFill="1" applyBorder="1" applyAlignment="1">
      <alignment horizontal="justify" vertical="top"/>
    </xf>
    <xf numFmtId="44" fontId="5" fillId="0" borderId="5" xfId="0" applyNumberFormat="1" applyFont="1" applyFill="1" applyBorder="1" applyAlignment="1">
      <alignment horizontal="right" vertical="center"/>
    </xf>
    <xf numFmtId="168" fontId="4" fillId="0" borderId="0" xfId="0" applyNumberFormat="1" applyFont="1" applyAlignment="1">
      <alignment wrapText="1"/>
    </xf>
    <xf numFmtId="168" fontId="8" fillId="0" borderId="0" xfId="0" applyNumberFormat="1" applyFont="1" applyBorder="1"/>
    <xf numFmtId="0" fontId="38" fillId="16" borderId="0" xfId="0" applyFont="1" applyFill="1" applyBorder="1"/>
    <xf numFmtId="44" fontId="38" fillId="16" borderId="5" xfId="0" applyNumberFormat="1" applyFont="1" applyFill="1" applyBorder="1" applyAlignment="1">
      <alignment horizontal="right" vertical="center"/>
    </xf>
    <xf numFmtId="0" fontId="8" fillId="16" borderId="0" xfId="0" applyFont="1" applyFill="1" applyBorder="1"/>
    <xf numFmtId="44" fontId="8" fillId="16" borderId="5" xfId="0" applyNumberFormat="1" applyFont="1" applyFill="1" applyBorder="1" applyAlignment="1">
      <alignment horizontal="right" vertical="center"/>
    </xf>
    <xf numFmtId="44" fontId="38" fillId="16" borderId="0" xfId="0" applyNumberFormat="1" applyFont="1" applyFill="1" applyBorder="1"/>
    <xf numFmtId="0" fontId="39" fillId="9" borderId="0" xfId="0" applyFont="1" applyFill="1" applyBorder="1"/>
    <xf numFmtId="44" fontId="5" fillId="0" borderId="0" xfId="0" applyNumberFormat="1" applyFont="1" applyFill="1" applyBorder="1"/>
    <xf numFmtId="0" fontId="40" fillId="16" borderId="0" xfId="0" applyFont="1" applyFill="1" applyBorder="1"/>
    <xf numFmtId="44" fontId="38" fillId="16" borderId="5" xfId="0" applyNumberFormat="1" applyFont="1" applyFill="1" applyBorder="1" applyAlignment="1">
      <alignment horizontal="right"/>
    </xf>
    <xf numFmtId="0" fontId="41" fillId="16" borderId="0" xfId="0" applyFont="1" applyFill="1" applyAlignment="1">
      <alignment wrapText="1"/>
    </xf>
    <xf numFmtId="0" fontId="0" fillId="0" borderId="0" xfId="0" applyNumberFormat="1" applyAlignment="1">
      <alignment horizontal="justify" vertical="top"/>
    </xf>
    <xf numFmtId="0" fontId="0" fillId="0" borderId="0" xfId="0" applyAlignment="1">
      <alignment horizontal="justify" vertical="top"/>
    </xf>
    <xf numFmtId="44" fontId="0" fillId="0" borderId="0" xfId="11" applyFont="1" applyAlignment="1">
      <alignment horizontal="justify" vertical="top"/>
    </xf>
    <xf numFmtId="0" fontId="0" fillId="0" borderId="10" xfId="0" applyNumberFormat="1" applyBorder="1" applyAlignment="1">
      <alignment horizontal="justify" vertical="top"/>
    </xf>
    <xf numFmtId="0" fontId="0" fillId="0" borderId="12" xfId="0" applyBorder="1" applyAlignment="1">
      <alignment horizontal="justify" vertical="top"/>
    </xf>
    <xf numFmtId="0" fontId="0" fillId="0" borderId="12" xfId="0" applyBorder="1"/>
    <xf numFmtId="0" fontId="0" fillId="0" borderId="14" xfId="0" applyBorder="1"/>
    <xf numFmtId="0" fontId="0" fillId="0" borderId="15" xfId="0" applyBorder="1"/>
    <xf numFmtId="0" fontId="23" fillId="0" borderId="15" xfId="0" applyFont="1" applyBorder="1" applyAlignment="1">
      <alignment horizontal="right"/>
    </xf>
    <xf numFmtId="0" fontId="0" fillId="0" borderId="11" xfId="0" applyBorder="1" applyAlignment="1">
      <alignment horizontal="justify" vertical="top"/>
    </xf>
    <xf numFmtId="0" fontId="0" fillId="0" borderId="13" xfId="0" applyBorder="1" applyAlignment="1">
      <alignment horizontal="justify" vertical="top"/>
    </xf>
    <xf numFmtId="0" fontId="0" fillId="0" borderId="13" xfId="0" applyBorder="1"/>
    <xf numFmtId="0" fontId="0" fillId="0" borderId="16" xfId="0" applyBorder="1"/>
    <xf numFmtId="0" fontId="0" fillId="0" borderId="3" xfId="0" applyBorder="1" applyAlignment="1">
      <alignment horizontal="justify" vertical="top"/>
    </xf>
    <xf numFmtId="44" fontId="0" fillId="0" borderId="3" xfId="11" applyFont="1" applyBorder="1" applyAlignment="1">
      <alignment horizontal="justify" vertical="top"/>
    </xf>
    <xf numFmtId="0" fontId="3" fillId="0" borderId="3" xfId="0" applyFont="1" applyBorder="1" applyAlignment="1">
      <alignment horizontal="justify" vertical="top"/>
    </xf>
    <xf numFmtId="0" fontId="3" fillId="0" borderId="3" xfId="0" applyFont="1" applyFill="1" applyBorder="1" applyAlignment="1">
      <alignment horizontal="justify" vertical="top"/>
    </xf>
    <xf numFmtId="44" fontId="0" fillId="0" borderId="3" xfId="11" applyFont="1" applyBorder="1"/>
    <xf numFmtId="44" fontId="23" fillId="0" borderId="3" xfId="0" applyNumberFormat="1" applyFont="1" applyBorder="1"/>
    <xf numFmtId="0" fontId="3" fillId="0" borderId="11" xfId="0" applyFont="1" applyBorder="1" applyAlignment="1">
      <alignment horizontal="justify" vertical="top"/>
    </xf>
    <xf numFmtId="1" fontId="0" fillId="0" borderId="10" xfId="13" applyNumberFormat="1" applyFont="1" applyBorder="1" applyAlignment="1">
      <alignment horizontal="justify" vertical="top"/>
    </xf>
    <xf numFmtId="0" fontId="8" fillId="16" borderId="5" xfId="0" applyNumberFormat="1" applyFont="1" applyFill="1" applyBorder="1" applyAlignment="1">
      <alignment horizontal="left" vertical="center"/>
    </xf>
    <xf numFmtId="0" fontId="8" fillId="16" borderId="5" xfId="0" applyNumberFormat="1" applyFont="1" applyFill="1" applyBorder="1" applyAlignment="1">
      <alignment horizontal="center" vertical="center"/>
    </xf>
    <xf numFmtId="43" fontId="8" fillId="16" borderId="5" xfId="0" applyNumberFormat="1" applyFont="1" applyFill="1" applyBorder="1" applyAlignment="1">
      <alignment horizontal="right" vertical="center"/>
    </xf>
    <xf numFmtId="0" fontId="8" fillId="16" borderId="5" xfId="0" applyNumberFormat="1" applyFont="1" applyFill="1" applyBorder="1" applyAlignment="1">
      <alignment vertical="center"/>
    </xf>
    <xf numFmtId="0" fontId="23" fillId="0" borderId="3" xfId="0" applyFont="1" applyBorder="1" applyAlignment="1">
      <alignment horizontal="right"/>
    </xf>
    <xf numFmtId="4" fontId="5" fillId="0" borderId="0" xfId="0" applyNumberFormat="1" applyFont="1" applyFill="1" applyBorder="1" applyAlignment="1">
      <alignment horizontal="center" vertical="center" wrapText="1"/>
    </xf>
    <xf numFmtId="0" fontId="0" fillId="0" borderId="0" xfId="0" applyAlignment="1">
      <alignment horizontal="center" vertical="top"/>
    </xf>
    <xf numFmtId="0" fontId="3" fillId="0" borderId="0" xfId="0" applyFont="1" applyAlignment="1">
      <alignment horizontal="center" vertical="top" wrapText="1"/>
    </xf>
    <xf numFmtId="0" fontId="3" fillId="0" borderId="0" xfId="0" applyFont="1" applyAlignment="1">
      <alignment horizontal="center" vertical="top"/>
    </xf>
    <xf numFmtId="0" fontId="3" fillId="0" borderId="0" xfId="0" applyFont="1"/>
    <xf numFmtId="0" fontId="0" fillId="0" borderId="3" xfId="0" applyBorder="1"/>
    <xf numFmtId="0" fontId="43" fillId="0" borderId="17" xfId="0" applyFont="1" applyFill="1" applyBorder="1" applyAlignment="1">
      <alignment horizontal="center" vertical="center"/>
    </xf>
    <xf numFmtId="0" fontId="43" fillId="0" borderId="18" xfId="0" applyFont="1" applyFill="1" applyBorder="1" applyAlignment="1">
      <alignment horizontal="center" vertical="center"/>
    </xf>
    <xf numFmtId="0" fontId="43" fillId="0" borderId="19" xfId="0" applyFont="1" applyFill="1" applyBorder="1" applyAlignment="1">
      <alignment horizontal="center" vertical="center"/>
    </xf>
    <xf numFmtId="0" fontId="43" fillId="0" borderId="20" xfId="0" applyFont="1" applyFill="1" applyBorder="1" applyAlignment="1">
      <alignment horizontal="center" vertical="center"/>
    </xf>
    <xf numFmtId="0" fontId="43" fillId="10" borderId="20" xfId="0" applyFont="1" applyFill="1" applyBorder="1" applyAlignment="1">
      <alignment horizontal="center" vertical="center" wrapText="1"/>
    </xf>
    <xf numFmtId="0" fontId="43" fillId="10" borderId="20" xfId="0" applyFont="1" applyFill="1" applyBorder="1" applyAlignment="1">
      <alignment horizontal="center" vertical="center"/>
    </xf>
    <xf numFmtId="0" fontId="0" fillId="10" borderId="3" xfId="0" applyFill="1" applyBorder="1"/>
    <xf numFmtId="0" fontId="45" fillId="0" borderId="0" xfId="0" applyFont="1"/>
    <xf numFmtId="0" fontId="44" fillId="0" borderId="3" xfId="0" applyFont="1" applyBorder="1" applyAlignment="1">
      <alignment horizontal="justify" vertical="top" wrapText="1"/>
    </xf>
    <xf numFmtId="0" fontId="5" fillId="2" borderId="0" xfId="0" applyFont="1" applyFill="1" applyBorder="1" applyAlignment="1">
      <alignment horizontal="center" vertical="center"/>
    </xf>
    <xf numFmtId="44" fontId="5" fillId="2" borderId="0" xfId="11" applyFont="1" applyFill="1" applyBorder="1" applyAlignment="1">
      <alignment horizontal="center" vertical="center"/>
    </xf>
    <xf numFmtId="4" fontId="5" fillId="2" borderId="0" xfId="0" applyNumberFormat="1" applyFont="1" applyFill="1" applyBorder="1" applyAlignment="1">
      <alignment horizontal="center" vertical="center"/>
    </xf>
    <xf numFmtId="168" fontId="46" fillId="0" borderId="0" xfId="0" applyNumberFormat="1" applyFont="1"/>
    <xf numFmtId="0" fontId="15" fillId="0" borderId="0" xfId="2" applyFont="1" applyBorder="1" applyAlignment="1" applyProtection="1">
      <alignment horizontal="right" indent="1"/>
      <protection locked="0" hidden="1"/>
    </xf>
    <xf numFmtId="49" fontId="44" fillId="0" borderId="3" xfId="0" applyNumberFormat="1" applyFont="1" applyBorder="1" applyAlignment="1">
      <alignment vertical="top"/>
    </xf>
    <xf numFmtId="0" fontId="44" fillId="0" borderId="3" xfId="0" applyFont="1" applyBorder="1" applyAlignment="1">
      <alignment vertical="top"/>
    </xf>
    <xf numFmtId="169" fontId="44" fillId="0" borderId="3" xfId="0" applyNumberFormat="1" applyFont="1" applyBorder="1" applyAlignment="1">
      <alignment horizontal="right" vertical="top"/>
    </xf>
    <xf numFmtId="168" fontId="44" fillId="0" borderId="3" xfId="0" applyNumberFormat="1" applyFont="1" applyBorder="1" applyAlignment="1">
      <alignment horizontal="right" vertical="top"/>
    </xf>
    <xf numFmtId="44" fontId="44" fillId="10" borderId="3" xfId="11" applyFont="1" applyFill="1" applyBorder="1" applyAlignment="1">
      <alignment horizontal="center" vertical="center"/>
    </xf>
    <xf numFmtId="44" fontId="44" fillId="10" borderId="3" xfId="0" applyNumberFormat="1" applyFont="1" applyFill="1" applyBorder="1"/>
    <xf numFmtId="168" fontId="3" fillId="10" borderId="3" xfId="0" applyNumberFormat="1" applyFont="1" applyFill="1" applyBorder="1"/>
    <xf numFmtId="44" fontId="44" fillId="10" borderId="3" xfId="11" applyFont="1" applyFill="1" applyBorder="1" applyAlignment="1">
      <alignment horizontal="center" vertical="center" wrapText="1"/>
    </xf>
    <xf numFmtId="0" fontId="44" fillId="10" borderId="3" xfId="0" applyFont="1" applyFill="1" applyBorder="1"/>
    <xf numFmtId="168" fontId="44" fillId="10" borderId="3" xfId="0" applyNumberFormat="1" applyFont="1" applyFill="1" applyBorder="1" applyAlignment="1">
      <alignment horizontal="right" vertical="top"/>
    </xf>
    <xf numFmtId="44" fontId="44" fillId="10" borderId="3" xfId="11" applyFont="1" applyFill="1" applyBorder="1"/>
    <xf numFmtId="44" fontId="0" fillId="0" borderId="0" xfId="0" applyNumberFormat="1"/>
    <xf numFmtId="0" fontId="3" fillId="0" borderId="3" xfId="0" applyFont="1" applyBorder="1" applyAlignment="1">
      <alignment horizontal="center" vertical="top"/>
    </xf>
    <xf numFmtId="0" fontId="0" fillId="0" borderId="3" xfId="0" applyBorder="1" applyAlignment="1">
      <alignment horizontal="center" vertical="top"/>
    </xf>
    <xf numFmtId="0" fontId="3" fillId="0" borderId="3" xfId="0" applyFont="1" applyBorder="1" applyAlignment="1">
      <alignment horizontal="justify" vertical="top" wrapText="1"/>
    </xf>
    <xf numFmtId="0" fontId="3" fillId="0" borderId="3" xfId="0" applyFont="1" applyBorder="1" applyAlignment="1">
      <alignment horizontal="center" vertical="top" wrapText="1"/>
    </xf>
    <xf numFmtId="0" fontId="0" fillId="0" borderId="0" xfId="0" applyBorder="1"/>
    <xf numFmtId="0" fontId="3" fillId="0" borderId="0" xfId="0" applyFont="1" applyBorder="1" applyAlignment="1">
      <alignment horizontal="center" vertical="top"/>
    </xf>
    <xf numFmtId="0" fontId="0" fillId="0" borderId="0" xfId="0" applyBorder="1" applyAlignment="1">
      <alignment horizontal="center" vertical="top"/>
    </xf>
    <xf numFmtId="44" fontId="23" fillId="0" borderId="0" xfId="11" applyFont="1" applyBorder="1" applyAlignment="1">
      <alignment horizontal="justify" vertical="top"/>
    </xf>
    <xf numFmtId="0" fontId="0" fillId="0" borderId="0" xfId="0" applyBorder="1" applyAlignment="1">
      <alignment horizontal="justify" vertical="top"/>
    </xf>
    <xf numFmtId="0" fontId="3" fillId="0" borderId="0" xfId="0" applyFont="1" applyBorder="1" applyAlignment="1">
      <alignment horizontal="justify" vertical="top" wrapText="1"/>
    </xf>
    <xf numFmtId="0" fontId="3" fillId="0" borderId="0" xfId="0" applyFont="1" applyBorder="1" applyAlignment="1">
      <alignment horizontal="center" vertical="top" wrapText="1"/>
    </xf>
    <xf numFmtId="44" fontId="3" fillId="0" borderId="0" xfId="11" applyFont="1" applyBorder="1" applyAlignment="1">
      <alignment horizontal="justify" vertical="top"/>
    </xf>
    <xf numFmtId="0" fontId="0" fillId="0" borderId="0" xfId="0" applyFill="1" applyBorder="1" applyAlignment="1">
      <alignment horizontal="center" vertical="top"/>
    </xf>
    <xf numFmtId="44" fontId="23" fillId="0" borderId="0" xfId="0" applyNumberFormat="1" applyFont="1" applyBorder="1"/>
    <xf numFmtId="0" fontId="14" fillId="0" borderId="1" xfId="2" applyFont="1" applyBorder="1" applyAlignment="1" applyProtection="1">
      <alignment horizontal="center" vertical="center"/>
      <protection hidden="1"/>
    </xf>
    <xf numFmtId="0" fontId="14" fillId="0" borderId="4" xfId="2" applyFont="1" applyBorder="1" applyAlignment="1" applyProtection="1">
      <alignment horizontal="center" vertical="center"/>
      <protection hidden="1"/>
    </xf>
    <xf numFmtId="0" fontId="14" fillId="0" borderId="2" xfId="2" applyFont="1" applyBorder="1" applyAlignment="1" applyProtection="1">
      <alignment horizontal="center" vertical="center"/>
      <protection hidden="1"/>
    </xf>
    <xf numFmtId="4" fontId="5" fillId="0" borderId="15" xfId="0" applyNumberFormat="1" applyFont="1" applyFill="1" applyBorder="1" applyAlignment="1">
      <alignment horizontal="justify" vertical="top" wrapText="1"/>
    </xf>
    <xf numFmtId="0" fontId="21" fillId="0" borderId="1" xfId="2" applyFont="1" applyBorder="1" applyAlignment="1" applyProtection="1">
      <alignment horizontal="center" vertical="center"/>
      <protection hidden="1"/>
    </xf>
    <xf numFmtId="0" fontId="21" fillId="0" borderId="4" xfId="2" applyFont="1" applyBorder="1" applyAlignment="1" applyProtection="1">
      <alignment horizontal="center" vertical="center"/>
      <protection hidden="1"/>
    </xf>
    <xf numFmtId="0" fontId="21" fillId="0" borderId="2" xfId="2" applyFont="1" applyBorder="1" applyAlignment="1" applyProtection="1">
      <alignment horizontal="center" vertical="center"/>
      <protection hidden="1"/>
    </xf>
    <xf numFmtId="0" fontId="8" fillId="17" borderId="5" xfId="0" applyNumberFormat="1" applyFont="1" applyFill="1" applyBorder="1" applyAlignment="1">
      <alignment vertical="center"/>
    </xf>
    <xf numFmtId="0" fontId="8" fillId="17" borderId="5" xfId="0" applyNumberFormat="1" applyFont="1" applyFill="1" applyBorder="1" applyAlignment="1">
      <alignment horizontal="left" vertical="center"/>
    </xf>
    <xf numFmtId="0" fontId="8" fillId="17" borderId="5" xfId="0" applyNumberFormat="1" applyFont="1" applyFill="1" applyBorder="1" applyAlignment="1">
      <alignment horizontal="center" vertical="center"/>
    </xf>
    <xf numFmtId="43" fontId="8" fillId="17" borderId="5" xfId="0" applyNumberFormat="1" applyFont="1" applyFill="1" applyBorder="1" applyAlignment="1">
      <alignment horizontal="right" vertical="center"/>
    </xf>
    <xf numFmtId="44" fontId="8" fillId="17" borderId="5" xfId="0" applyNumberFormat="1" applyFont="1" applyFill="1" applyBorder="1" applyAlignment="1">
      <alignment horizontal="right" vertical="center"/>
    </xf>
    <xf numFmtId="44" fontId="38" fillId="9" borderId="5" xfId="0" applyNumberFormat="1" applyFont="1" applyFill="1" applyBorder="1" applyAlignment="1">
      <alignment horizontal="right" vertical="center"/>
    </xf>
    <xf numFmtId="44" fontId="1" fillId="16" borderId="3" xfId="4" applyFont="1" applyFill="1" applyBorder="1"/>
    <xf numFmtId="44" fontId="8" fillId="16" borderId="5" xfId="0" applyNumberFormat="1" applyFont="1" applyFill="1" applyBorder="1" applyAlignment="1">
      <alignment horizontal="right"/>
    </xf>
    <xf numFmtId="44" fontId="0" fillId="16" borderId="3" xfId="4" applyFont="1" applyFill="1" applyBorder="1"/>
  </cellXfs>
  <cellStyles count="14">
    <cellStyle name="Comma 2" xfId="9"/>
    <cellStyle name="Currency 2" xfId="8"/>
    <cellStyle name="Millares" xfId="13" builtinId="3"/>
    <cellStyle name="Millares 2" xfId="1"/>
    <cellStyle name="Millares 3" xfId="3"/>
    <cellStyle name="Moneda" xfId="11" builtinId="4"/>
    <cellStyle name="Moneda 2" xfId="4"/>
    <cellStyle name="Moneda 4" xfId="12"/>
    <cellStyle name="Normal" xfId="0" builtinId="0"/>
    <cellStyle name="Normal 2" xfId="2"/>
    <cellStyle name="Normal 3" xfId="5"/>
    <cellStyle name="Percent 2" xfId="10"/>
    <cellStyle name="Porcentaje 2" xfId="6"/>
    <cellStyle name="ROJONEGATIVO"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123825</xdr:rowOff>
    </xdr:from>
    <xdr:to>
      <xdr:col>6</xdr:col>
      <xdr:colOff>0</xdr:colOff>
      <xdr:row>7</xdr:row>
      <xdr:rowOff>38100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0750" y="323850"/>
          <a:ext cx="7143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222"/>
  <sheetViews>
    <sheetView tabSelected="1" view="pageBreakPreview" topLeftCell="A12" zoomScale="80" zoomScaleNormal="70" zoomScaleSheetLayoutView="80" workbookViewId="0">
      <pane ySplit="765" activePane="bottomLeft"/>
      <selection activeCell="A12" sqref="A12"/>
      <selection pane="bottomLeft" activeCell="E3181" sqref="E3181"/>
    </sheetView>
  </sheetViews>
  <sheetFormatPr baseColWidth="10" defaultColWidth="9.140625" defaultRowHeight="16.5" outlineLevelRow="4" x14ac:dyDescent="0.3"/>
  <cols>
    <col min="1" max="1" width="13" style="2" customWidth="1"/>
    <col min="2" max="2" width="59" style="2" customWidth="1"/>
    <col min="3" max="3" width="9.140625" style="2"/>
    <col min="4" max="4" width="12.7109375" style="2" customWidth="1"/>
    <col min="5" max="5" width="18" style="29" customWidth="1"/>
    <col min="6" max="6" width="20.28515625" style="37" customWidth="1"/>
    <col min="7" max="7" width="18" style="29" customWidth="1"/>
    <col min="8" max="8" width="22.42578125" style="37" customWidth="1"/>
    <col min="9" max="9" width="16.85546875" style="2" customWidth="1"/>
    <col min="10" max="10" width="18.7109375" style="2" customWidth="1"/>
    <col min="11" max="11" width="19.140625" style="2" customWidth="1"/>
    <col min="12" max="16384" width="9.140625" style="2"/>
  </cols>
  <sheetData>
    <row r="1" spans="1:10 16384:16384" s="1" customFormat="1" ht="12.75" x14ac:dyDescent="0.2">
      <c r="A1" s="4"/>
      <c r="B1" s="4"/>
      <c r="C1" s="4"/>
      <c r="D1" s="4"/>
      <c r="E1" s="24"/>
      <c r="F1" s="30"/>
      <c r="G1" s="24"/>
      <c r="H1" s="30"/>
    </row>
    <row r="2" spans="1:10 16384:16384" s="1" customFormat="1" ht="15" x14ac:dyDescent="0.2">
      <c r="A2" s="13" t="s">
        <v>8</v>
      </c>
      <c r="B2" s="14" t="s">
        <v>21</v>
      </c>
      <c r="C2" s="8"/>
      <c r="D2" s="8"/>
      <c r="E2" s="25"/>
      <c r="F2" s="31"/>
      <c r="G2" s="25"/>
      <c r="H2" s="31"/>
    </row>
    <row r="3" spans="1:10 16384:16384" s="1" customFormat="1" ht="15" x14ac:dyDescent="0.2">
      <c r="A3" s="13" t="s">
        <v>14</v>
      </c>
      <c r="B3" s="14" t="s">
        <v>20</v>
      </c>
      <c r="C3" s="6"/>
      <c r="E3" s="26"/>
      <c r="F3" s="32"/>
      <c r="G3" s="26"/>
      <c r="H3" s="32"/>
    </row>
    <row r="4" spans="1:10 16384:16384" s="1" customFormat="1" ht="15" x14ac:dyDescent="0.2">
      <c r="A4" s="13" t="s">
        <v>9</v>
      </c>
      <c r="B4" s="14">
        <v>126</v>
      </c>
      <c r="C4" s="6"/>
      <c r="E4" s="26"/>
      <c r="F4" s="32"/>
      <c r="G4" s="26"/>
      <c r="H4" s="32"/>
    </row>
    <row r="5" spans="1:10 16384:16384" s="1" customFormat="1" ht="15" x14ac:dyDescent="0.2">
      <c r="A5" s="13"/>
      <c r="B5" s="14"/>
      <c r="C5" s="6"/>
      <c r="E5" s="26"/>
      <c r="F5" s="32"/>
      <c r="G5" s="26"/>
      <c r="H5" s="32"/>
    </row>
    <row r="6" spans="1:10 16384:16384" s="1" customFormat="1" ht="15" x14ac:dyDescent="0.2">
      <c r="A6" s="13" t="s">
        <v>13</v>
      </c>
      <c r="B6" s="5"/>
      <c r="C6" s="6"/>
      <c r="E6" s="26"/>
      <c r="F6" s="32"/>
      <c r="G6" s="26"/>
      <c r="H6" s="32"/>
    </row>
    <row r="7" spans="1:10 16384:16384" s="1" customFormat="1" ht="15.75" x14ac:dyDescent="0.25">
      <c r="B7" s="16" t="s">
        <v>12</v>
      </c>
      <c r="C7" s="6"/>
      <c r="E7" s="15" t="s">
        <v>11</v>
      </c>
      <c r="F7" s="39"/>
      <c r="G7" s="15" t="s">
        <v>11</v>
      </c>
      <c r="H7" s="39"/>
    </row>
    <row r="8" spans="1:10 16384:16384" s="1" customFormat="1" ht="15.75" thickBot="1" x14ac:dyDescent="0.25">
      <c r="A8" s="4"/>
      <c r="C8" s="8"/>
      <c r="D8" s="6"/>
      <c r="E8" s="7"/>
      <c r="F8" s="33"/>
      <c r="G8" s="7"/>
      <c r="H8" s="33"/>
    </row>
    <row r="9" spans="1:10 16384:16384" s="1" customFormat="1" ht="35.25" customHeight="1" thickBot="1" x14ac:dyDescent="0.25">
      <c r="A9" s="314" t="s">
        <v>10</v>
      </c>
      <c r="B9" s="315"/>
      <c r="C9" s="315"/>
      <c r="D9" s="315"/>
      <c r="E9" s="315"/>
      <c r="F9" s="316"/>
    </row>
    <row r="10" spans="1:10 16384:16384" s="1" customFormat="1" ht="6" customHeight="1" x14ac:dyDescent="0.3">
      <c r="A10" s="4"/>
      <c r="C10" s="12"/>
      <c r="D10" s="12"/>
      <c r="E10" s="27"/>
      <c r="F10" s="34"/>
      <c r="G10" s="27"/>
      <c r="H10" s="34"/>
    </row>
    <row r="11" spans="1:10 16384:16384" s="3" customFormat="1" ht="27" customHeight="1" x14ac:dyDescent="0.2">
      <c r="A11" s="9" t="s">
        <v>7</v>
      </c>
      <c r="B11" s="10" t="s">
        <v>3</v>
      </c>
      <c r="C11" s="11" t="s">
        <v>4</v>
      </c>
      <c r="D11" s="11" t="s">
        <v>5</v>
      </c>
      <c r="E11" s="11" t="s">
        <v>332</v>
      </c>
      <c r="F11" s="35" t="s">
        <v>6</v>
      </c>
      <c r="G11" s="11" t="s">
        <v>333</v>
      </c>
      <c r="H11" s="35" t="s">
        <v>6</v>
      </c>
    </row>
    <row r="12" spans="1:10 16384:16384" x14ac:dyDescent="0.3">
      <c r="A12" s="19">
        <v>50.000999999999998</v>
      </c>
      <c r="B12" s="20" t="s">
        <v>279</v>
      </c>
      <c r="C12" s="18"/>
      <c r="D12" s="17"/>
      <c r="E12" s="28"/>
      <c r="F12" s="36"/>
      <c r="G12" s="28"/>
      <c r="H12" s="36"/>
    </row>
    <row r="13" spans="1:10 16384:16384" x14ac:dyDescent="0.3">
      <c r="A13" s="51" t="s">
        <v>17</v>
      </c>
      <c r="B13" s="52" t="s">
        <v>22</v>
      </c>
      <c r="C13" s="53"/>
      <c r="D13" s="54"/>
      <c r="E13" s="55" t="s">
        <v>280</v>
      </c>
      <c r="F13" s="55">
        <f>SUM(F14,F21,F29,F104,F128,F187,F276,F365,F454,F543,F632,F721,F810,F871,F893)</f>
        <v>11765795.294440746</v>
      </c>
      <c r="G13" s="55" t="s">
        <v>280</v>
      </c>
      <c r="H13" s="55">
        <f>SUM(H14,H21,H29,H104,H128,H187,H276,H365,H454,H543,H632,H721,H810,H871,H893)</f>
        <v>12916315.200100003</v>
      </c>
    </row>
    <row r="14" spans="1:10 16384:16384" hidden="1" outlineLevel="1" x14ac:dyDescent="0.3">
      <c r="A14" s="56" t="s">
        <v>23</v>
      </c>
      <c r="B14" s="57" t="s">
        <v>24</v>
      </c>
      <c r="C14" s="58"/>
      <c r="D14" s="59"/>
      <c r="E14" s="60"/>
      <c r="F14" s="60">
        <f>SUM(F15:F20)</f>
        <v>469993.35990000004</v>
      </c>
      <c r="G14" s="60"/>
      <c r="H14" s="60">
        <f>SUM(H15:H20)</f>
        <v>685602.03</v>
      </c>
      <c r="J14" s="66">
        <f>H14-F14</f>
        <v>215608.67009999999</v>
      </c>
    </row>
    <row r="15" spans="1:10 16384:16384" hidden="1" outlineLevel="2" x14ac:dyDescent="0.3">
      <c r="A15" s="46" t="s">
        <v>25</v>
      </c>
      <c r="B15" s="47" t="s">
        <v>26</v>
      </c>
      <c r="C15" s="48" t="s">
        <v>27</v>
      </c>
      <c r="D15" s="49">
        <v>4096</v>
      </c>
      <c r="E15" s="50">
        <v>56.82</v>
      </c>
      <c r="F15" s="50">
        <v>232734.72</v>
      </c>
      <c r="G15" s="50">
        <v>53.11</v>
      </c>
      <c r="H15" s="50">
        <v>217538.56</v>
      </c>
      <c r="XFD15" s="40">
        <f t="shared" ref="XFD15:XFD20" si="0">SUM(D15:XFC15)</f>
        <v>454479.20999999996</v>
      </c>
    </row>
    <row r="16" spans="1:10 16384:16384" hidden="1" outlineLevel="2" x14ac:dyDescent="0.3">
      <c r="A16" s="46" t="s">
        <v>28</v>
      </c>
      <c r="B16" s="47" t="s">
        <v>29</v>
      </c>
      <c r="C16" s="48" t="s">
        <v>30</v>
      </c>
      <c r="D16" s="49">
        <v>1639.28</v>
      </c>
      <c r="E16" s="50">
        <v>17.850000000000001</v>
      </c>
      <c r="F16" s="50">
        <v>29261.148000000001</v>
      </c>
      <c r="G16" s="50">
        <v>74.91</v>
      </c>
      <c r="H16" s="50">
        <v>122798.46</v>
      </c>
      <c r="I16" s="232" t="s">
        <v>2145</v>
      </c>
      <c r="XFD16" s="40">
        <f t="shared" si="0"/>
        <v>153791.64800000002</v>
      </c>
    </row>
    <row r="17" spans="1:10 16384:16384" hidden="1" outlineLevel="2" x14ac:dyDescent="0.3">
      <c r="A17" s="46" t="s">
        <v>31</v>
      </c>
      <c r="B17" s="47" t="s">
        <v>32</v>
      </c>
      <c r="C17" s="48" t="s">
        <v>30</v>
      </c>
      <c r="D17" s="49">
        <v>2131.06</v>
      </c>
      <c r="E17" s="50">
        <v>6.43</v>
      </c>
      <c r="F17" s="50">
        <v>13702.7158</v>
      </c>
      <c r="G17" s="50">
        <v>19.98</v>
      </c>
      <c r="H17" s="50">
        <v>42578.58</v>
      </c>
      <c r="XFD17" s="40">
        <f t="shared" si="0"/>
        <v>58438.765800000001</v>
      </c>
    </row>
    <row r="18" spans="1:10 16384:16384" hidden="1" outlineLevel="2" x14ac:dyDescent="0.3">
      <c r="A18" s="46" t="s">
        <v>33</v>
      </c>
      <c r="B18" s="47" t="s">
        <v>34</v>
      </c>
      <c r="C18" s="48" t="s">
        <v>30</v>
      </c>
      <c r="D18" s="49">
        <v>2131.06</v>
      </c>
      <c r="E18" s="50">
        <v>18</v>
      </c>
      <c r="F18" s="50">
        <v>38359.08</v>
      </c>
      <c r="G18" s="50">
        <v>39.130000000000003</v>
      </c>
      <c r="H18" s="50">
        <v>83388.38</v>
      </c>
      <c r="XFD18" s="40">
        <f t="shared" si="0"/>
        <v>123935.65</v>
      </c>
    </row>
    <row r="19" spans="1:10 16384:16384" hidden="1" outlineLevel="2" x14ac:dyDescent="0.3">
      <c r="A19" s="46" t="s">
        <v>35</v>
      </c>
      <c r="B19" s="47" t="s">
        <v>36</v>
      </c>
      <c r="C19" s="48" t="s">
        <v>30</v>
      </c>
      <c r="D19" s="49">
        <v>21310.639999999999</v>
      </c>
      <c r="E19" s="50">
        <v>7.19</v>
      </c>
      <c r="F19" s="50">
        <v>153223.50160000002</v>
      </c>
      <c r="G19" s="50">
        <v>9.91</v>
      </c>
      <c r="H19" s="50">
        <v>211188.44</v>
      </c>
      <c r="XFD19" s="40">
        <f t="shared" si="0"/>
        <v>385739.68160000001</v>
      </c>
    </row>
    <row r="20" spans="1:10 16384:16384" hidden="1" outlineLevel="2" x14ac:dyDescent="0.3">
      <c r="A20" s="46" t="s">
        <v>283</v>
      </c>
      <c r="B20" s="47" t="s">
        <v>38</v>
      </c>
      <c r="C20" s="48" t="s">
        <v>27</v>
      </c>
      <c r="D20" s="49">
        <v>299.69</v>
      </c>
      <c r="E20" s="50">
        <v>9.0500000000000007</v>
      </c>
      <c r="F20" s="50">
        <v>2712.1945000000001</v>
      </c>
      <c r="G20" s="50">
        <v>27.06</v>
      </c>
      <c r="H20" s="50">
        <v>8109.61</v>
      </c>
      <c r="XFD20" s="40">
        <f t="shared" si="0"/>
        <v>11157.604499999999</v>
      </c>
    </row>
    <row r="21" spans="1:10 16384:16384" hidden="1" outlineLevel="1" x14ac:dyDescent="0.3">
      <c r="A21" s="56" t="s">
        <v>39</v>
      </c>
      <c r="B21" s="57" t="s">
        <v>0</v>
      </c>
      <c r="C21" s="58"/>
      <c r="D21" s="59"/>
      <c r="E21" s="60"/>
      <c r="F21" s="60">
        <f>SUM(F22:F28)</f>
        <v>284974.26</v>
      </c>
      <c r="G21" s="60"/>
      <c r="H21" s="60">
        <f>SUM(H22:H28)</f>
        <v>280604.92000000004</v>
      </c>
      <c r="I21" s="66">
        <f>F21-H21</f>
        <v>4369.3399999999674</v>
      </c>
    </row>
    <row r="22" spans="1:10 16384:16384" hidden="1" outlineLevel="2" x14ac:dyDescent="0.3">
      <c r="A22" s="46" t="s">
        <v>40</v>
      </c>
      <c r="B22" s="47" t="s">
        <v>41</v>
      </c>
      <c r="C22" s="48" t="s">
        <v>27</v>
      </c>
      <c r="D22" s="49">
        <v>5675.7799999999988</v>
      </c>
      <c r="E22" s="50">
        <v>7.28</v>
      </c>
      <c r="F22" s="50">
        <v>41319.67839999999</v>
      </c>
      <c r="G22" s="50">
        <v>8.4</v>
      </c>
      <c r="H22" s="50">
        <v>47676.55</v>
      </c>
    </row>
    <row r="23" spans="1:10 16384:16384" hidden="1" outlineLevel="2" x14ac:dyDescent="0.3">
      <c r="A23" s="46" t="s">
        <v>42</v>
      </c>
      <c r="B23" s="47" t="s">
        <v>43</v>
      </c>
      <c r="C23" s="48" t="s">
        <v>30</v>
      </c>
      <c r="D23" s="49">
        <v>181.42</v>
      </c>
      <c r="E23" s="50">
        <v>32.1</v>
      </c>
      <c r="F23" s="50">
        <v>5823.5819999999994</v>
      </c>
      <c r="G23" s="50">
        <v>85.61</v>
      </c>
      <c r="H23" s="50">
        <v>15531.37</v>
      </c>
    </row>
    <row r="24" spans="1:10 16384:16384" hidden="1" outlineLevel="2" x14ac:dyDescent="0.3">
      <c r="A24" s="46" t="s">
        <v>37</v>
      </c>
      <c r="B24" s="47" t="s">
        <v>44</v>
      </c>
      <c r="C24" s="48" t="s">
        <v>30</v>
      </c>
      <c r="D24" s="49">
        <f>D23*1.3</f>
        <v>235.846</v>
      </c>
      <c r="E24" s="50">
        <v>178.2</v>
      </c>
      <c r="F24" s="50">
        <v>42027.7572</v>
      </c>
      <c r="G24" s="50">
        <v>158.22999999999999</v>
      </c>
      <c r="H24" s="50">
        <v>37317.910000000003</v>
      </c>
    </row>
    <row r="25" spans="1:10 16384:16384" hidden="1" outlineLevel="2" x14ac:dyDescent="0.3">
      <c r="A25" s="46" t="s">
        <v>281</v>
      </c>
      <c r="B25" s="47" t="s">
        <v>38</v>
      </c>
      <c r="C25" s="48" t="s">
        <v>27</v>
      </c>
      <c r="D25" s="49">
        <v>474.84</v>
      </c>
      <c r="E25" s="50">
        <v>9.0500000000000007</v>
      </c>
      <c r="F25" s="50">
        <v>4297.3019999999997</v>
      </c>
      <c r="G25" s="50">
        <v>27.06</v>
      </c>
      <c r="H25" s="50">
        <v>12849.17</v>
      </c>
    </row>
    <row r="26" spans="1:10 16384:16384" hidden="1" outlineLevel="2" x14ac:dyDescent="0.3">
      <c r="A26" s="46" t="s">
        <v>282</v>
      </c>
      <c r="B26" s="47" t="s">
        <v>288</v>
      </c>
      <c r="C26" s="48" t="s">
        <v>15</v>
      </c>
      <c r="D26" s="49">
        <v>120</v>
      </c>
      <c r="E26" s="50">
        <v>54.84</v>
      </c>
      <c r="F26" s="50">
        <v>6580.8</v>
      </c>
      <c r="G26" s="50">
        <v>140.4</v>
      </c>
      <c r="H26" s="50">
        <v>16848</v>
      </c>
    </row>
    <row r="27" spans="1:10 16384:16384" hidden="1" outlineLevel="2" x14ac:dyDescent="0.3">
      <c r="A27" s="46"/>
      <c r="B27" s="47" t="s">
        <v>289</v>
      </c>
      <c r="C27" s="48" t="s">
        <v>97</v>
      </c>
      <c r="D27" s="49">
        <v>1</v>
      </c>
      <c r="E27" s="50">
        <v>3404.65</v>
      </c>
      <c r="F27" s="50">
        <v>3404.65</v>
      </c>
      <c r="G27" s="50">
        <v>8640.26</v>
      </c>
      <c r="H27" s="50">
        <v>8640.26</v>
      </c>
    </row>
    <row r="28" spans="1:10 16384:16384" hidden="1" outlineLevel="2" x14ac:dyDescent="0.3">
      <c r="A28" s="46" t="s">
        <v>287</v>
      </c>
      <c r="B28" s="47" t="s">
        <v>284</v>
      </c>
      <c r="C28" s="48" t="s">
        <v>30</v>
      </c>
      <c r="D28" s="49">
        <v>482.87</v>
      </c>
      <c r="E28" s="50">
        <v>375.92</v>
      </c>
      <c r="F28" s="50">
        <v>181520.49040000001</v>
      </c>
      <c r="G28" s="50">
        <v>293.54000000000002</v>
      </c>
      <c r="H28" s="50">
        <v>141741.66</v>
      </c>
    </row>
    <row r="29" spans="1:10 16384:16384" hidden="1" outlineLevel="1" x14ac:dyDescent="0.3">
      <c r="A29" s="56" t="s">
        <v>45</v>
      </c>
      <c r="B29" s="57" t="s">
        <v>46</v>
      </c>
      <c r="C29" s="58"/>
      <c r="D29" s="59"/>
      <c r="E29" s="60"/>
      <c r="F29" s="60">
        <f>SUM(F30:F103)</f>
        <v>2247046.5085675004</v>
      </c>
      <c r="G29" s="60"/>
      <c r="H29" s="60">
        <f>SUM(H30:H103)</f>
        <v>2449781.8800000004</v>
      </c>
      <c r="J29" s="66">
        <f>H29-F29</f>
        <v>202735.37143249996</v>
      </c>
    </row>
    <row r="30" spans="1:10 16384:16384" hidden="1" outlineLevel="2" x14ac:dyDescent="0.3">
      <c r="A30" s="61" t="s">
        <v>47</v>
      </c>
      <c r="B30" s="62" t="s">
        <v>48</v>
      </c>
      <c r="C30" s="63"/>
      <c r="D30" s="64"/>
      <c r="E30" s="65"/>
      <c r="F30" s="65"/>
      <c r="G30" s="65"/>
      <c r="H30" s="65"/>
    </row>
    <row r="31" spans="1:10 16384:16384" hidden="1" outlineLevel="3" x14ac:dyDescent="0.3">
      <c r="A31" s="46" t="s">
        <v>49</v>
      </c>
      <c r="B31" s="47" t="s">
        <v>50</v>
      </c>
      <c r="C31" s="48" t="s">
        <v>27</v>
      </c>
      <c r="D31" s="49">
        <v>153.01</v>
      </c>
      <c r="E31" s="50">
        <v>101.25</v>
      </c>
      <c r="F31" s="50">
        <v>15492.262499999999</v>
      </c>
      <c r="G31" s="50">
        <v>106.21</v>
      </c>
      <c r="H31" s="50">
        <v>16251.19</v>
      </c>
    </row>
    <row r="32" spans="1:10 16384:16384" hidden="1" outlineLevel="2" x14ac:dyDescent="0.3">
      <c r="A32" s="61" t="s">
        <v>51</v>
      </c>
      <c r="B32" s="62" t="s">
        <v>292</v>
      </c>
      <c r="C32" s="63"/>
      <c r="D32" s="64"/>
      <c r="E32" s="65"/>
      <c r="F32" s="65"/>
      <c r="G32" s="65"/>
      <c r="H32" s="65"/>
    </row>
    <row r="33" spans="1:8" hidden="1" outlineLevel="3" x14ac:dyDescent="0.3">
      <c r="A33" s="46" t="s">
        <v>52</v>
      </c>
      <c r="B33" s="47" t="s">
        <v>53</v>
      </c>
      <c r="C33" s="48" t="s">
        <v>1</v>
      </c>
      <c r="D33" s="49">
        <v>79.84</v>
      </c>
      <c r="E33" s="50">
        <v>226.33</v>
      </c>
      <c r="F33" s="50">
        <v>18070.1872</v>
      </c>
      <c r="G33" s="50">
        <v>238.17</v>
      </c>
      <c r="H33" s="50">
        <v>19015.490000000002</v>
      </c>
    </row>
    <row r="34" spans="1:8" hidden="1" outlineLevel="3" x14ac:dyDescent="0.3">
      <c r="A34" s="67" t="s">
        <v>54</v>
      </c>
      <c r="B34" s="68" t="s">
        <v>108</v>
      </c>
      <c r="C34" s="69" t="s">
        <v>19</v>
      </c>
      <c r="D34" s="70">
        <v>17.97</v>
      </c>
      <c r="E34" s="50">
        <v>1959.07</v>
      </c>
      <c r="F34" s="50">
        <v>35204.4879</v>
      </c>
      <c r="G34" s="50">
        <v>1841.54</v>
      </c>
      <c r="H34" s="50">
        <v>33092.47</v>
      </c>
    </row>
    <row r="35" spans="1:8" hidden="1" outlineLevel="3" x14ac:dyDescent="0.3">
      <c r="A35" s="46" t="s">
        <v>55</v>
      </c>
      <c r="B35" s="47" t="s">
        <v>56</v>
      </c>
      <c r="C35" s="48" t="s">
        <v>18</v>
      </c>
      <c r="D35" s="49">
        <v>1011.35</v>
      </c>
      <c r="E35" s="50">
        <v>18.12</v>
      </c>
      <c r="F35" s="50">
        <v>18325.662</v>
      </c>
      <c r="G35" s="50">
        <v>19.75</v>
      </c>
      <c r="H35" s="50">
        <v>19974.16</v>
      </c>
    </row>
    <row r="36" spans="1:8" hidden="1" outlineLevel="3" x14ac:dyDescent="0.3">
      <c r="A36" s="46" t="s">
        <v>294</v>
      </c>
      <c r="B36" s="47" t="s">
        <v>75</v>
      </c>
      <c r="C36" s="48" t="s">
        <v>18</v>
      </c>
      <c r="D36" s="49">
        <v>4084.16</v>
      </c>
      <c r="E36" s="50">
        <v>17.12</v>
      </c>
      <c r="F36" s="50">
        <v>69920.819199999998</v>
      </c>
      <c r="G36" s="50">
        <v>18.97</v>
      </c>
      <c r="H36" s="50">
        <v>77476.52</v>
      </c>
    </row>
    <row r="37" spans="1:8" hidden="1" outlineLevel="2" x14ac:dyDescent="0.3">
      <c r="A37" s="61" t="s">
        <v>59</v>
      </c>
      <c r="B37" s="62" t="s">
        <v>293</v>
      </c>
      <c r="C37" s="63"/>
      <c r="D37" s="64"/>
      <c r="E37" s="65"/>
      <c r="F37" s="65"/>
      <c r="G37" s="65"/>
      <c r="H37" s="65"/>
    </row>
    <row r="38" spans="1:8" hidden="1" outlineLevel="3" x14ac:dyDescent="0.3">
      <c r="A38" s="46" t="s">
        <v>52</v>
      </c>
      <c r="B38" s="47" t="s">
        <v>53</v>
      </c>
      <c r="C38" s="48" t="s">
        <v>1</v>
      </c>
      <c r="D38" s="49">
        <v>109.84</v>
      </c>
      <c r="E38" s="50">
        <v>226.33</v>
      </c>
      <c r="F38" s="50">
        <v>24860.087200000002</v>
      </c>
      <c r="G38" s="50">
        <v>238.17</v>
      </c>
      <c r="H38" s="50">
        <v>26160.59</v>
      </c>
    </row>
    <row r="39" spans="1:8" hidden="1" outlineLevel="3" x14ac:dyDescent="0.3">
      <c r="A39" s="67" t="s">
        <v>54</v>
      </c>
      <c r="B39" s="68" t="s">
        <v>108</v>
      </c>
      <c r="C39" s="69" t="s">
        <v>19</v>
      </c>
      <c r="D39" s="70">
        <v>16.010000000000002</v>
      </c>
      <c r="E39" s="50">
        <v>1959.07</v>
      </c>
      <c r="F39" s="50">
        <v>31364.710700000003</v>
      </c>
      <c r="G39" s="50">
        <v>1841.54</v>
      </c>
      <c r="H39" s="50">
        <v>29483.06</v>
      </c>
    </row>
    <row r="40" spans="1:8" hidden="1" outlineLevel="3" x14ac:dyDescent="0.3">
      <c r="A40" s="46" t="s">
        <v>55</v>
      </c>
      <c r="B40" s="47" t="s">
        <v>56</v>
      </c>
      <c r="C40" s="48" t="s">
        <v>18</v>
      </c>
      <c r="D40" s="49">
        <v>604.86</v>
      </c>
      <c r="E40" s="50">
        <v>18.12</v>
      </c>
      <c r="F40" s="50">
        <v>10960.063200000001</v>
      </c>
      <c r="G40" s="50">
        <v>19.75</v>
      </c>
      <c r="H40" s="50">
        <v>11945.99</v>
      </c>
    </row>
    <row r="41" spans="1:8" hidden="1" outlineLevel="3" x14ac:dyDescent="0.3">
      <c r="A41" s="46" t="s">
        <v>60</v>
      </c>
      <c r="B41" s="47" t="s">
        <v>61</v>
      </c>
      <c r="C41" s="48" t="s">
        <v>18</v>
      </c>
      <c r="D41" s="49">
        <v>497.01</v>
      </c>
      <c r="E41" s="50">
        <v>17.27</v>
      </c>
      <c r="F41" s="50">
        <v>8583.3626999999997</v>
      </c>
      <c r="G41" s="50">
        <v>19.38</v>
      </c>
      <c r="H41" s="50">
        <v>9632.0499999999993</v>
      </c>
    </row>
    <row r="42" spans="1:8" hidden="1" outlineLevel="3" x14ac:dyDescent="0.3">
      <c r="A42" s="46" t="s">
        <v>57</v>
      </c>
      <c r="B42" s="47" t="s">
        <v>58</v>
      </c>
      <c r="C42" s="48" t="s">
        <v>18</v>
      </c>
      <c r="D42" s="49">
        <v>715.73</v>
      </c>
      <c r="E42" s="50">
        <v>17.12</v>
      </c>
      <c r="F42" s="50">
        <v>12253.297600000002</v>
      </c>
      <c r="G42" s="50">
        <v>19.18</v>
      </c>
      <c r="H42" s="50">
        <v>13727.7</v>
      </c>
    </row>
    <row r="43" spans="1:8" hidden="1" outlineLevel="2" x14ac:dyDescent="0.3">
      <c r="A43" s="61" t="s">
        <v>62</v>
      </c>
      <c r="B43" s="62" t="s">
        <v>295</v>
      </c>
      <c r="C43" s="63"/>
      <c r="D43" s="64"/>
      <c r="E43" s="65"/>
      <c r="F43" s="65"/>
      <c r="G43" s="65"/>
      <c r="H43" s="65"/>
    </row>
    <row r="44" spans="1:8" hidden="1" outlineLevel="3" x14ac:dyDescent="0.3">
      <c r="A44" s="46" t="s">
        <v>52</v>
      </c>
      <c r="B44" s="47" t="s">
        <v>53</v>
      </c>
      <c r="C44" s="48" t="s">
        <v>1</v>
      </c>
      <c r="D44" s="49">
        <v>97.65</v>
      </c>
      <c r="E44" s="50">
        <v>226.33</v>
      </c>
      <c r="F44" s="50">
        <v>22101.124500000002</v>
      </c>
      <c r="G44" s="50">
        <v>238.17</v>
      </c>
      <c r="H44" s="50">
        <v>23257.3</v>
      </c>
    </row>
    <row r="45" spans="1:8" hidden="1" outlineLevel="3" x14ac:dyDescent="0.3">
      <c r="A45" s="67" t="s">
        <v>54</v>
      </c>
      <c r="B45" s="68" t="s">
        <v>108</v>
      </c>
      <c r="C45" s="69" t="s">
        <v>19</v>
      </c>
      <c r="D45" s="70">
        <v>12.21</v>
      </c>
      <c r="E45" s="50">
        <v>1959.07</v>
      </c>
      <c r="F45" s="50">
        <v>23920.244699999999</v>
      </c>
      <c r="G45" s="50">
        <v>1841.54</v>
      </c>
      <c r="H45" s="50">
        <v>22485.200000000001</v>
      </c>
    </row>
    <row r="46" spans="1:8" hidden="1" outlineLevel="3" x14ac:dyDescent="0.3">
      <c r="A46" s="46" t="s">
        <v>55</v>
      </c>
      <c r="B46" s="47" t="s">
        <v>56</v>
      </c>
      <c r="C46" s="48" t="s">
        <v>18</v>
      </c>
      <c r="D46" s="49">
        <v>1949.15</v>
      </c>
      <c r="E46" s="50">
        <v>18.12</v>
      </c>
      <c r="F46" s="50">
        <v>35318.598000000005</v>
      </c>
      <c r="G46" s="50">
        <v>19.75</v>
      </c>
      <c r="H46" s="50">
        <v>38495.71</v>
      </c>
    </row>
    <row r="47" spans="1:8" hidden="1" outlineLevel="3" x14ac:dyDescent="0.3">
      <c r="A47" s="46" t="s">
        <v>63</v>
      </c>
      <c r="B47" s="47" t="s">
        <v>64</v>
      </c>
      <c r="C47" s="48" t="s">
        <v>18</v>
      </c>
      <c r="D47" s="49">
        <v>2074.86</v>
      </c>
      <c r="E47" s="50">
        <v>17.440000000000001</v>
      </c>
      <c r="F47" s="50">
        <v>36185.558400000002</v>
      </c>
      <c r="G47" s="50">
        <v>19.68</v>
      </c>
      <c r="H47" s="50">
        <v>40833.24</v>
      </c>
    </row>
    <row r="48" spans="1:8" hidden="1" outlineLevel="3" x14ac:dyDescent="0.3">
      <c r="A48" s="46" t="s">
        <v>60</v>
      </c>
      <c r="B48" s="47" t="s">
        <v>61</v>
      </c>
      <c r="C48" s="48" t="s">
        <v>18</v>
      </c>
      <c r="D48" s="49">
        <v>652.36</v>
      </c>
      <c r="E48" s="50">
        <v>17.27</v>
      </c>
      <c r="F48" s="50">
        <v>11266.2572</v>
      </c>
      <c r="G48" s="50">
        <v>19.38</v>
      </c>
      <c r="H48" s="50">
        <v>12642.74</v>
      </c>
    </row>
    <row r="49" spans="1:8" hidden="1" outlineLevel="2" x14ac:dyDescent="0.3">
      <c r="A49" s="61" t="s">
        <v>65</v>
      </c>
      <c r="B49" s="62" t="s">
        <v>297</v>
      </c>
      <c r="C49" s="63"/>
      <c r="D49" s="64"/>
      <c r="E49" s="65"/>
      <c r="F49" s="65"/>
      <c r="G49" s="65"/>
      <c r="H49" s="65"/>
    </row>
    <row r="50" spans="1:8" hidden="1" outlineLevel="3" x14ac:dyDescent="0.3">
      <c r="A50" s="46" t="s">
        <v>52</v>
      </c>
      <c r="B50" s="47" t="s">
        <v>53</v>
      </c>
      <c r="C50" s="48" t="s">
        <v>1</v>
      </c>
      <c r="D50" s="49">
        <v>654.25</v>
      </c>
      <c r="E50" s="50">
        <v>226.33</v>
      </c>
      <c r="F50" s="50">
        <v>148076.4025</v>
      </c>
      <c r="G50" s="50">
        <v>268.12</v>
      </c>
      <c r="H50" s="50">
        <v>175417.51</v>
      </c>
    </row>
    <row r="51" spans="1:8" hidden="1" outlineLevel="3" x14ac:dyDescent="0.3">
      <c r="A51" s="67" t="s">
        <v>54</v>
      </c>
      <c r="B51" s="68" t="s">
        <v>334</v>
      </c>
      <c r="C51" s="69" t="s">
        <v>19</v>
      </c>
      <c r="D51" s="70">
        <v>81.78</v>
      </c>
      <c r="E51" s="50">
        <v>2066.89</v>
      </c>
      <c r="F51" s="50">
        <v>169030.26420000001</v>
      </c>
      <c r="G51" s="50">
        <v>1960.65</v>
      </c>
      <c r="H51" s="50">
        <v>160341.96</v>
      </c>
    </row>
    <row r="52" spans="1:8" hidden="1" outlineLevel="3" x14ac:dyDescent="0.3">
      <c r="A52" s="46" t="s">
        <v>55</v>
      </c>
      <c r="B52" s="47" t="s">
        <v>56</v>
      </c>
      <c r="C52" s="48" t="s">
        <v>18</v>
      </c>
      <c r="D52" s="49">
        <v>619.83000000000004</v>
      </c>
      <c r="E52" s="50">
        <v>18.12</v>
      </c>
      <c r="F52" s="50">
        <v>11231.319600000001</v>
      </c>
      <c r="G52" s="50">
        <v>19.75</v>
      </c>
      <c r="H52" s="50">
        <v>12241.64</v>
      </c>
    </row>
    <row r="53" spans="1:8" hidden="1" outlineLevel="3" x14ac:dyDescent="0.3">
      <c r="A53" s="46" t="s">
        <v>63</v>
      </c>
      <c r="B53" s="47" t="s">
        <v>64</v>
      </c>
      <c r="C53" s="48" t="s">
        <v>18</v>
      </c>
      <c r="D53" s="49">
        <v>7613.62</v>
      </c>
      <c r="E53" s="50">
        <v>17.440000000000001</v>
      </c>
      <c r="F53" s="50">
        <v>132781.53280000002</v>
      </c>
      <c r="G53" s="50">
        <v>19.68</v>
      </c>
      <c r="H53" s="50">
        <v>149836.04</v>
      </c>
    </row>
    <row r="54" spans="1:8" hidden="1" outlineLevel="2" x14ac:dyDescent="0.3">
      <c r="A54" s="61" t="s">
        <v>66</v>
      </c>
      <c r="B54" s="62" t="s">
        <v>67</v>
      </c>
      <c r="C54" s="63"/>
      <c r="D54" s="64"/>
      <c r="E54" s="65"/>
      <c r="F54" s="65"/>
      <c r="G54" s="65"/>
      <c r="H54" s="65"/>
    </row>
    <row r="55" spans="1:8" hidden="1" outlineLevel="3" x14ac:dyDescent="0.3">
      <c r="A55" s="46" t="s">
        <v>68</v>
      </c>
      <c r="B55" s="47" t="s">
        <v>69</v>
      </c>
      <c r="C55" s="48" t="s">
        <v>16</v>
      </c>
      <c r="D55" s="49">
        <v>59.94</v>
      </c>
      <c r="E55" s="50">
        <v>41.69</v>
      </c>
      <c r="F55" s="50">
        <v>2498.8986</v>
      </c>
      <c r="G55" s="50">
        <v>76.28</v>
      </c>
      <c r="H55" s="50">
        <v>4572.22</v>
      </c>
    </row>
    <row r="56" spans="1:8" hidden="1" outlineLevel="2" x14ac:dyDescent="0.3">
      <c r="A56" s="61" t="s">
        <v>70</v>
      </c>
      <c r="B56" s="62" t="s">
        <v>296</v>
      </c>
      <c r="C56" s="63"/>
      <c r="D56" s="64"/>
      <c r="E56" s="65"/>
      <c r="F56" s="65"/>
      <c r="G56" s="65"/>
      <c r="H56" s="65"/>
    </row>
    <row r="57" spans="1:8" hidden="1" outlineLevel="3" x14ac:dyDescent="0.3">
      <c r="A57" s="46" t="s">
        <v>52</v>
      </c>
      <c r="B57" s="47" t="s">
        <v>53</v>
      </c>
      <c r="C57" s="48" t="s">
        <v>1</v>
      </c>
      <c r="D57" s="49">
        <v>32.86</v>
      </c>
      <c r="E57" s="50">
        <v>226.33</v>
      </c>
      <c r="F57" s="50">
        <v>7437.2038000000002</v>
      </c>
      <c r="G57" s="50">
        <v>238.17</v>
      </c>
      <c r="H57" s="50">
        <v>7826.27</v>
      </c>
    </row>
    <row r="58" spans="1:8" hidden="1" outlineLevel="3" x14ac:dyDescent="0.3">
      <c r="A58" s="67" t="s">
        <v>54</v>
      </c>
      <c r="B58" s="68" t="s">
        <v>335</v>
      </c>
      <c r="C58" s="69" t="s">
        <v>19</v>
      </c>
      <c r="D58" s="70">
        <v>133.66999999999999</v>
      </c>
      <c r="E58" s="50">
        <v>2066.89</v>
      </c>
      <c r="F58" s="50">
        <v>276281.18629999994</v>
      </c>
      <c r="G58" s="50">
        <v>1960.65</v>
      </c>
      <c r="H58" s="50">
        <v>262080.09</v>
      </c>
    </row>
    <row r="59" spans="1:8" hidden="1" outlineLevel="3" x14ac:dyDescent="0.3">
      <c r="A59" s="46" t="s">
        <v>60</v>
      </c>
      <c r="B59" s="47" t="s">
        <v>61</v>
      </c>
      <c r="C59" s="48" t="s">
        <v>18</v>
      </c>
      <c r="D59" s="49">
        <v>18670.740000000002</v>
      </c>
      <c r="E59" s="50">
        <v>17.27</v>
      </c>
      <c r="F59" s="50">
        <v>322443.67980000004</v>
      </c>
      <c r="G59" s="50">
        <v>19.38</v>
      </c>
      <c r="H59" s="50">
        <v>361838.94</v>
      </c>
    </row>
    <row r="60" spans="1:8" hidden="1" outlineLevel="3" x14ac:dyDescent="0.3">
      <c r="A60" s="46" t="s">
        <v>277</v>
      </c>
      <c r="B60" s="47" t="s">
        <v>278</v>
      </c>
      <c r="C60" s="48" t="s">
        <v>1</v>
      </c>
      <c r="D60" s="49">
        <v>445.56</v>
      </c>
      <c r="E60" s="50">
        <v>30.64</v>
      </c>
      <c r="F60" s="50">
        <v>13651.9584</v>
      </c>
      <c r="G60" s="50">
        <v>91.14</v>
      </c>
      <c r="H60" s="50">
        <v>40608.339999999997</v>
      </c>
    </row>
    <row r="61" spans="1:8" hidden="1" outlineLevel="3" x14ac:dyDescent="0.3">
      <c r="A61" s="46" t="s">
        <v>71</v>
      </c>
      <c r="B61" s="47" t="s">
        <v>72</v>
      </c>
      <c r="C61" s="48" t="s">
        <v>1</v>
      </c>
      <c r="D61" s="49">
        <v>344.82</v>
      </c>
      <c r="E61" s="50">
        <v>23.58</v>
      </c>
      <c r="F61" s="50">
        <v>8130.855599999999</v>
      </c>
      <c r="G61" s="50">
        <v>45.78</v>
      </c>
      <c r="H61" s="50">
        <v>15785.86</v>
      </c>
    </row>
    <row r="62" spans="1:8" hidden="1" outlineLevel="2" x14ac:dyDescent="0.3">
      <c r="A62" s="61" t="s">
        <v>73</v>
      </c>
      <c r="B62" s="62" t="s">
        <v>298</v>
      </c>
      <c r="C62" s="63"/>
      <c r="D62" s="64"/>
      <c r="E62" s="65"/>
      <c r="F62" s="65"/>
      <c r="G62" s="65"/>
      <c r="H62" s="65"/>
    </row>
    <row r="63" spans="1:8" hidden="1" outlineLevel="3" x14ac:dyDescent="0.3">
      <c r="A63" s="46" t="s">
        <v>52</v>
      </c>
      <c r="B63" s="47" t="s">
        <v>53</v>
      </c>
      <c r="C63" s="48" t="s">
        <v>1</v>
      </c>
      <c r="D63" s="49">
        <v>182.6</v>
      </c>
      <c r="E63" s="50">
        <v>226.33</v>
      </c>
      <c r="F63" s="50">
        <v>41327.858</v>
      </c>
      <c r="G63" s="50">
        <v>297.69</v>
      </c>
      <c r="H63" s="50">
        <v>54358.19</v>
      </c>
    </row>
    <row r="64" spans="1:8" hidden="1" outlineLevel="3" x14ac:dyDescent="0.3">
      <c r="A64" s="67" t="s">
        <v>54</v>
      </c>
      <c r="B64" s="68" t="s">
        <v>108</v>
      </c>
      <c r="C64" s="69" t="s">
        <v>19</v>
      </c>
      <c r="D64" s="70">
        <v>22.07</v>
      </c>
      <c r="E64" s="50">
        <v>1959.07</v>
      </c>
      <c r="F64" s="50">
        <v>43236.674899999998</v>
      </c>
      <c r="G64" s="50">
        <v>1880.09</v>
      </c>
      <c r="H64" s="50">
        <v>41493.589999999997</v>
      </c>
    </row>
    <row r="65" spans="1:8" hidden="1" outlineLevel="3" x14ac:dyDescent="0.3">
      <c r="A65" s="46" t="s">
        <v>55</v>
      </c>
      <c r="B65" s="47" t="s">
        <v>56</v>
      </c>
      <c r="C65" s="48" t="s">
        <v>18</v>
      </c>
      <c r="D65" s="49">
        <v>5340.6</v>
      </c>
      <c r="E65" s="50">
        <v>18.12</v>
      </c>
      <c r="F65" s="50">
        <v>96771.672000000006</v>
      </c>
      <c r="G65" s="50">
        <v>19.75</v>
      </c>
      <c r="H65" s="50">
        <v>105476.85</v>
      </c>
    </row>
    <row r="66" spans="1:8" hidden="1" outlineLevel="3" x14ac:dyDescent="0.3">
      <c r="A66" s="46" t="s">
        <v>57</v>
      </c>
      <c r="B66" s="47" t="s">
        <v>58</v>
      </c>
      <c r="C66" s="48" t="s">
        <v>18</v>
      </c>
      <c r="D66" s="49">
        <v>2630.02</v>
      </c>
      <c r="E66" s="50">
        <v>17.12</v>
      </c>
      <c r="F66" s="50">
        <v>45025.9424</v>
      </c>
      <c r="G66" s="50">
        <v>19.18</v>
      </c>
      <c r="H66" s="50">
        <v>50443.78</v>
      </c>
    </row>
    <row r="67" spans="1:8" hidden="1" outlineLevel="3" x14ac:dyDescent="0.3">
      <c r="A67" s="46" t="s">
        <v>74</v>
      </c>
      <c r="B67" s="47" t="s">
        <v>75</v>
      </c>
      <c r="C67" s="48" t="s">
        <v>18</v>
      </c>
      <c r="D67" s="49">
        <v>978.18</v>
      </c>
      <c r="E67" s="50">
        <v>17.12</v>
      </c>
      <c r="F67" s="50">
        <v>16746.441600000002</v>
      </c>
      <c r="G67" s="50">
        <v>18.97</v>
      </c>
      <c r="H67" s="50">
        <v>18556.07</v>
      </c>
    </row>
    <row r="68" spans="1:8" hidden="1" outlineLevel="2" x14ac:dyDescent="0.3">
      <c r="A68" s="61" t="s">
        <v>76</v>
      </c>
      <c r="B68" s="62" t="s">
        <v>77</v>
      </c>
      <c r="C68" s="63"/>
      <c r="D68" s="64"/>
      <c r="E68" s="65"/>
      <c r="F68" s="65"/>
      <c r="G68" s="65"/>
      <c r="H68" s="65"/>
    </row>
    <row r="69" spans="1:8" hidden="1" outlineLevel="3" x14ac:dyDescent="0.3">
      <c r="A69" s="46" t="s">
        <v>52</v>
      </c>
      <c r="B69" s="47" t="s">
        <v>53</v>
      </c>
      <c r="C69" s="48" t="s">
        <v>1</v>
      </c>
      <c r="D69" s="49">
        <v>451.98399999999998</v>
      </c>
      <c r="E69" s="50">
        <v>226.33</v>
      </c>
      <c r="F69" s="50">
        <v>102297.53872</v>
      </c>
      <c r="G69" s="50">
        <v>287.64</v>
      </c>
      <c r="H69" s="50">
        <v>130007.53</v>
      </c>
    </row>
    <row r="70" spans="1:8" hidden="1" outlineLevel="3" x14ac:dyDescent="0.3">
      <c r="A70" s="67" t="s">
        <v>54</v>
      </c>
      <c r="B70" s="68" t="s">
        <v>108</v>
      </c>
      <c r="C70" s="69" t="s">
        <v>19</v>
      </c>
      <c r="D70" s="70">
        <v>61.41</v>
      </c>
      <c r="E70" s="50">
        <v>1959.07</v>
      </c>
      <c r="F70" s="50">
        <v>120306.48869999999</v>
      </c>
      <c r="G70" s="50">
        <v>1991.6</v>
      </c>
      <c r="H70" s="50">
        <v>122304.16</v>
      </c>
    </row>
    <row r="71" spans="1:8" hidden="1" outlineLevel="3" x14ac:dyDescent="0.3">
      <c r="A71" s="46" t="s">
        <v>55</v>
      </c>
      <c r="B71" s="47" t="s">
        <v>56</v>
      </c>
      <c r="C71" s="48" t="s">
        <v>18</v>
      </c>
      <c r="D71" s="49">
        <v>6749.56</v>
      </c>
      <c r="E71" s="50">
        <v>18.12</v>
      </c>
      <c r="F71" s="50">
        <v>122302.02720000001</v>
      </c>
      <c r="G71" s="50">
        <v>19.75</v>
      </c>
      <c r="H71" s="50">
        <v>133303.81</v>
      </c>
    </row>
    <row r="72" spans="1:8" hidden="1" outlineLevel="2" x14ac:dyDescent="0.3">
      <c r="A72" s="61" t="s">
        <v>78</v>
      </c>
      <c r="B72" s="62" t="s">
        <v>79</v>
      </c>
      <c r="C72" s="63"/>
      <c r="D72" s="64"/>
      <c r="E72" s="65"/>
      <c r="F72" s="65"/>
      <c r="G72" s="65"/>
      <c r="H72" s="65"/>
    </row>
    <row r="73" spans="1:8" hidden="1" outlineLevel="3" x14ac:dyDescent="0.3">
      <c r="A73" s="46" t="s">
        <v>52</v>
      </c>
      <c r="B73" s="47" t="s">
        <v>53</v>
      </c>
      <c r="C73" s="48" t="s">
        <v>1</v>
      </c>
      <c r="D73" s="49">
        <v>40.89</v>
      </c>
      <c r="E73" s="50">
        <v>226.33</v>
      </c>
      <c r="F73" s="50">
        <v>9254.6337000000003</v>
      </c>
      <c r="G73" s="50">
        <v>268.12</v>
      </c>
      <c r="H73" s="50">
        <v>10963.43</v>
      </c>
    </row>
    <row r="74" spans="1:8" hidden="1" outlineLevel="3" x14ac:dyDescent="0.3">
      <c r="A74" s="67" t="s">
        <v>54</v>
      </c>
      <c r="B74" s="68" t="s">
        <v>108</v>
      </c>
      <c r="C74" s="69" t="s">
        <v>19</v>
      </c>
      <c r="D74" s="70">
        <v>3.7807499999999998</v>
      </c>
      <c r="E74" s="50">
        <v>2252.0100000000002</v>
      </c>
      <c r="F74" s="50">
        <v>8514.2868075000006</v>
      </c>
      <c r="G74" s="50">
        <v>1960.65</v>
      </c>
      <c r="H74" s="50">
        <v>7411.26</v>
      </c>
    </row>
    <row r="75" spans="1:8" hidden="1" outlineLevel="3" x14ac:dyDescent="0.3">
      <c r="A75" s="46" t="s">
        <v>55</v>
      </c>
      <c r="B75" s="47" t="s">
        <v>56</v>
      </c>
      <c r="C75" s="48" t="s">
        <v>18</v>
      </c>
      <c r="D75" s="49">
        <v>139.44</v>
      </c>
      <c r="E75" s="50">
        <v>18.12</v>
      </c>
      <c r="F75" s="50">
        <v>2526.6528000000003</v>
      </c>
      <c r="G75" s="50">
        <v>19.75</v>
      </c>
      <c r="H75" s="50">
        <v>2753.94</v>
      </c>
    </row>
    <row r="76" spans="1:8" hidden="1" outlineLevel="3" x14ac:dyDescent="0.3">
      <c r="A76" s="46" t="s">
        <v>63</v>
      </c>
      <c r="B76" s="47" t="s">
        <v>64</v>
      </c>
      <c r="C76" s="48" t="s">
        <v>18</v>
      </c>
      <c r="D76" s="49">
        <v>675.8</v>
      </c>
      <c r="E76" s="50">
        <v>17.440000000000001</v>
      </c>
      <c r="F76" s="50">
        <v>11785.951999999999</v>
      </c>
      <c r="G76" s="50">
        <v>19.68</v>
      </c>
      <c r="H76" s="50">
        <v>13299.74</v>
      </c>
    </row>
    <row r="77" spans="1:8" hidden="1" outlineLevel="3" x14ac:dyDescent="0.3">
      <c r="A77" s="46" t="s">
        <v>60</v>
      </c>
      <c r="B77" s="47" t="s">
        <v>61</v>
      </c>
      <c r="C77" s="48" t="s">
        <v>18</v>
      </c>
      <c r="D77" s="49">
        <v>77.28</v>
      </c>
      <c r="E77" s="50">
        <v>17.27</v>
      </c>
      <c r="F77" s="50">
        <v>1334.6256000000001</v>
      </c>
      <c r="G77" s="50">
        <v>19.38</v>
      </c>
      <c r="H77" s="50">
        <v>1497.69</v>
      </c>
    </row>
    <row r="78" spans="1:8" hidden="1" outlineLevel="3" x14ac:dyDescent="0.3">
      <c r="A78" s="46" t="s">
        <v>57</v>
      </c>
      <c r="B78" s="47" t="s">
        <v>58</v>
      </c>
      <c r="C78" s="48" t="s">
        <v>18</v>
      </c>
      <c r="D78" s="49">
        <v>148.4</v>
      </c>
      <c r="E78" s="50">
        <v>17.12</v>
      </c>
      <c r="F78" s="50">
        <v>2540.6080000000002</v>
      </c>
      <c r="G78" s="50">
        <v>19.18</v>
      </c>
      <c r="H78" s="50">
        <v>2846.31</v>
      </c>
    </row>
    <row r="79" spans="1:8" hidden="1" outlineLevel="3" x14ac:dyDescent="0.3">
      <c r="A79" s="46" t="s">
        <v>294</v>
      </c>
      <c r="B79" s="47" t="s">
        <v>75</v>
      </c>
      <c r="C79" s="48" t="s">
        <v>18</v>
      </c>
      <c r="D79" s="49">
        <v>923.31</v>
      </c>
      <c r="E79" s="50">
        <v>17.12</v>
      </c>
      <c r="F79" s="50">
        <v>15807.0672</v>
      </c>
      <c r="G79" s="50">
        <v>18.97</v>
      </c>
      <c r="H79" s="50">
        <v>17515.189999999999</v>
      </c>
    </row>
    <row r="80" spans="1:8" hidden="1" outlineLevel="2" x14ac:dyDescent="0.3">
      <c r="A80" s="61" t="s">
        <v>80</v>
      </c>
      <c r="B80" s="62" t="s">
        <v>81</v>
      </c>
      <c r="C80" s="63"/>
      <c r="D80" s="64"/>
      <c r="E80" s="65"/>
      <c r="F80" s="65"/>
      <c r="G80" s="65"/>
      <c r="H80" s="65"/>
    </row>
    <row r="81" spans="1:8" hidden="1" outlineLevel="3" x14ac:dyDescent="0.3">
      <c r="A81" s="71" t="s">
        <v>52</v>
      </c>
      <c r="B81" s="72" t="s">
        <v>53</v>
      </c>
      <c r="C81" s="73" t="s">
        <v>1</v>
      </c>
      <c r="D81" s="74">
        <v>4.37</v>
      </c>
      <c r="E81" s="50">
        <v>226.33</v>
      </c>
      <c r="F81" s="50">
        <v>989.0621000000001</v>
      </c>
      <c r="G81" s="50">
        <v>297.69</v>
      </c>
      <c r="H81" s="50">
        <v>1300.9100000000001</v>
      </c>
    </row>
    <row r="82" spans="1:8" hidden="1" outlineLevel="3" x14ac:dyDescent="0.3">
      <c r="A82" s="67" t="s">
        <v>54</v>
      </c>
      <c r="B82" s="68" t="s">
        <v>334</v>
      </c>
      <c r="C82" s="69" t="s">
        <v>19</v>
      </c>
      <c r="D82" s="70">
        <v>1.23</v>
      </c>
      <c r="E82" s="50">
        <v>2066.89</v>
      </c>
      <c r="F82" s="50">
        <v>2542.2746999999999</v>
      </c>
      <c r="G82" s="50">
        <v>1960.65</v>
      </c>
      <c r="H82" s="50">
        <v>2411.6</v>
      </c>
    </row>
    <row r="83" spans="1:8" hidden="1" outlineLevel="3" x14ac:dyDescent="0.3">
      <c r="A83" s="46" t="s">
        <v>55</v>
      </c>
      <c r="B83" s="47" t="s">
        <v>56</v>
      </c>
      <c r="C83" s="48" t="s">
        <v>18</v>
      </c>
      <c r="D83" s="49">
        <v>80.08</v>
      </c>
      <c r="E83" s="50">
        <v>18.12</v>
      </c>
      <c r="F83" s="50">
        <v>1451.0496000000001</v>
      </c>
      <c r="G83" s="50">
        <v>19.75</v>
      </c>
      <c r="H83" s="50">
        <v>1581.58</v>
      </c>
    </row>
    <row r="84" spans="1:8" hidden="1" outlineLevel="3" x14ac:dyDescent="0.3">
      <c r="A84" s="46" t="s">
        <v>63</v>
      </c>
      <c r="B84" s="47" t="s">
        <v>64</v>
      </c>
      <c r="C84" s="48" t="s">
        <v>18</v>
      </c>
      <c r="D84" s="49">
        <v>74.225999999999999</v>
      </c>
      <c r="E84" s="50">
        <v>17.440000000000001</v>
      </c>
      <c r="F84" s="50">
        <v>1294.50144</v>
      </c>
      <c r="G84" s="50">
        <v>19.68</v>
      </c>
      <c r="H84" s="50">
        <v>1460.85</v>
      </c>
    </row>
    <row r="85" spans="1:8" hidden="1" outlineLevel="3" x14ac:dyDescent="0.3">
      <c r="A85" s="46" t="s">
        <v>57</v>
      </c>
      <c r="B85" s="47" t="s">
        <v>58</v>
      </c>
      <c r="C85" s="48" t="s">
        <v>18</v>
      </c>
      <c r="D85" s="49">
        <v>77.77</v>
      </c>
      <c r="E85" s="50">
        <v>17.12</v>
      </c>
      <c r="F85" s="50">
        <v>1331.4223999999999</v>
      </c>
      <c r="G85" s="50">
        <v>19.18</v>
      </c>
      <c r="H85" s="50">
        <v>1491.63</v>
      </c>
    </row>
    <row r="86" spans="1:8" hidden="1" outlineLevel="3" x14ac:dyDescent="0.3">
      <c r="A86" s="46" t="s">
        <v>74</v>
      </c>
      <c r="B86" s="47" t="s">
        <v>75</v>
      </c>
      <c r="C86" s="48" t="s">
        <v>18</v>
      </c>
      <c r="D86" s="49">
        <v>72.3</v>
      </c>
      <c r="E86" s="50">
        <v>17.12</v>
      </c>
      <c r="F86" s="50">
        <v>1237.7760000000001</v>
      </c>
      <c r="G86" s="50">
        <v>18.97</v>
      </c>
      <c r="H86" s="50">
        <v>1371.53</v>
      </c>
    </row>
    <row r="87" spans="1:8" hidden="1" outlineLevel="2" x14ac:dyDescent="0.3">
      <c r="A87" s="61" t="s">
        <v>82</v>
      </c>
      <c r="B87" s="62" t="s">
        <v>83</v>
      </c>
      <c r="C87" s="63"/>
      <c r="D87" s="64"/>
      <c r="E87" s="65"/>
      <c r="F87" s="65"/>
      <c r="G87" s="65"/>
      <c r="H87" s="65"/>
    </row>
    <row r="88" spans="1:8" hidden="1" outlineLevel="3" x14ac:dyDescent="0.3">
      <c r="A88" s="46" t="s">
        <v>52</v>
      </c>
      <c r="B88" s="47" t="s">
        <v>53</v>
      </c>
      <c r="C88" s="48" t="s">
        <v>1</v>
      </c>
      <c r="D88" s="49">
        <v>3.87</v>
      </c>
      <c r="E88" s="50">
        <v>226.33</v>
      </c>
      <c r="F88" s="50">
        <v>875.89710000000002</v>
      </c>
      <c r="G88" s="50">
        <v>297.69</v>
      </c>
      <c r="H88" s="50">
        <v>1152.06</v>
      </c>
    </row>
    <row r="89" spans="1:8" hidden="1" outlineLevel="3" x14ac:dyDescent="0.3">
      <c r="A89" s="67" t="s">
        <v>54</v>
      </c>
      <c r="B89" s="68" t="s">
        <v>108</v>
      </c>
      <c r="C89" s="69" t="s">
        <v>19</v>
      </c>
      <c r="D89" s="70">
        <v>1.22</v>
      </c>
      <c r="E89" s="50">
        <v>1959.07</v>
      </c>
      <c r="F89" s="50">
        <v>2390.0654</v>
      </c>
      <c r="G89" s="50">
        <v>1880.09</v>
      </c>
      <c r="H89" s="50">
        <v>2293.71</v>
      </c>
    </row>
    <row r="90" spans="1:8" hidden="1" outlineLevel="3" x14ac:dyDescent="0.3">
      <c r="A90" s="46" t="s">
        <v>55</v>
      </c>
      <c r="B90" s="47" t="s">
        <v>56</v>
      </c>
      <c r="C90" s="48" t="s">
        <v>18</v>
      </c>
      <c r="D90" s="49">
        <v>23.52</v>
      </c>
      <c r="E90" s="50">
        <v>18.12</v>
      </c>
      <c r="F90" s="50">
        <v>426.18240000000003</v>
      </c>
      <c r="G90" s="50">
        <v>19.75</v>
      </c>
      <c r="H90" s="50">
        <v>464.52</v>
      </c>
    </row>
    <row r="91" spans="1:8" hidden="1" outlineLevel="3" x14ac:dyDescent="0.3">
      <c r="A91" s="46" t="s">
        <v>63</v>
      </c>
      <c r="B91" s="47" t="s">
        <v>64</v>
      </c>
      <c r="C91" s="48" t="s">
        <v>18</v>
      </c>
      <c r="D91" s="49">
        <v>56.14</v>
      </c>
      <c r="E91" s="50">
        <v>17.440000000000001</v>
      </c>
      <c r="F91" s="50">
        <v>979.08160000000009</v>
      </c>
      <c r="G91" s="50">
        <v>19.68</v>
      </c>
      <c r="H91" s="50">
        <v>1104.8399999999999</v>
      </c>
    </row>
    <row r="92" spans="1:8" hidden="1" outlineLevel="2" x14ac:dyDescent="0.3">
      <c r="A92" s="61" t="s">
        <v>84</v>
      </c>
      <c r="B92" s="62" t="s">
        <v>85</v>
      </c>
      <c r="C92" s="63"/>
      <c r="D92" s="64"/>
      <c r="E92" s="65"/>
      <c r="F92" s="65"/>
      <c r="G92" s="65"/>
      <c r="H92" s="65"/>
    </row>
    <row r="93" spans="1:8" hidden="1" outlineLevel="3" x14ac:dyDescent="0.3">
      <c r="A93" s="46" t="s">
        <v>52</v>
      </c>
      <c r="B93" s="47" t="s">
        <v>53</v>
      </c>
      <c r="C93" s="48" t="s">
        <v>1</v>
      </c>
      <c r="D93" s="49">
        <v>40.6</v>
      </c>
      <c r="E93" s="50">
        <v>226.33</v>
      </c>
      <c r="F93" s="50">
        <v>9188.9980000000014</v>
      </c>
      <c r="G93" s="50">
        <v>268.12</v>
      </c>
      <c r="H93" s="50">
        <v>10885.67</v>
      </c>
    </row>
    <row r="94" spans="1:8" hidden="1" outlineLevel="3" x14ac:dyDescent="0.3">
      <c r="A94" s="67" t="s">
        <v>54</v>
      </c>
      <c r="B94" s="68" t="s">
        <v>336</v>
      </c>
      <c r="C94" s="69" t="s">
        <v>19</v>
      </c>
      <c r="D94" s="70">
        <v>12.18</v>
      </c>
      <c r="E94" s="50">
        <v>2066.89</v>
      </c>
      <c r="F94" s="50">
        <v>25174.720199999996</v>
      </c>
      <c r="G94" s="50">
        <v>1960.65</v>
      </c>
      <c r="H94" s="50">
        <v>23880.720000000001</v>
      </c>
    </row>
    <row r="95" spans="1:8" hidden="1" outlineLevel="3" x14ac:dyDescent="0.3">
      <c r="A95" s="46" t="s">
        <v>55</v>
      </c>
      <c r="B95" s="47" t="s">
        <v>56</v>
      </c>
      <c r="C95" s="48" t="s">
        <v>18</v>
      </c>
      <c r="D95" s="49">
        <v>62.59</v>
      </c>
      <c r="E95" s="50">
        <v>18.12</v>
      </c>
      <c r="F95" s="50">
        <v>1134.1308000000001</v>
      </c>
      <c r="G95" s="50">
        <v>19.75</v>
      </c>
      <c r="H95" s="50">
        <v>1236.1500000000001</v>
      </c>
    </row>
    <row r="96" spans="1:8" hidden="1" outlineLevel="3" x14ac:dyDescent="0.3">
      <c r="A96" s="46" t="s">
        <v>63</v>
      </c>
      <c r="B96" s="47" t="s">
        <v>64</v>
      </c>
      <c r="C96" s="48" t="s">
        <v>18</v>
      </c>
      <c r="D96" s="49">
        <v>398.67</v>
      </c>
      <c r="E96" s="50">
        <v>17.440000000000001</v>
      </c>
      <c r="F96" s="50">
        <v>6952.8048000000008</v>
      </c>
      <c r="G96" s="50">
        <v>19.68</v>
      </c>
      <c r="H96" s="50">
        <v>7845.83</v>
      </c>
    </row>
    <row r="97" spans="1:10" hidden="1" outlineLevel="3" x14ac:dyDescent="0.3">
      <c r="A97" s="46" t="s">
        <v>60</v>
      </c>
      <c r="B97" s="47" t="s">
        <v>61</v>
      </c>
      <c r="C97" s="48" t="s">
        <v>18</v>
      </c>
      <c r="D97" s="49">
        <v>157.56</v>
      </c>
      <c r="E97" s="50">
        <v>17.27</v>
      </c>
      <c r="F97" s="50">
        <v>2721.0612000000001</v>
      </c>
      <c r="G97" s="50">
        <v>19.38</v>
      </c>
      <c r="H97" s="50">
        <v>3053.51</v>
      </c>
    </row>
    <row r="98" spans="1:10" hidden="1" outlineLevel="2" x14ac:dyDescent="0.3">
      <c r="A98" s="61" t="s">
        <v>299</v>
      </c>
      <c r="B98" s="62" t="s">
        <v>300</v>
      </c>
      <c r="C98" s="63"/>
      <c r="D98" s="64"/>
      <c r="E98" s="65"/>
      <c r="F98" s="65"/>
      <c r="G98" s="65"/>
      <c r="H98" s="65"/>
    </row>
    <row r="99" spans="1:10" hidden="1" outlineLevel="2" x14ac:dyDescent="0.3">
      <c r="A99" s="46" t="s">
        <v>52</v>
      </c>
      <c r="B99" s="47" t="s">
        <v>53</v>
      </c>
      <c r="C99" s="48" t="s">
        <v>1</v>
      </c>
      <c r="D99" s="49">
        <v>85.16</v>
      </c>
      <c r="E99" s="50">
        <v>226.33</v>
      </c>
      <c r="F99" s="50">
        <v>19274.2628</v>
      </c>
      <c r="G99" s="50">
        <v>268.12</v>
      </c>
      <c r="H99" s="50">
        <v>22833.1</v>
      </c>
    </row>
    <row r="100" spans="1:10" hidden="1" outlineLevel="2" x14ac:dyDescent="0.3">
      <c r="A100" s="67" t="s">
        <v>54</v>
      </c>
      <c r="B100" s="68" t="s">
        <v>336</v>
      </c>
      <c r="C100" s="69" t="s">
        <v>19</v>
      </c>
      <c r="D100" s="70">
        <v>8.3800000000000008</v>
      </c>
      <c r="E100" s="50">
        <v>2066.89</v>
      </c>
      <c r="F100" s="50">
        <v>17320.538199999999</v>
      </c>
      <c r="G100" s="50">
        <v>1960.65</v>
      </c>
      <c r="H100" s="50">
        <v>16430.25</v>
      </c>
    </row>
    <row r="101" spans="1:10" hidden="1" outlineLevel="2" x14ac:dyDescent="0.3">
      <c r="A101" s="46" t="s">
        <v>55</v>
      </c>
      <c r="B101" s="47" t="s">
        <v>56</v>
      </c>
      <c r="C101" s="48" t="s">
        <v>18</v>
      </c>
      <c r="D101" s="49">
        <v>557.76</v>
      </c>
      <c r="E101" s="50">
        <v>18.12</v>
      </c>
      <c r="F101" s="50">
        <v>10106.611200000001</v>
      </c>
      <c r="G101" s="50">
        <v>19.75</v>
      </c>
      <c r="H101" s="50">
        <v>11015.76</v>
      </c>
    </row>
    <row r="102" spans="1:10" hidden="1" outlineLevel="2" x14ac:dyDescent="0.3">
      <c r="A102" s="46" t="s">
        <v>63</v>
      </c>
      <c r="B102" s="47" t="s">
        <v>64</v>
      </c>
      <c r="C102" s="48" t="s">
        <v>18</v>
      </c>
      <c r="D102" s="49">
        <v>797.34</v>
      </c>
      <c r="E102" s="50">
        <v>17.440000000000001</v>
      </c>
      <c r="F102" s="50">
        <v>13905.609600000002</v>
      </c>
      <c r="G102" s="50">
        <v>19.68</v>
      </c>
      <c r="H102" s="50">
        <v>15691.65</v>
      </c>
    </row>
    <row r="103" spans="1:10" hidden="1" outlineLevel="2" x14ac:dyDescent="0.3">
      <c r="A103" s="46" t="s">
        <v>294</v>
      </c>
      <c r="B103" s="47" t="s">
        <v>75</v>
      </c>
      <c r="C103" s="48" t="s">
        <v>18</v>
      </c>
      <c r="D103" s="49">
        <v>1319.04</v>
      </c>
      <c r="E103" s="50">
        <v>17.12</v>
      </c>
      <c r="F103" s="50">
        <v>22581.964800000002</v>
      </c>
      <c r="G103" s="50">
        <v>18.97</v>
      </c>
      <c r="H103" s="50">
        <v>25022.19</v>
      </c>
    </row>
    <row r="104" spans="1:10" hidden="1" outlineLevel="1" x14ac:dyDescent="0.3">
      <c r="A104" s="56" t="s">
        <v>86</v>
      </c>
      <c r="B104" s="57" t="s">
        <v>87</v>
      </c>
      <c r="C104" s="58"/>
      <c r="D104" s="59"/>
      <c r="E104" s="60"/>
      <c r="F104" s="60">
        <v>538525.06150000007</v>
      </c>
      <c r="G104" s="60"/>
      <c r="H104" s="60">
        <v>585904.27</v>
      </c>
      <c r="J104" s="66">
        <f>H104-F104</f>
        <v>47379.20849999995</v>
      </c>
    </row>
    <row r="105" spans="1:10" hidden="1" outlineLevel="2" x14ac:dyDescent="0.3">
      <c r="A105" s="61" t="s">
        <v>88</v>
      </c>
      <c r="B105" s="62" t="s">
        <v>301</v>
      </c>
      <c r="C105" s="63"/>
      <c r="D105" s="64"/>
      <c r="E105" s="65"/>
      <c r="F105" s="65"/>
      <c r="G105" s="65"/>
      <c r="H105" s="65"/>
    </row>
    <row r="106" spans="1:10" hidden="1" outlineLevel="3" x14ac:dyDescent="0.3">
      <c r="A106" s="46" t="s">
        <v>52</v>
      </c>
      <c r="B106" s="47" t="s">
        <v>53</v>
      </c>
      <c r="C106" s="48" t="s">
        <v>1</v>
      </c>
      <c r="D106" s="49">
        <v>482.8</v>
      </c>
      <c r="E106" s="50">
        <v>226.33</v>
      </c>
      <c r="F106" s="50">
        <v>109272.12400000001</v>
      </c>
      <c r="G106" s="50">
        <v>268.12</v>
      </c>
      <c r="H106" s="50">
        <v>129448.34</v>
      </c>
    </row>
    <row r="107" spans="1:10" hidden="1" outlineLevel="3" x14ac:dyDescent="0.3">
      <c r="A107" s="67" t="s">
        <v>54</v>
      </c>
      <c r="B107" s="68" t="s">
        <v>337</v>
      </c>
      <c r="C107" s="69" t="s">
        <v>19</v>
      </c>
      <c r="D107" s="70">
        <v>60.35</v>
      </c>
      <c r="E107" s="50">
        <v>2066.89</v>
      </c>
      <c r="F107" s="50">
        <v>124736.8115</v>
      </c>
      <c r="G107" s="50">
        <v>1960.65</v>
      </c>
      <c r="H107" s="50">
        <v>118325.23</v>
      </c>
    </row>
    <row r="108" spans="1:10" hidden="1" outlineLevel="3" x14ac:dyDescent="0.3">
      <c r="A108" s="46" t="s">
        <v>55</v>
      </c>
      <c r="B108" s="47" t="s">
        <v>56</v>
      </c>
      <c r="C108" s="48" t="s">
        <v>18</v>
      </c>
      <c r="D108" s="49">
        <v>659.37</v>
      </c>
      <c r="E108" s="50">
        <v>18.12</v>
      </c>
      <c r="F108" s="50">
        <v>11947.7844</v>
      </c>
      <c r="G108" s="50">
        <v>19.75</v>
      </c>
      <c r="H108" s="50">
        <v>13022.56</v>
      </c>
    </row>
    <row r="109" spans="1:10" hidden="1" outlineLevel="3" x14ac:dyDescent="0.3">
      <c r="A109" s="46" t="s">
        <v>63</v>
      </c>
      <c r="B109" s="47" t="s">
        <v>64</v>
      </c>
      <c r="C109" s="48" t="s">
        <v>18</v>
      </c>
      <c r="D109" s="49">
        <v>8921.1200000000008</v>
      </c>
      <c r="E109" s="50">
        <v>17.440000000000001</v>
      </c>
      <c r="F109" s="50">
        <v>155584.33280000003</v>
      </c>
      <c r="G109" s="50">
        <v>19.68</v>
      </c>
      <c r="H109" s="50">
        <v>175567.64</v>
      </c>
    </row>
    <row r="110" spans="1:10" hidden="1" outlineLevel="2" x14ac:dyDescent="0.3">
      <c r="A110" s="61" t="s">
        <v>89</v>
      </c>
      <c r="B110" s="62" t="s">
        <v>302</v>
      </c>
      <c r="C110" s="63"/>
      <c r="D110" s="64"/>
      <c r="E110" s="65"/>
      <c r="F110" s="65"/>
      <c r="G110" s="65"/>
      <c r="H110" s="65"/>
    </row>
    <row r="111" spans="1:10" hidden="1" outlineLevel="3" x14ac:dyDescent="0.3">
      <c r="A111" s="46" t="s">
        <v>52</v>
      </c>
      <c r="B111" s="47" t="s">
        <v>53</v>
      </c>
      <c r="C111" s="48" t="s">
        <v>1</v>
      </c>
      <c r="D111" s="49">
        <v>115.29</v>
      </c>
      <c r="E111" s="50">
        <v>226.33</v>
      </c>
      <c r="F111" s="50">
        <v>26093.585700000003</v>
      </c>
      <c r="G111" s="50">
        <v>238.17</v>
      </c>
      <c r="H111" s="50">
        <v>27458.62</v>
      </c>
    </row>
    <row r="112" spans="1:10" hidden="1" outlineLevel="3" x14ac:dyDescent="0.3">
      <c r="A112" s="67" t="s">
        <v>54</v>
      </c>
      <c r="B112" s="68" t="s">
        <v>108</v>
      </c>
      <c r="C112" s="69" t="s">
        <v>19</v>
      </c>
      <c r="D112" s="70">
        <v>9.18</v>
      </c>
      <c r="E112" s="50">
        <v>1959.07</v>
      </c>
      <c r="F112" s="50">
        <v>17984.262599999998</v>
      </c>
      <c r="G112" s="50">
        <v>1841.54</v>
      </c>
      <c r="H112" s="50">
        <v>16905.34</v>
      </c>
    </row>
    <row r="113" spans="1:10" hidden="1" outlineLevel="3" x14ac:dyDescent="0.3">
      <c r="A113" s="46" t="s">
        <v>55</v>
      </c>
      <c r="B113" s="47" t="s">
        <v>56</v>
      </c>
      <c r="C113" s="48" t="s">
        <v>18</v>
      </c>
      <c r="D113" s="49">
        <v>185.56</v>
      </c>
      <c r="E113" s="50">
        <v>18.12</v>
      </c>
      <c r="F113" s="50">
        <v>3362.3472000000002</v>
      </c>
      <c r="G113" s="50">
        <v>19.75</v>
      </c>
      <c r="H113" s="50">
        <v>3664.81</v>
      </c>
    </row>
    <row r="114" spans="1:10" hidden="1" outlineLevel="3" x14ac:dyDescent="0.3">
      <c r="A114" s="46" t="s">
        <v>63</v>
      </c>
      <c r="B114" s="47" t="s">
        <v>64</v>
      </c>
      <c r="C114" s="48" t="s">
        <v>18</v>
      </c>
      <c r="D114" s="49">
        <v>1531.12</v>
      </c>
      <c r="E114" s="50">
        <v>17.440000000000001</v>
      </c>
      <c r="F114" s="50">
        <v>26702.732800000002</v>
      </c>
      <c r="G114" s="50">
        <v>19.68</v>
      </c>
      <c r="H114" s="50">
        <v>30132.44</v>
      </c>
    </row>
    <row r="115" spans="1:10" hidden="1" outlineLevel="3" x14ac:dyDescent="0.3">
      <c r="A115" s="46" t="s">
        <v>60</v>
      </c>
      <c r="B115" s="47" t="s">
        <v>61</v>
      </c>
      <c r="C115" s="48" t="s">
        <v>18</v>
      </c>
      <c r="D115" s="49">
        <v>615.02</v>
      </c>
      <c r="E115" s="50">
        <v>17.27</v>
      </c>
      <c r="F115" s="50">
        <v>10621.395399999999</v>
      </c>
      <c r="G115" s="50">
        <v>19.38</v>
      </c>
      <c r="H115" s="50">
        <v>11919.09</v>
      </c>
    </row>
    <row r="116" spans="1:10" hidden="1" outlineLevel="2" x14ac:dyDescent="0.3">
      <c r="A116" s="61" t="s">
        <v>90</v>
      </c>
      <c r="B116" s="62" t="s">
        <v>67</v>
      </c>
      <c r="C116" s="63"/>
      <c r="D116" s="64"/>
      <c r="E116" s="65"/>
      <c r="F116" s="65"/>
      <c r="G116" s="65"/>
      <c r="H116" s="65"/>
    </row>
    <row r="117" spans="1:10" hidden="1" outlineLevel="3" x14ac:dyDescent="0.3">
      <c r="A117" s="46" t="s">
        <v>91</v>
      </c>
      <c r="B117" s="47" t="s">
        <v>92</v>
      </c>
      <c r="C117" s="48" t="s">
        <v>16</v>
      </c>
      <c r="D117" s="49">
        <v>133.12</v>
      </c>
      <c r="E117" s="50">
        <v>40.93</v>
      </c>
      <c r="F117" s="50">
        <v>5448.6016</v>
      </c>
      <c r="G117" s="50">
        <v>76.28</v>
      </c>
      <c r="H117" s="50">
        <v>10154.39</v>
      </c>
    </row>
    <row r="118" spans="1:10" hidden="1" outlineLevel="2" x14ac:dyDescent="0.3">
      <c r="A118" s="61" t="s">
        <v>93</v>
      </c>
      <c r="B118" s="62" t="s">
        <v>94</v>
      </c>
      <c r="C118" s="63"/>
      <c r="D118" s="64"/>
      <c r="E118" s="65"/>
      <c r="F118" s="65"/>
      <c r="G118" s="65"/>
      <c r="H118" s="65"/>
    </row>
    <row r="119" spans="1:10" hidden="1" outlineLevel="3" x14ac:dyDescent="0.3">
      <c r="A119" s="46" t="s">
        <v>95</v>
      </c>
      <c r="B119" s="47" t="s">
        <v>96</v>
      </c>
      <c r="C119" s="48" t="s">
        <v>97</v>
      </c>
      <c r="D119" s="49">
        <v>3</v>
      </c>
      <c r="E119" s="50">
        <v>212.42</v>
      </c>
      <c r="F119" s="50">
        <v>637.26</v>
      </c>
      <c r="G119" s="50">
        <v>1136.8800000000001</v>
      </c>
      <c r="H119" s="50">
        <v>3410.64</v>
      </c>
    </row>
    <row r="120" spans="1:10" hidden="1" outlineLevel="2" x14ac:dyDescent="0.3">
      <c r="A120" s="61" t="s">
        <v>98</v>
      </c>
      <c r="B120" s="62" t="s">
        <v>99</v>
      </c>
      <c r="C120" s="63"/>
      <c r="D120" s="64"/>
      <c r="E120" s="65"/>
      <c r="F120" s="65"/>
      <c r="G120" s="65"/>
      <c r="H120" s="65"/>
    </row>
    <row r="121" spans="1:10" hidden="1" outlineLevel="3" x14ac:dyDescent="0.3">
      <c r="A121" s="46" t="s">
        <v>52</v>
      </c>
      <c r="B121" s="47" t="s">
        <v>53</v>
      </c>
      <c r="C121" s="48" t="s">
        <v>1</v>
      </c>
      <c r="D121" s="49">
        <v>10.199999999999999</v>
      </c>
      <c r="E121" s="50">
        <v>226.33</v>
      </c>
      <c r="F121" s="50">
        <v>2308.5659999999998</v>
      </c>
      <c r="G121" s="50">
        <v>268.12</v>
      </c>
      <c r="H121" s="50">
        <v>2734.82</v>
      </c>
    </row>
    <row r="122" spans="1:10" hidden="1" outlineLevel="3" x14ac:dyDescent="0.3">
      <c r="A122" s="67" t="s">
        <v>54</v>
      </c>
      <c r="B122" s="68" t="s">
        <v>338</v>
      </c>
      <c r="C122" s="69" t="s">
        <v>19</v>
      </c>
      <c r="D122" s="70">
        <v>3.21</v>
      </c>
      <c r="E122" s="50">
        <v>2066.89</v>
      </c>
      <c r="F122" s="50">
        <v>6634.7168999999994</v>
      </c>
      <c r="G122" s="50">
        <v>1960.65</v>
      </c>
      <c r="H122" s="50">
        <v>6293.69</v>
      </c>
    </row>
    <row r="123" spans="1:10" hidden="1" outlineLevel="3" x14ac:dyDescent="0.3">
      <c r="A123" s="46" t="s">
        <v>55</v>
      </c>
      <c r="B123" s="47" t="s">
        <v>56</v>
      </c>
      <c r="C123" s="48" t="s">
        <v>18</v>
      </c>
      <c r="D123" s="49">
        <v>89.7</v>
      </c>
      <c r="E123" s="50">
        <v>18.12</v>
      </c>
      <c r="F123" s="50">
        <v>1625.364</v>
      </c>
      <c r="G123" s="50">
        <v>19.75</v>
      </c>
      <c r="H123" s="50">
        <v>1771.58</v>
      </c>
    </row>
    <row r="124" spans="1:10" hidden="1" outlineLevel="3" x14ac:dyDescent="0.3">
      <c r="A124" s="46" t="s">
        <v>63</v>
      </c>
      <c r="B124" s="47" t="s">
        <v>64</v>
      </c>
      <c r="C124" s="48" t="s">
        <v>18</v>
      </c>
      <c r="D124" s="49">
        <v>450.39</v>
      </c>
      <c r="E124" s="50">
        <v>17.440000000000001</v>
      </c>
      <c r="F124" s="50">
        <v>7854.8016000000007</v>
      </c>
      <c r="G124" s="50">
        <v>19.68</v>
      </c>
      <c r="H124" s="50">
        <v>8863.68</v>
      </c>
    </row>
    <row r="125" spans="1:10" hidden="1" outlineLevel="3" x14ac:dyDescent="0.3">
      <c r="A125" s="46" t="s">
        <v>60</v>
      </c>
      <c r="B125" s="47" t="s">
        <v>61</v>
      </c>
      <c r="C125" s="48" t="s">
        <v>18</v>
      </c>
      <c r="D125" s="49">
        <v>102.94</v>
      </c>
      <c r="E125" s="50">
        <v>17.27</v>
      </c>
      <c r="F125" s="50">
        <v>1777.7737999999999</v>
      </c>
      <c r="G125" s="50">
        <v>19.38</v>
      </c>
      <c r="H125" s="50">
        <v>1994.98</v>
      </c>
    </row>
    <row r="126" spans="1:10" hidden="1" outlineLevel="2" x14ac:dyDescent="0.3">
      <c r="A126" s="61" t="s">
        <v>100</v>
      </c>
      <c r="B126" s="62" t="s">
        <v>101</v>
      </c>
      <c r="C126" s="63"/>
      <c r="D126" s="64"/>
      <c r="E126" s="65"/>
      <c r="F126" s="65"/>
      <c r="G126" s="65"/>
      <c r="H126" s="65"/>
    </row>
    <row r="127" spans="1:10" hidden="1" outlineLevel="2" x14ac:dyDescent="0.3">
      <c r="A127" s="46" t="s">
        <v>102</v>
      </c>
      <c r="B127" s="47" t="s">
        <v>103</v>
      </c>
      <c r="C127" s="48" t="s">
        <v>16</v>
      </c>
      <c r="D127" s="49">
        <v>82.06</v>
      </c>
      <c r="E127" s="50">
        <v>316.02</v>
      </c>
      <c r="F127" s="50">
        <v>25932.601200000001</v>
      </c>
      <c r="G127" s="50">
        <v>295.35000000000002</v>
      </c>
      <c r="H127" s="50">
        <v>24236.42</v>
      </c>
    </row>
    <row r="128" spans="1:10" hidden="1" outlineLevel="1" x14ac:dyDescent="0.3">
      <c r="A128" s="56" t="s">
        <v>104</v>
      </c>
      <c r="B128" s="57" t="s">
        <v>105</v>
      </c>
      <c r="C128" s="58"/>
      <c r="D128" s="59"/>
      <c r="E128" s="60"/>
      <c r="F128" s="60">
        <v>518508.72989999992</v>
      </c>
      <c r="G128" s="60"/>
      <c r="H128" s="60">
        <v>578122.02</v>
      </c>
      <c r="J128" s="66">
        <f>H128-F128</f>
        <v>59613.2901000001</v>
      </c>
    </row>
    <row r="129" spans="1:8" hidden="1" outlineLevel="2" x14ac:dyDescent="0.3">
      <c r="A129" s="61" t="s">
        <v>106</v>
      </c>
      <c r="B129" s="62" t="s">
        <v>304</v>
      </c>
      <c r="C129" s="63"/>
      <c r="D129" s="64"/>
      <c r="E129" s="65"/>
      <c r="F129" s="65"/>
      <c r="G129" s="65"/>
      <c r="H129" s="65"/>
    </row>
    <row r="130" spans="1:8" hidden="1" outlineLevel="3" x14ac:dyDescent="0.3">
      <c r="A130" s="46" t="s">
        <v>52</v>
      </c>
      <c r="B130" s="47" t="s">
        <v>53</v>
      </c>
      <c r="C130" s="48" t="s">
        <v>1</v>
      </c>
      <c r="D130" s="49">
        <v>8.8000000000000007</v>
      </c>
      <c r="E130" s="50">
        <v>226.33</v>
      </c>
      <c r="F130" s="50">
        <v>1991.7040000000002</v>
      </c>
      <c r="G130" s="50">
        <v>297.69</v>
      </c>
      <c r="H130" s="50">
        <v>2619.67</v>
      </c>
    </row>
    <row r="131" spans="1:8" hidden="1" outlineLevel="3" x14ac:dyDescent="0.3">
      <c r="A131" s="46" t="s">
        <v>107</v>
      </c>
      <c r="B131" s="47" t="s">
        <v>108</v>
      </c>
      <c r="C131" s="48" t="s">
        <v>19</v>
      </c>
      <c r="D131" s="49">
        <v>1.1200000000000001</v>
      </c>
      <c r="E131" s="50">
        <v>1959.07</v>
      </c>
      <c r="F131" s="50">
        <v>2194.1584000000003</v>
      </c>
      <c r="G131" s="50">
        <v>1880.09</v>
      </c>
      <c r="H131" s="50">
        <v>2105.6999999999998</v>
      </c>
    </row>
    <row r="132" spans="1:8" hidden="1" outlineLevel="3" x14ac:dyDescent="0.3">
      <c r="A132" s="46" t="s">
        <v>55</v>
      </c>
      <c r="B132" s="47" t="s">
        <v>56</v>
      </c>
      <c r="C132" s="48" t="s">
        <v>18</v>
      </c>
      <c r="D132" s="49">
        <v>151.19999999999999</v>
      </c>
      <c r="E132" s="50">
        <v>18.12</v>
      </c>
      <c r="F132" s="50">
        <v>2739.7440000000001</v>
      </c>
      <c r="G132" s="50">
        <v>19.75</v>
      </c>
      <c r="H132" s="50">
        <v>2986.2</v>
      </c>
    </row>
    <row r="133" spans="1:8" hidden="1" outlineLevel="3" x14ac:dyDescent="0.3">
      <c r="A133" s="46" t="s">
        <v>74</v>
      </c>
      <c r="B133" s="47" t="s">
        <v>75</v>
      </c>
      <c r="C133" s="48" t="s">
        <v>18</v>
      </c>
      <c r="D133" s="49">
        <v>365.52</v>
      </c>
      <c r="E133" s="50">
        <v>17.12</v>
      </c>
      <c r="F133" s="50">
        <v>6257.7024000000001</v>
      </c>
      <c r="G133" s="50">
        <v>18.97</v>
      </c>
      <c r="H133" s="50">
        <v>6933.91</v>
      </c>
    </row>
    <row r="134" spans="1:8" hidden="1" outlineLevel="2" x14ac:dyDescent="0.3">
      <c r="A134" s="61" t="s">
        <v>109</v>
      </c>
      <c r="B134" s="62" t="s">
        <v>303</v>
      </c>
      <c r="C134" s="63"/>
      <c r="D134" s="64"/>
      <c r="E134" s="65"/>
      <c r="F134" s="65"/>
      <c r="G134" s="65"/>
      <c r="H134" s="65"/>
    </row>
    <row r="135" spans="1:8" hidden="1" outlineLevel="3" x14ac:dyDescent="0.3">
      <c r="A135" s="46" t="s">
        <v>52</v>
      </c>
      <c r="B135" s="47" t="s">
        <v>53</v>
      </c>
      <c r="C135" s="48" t="s">
        <v>1</v>
      </c>
      <c r="D135" s="49">
        <v>158.4</v>
      </c>
      <c r="E135" s="50">
        <v>226.33</v>
      </c>
      <c r="F135" s="50">
        <v>35850.672000000006</v>
      </c>
      <c r="G135" s="50">
        <v>297.69</v>
      </c>
      <c r="H135" s="50">
        <v>47154.1</v>
      </c>
    </row>
    <row r="136" spans="1:8" hidden="1" outlineLevel="3" x14ac:dyDescent="0.3">
      <c r="A136" s="46" t="s">
        <v>107</v>
      </c>
      <c r="B136" s="47" t="s">
        <v>108</v>
      </c>
      <c r="C136" s="48" t="s">
        <v>19</v>
      </c>
      <c r="D136" s="49">
        <v>20.16</v>
      </c>
      <c r="E136" s="50">
        <v>1959.07</v>
      </c>
      <c r="F136" s="50">
        <v>39494.851199999997</v>
      </c>
      <c r="G136" s="50">
        <v>1880.09</v>
      </c>
      <c r="H136" s="50">
        <v>37902.61</v>
      </c>
    </row>
    <row r="137" spans="1:8" hidden="1" outlineLevel="3" x14ac:dyDescent="0.3">
      <c r="A137" s="46" t="s">
        <v>55</v>
      </c>
      <c r="B137" s="47" t="s">
        <v>56</v>
      </c>
      <c r="C137" s="48" t="s">
        <v>18</v>
      </c>
      <c r="D137" s="49">
        <v>1639.68</v>
      </c>
      <c r="E137" s="50">
        <v>18.12</v>
      </c>
      <c r="F137" s="50">
        <v>29711.001600000003</v>
      </c>
      <c r="G137" s="50">
        <v>19.75</v>
      </c>
      <c r="H137" s="50">
        <v>32383.68</v>
      </c>
    </row>
    <row r="138" spans="1:8" hidden="1" outlineLevel="3" x14ac:dyDescent="0.3">
      <c r="A138" s="46" t="s">
        <v>57</v>
      </c>
      <c r="B138" s="47" t="s">
        <v>58</v>
      </c>
      <c r="C138" s="48" t="s">
        <v>18</v>
      </c>
      <c r="D138" s="49">
        <v>2220.6999999999998</v>
      </c>
      <c r="E138" s="50">
        <v>17.12</v>
      </c>
      <c r="F138" s="50">
        <v>38018.383999999998</v>
      </c>
      <c r="G138" s="50">
        <v>19.18</v>
      </c>
      <c r="H138" s="50">
        <v>42593.03</v>
      </c>
    </row>
    <row r="139" spans="1:8" hidden="1" outlineLevel="2" x14ac:dyDescent="0.3">
      <c r="A139" s="61" t="s">
        <v>111</v>
      </c>
      <c r="B139" s="62" t="s">
        <v>300</v>
      </c>
      <c r="C139" s="63"/>
      <c r="D139" s="64"/>
      <c r="E139" s="65"/>
      <c r="F139" s="65"/>
      <c r="G139" s="65"/>
      <c r="H139" s="65"/>
    </row>
    <row r="140" spans="1:8" hidden="1" outlineLevel="3" x14ac:dyDescent="0.3">
      <c r="A140" s="46" t="s">
        <v>52</v>
      </c>
      <c r="B140" s="47" t="s">
        <v>53</v>
      </c>
      <c r="C140" s="48" t="s">
        <v>1</v>
      </c>
      <c r="D140" s="49">
        <v>48</v>
      </c>
      <c r="E140" s="50">
        <v>226.33</v>
      </c>
      <c r="F140" s="50">
        <v>10863.84</v>
      </c>
      <c r="G140" s="50">
        <v>268.12</v>
      </c>
      <c r="H140" s="50">
        <v>12869.76</v>
      </c>
    </row>
    <row r="141" spans="1:8" hidden="1" outlineLevel="3" x14ac:dyDescent="0.3">
      <c r="A141" s="46" t="s">
        <v>107</v>
      </c>
      <c r="B141" s="47" t="s">
        <v>108</v>
      </c>
      <c r="C141" s="48" t="s">
        <v>19</v>
      </c>
      <c r="D141" s="49">
        <v>5.04</v>
      </c>
      <c r="E141" s="50">
        <v>1959.07</v>
      </c>
      <c r="F141" s="50">
        <v>9873.7127999999993</v>
      </c>
      <c r="G141" s="50">
        <v>1864.78</v>
      </c>
      <c r="H141" s="50">
        <v>9398.49</v>
      </c>
    </row>
    <row r="142" spans="1:8" hidden="1" outlineLevel="3" x14ac:dyDescent="0.3">
      <c r="A142" s="46" t="s">
        <v>55</v>
      </c>
      <c r="B142" s="47" t="s">
        <v>56</v>
      </c>
      <c r="C142" s="48" t="s">
        <v>18</v>
      </c>
      <c r="D142" s="49">
        <v>254.62</v>
      </c>
      <c r="E142" s="50">
        <v>18.12</v>
      </c>
      <c r="F142" s="50">
        <v>4613.7144000000008</v>
      </c>
      <c r="G142" s="50">
        <v>19.75</v>
      </c>
      <c r="H142" s="50">
        <v>5028.75</v>
      </c>
    </row>
    <row r="143" spans="1:8" hidden="1" outlineLevel="3" x14ac:dyDescent="0.3">
      <c r="A143" s="46" t="s">
        <v>63</v>
      </c>
      <c r="B143" s="47" t="s">
        <v>64</v>
      </c>
      <c r="C143" s="48" t="s">
        <v>18</v>
      </c>
      <c r="D143" s="49">
        <v>354.68</v>
      </c>
      <c r="E143" s="50">
        <v>17.440000000000001</v>
      </c>
      <c r="F143" s="50">
        <v>6185.619200000001</v>
      </c>
      <c r="G143" s="50">
        <v>19.68</v>
      </c>
      <c r="H143" s="50">
        <v>6980.1</v>
      </c>
    </row>
    <row r="144" spans="1:8" hidden="1" outlineLevel="2" x14ac:dyDescent="0.3">
      <c r="A144" s="46" t="s">
        <v>57</v>
      </c>
      <c r="B144" s="47" t="s">
        <v>58</v>
      </c>
      <c r="C144" s="48" t="s">
        <v>18</v>
      </c>
      <c r="D144" s="49">
        <v>328.99</v>
      </c>
      <c r="E144" s="50">
        <v>17.12</v>
      </c>
      <c r="F144" s="50">
        <v>5632.3088000000007</v>
      </c>
      <c r="G144" s="50">
        <v>19.18</v>
      </c>
      <c r="H144" s="50">
        <v>6310.03</v>
      </c>
    </row>
    <row r="145" spans="1:8" hidden="1" outlineLevel="2" x14ac:dyDescent="0.3">
      <c r="A145" s="61" t="s">
        <v>112</v>
      </c>
      <c r="B145" s="62" t="s">
        <v>79</v>
      </c>
      <c r="C145" s="63"/>
      <c r="D145" s="64"/>
      <c r="E145" s="65"/>
      <c r="F145" s="65"/>
      <c r="G145" s="65"/>
      <c r="H145" s="65"/>
    </row>
    <row r="146" spans="1:8" hidden="1" outlineLevel="3" x14ac:dyDescent="0.3">
      <c r="A146" s="46" t="s">
        <v>52</v>
      </c>
      <c r="B146" s="47" t="s">
        <v>53</v>
      </c>
      <c r="C146" s="48" t="s">
        <v>1</v>
      </c>
      <c r="D146" s="49">
        <v>55.6</v>
      </c>
      <c r="E146" s="50">
        <v>226.33</v>
      </c>
      <c r="F146" s="50">
        <v>12583.948</v>
      </c>
      <c r="G146" s="50">
        <v>268.12</v>
      </c>
      <c r="H146" s="50">
        <v>14907.47</v>
      </c>
    </row>
    <row r="147" spans="1:8" hidden="1" outlineLevel="3" x14ac:dyDescent="0.3">
      <c r="A147" s="46" t="s">
        <v>107</v>
      </c>
      <c r="B147" s="47" t="s">
        <v>108</v>
      </c>
      <c r="C147" s="48" t="s">
        <v>19</v>
      </c>
      <c r="D147" s="49">
        <v>4.17</v>
      </c>
      <c r="E147" s="50">
        <v>1959.07</v>
      </c>
      <c r="F147" s="50">
        <v>8169.3218999999999</v>
      </c>
      <c r="G147" s="50">
        <v>1864.78</v>
      </c>
      <c r="H147" s="50">
        <v>7776.13</v>
      </c>
    </row>
    <row r="148" spans="1:8" hidden="1" outlineLevel="3" x14ac:dyDescent="0.3">
      <c r="A148" s="46" t="s">
        <v>55</v>
      </c>
      <c r="B148" s="47" t="s">
        <v>56</v>
      </c>
      <c r="C148" s="48" t="s">
        <v>18</v>
      </c>
      <c r="D148" s="49">
        <v>149.08000000000001</v>
      </c>
      <c r="E148" s="50">
        <v>18.12</v>
      </c>
      <c r="F148" s="50">
        <v>2701.3296000000005</v>
      </c>
      <c r="G148" s="50">
        <v>19.75</v>
      </c>
      <c r="H148" s="50">
        <v>2944.33</v>
      </c>
    </row>
    <row r="149" spans="1:8" hidden="1" outlineLevel="3" x14ac:dyDescent="0.3">
      <c r="A149" s="46" t="s">
        <v>63</v>
      </c>
      <c r="B149" s="47" t="s">
        <v>64</v>
      </c>
      <c r="C149" s="48" t="s">
        <v>18</v>
      </c>
      <c r="D149" s="49">
        <v>647.25</v>
      </c>
      <c r="E149" s="50">
        <v>17.440000000000001</v>
      </c>
      <c r="F149" s="50">
        <v>11288.04</v>
      </c>
      <c r="G149" s="50">
        <v>19.68</v>
      </c>
      <c r="H149" s="50">
        <v>12737.88</v>
      </c>
    </row>
    <row r="150" spans="1:8" hidden="1" outlineLevel="3" x14ac:dyDescent="0.3">
      <c r="A150" s="46" t="s">
        <v>60</v>
      </c>
      <c r="B150" s="47" t="s">
        <v>61</v>
      </c>
      <c r="C150" s="48" t="s">
        <v>18</v>
      </c>
      <c r="D150" s="49">
        <v>74.5</v>
      </c>
      <c r="E150" s="50">
        <v>17.27</v>
      </c>
      <c r="F150" s="50">
        <v>1286.615</v>
      </c>
      <c r="G150" s="50">
        <v>19.38</v>
      </c>
      <c r="H150" s="50">
        <v>1443.81</v>
      </c>
    </row>
    <row r="151" spans="1:8" hidden="1" outlineLevel="3" x14ac:dyDescent="0.3">
      <c r="A151" s="46" t="s">
        <v>57</v>
      </c>
      <c r="B151" s="47" t="s">
        <v>58</v>
      </c>
      <c r="C151" s="48" t="s">
        <v>18</v>
      </c>
      <c r="D151" s="49">
        <v>157.34</v>
      </c>
      <c r="E151" s="50">
        <v>17.12</v>
      </c>
      <c r="F151" s="50">
        <v>2693.6608000000001</v>
      </c>
      <c r="G151" s="50">
        <v>19.18</v>
      </c>
      <c r="H151" s="50">
        <v>3017.78</v>
      </c>
    </row>
    <row r="152" spans="1:8" hidden="1" outlineLevel="3" x14ac:dyDescent="0.3">
      <c r="A152" s="46" t="s">
        <v>294</v>
      </c>
      <c r="B152" s="47" t="s">
        <v>75</v>
      </c>
      <c r="C152" s="48" t="s">
        <v>18</v>
      </c>
      <c r="D152" s="49">
        <v>365.51</v>
      </c>
      <c r="E152" s="50">
        <v>17.12</v>
      </c>
      <c r="F152" s="50">
        <v>6257.5312000000004</v>
      </c>
      <c r="G152" s="50">
        <v>18.97</v>
      </c>
      <c r="H152" s="50">
        <v>6933.72</v>
      </c>
    </row>
    <row r="153" spans="1:8" hidden="1" outlineLevel="2" x14ac:dyDescent="0.3">
      <c r="A153" s="61" t="s">
        <v>113</v>
      </c>
      <c r="B153" s="62" t="s">
        <v>308</v>
      </c>
      <c r="C153" s="63"/>
      <c r="D153" s="64"/>
      <c r="E153" s="65"/>
      <c r="F153" s="65"/>
      <c r="G153" s="65"/>
      <c r="H153" s="65"/>
    </row>
    <row r="154" spans="1:8" hidden="1" outlineLevel="3" x14ac:dyDescent="0.3">
      <c r="A154" s="46" t="s">
        <v>55</v>
      </c>
      <c r="B154" s="47" t="s">
        <v>56</v>
      </c>
      <c r="C154" s="48" t="s">
        <v>18</v>
      </c>
      <c r="D154" s="49">
        <v>31.84</v>
      </c>
      <c r="E154" s="50">
        <v>18.12</v>
      </c>
      <c r="F154" s="50">
        <v>576.94080000000008</v>
      </c>
      <c r="G154" s="50">
        <v>19.75</v>
      </c>
      <c r="H154" s="50">
        <v>628.84</v>
      </c>
    </row>
    <row r="155" spans="1:8" hidden="1" outlineLevel="3" x14ac:dyDescent="0.3">
      <c r="A155" s="46" t="s">
        <v>63</v>
      </c>
      <c r="B155" s="47" t="s">
        <v>64</v>
      </c>
      <c r="C155" s="48" t="s">
        <v>18</v>
      </c>
      <c r="D155" s="49">
        <v>83.2</v>
      </c>
      <c r="E155" s="50">
        <v>17.440000000000001</v>
      </c>
      <c r="F155" s="50">
        <v>1451.0080000000003</v>
      </c>
      <c r="G155" s="50">
        <v>19.68</v>
      </c>
      <c r="H155" s="50">
        <v>1637.38</v>
      </c>
    </row>
    <row r="156" spans="1:8" hidden="1" outlineLevel="3" x14ac:dyDescent="0.3">
      <c r="A156" s="46" t="s">
        <v>52</v>
      </c>
      <c r="B156" s="47" t="s">
        <v>53</v>
      </c>
      <c r="C156" s="48" t="s">
        <v>1</v>
      </c>
      <c r="D156" s="49">
        <v>4.8</v>
      </c>
      <c r="E156" s="50">
        <v>226.33</v>
      </c>
      <c r="F156" s="50">
        <v>1086.384</v>
      </c>
      <c r="G156" s="50">
        <v>286.95</v>
      </c>
      <c r="H156" s="50">
        <v>1377.36</v>
      </c>
    </row>
    <row r="157" spans="1:8" hidden="1" outlineLevel="3" x14ac:dyDescent="0.3">
      <c r="A157" s="46" t="s">
        <v>107</v>
      </c>
      <c r="B157" s="47" t="s">
        <v>108</v>
      </c>
      <c r="C157" s="48" t="s">
        <v>19</v>
      </c>
      <c r="D157" s="49">
        <v>1.44</v>
      </c>
      <c r="E157" s="50">
        <v>1959.07</v>
      </c>
      <c r="F157" s="50">
        <v>2821.0607999999997</v>
      </c>
      <c r="G157" s="50">
        <v>1888.45</v>
      </c>
      <c r="H157" s="50">
        <v>2719.37</v>
      </c>
    </row>
    <row r="158" spans="1:8" hidden="1" outlineLevel="2" x14ac:dyDescent="0.3">
      <c r="A158" s="61" t="s">
        <v>306</v>
      </c>
      <c r="B158" s="62" t="s">
        <v>307</v>
      </c>
      <c r="C158" s="63"/>
      <c r="D158" s="64"/>
      <c r="E158" s="65"/>
      <c r="F158" s="65"/>
      <c r="G158" s="65"/>
      <c r="H158" s="65"/>
    </row>
    <row r="159" spans="1:8" hidden="1" outlineLevel="3" x14ac:dyDescent="0.3">
      <c r="A159" s="46" t="s">
        <v>55</v>
      </c>
      <c r="B159" s="47" t="s">
        <v>56</v>
      </c>
      <c r="C159" s="48" t="s">
        <v>18</v>
      </c>
      <c r="D159" s="49">
        <v>31.84</v>
      </c>
      <c r="E159" s="50">
        <v>18.12</v>
      </c>
      <c r="F159" s="50">
        <v>576.94080000000008</v>
      </c>
      <c r="G159" s="50">
        <v>19.75</v>
      </c>
      <c r="H159" s="50">
        <v>628.84</v>
      </c>
    </row>
    <row r="160" spans="1:8" hidden="1" outlineLevel="3" x14ac:dyDescent="0.3">
      <c r="A160" s="46" t="s">
        <v>63</v>
      </c>
      <c r="B160" s="47" t="s">
        <v>64</v>
      </c>
      <c r="C160" s="48" t="s">
        <v>18</v>
      </c>
      <c r="D160" s="49">
        <v>83.2</v>
      </c>
      <c r="E160" s="50">
        <v>17.440000000000001</v>
      </c>
      <c r="F160" s="50">
        <v>1451.0080000000003</v>
      </c>
      <c r="G160" s="50">
        <v>19.68</v>
      </c>
      <c r="H160" s="50">
        <v>1637.38</v>
      </c>
    </row>
    <row r="161" spans="1:8" hidden="1" outlineLevel="3" x14ac:dyDescent="0.3">
      <c r="A161" s="46" t="s">
        <v>52</v>
      </c>
      <c r="B161" s="47" t="s">
        <v>53</v>
      </c>
      <c r="C161" s="48" t="s">
        <v>1</v>
      </c>
      <c r="D161" s="49">
        <v>4.8</v>
      </c>
      <c r="E161" s="50">
        <v>226.33</v>
      </c>
      <c r="F161" s="50">
        <v>1086.384</v>
      </c>
      <c r="G161" s="50">
        <v>286.95</v>
      </c>
      <c r="H161" s="50">
        <v>1377.36</v>
      </c>
    </row>
    <row r="162" spans="1:8" hidden="1" outlineLevel="3" x14ac:dyDescent="0.3">
      <c r="A162" s="46" t="s">
        <v>107</v>
      </c>
      <c r="B162" s="47" t="s">
        <v>108</v>
      </c>
      <c r="C162" s="48" t="s">
        <v>19</v>
      </c>
      <c r="D162" s="49">
        <v>1.44</v>
      </c>
      <c r="E162" s="50">
        <v>1959.07</v>
      </c>
      <c r="F162" s="50">
        <v>2821.0607999999997</v>
      </c>
      <c r="G162" s="50">
        <v>1888.45</v>
      </c>
      <c r="H162" s="50">
        <v>2719.37</v>
      </c>
    </row>
    <row r="163" spans="1:8" hidden="1" outlineLevel="2" x14ac:dyDescent="0.3">
      <c r="A163" s="61" t="s">
        <v>114</v>
      </c>
      <c r="B163" s="62" t="s">
        <v>309</v>
      </c>
      <c r="C163" s="63"/>
      <c r="D163" s="64"/>
      <c r="E163" s="65"/>
      <c r="F163" s="65"/>
      <c r="G163" s="65"/>
      <c r="H163" s="65"/>
    </row>
    <row r="164" spans="1:8" hidden="1" outlineLevel="3" x14ac:dyDescent="0.3">
      <c r="A164" s="46" t="s">
        <v>52</v>
      </c>
      <c r="B164" s="47" t="s">
        <v>53</v>
      </c>
      <c r="C164" s="48" t="s">
        <v>1</v>
      </c>
      <c r="D164" s="49">
        <v>97.79</v>
      </c>
      <c r="E164" s="50">
        <v>226.33</v>
      </c>
      <c r="F164" s="50">
        <v>22132.810700000002</v>
      </c>
      <c r="G164" s="50">
        <v>286.95</v>
      </c>
      <c r="H164" s="50">
        <v>28060.84</v>
      </c>
    </row>
    <row r="165" spans="1:8" hidden="1" outlineLevel="3" x14ac:dyDescent="0.3">
      <c r="A165" s="46" t="s">
        <v>107</v>
      </c>
      <c r="B165" s="47" t="s">
        <v>108</v>
      </c>
      <c r="C165" s="48" t="s">
        <v>19</v>
      </c>
      <c r="D165" s="49">
        <v>10.29</v>
      </c>
      <c r="E165" s="50">
        <v>1959.07</v>
      </c>
      <c r="F165" s="50">
        <v>20158.830299999998</v>
      </c>
      <c r="G165" s="50">
        <v>1888.45</v>
      </c>
      <c r="H165" s="50">
        <v>19432.150000000001</v>
      </c>
    </row>
    <row r="166" spans="1:8" hidden="1" outlineLevel="3" x14ac:dyDescent="0.3">
      <c r="A166" s="46" t="s">
        <v>55</v>
      </c>
      <c r="B166" s="47" t="s">
        <v>56</v>
      </c>
      <c r="C166" s="48" t="s">
        <v>18</v>
      </c>
      <c r="D166" s="49">
        <v>1561.56</v>
      </c>
      <c r="E166" s="50">
        <v>18.12</v>
      </c>
      <c r="F166" s="50">
        <v>28295.467199999999</v>
      </c>
      <c r="G166" s="50">
        <v>19.75</v>
      </c>
      <c r="H166" s="50">
        <v>30840.81</v>
      </c>
    </row>
    <row r="167" spans="1:8" hidden="1" outlineLevel="3" x14ac:dyDescent="0.3">
      <c r="A167" s="46" t="s">
        <v>63</v>
      </c>
      <c r="B167" s="47" t="s">
        <v>64</v>
      </c>
      <c r="C167" s="48" t="s">
        <v>18</v>
      </c>
      <c r="D167" s="49">
        <v>684.18</v>
      </c>
      <c r="E167" s="50">
        <v>17.440000000000001</v>
      </c>
      <c r="F167" s="50">
        <v>11932.099200000001</v>
      </c>
      <c r="G167" s="50">
        <v>19.68</v>
      </c>
      <c r="H167" s="50">
        <v>13464.66</v>
      </c>
    </row>
    <row r="168" spans="1:8" hidden="1" outlineLevel="3" x14ac:dyDescent="0.3">
      <c r="A168" s="46" t="s">
        <v>60</v>
      </c>
      <c r="B168" s="47" t="s">
        <v>61</v>
      </c>
      <c r="C168" s="48" t="s">
        <v>18</v>
      </c>
      <c r="D168" s="49">
        <v>798.84</v>
      </c>
      <c r="E168" s="50">
        <v>17.27</v>
      </c>
      <c r="F168" s="50">
        <v>13795.9668</v>
      </c>
      <c r="G168" s="50">
        <v>19.38</v>
      </c>
      <c r="H168" s="50">
        <v>15481.52</v>
      </c>
    </row>
    <row r="169" spans="1:8" hidden="1" outlineLevel="2" x14ac:dyDescent="0.3">
      <c r="A169" s="61" t="s">
        <v>305</v>
      </c>
      <c r="B169" s="62" t="s">
        <v>117</v>
      </c>
      <c r="C169" s="63"/>
      <c r="D169" s="64"/>
      <c r="E169" s="65"/>
      <c r="F169" s="65"/>
      <c r="G169" s="65"/>
      <c r="H169" s="65"/>
    </row>
    <row r="170" spans="1:8" hidden="1" outlineLevel="3" x14ac:dyDescent="0.3">
      <c r="A170" s="46" t="s">
        <v>55</v>
      </c>
      <c r="B170" s="47" t="s">
        <v>56</v>
      </c>
      <c r="C170" s="48" t="s">
        <v>18</v>
      </c>
      <c r="D170" s="49">
        <v>523.875</v>
      </c>
      <c r="E170" s="50">
        <v>18.12</v>
      </c>
      <c r="F170" s="50">
        <v>9492.6149999999998</v>
      </c>
      <c r="G170" s="50">
        <v>19.75</v>
      </c>
      <c r="H170" s="50">
        <v>10346.629999999999</v>
      </c>
    </row>
    <row r="171" spans="1:8" hidden="1" outlineLevel="3" x14ac:dyDescent="0.3">
      <c r="A171" s="46" t="s">
        <v>60</v>
      </c>
      <c r="B171" s="47" t="s">
        <v>61</v>
      </c>
      <c r="C171" s="48" t="s">
        <v>18</v>
      </c>
      <c r="D171" s="49">
        <v>415.29</v>
      </c>
      <c r="E171" s="50">
        <v>17.27</v>
      </c>
      <c r="F171" s="50">
        <v>7172.0583000000006</v>
      </c>
      <c r="G171" s="50">
        <v>19.38</v>
      </c>
      <c r="H171" s="50">
        <v>8048.32</v>
      </c>
    </row>
    <row r="172" spans="1:8" hidden="1" outlineLevel="3" x14ac:dyDescent="0.3">
      <c r="A172" s="46" t="s">
        <v>52</v>
      </c>
      <c r="B172" s="47" t="s">
        <v>53</v>
      </c>
      <c r="C172" s="48" t="s">
        <v>1</v>
      </c>
      <c r="D172" s="49">
        <v>95.25</v>
      </c>
      <c r="E172" s="50">
        <v>226.33</v>
      </c>
      <c r="F172" s="50">
        <v>21557.932500000003</v>
      </c>
      <c r="G172" s="50">
        <v>286.95</v>
      </c>
      <c r="H172" s="50">
        <v>27331.99</v>
      </c>
    </row>
    <row r="173" spans="1:8" hidden="1" outlineLevel="3" x14ac:dyDescent="0.3">
      <c r="A173" s="46" t="s">
        <v>57</v>
      </c>
      <c r="B173" s="47" t="s">
        <v>58</v>
      </c>
      <c r="C173" s="48" t="s">
        <v>18</v>
      </c>
      <c r="D173" s="49">
        <v>1157.2874999999999</v>
      </c>
      <c r="E173" s="50">
        <v>17.12</v>
      </c>
      <c r="F173" s="50">
        <v>19812.761999999999</v>
      </c>
      <c r="G173" s="50">
        <v>19.18</v>
      </c>
      <c r="H173" s="50">
        <v>22196.82</v>
      </c>
    </row>
    <row r="174" spans="1:8" hidden="1" outlineLevel="3" x14ac:dyDescent="0.3">
      <c r="A174" s="67" t="s">
        <v>54</v>
      </c>
      <c r="B174" s="68" t="s">
        <v>108</v>
      </c>
      <c r="C174" s="69" t="s">
        <v>19</v>
      </c>
      <c r="D174" s="70">
        <v>7.62</v>
      </c>
      <c r="E174" s="50">
        <v>1959.07</v>
      </c>
      <c r="F174" s="50">
        <v>14928.1134</v>
      </c>
      <c r="G174" s="50">
        <v>1841.54</v>
      </c>
      <c r="H174" s="50">
        <v>14032.53</v>
      </c>
    </row>
    <row r="175" spans="1:8" hidden="1" outlineLevel="2" x14ac:dyDescent="0.3">
      <c r="A175" s="61" t="s">
        <v>115</v>
      </c>
      <c r="B175" s="62" t="s">
        <v>310</v>
      </c>
      <c r="C175" s="63"/>
      <c r="D175" s="64"/>
      <c r="E175" s="65"/>
      <c r="F175" s="65"/>
      <c r="G175" s="65"/>
      <c r="H175" s="65"/>
    </row>
    <row r="176" spans="1:8" hidden="1" outlineLevel="3" x14ac:dyDescent="0.3">
      <c r="A176" s="46" t="s">
        <v>52</v>
      </c>
      <c r="B176" s="47" t="s">
        <v>53</v>
      </c>
      <c r="C176" s="48" t="s">
        <v>1</v>
      </c>
      <c r="D176" s="49">
        <v>95.25</v>
      </c>
      <c r="E176" s="50">
        <v>226.33</v>
      </c>
      <c r="F176" s="50">
        <v>21557.932500000003</v>
      </c>
      <c r="G176" s="50">
        <v>286.95</v>
      </c>
      <c r="H176" s="50">
        <v>27331.99</v>
      </c>
    </row>
    <row r="177" spans="1:10" hidden="1" outlineLevel="3" x14ac:dyDescent="0.3">
      <c r="A177" s="67" t="s">
        <v>54</v>
      </c>
      <c r="B177" s="68" t="s">
        <v>108</v>
      </c>
      <c r="C177" s="69" t="s">
        <v>19</v>
      </c>
      <c r="D177" s="70">
        <v>7.62</v>
      </c>
      <c r="E177" s="50">
        <v>1959.07</v>
      </c>
      <c r="F177" s="50">
        <v>14928.1134</v>
      </c>
      <c r="G177" s="50">
        <v>1841.54</v>
      </c>
      <c r="H177" s="50">
        <v>14032.53</v>
      </c>
    </row>
    <row r="178" spans="1:10" hidden="1" outlineLevel="3" x14ac:dyDescent="0.3">
      <c r="A178" s="46" t="s">
        <v>55</v>
      </c>
      <c r="B178" s="47" t="s">
        <v>56</v>
      </c>
      <c r="C178" s="48" t="s">
        <v>18</v>
      </c>
      <c r="D178" s="49">
        <v>523.875</v>
      </c>
      <c r="E178" s="50">
        <v>18.12</v>
      </c>
      <c r="F178" s="50">
        <v>9492.6149999999998</v>
      </c>
      <c r="G178" s="50">
        <v>19.75</v>
      </c>
      <c r="H178" s="50">
        <v>10346.629999999999</v>
      </c>
    </row>
    <row r="179" spans="1:10" hidden="1" outlineLevel="3" x14ac:dyDescent="0.3">
      <c r="A179" s="46" t="s">
        <v>60</v>
      </c>
      <c r="B179" s="47" t="s">
        <v>61</v>
      </c>
      <c r="C179" s="48" t="s">
        <v>18</v>
      </c>
      <c r="D179" s="49">
        <v>415.29</v>
      </c>
      <c r="E179" s="50">
        <v>17.27</v>
      </c>
      <c r="F179" s="50">
        <v>7172.0583000000006</v>
      </c>
      <c r="G179" s="50">
        <v>19.38</v>
      </c>
      <c r="H179" s="50">
        <v>8048.32</v>
      </c>
    </row>
    <row r="180" spans="1:10" hidden="1" outlineLevel="3" x14ac:dyDescent="0.3">
      <c r="A180" s="46" t="s">
        <v>57</v>
      </c>
      <c r="B180" s="47" t="s">
        <v>58</v>
      </c>
      <c r="C180" s="48" t="s">
        <v>18</v>
      </c>
      <c r="D180" s="49">
        <v>1157.2874999999999</v>
      </c>
      <c r="E180" s="50">
        <v>17.12</v>
      </c>
      <c r="F180" s="50">
        <v>19812.761999999999</v>
      </c>
      <c r="G180" s="50">
        <v>19.18</v>
      </c>
      <c r="H180" s="50">
        <v>22196.82</v>
      </c>
    </row>
    <row r="181" spans="1:10" hidden="1" outlineLevel="2" x14ac:dyDescent="0.3">
      <c r="A181" s="61" t="s">
        <v>116</v>
      </c>
      <c r="B181" s="62" t="s">
        <v>311</v>
      </c>
      <c r="C181" s="63"/>
      <c r="D181" s="64"/>
      <c r="E181" s="65"/>
      <c r="F181" s="65"/>
      <c r="G181" s="65"/>
      <c r="H181" s="65"/>
    </row>
    <row r="182" spans="1:10" hidden="1" outlineLevel="2" x14ac:dyDescent="0.3">
      <c r="A182" s="46" t="s">
        <v>52</v>
      </c>
      <c r="B182" s="47" t="s">
        <v>53</v>
      </c>
      <c r="C182" s="48" t="s">
        <v>1</v>
      </c>
      <c r="D182" s="49">
        <v>45.94</v>
      </c>
      <c r="E182" s="50">
        <v>226.33</v>
      </c>
      <c r="F182" s="50">
        <v>10397.600200000001</v>
      </c>
      <c r="G182" s="50">
        <v>286.95</v>
      </c>
      <c r="H182" s="50">
        <v>13182.48</v>
      </c>
    </row>
    <row r="183" spans="1:10" hidden="1" outlineLevel="2" x14ac:dyDescent="0.3">
      <c r="A183" s="46" t="s">
        <v>107</v>
      </c>
      <c r="B183" s="47" t="s">
        <v>108</v>
      </c>
      <c r="C183" s="48" t="s">
        <v>19</v>
      </c>
      <c r="D183" s="49">
        <v>4.58</v>
      </c>
      <c r="E183" s="50">
        <v>1959.07</v>
      </c>
      <c r="F183" s="50">
        <v>8972.5406000000003</v>
      </c>
      <c r="G183" s="50">
        <v>1888.45</v>
      </c>
      <c r="H183" s="50">
        <v>8649.1</v>
      </c>
    </row>
    <row r="184" spans="1:10" hidden="1" outlineLevel="2" x14ac:dyDescent="0.3">
      <c r="A184" s="46" t="s">
        <v>55</v>
      </c>
      <c r="B184" s="47" t="s">
        <v>56</v>
      </c>
      <c r="C184" s="48" t="s">
        <v>18</v>
      </c>
      <c r="D184" s="49">
        <v>128.52000000000001</v>
      </c>
      <c r="E184" s="50">
        <v>18.12</v>
      </c>
      <c r="F184" s="50">
        <v>2328.7824000000005</v>
      </c>
      <c r="G184" s="50">
        <v>19.75</v>
      </c>
      <c r="H184" s="50">
        <v>2538.27</v>
      </c>
    </row>
    <row r="185" spans="1:10" hidden="1" outlineLevel="2" x14ac:dyDescent="0.3">
      <c r="A185" s="46" t="s">
        <v>60</v>
      </c>
      <c r="B185" s="47" t="s">
        <v>61</v>
      </c>
      <c r="C185" s="48" t="s">
        <v>18</v>
      </c>
      <c r="D185" s="49">
        <v>45.32</v>
      </c>
      <c r="E185" s="50">
        <v>17.27</v>
      </c>
      <c r="F185" s="50">
        <v>782.67639999999994</v>
      </c>
      <c r="G185" s="50">
        <v>19.38</v>
      </c>
      <c r="H185" s="50">
        <v>878.3</v>
      </c>
    </row>
    <row r="186" spans="1:10" hidden="1" outlineLevel="2" x14ac:dyDescent="0.3">
      <c r="A186" s="46" t="s">
        <v>57</v>
      </c>
      <c r="B186" s="47" t="s">
        <v>58</v>
      </c>
      <c r="C186" s="48" t="s">
        <v>18</v>
      </c>
      <c r="D186" s="49">
        <v>204.81</v>
      </c>
      <c r="E186" s="50">
        <v>17.12</v>
      </c>
      <c r="F186" s="50">
        <v>3506.3472000000002</v>
      </c>
      <c r="G186" s="50">
        <v>19.18</v>
      </c>
      <c r="H186" s="50">
        <v>3928.26</v>
      </c>
    </row>
    <row r="187" spans="1:10" hidden="1" outlineLevel="1" x14ac:dyDescent="0.3">
      <c r="A187" s="56" t="s">
        <v>118</v>
      </c>
      <c r="B187" s="57" t="s">
        <v>119</v>
      </c>
      <c r="C187" s="58"/>
      <c r="D187" s="59"/>
      <c r="E187" s="60"/>
      <c r="F187" s="60">
        <v>871895.94012474979</v>
      </c>
      <c r="G187" s="60"/>
      <c r="H187" s="60">
        <v>931305.1800000004</v>
      </c>
      <c r="J187" s="66">
        <f>H187-F187</f>
        <v>59409.239875250612</v>
      </c>
    </row>
    <row r="188" spans="1:10" hidden="1" outlineLevel="2" x14ac:dyDescent="0.3">
      <c r="A188" s="61" t="s">
        <v>120</v>
      </c>
      <c r="B188" s="62" t="s">
        <v>121</v>
      </c>
      <c r="C188" s="63"/>
      <c r="D188" s="64"/>
      <c r="E188" s="65"/>
      <c r="F188" s="65"/>
      <c r="G188" s="65"/>
      <c r="H188" s="65"/>
    </row>
    <row r="189" spans="1:10" hidden="1" outlineLevel="3" x14ac:dyDescent="0.3">
      <c r="A189" s="46" t="s">
        <v>122</v>
      </c>
      <c r="B189" s="47" t="s">
        <v>123</v>
      </c>
      <c r="C189" s="48" t="s">
        <v>1</v>
      </c>
      <c r="D189" s="49">
        <v>221.1</v>
      </c>
      <c r="E189" s="50">
        <v>24.56</v>
      </c>
      <c r="F189" s="50">
        <v>5430.2159999999994</v>
      </c>
      <c r="G189" s="50">
        <v>35.39</v>
      </c>
      <c r="H189" s="50">
        <v>7824.73</v>
      </c>
    </row>
    <row r="190" spans="1:10" hidden="1" outlineLevel="3" x14ac:dyDescent="0.3">
      <c r="A190" s="46" t="s">
        <v>124</v>
      </c>
      <c r="B190" s="47" t="s">
        <v>125</v>
      </c>
      <c r="C190" s="48" t="s">
        <v>1</v>
      </c>
      <c r="D190" s="49">
        <v>214.71</v>
      </c>
      <c r="E190" s="50">
        <v>234.05</v>
      </c>
      <c r="F190" s="50">
        <v>50252.875500000002</v>
      </c>
      <c r="G190" s="50">
        <v>104.22</v>
      </c>
      <c r="H190" s="50">
        <v>22377.08</v>
      </c>
    </row>
    <row r="191" spans="1:10" hidden="1" outlineLevel="3" x14ac:dyDescent="0.3">
      <c r="A191" s="46" t="s">
        <v>126</v>
      </c>
      <c r="B191" s="47" t="s">
        <v>127</v>
      </c>
      <c r="C191" s="48" t="s">
        <v>19</v>
      </c>
      <c r="D191" s="49">
        <v>13.5</v>
      </c>
      <c r="E191" s="50">
        <v>2460.35</v>
      </c>
      <c r="F191" s="50">
        <v>33214.724999999999</v>
      </c>
      <c r="G191" s="50">
        <v>2462.5100000000002</v>
      </c>
      <c r="H191" s="50">
        <v>33243.89</v>
      </c>
    </row>
    <row r="192" spans="1:10" hidden="1" outlineLevel="3" x14ac:dyDescent="0.3">
      <c r="A192" s="46" t="s">
        <v>128</v>
      </c>
      <c r="B192" s="47" t="s">
        <v>129</v>
      </c>
      <c r="C192" s="48" t="s">
        <v>2</v>
      </c>
      <c r="D192" s="49">
        <v>241.11</v>
      </c>
      <c r="E192" s="50">
        <v>102.38</v>
      </c>
      <c r="F192" s="50">
        <v>24684.841800000002</v>
      </c>
      <c r="G192" s="50">
        <v>123.91</v>
      </c>
      <c r="H192" s="50">
        <v>29875.94</v>
      </c>
    </row>
    <row r="193" spans="1:8" hidden="1" outlineLevel="3" x14ac:dyDescent="0.3">
      <c r="A193" s="46" t="s">
        <v>55</v>
      </c>
      <c r="B193" s="47" t="s">
        <v>56</v>
      </c>
      <c r="C193" s="48" t="s">
        <v>18</v>
      </c>
      <c r="D193" s="49">
        <v>458.45</v>
      </c>
      <c r="E193" s="50">
        <v>18.12</v>
      </c>
      <c r="F193" s="50">
        <v>8307.1139999999996</v>
      </c>
      <c r="G193" s="50">
        <v>19.75</v>
      </c>
      <c r="H193" s="50">
        <v>9054.39</v>
      </c>
    </row>
    <row r="194" spans="1:8" hidden="1" outlineLevel="3" x14ac:dyDescent="0.3">
      <c r="A194" s="46" t="s">
        <v>130</v>
      </c>
      <c r="B194" s="47" t="s">
        <v>131</v>
      </c>
      <c r="C194" s="48" t="s">
        <v>19</v>
      </c>
      <c r="D194" s="49">
        <v>37.6</v>
      </c>
      <c r="E194" s="50">
        <v>885.77</v>
      </c>
      <c r="F194" s="50">
        <v>33304.951999999997</v>
      </c>
      <c r="G194" s="50">
        <v>835.82</v>
      </c>
      <c r="H194" s="50">
        <v>31426.83</v>
      </c>
    </row>
    <row r="195" spans="1:8" hidden="1" outlineLevel="2" x14ac:dyDescent="0.3">
      <c r="A195" s="61" t="s">
        <v>132</v>
      </c>
      <c r="B195" s="62" t="s">
        <v>133</v>
      </c>
      <c r="C195" s="63"/>
      <c r="D195" s="64"/>
      <c r="E195" s="65"/>
      <c r="F195" s="65"/>
      <c r="G195" s="65"/>
      <c r="H195" s="65"/>
    </row>
    <row r="196" spans="1:8" hidden="1" outlineLevel="3" x14ac:dyDescent="0.3">
      <c r="A196" s="46" t="s">
        <v>55</v>
      </c>
      <c r="B196" s="47" t="s">
        <v>56</v>
      </c>
      <c r="C196" s="48" t="s">
        <v>18</v>
      </c>
      <c r="D196" s="49">
        <v>3275.57</v>
      </c>
      <c r="E196" s="50">
        <v>18.12</v>
      </c>
      <c r="F196" s="50">
        <v>59353.328400000006</v>
      </c>
      <c r="G196" s="50">
        <v>19.75</v>
      </c>
      <c r="H196" s="50">
        <v>64692.51</v>
      </c>
    </row>
    <row r="197" spans="1:8" hidden="1" outlineLevel="3" x14ac:dyDescent="0.3">
      <c r="A197" s="46" t="s">
        <v>52</v>
      </c>
      <c r="B197" s="47" t="s">
        <v>53</v>
      </c>
      <c r="C197" s="48" t="s">
        <v>1</v>
      </c>
      <c r="D197" s="49">
        <v>214.94</v>
      </c>
      <c r="E197" s="50">
        <v>226.33</v>
      </c>
      <c r="F197" s="50">
        <v>48647.370200000005</v>
      </c>
      <c r="G197" s="50">
        <v>287.64</v>
      </c>
      <c r="H197" s="50">
        <v>61825.34</v>
      </c>
    </row>
    <row r="198" spans="1:8" hidden="1" outlineLevel="3" x14ac:dyDescent="0.3">
      <c r="A198" s="46" t="s">
        <v>107</v>
      </c>
      <c r="B198" s="47" t="s">
        <v>108</v>
      </c>
      <c r="C198" s="48" t="s">
        <v>19</v>
      </c>
      <c r="D198" s="49">
        <v>21.37</v>
      </c>
      <c r="E198" s="50">
        <v>1959.07</v>
      </c>
      <c r="F198" s="50">
        <v>41865.325900000003</v>
      </c>
      <c r="G198" s="50">
        <v>1878.01</v>
      </c>
      <c r="H198" s="50">
        <v>40133.07</v>
      </c>
    </row>
    <row r="199" spans="1:8" hidden="1" outlineLevel="2" x14ac:dyDescent="0.3">
      <c r="A199" s="61" t="s">
        <v>134</v>
      </c>
      <c r="B199" s="62" t="s">
        <v>110</v>
      </c>
      <c r="C199" s="63"/>
      <c r="D199" s="64"/>
      <c r="E199" s="65"/>
      <c r="F199" s="65"/>
      <c r="G199" s="65"/>
      <c r="H199" s="65"/>
    </row>
    <row r="200" spans="1:8" hidden="1" outlineLevel="3" x14ac:dyDescent="0.3">
      <c r="A200" s="46" t="s">
        <v>52</v>
      </c>
      <c r="B200" s="47" t="s">
        <v>53</v>
      </c>
      <c r="C200" s="48" t="s">
        <v>1</v>
      </c>
      <c r="D200" s="49">
        <v>0.84</v>
      </c>
      <c r="E200" s="50">
        <v>226.33</v>
      </c>
      <c r="F200" s="50">
        <v>190.1172</v>
      </c>
      <c r="G200" s="50">
        <v>297.69</v>
      </c>
      <c r="H200" s="50">
        <v>1786.14</v>
      </c>
    </row>
    <row r="201" spans="1:8" hidden="1" outlineLevel="3" x14ac:dyDescent="0.3">
      <c r="A201" s="46" t="s">
        <v>107</v>
      </c>
      <c r="B201" s="47" t="s">
        <v>108</v>
      </c>
      <c r="C201" s="48" t="s">
        <v>19</v>
      </c>
      <c r="D201" s="49">
        <v>2.65</v>
      </c>
      <c r="E201" s="50">
        <v>1959.07</v>
      </c>
      <c r="F201" s="50">
        <v>5191.5355</v>
      </c>
      <c r="G201" s="50">
        <v>1880.09</v>
      </c>
      <c r="H201" s="50">
        <v>4982.24</v>
      </c>
    </row>
    <row r="202" spans="1:8" hidden="1" outlineLevel="3" x14ac:dyDescent="0.3">
      <c r="A202" s="46" t="s">
        <v>55</v>
      </c>
      <c r="B202" s="47" t="s">
        <v>56</v>
      </c>
      <c r="C202" s="48" t="s">
        <v>18</v>
      </c>
      <c r="D202" s="49">
        <v>90.08</v>
      </c>
      <c r="E202" s="50">
        <v>18.12</v>
      </c>
      <c r="F202" s="50">
        <v>1632.2496000000001</v>
      </c>
      <c r="G202" s="50">
        <v>19.75</v>
      </c>
      <c r="H202" s="50">
        <v>1779.08</v>
      </c>
    </row>
    <row r="203" spans="1:8" hidden="1" outlineLevel="3" x14ac:dyDescent="0.3">
      <c r="A203" s="46" t="s">
        <v>313</v>
      </c>
      <c r="B203" s="47" t="s">
        <v>58</v>
      </c>
      <c r="C203" s="48" t="s">
        <v>18</v>
      </c>
      <c r="D203" s="49">
        <v>31.29</v>
      </c>
      <c r="E203" s="50">
        <v>17.12</v>
      </c>
      <c r="F203" s="50">
        <v>535.6848</v>
      </c>
      <c r="G203" s="50">
        <v>19.18</v>
      </c>
      <c r="H203" s="50">
        <v>600.14</v>
      </c>
    </row>
    <row r="204" spans="1:8" hidden="1" outlineLevel="3" x14ac:dyDescent="0.3">
      <c r="A204" s="46" t="s">
        <v>74</v>
      </c>
      <c r="B204" s="47" t="s">
        <v>75</v>
      </c>
      <c r="C204" s="48" t="s">
        <v>18</v>
      </c>
      <c r="D204" s="49">
        <v>166.86</v>
      </c>
      <c r="E204" s="50">
        <v>17.12</v>
      </c>
      <c r="F204" s="50">
        <v>2856.6432000000004</v>
      </c>
      <c r="G204" s="50">
        <v>18.97</v>
      </c>
      <c r="H204" s="50">
        <v>3165.33</v>
      </c>
    </row>
    <row r="205" spans="1:8" hidden="1" outlineLevel="2" x14ac:dyDescent="0.3">
      <c r="A205" s="61" t="s">
        <v>135</v>
      </c>
      <c r="B205" s="62" t="s">
        <v>312</v>
      </c>
      <c r="C205" s="63"/>
      <c r="D205" s="64"/>
      <c r="E205" s="65"/>
      <c r="F205" s="65"/>
      <c r="G205" s="65"/>
      <c r="H205" s="65"/>
    </row>
    <row r="206" spans="1:8" hidden="1" outlineLevel="3" x14ac:dyDescent="0.3">
      <c r="A206" s="46" t="s">
        <v>52</v>
      </c>
      <c r="B206" s="47" t="s">
        <v>53</v>
      </c>
      <c r="C206" s="48" t="s">
        <v>1</v>
      </c>
      <c r="D206" s="49">
        <v>113.4</v>
      </c>
      <c r="E206" s="50">
        <v>226.33</v>
      </c>
      <c r="F206" s="50">
        <v>25665.822000000004</v>
      </c>
      <c r="G206" s="50">
        <v>297.69</v>
      </c>
      <c r="H206" s="50">
        <v>33758.050000000003</v>
      </c>
    </row>
    <row r="207" spans="1:8" hidden="1" outlineLevel="3" x14ac:dyDescent="0.3">
      <c r="A207" s="46" t="s">
        <v>107</v>
      </c>
      <c r="B207" s="47" t="s">
        <v>108</v>
      </c>
      <c r="C207" s="48" t="s">
        <v>19</v>
      </c>
      <c r="D207" s="49">
        <v>11.91</v>
      </c>
      <c r="E207" s="50">
        <v>1959.07</v>
      </c>
      <c r="F207" s="50">
        <v>23332.523699999998</v>
      </c>
      <c r="G207" s="50">
        <v>1880.09</v>
      </c>
      <c r="H207" s="50">
        <v>22391.87</v>
      </c>
    </row>
    <row r="208" spans="1:8" hidden="1" outlineLevel="3" x14ac:dyDescent="0.3">
      <c r="A208" s="46" t="s">
        <v>55</v>
      </c>
      <c r="B208" s="47" t="s">
        <v>56</v>
      </c>
      <c r="C208" s="48" t="s">
        <v>18</v>
      </c>
      <c r="D208" s="49">
        <v>90.08</v>
      </c>
      <c r="E208" s="50">
        <v>18.12</v>
      </c>
      <c r="F208" s="50">
        <v>1632.2496000000001</v>
      </c>
      <c r="G208" s="50">
        <v>19.75</v>
      </c>
      <c r="H208" s="50">
        <v>1779.08</v>
      </c>
    </row>
    <row r="209" spans="1:8" hidden="1" outlineLevel="3" x14ac:dyDescent="0.3">
      <c r="A209" s="46" t="s">
        <v>57</v>
      </c>
      <c r="B209" s="47" t="s">
        <v>58</v>
      </c>
      <c r="C209" s="48" t="s">
        <v>18</v>
      </c>
      <c r="D209" s="49">
        <v>1689.66</v>
      </c>
      <c r="E209" s="50">
        <v>17.12</v>
      </c>
      <c r="F209" s="50">
        <v>28926.979200000002</v>
      </c>
      <c r="G209" s="50">
        <v>19.18</v>
      </c>
      <c r="H209" s="50">
        <v>32407.68</v>
      </c>
    </row>
    <row r="210" spans="1:8" hidden="1" outlineLevel="2" x14ac:dyDescent="0.3">
      <c r="A210" s="61" t="s">
        <v>136</v>
      </c>
      <c r="B210" s="62" t="s">
        <v>300</v>
      </c>
      <c r="C210" s="63"/>
      <c r="D210" s="64"/>
      <c r="E210" s="65"/>
      <c r="F210" s="65"/>
      <c r="G210" s="65"/>
      <c r="H210" s="65"/>
    </row>
    <row r="211" spans="1:8" hidden="1" outlineLevel="3" x14ac:dyDescent="0.3">
      <c r="A211" s="46" t="s">
        <v>52</v>
      </c>
      <c r="B211" s="47" t="s">
        <v>53</v>
      </c>
      <c r="C211" s="48" t="s">
        <v>1</v>
      </c>
      <c r="D211" s="49">
        <v>32.630000000000003</v>
      </c>
      <c r="E211" s="50">
        <v>226.33</v>
      </c>
      <c r="F211" s="50">
        <v>7385.1479000000008</v>
      </c>
      <c r="G211" s="50">
        <v>268.12</v>
      </c>
      <c r="H211" s="50">
        <v>8748.76</v>
      </c>
    </row>
    <row r="212" spans="1:8" hidden="1" outlineLevel="3" x14ac:dyDescent="0.3">
      <c r="A212" s="46" t="s">
        <v>107</v>
      </c>
      <c r="B212" s="47" t="s">
        <v>108</v>
      </c>
      <c r="C212" s="48" t="s">
        <v>19</v>
      </c>
      <c r="D212" s="49">
        <v>3.41</v>
      </c>
      <c r="E212" s="50">
        <v>1959.07</v>
      </c>
      <c r="F212" s="50">
        <v>6680.4287000000004</v>
      </c>
      <c r="G212" s="50">
        <v>1864.78</v>
      </c>
      <c r="H212" s="50">
        <v>6358.9</v>
      </c>
    </row>
    <row r="213" spans="1:8" hidden="1" outlineLevel="3" x14ac:dyDescent="0.3">
      <c r="A213" s="46" t="s">
        <v>55</v>
      </c>
      <c r="B213" s="47" t="s">
        <v>56</v>
      </c>
      <c r="C213" s="48" t="s">
        <v>18</v>
      </c>
      <c r="D213" s="49">
        <v>198.17</v>
      </c>
      <c r="E213" s="50">
        <v>18.12</v>
      </c>
      <c r="F213" s="50">
        <v>3590.8404</v>
      </c>
      <c r="G213" s="50">
        <v>19.75</v>
      </c>
      <c r="H213" s="50">
        <v>3913.86</v>
      </c>
    </row>
    <row r="214" spans="1:8" hidden="1" outlineLevel="3" x14ac:dyDescent="0.3">
      <c r="A214" s="46" t="s">
        <v>63</v>
      </c>
      <c r="B214" s="47" t="s">
        <v>64</v>
      </c>
      <c r="C214" s="48" t="s">
        <v>18</v>
      </c>
      <c r="D214" s="49">
        <v>270.41000000000003</v>
      </c>
      <c r="E214" s="50">
        <v>17.440000000000001</v>
      </c>
      <c r="F214" s="50">
        <v>4715.9504000000006</v>
      </c>
      <c r="G214" s="50">
        <v>19.68</v>
      </c>
      <c r="H214" s="50">
        <v>5321.67</v>
      </c>
    </row>
    <row r="215" spans="1:8" hidden="1" outlineLevel="3" x14ac:dyDescent="0.3">
      <c r="A215" s="46" t="s">
        <v>57</v>
      </c>
      <c r="B215" s="47" t="s">
        <v>58</v>
      </c>
      <c r="C215" s="48" t="s">
        <v>18</v>
      </c>
      <c r="D215" s="49">
        <v>250.32</v>
      </c>
      <c r="E215" s="50">
        <v>17.12</v>
      </c>
      <c r="F215" s="50">
        <v>4285.4784</v>
      </c>
      <c r="G215" s="50">
        <v>19.18</v>
      </c>
      <c r="H215" s="50">
        <v>4801.1400000000003</v>
      </c>
    </row>
    <row r="216" spans="1:8" hidden="1" outlineLevel="2" x14ac:dyDescent="0.3">
      <c r="A216" s="61" t="s">
        <v>137</v>
      </c>
      <c r="B216" s="62" t="s">
        <v>79</v>
      </c>
      <c r="C216" s="63"/>
      <c r="D216" s="64"/>
      <c r="E216" s="65"/>
      <c r="F216" s="65"/>
      <c r="G216" s="65"/>
      <c r="H216" s="65"/>
    </row>
    <row r="217" spans="1:8" hidden="1" outlineLevel="3" x14ac:dyDescent="0.3">
      <c r="A217" s="46" t="s">
        <v>52</v>
      </c>
      <c r="B217" s="47" t="s">
        <v>53</v>
      </c>
      <c r="C217" s="48" t="s">
        <v>1</v>
      </c>
      <c r="D217" s="49">
        <v>51.18</v>
      </c>
      <c r="E217" s="50">
        <v>226.33</v>
      </c>
      <c r="F217" s="50">
        <v>11583.5694</v>
      </c>
      <c r="G217" s="50">
        <v>268.12</v>
      </c>
      <c r="H217" s="50">
        <v>13722.38</v>
      </c>
    </row>
    <row r="218" spans="1:8" hidden="1" outlineLevel="3" x14ac:dyDescent="0.3">
      <c r="A218" s="46" t="s">
        <v>107</v>
      </c>
      <c r="B218" s="47" t="s">
        <v>108</v>
      </c>
      <c r="C218" s="48" t="s">
        <v>19</v>
      </c>
      <c r="D218" s="49">
        <v>5.0999999999999996</v>
      </c>
      <c r="E218" s="50">
        <v>1959.07</v>
      </c>
      <c r="F218" s="50">
        <v>9991.2569999999996</v>
      </c>
      <c r="G218" s="50">
        <v>1864.78</v>
      </c>
      <c r="H218" s="50">
        <v>9510.3799999999992</v>
      </c>
    </row>
    <row r="219" spans="1:8" hidden="1" outlineLevel="3" x14ac:dyDescent="0.3">
      <c r="A219" s="46" t="s">
        <v>55</v>
      </c>
      <c r="B219" s="47" t="s">
        <v>56</v>
      </c>
      <c r="C219" s="48" t="s">
        <v>18</v>
      </c>
      <c r="D219" s="49">
        <v>117.6</v>
      </c>
      <c r="E219" s="50">
        <v>18.12</v>
      </c>
      <c r="F219" s="50">
        <v>2130.9119999999998</v>
      </c>
      <c r="G219" s="50">
        <v>19.75</v>
      </c>
      <c r="H219" s="50">
        <v>2322.6</v>
      </c>
    </row>
    <row r="220" spans="1:8" hidden="1" outlineLevel="3" x14ac:dyDescent="0.3">
      <c r="A220" s="46" t="s">
        <v>63</v>
      </c>
      <c r="B220" s="47" t="s">
        <v>64</v>
      </c>
      <c r="C220" s="48" t="s">
        <v>18</v>
      </c>
      <c r="D220" s="49">
        <v>259.76</v>
      </c>
      <c r="E220" s="50">
        <v>17.440000000000001</v>
      </c>
      <c r="F220" s="50">
        <v>4530.2143999999998</v>
      </c>
      <c r="G220" s="50">
        <v>19.68</v>
      </c>
      <c r="H220" s="50">
        <v>5112.08</v>
      </c>
    </row>
    <row r="221" spans="1:8" hidden="1" outlineLevel="3" x14ac:dyDescent="0.3">
      <c r="A221" s="46" t="s">
        <v>60</v>
      </c>
      <c r="B221" s="47" t="s">
        <v>61</v>
      </c>
      <c r="C221" s="48" t="s">
        <v>18</v>
      </c>
      <c r="D221" s="49">
        <v>65.180000000000007</v>
      </c>
      <c r="E221" s="50">
        <v>17.27</v>
      </c>
      <c r="F221" s="50">
        <v>1125.6586</v>
      </c>
      <c r="G221" s="50">
        <v>19.38</v>
      </c>
      <c r="H221" s="50">
        <v>1263.19</v>
      </c>
    </row>
    <row r="222" spans="1:8" hidden="1" outlineLevel="3" x14ac:dyDescent="0.3">
      <c r="A222" s="46" t="s">
        <v>57</v>
      </c>
      <c r="B222" s="47" t="s">
        <v>58</v>
      </c>
      <c r="C222" s="48" t="s">
        <v>18</v>
      </c>
      <c r="D222" s="49">
        <v>125.12</v>
      </c>
      <c r="E222" s="50">
        <v>17.12</v>
      </c>
      <c r="F222" s="50">
        <v>2142.0544</v>
      </c>
      <c r="G222" s="50">
        <v>19.18</v>
      </c>
      <c r="H222" s="50">
        <v>2399.8000000000002</v>
      </c>
    </row>
    <row r="223" spans="1:8" hidden="1" outlineLevel="3" x14ac:dyDescent="0.3">
      <c r="A223" s="46" t="s">
        <v>294</v>
      </c>
      <c r="B223" s="47" t="s">
        <v>75</v>
      </c>
      <c r="C223" s="48" t="s">
        <v>18</v>
      </c>
      <c r="D223" s="49">
        <v>779.1</v>
      </c>
      <c r="E223" s="50">
        <v>17.12</v>
      </c>
      <c r="F223" s="50">
        <v>13338.192000000001</v>
      </c>
      <c r="G223" s="50">
        <v>18.97</v>
      </c>
      <c r="H223" s="50">
        <v>14779.53</v>
      </c>
    </row>
    <row r="224" spans="1:8" hidden="1" outlineLevel="2" x14ac:dyDescent="0.3">
      <c r="A224" s="61" t="s">
        <v>138</v>
      </c>
      <c r="B224" s="62" t="s">
        <v>139</v>
      </c>
      <c r="C224" s="63"/>
      <c r="D224" s="64"/>
      <c r="E224" s="65"/>
      <c r="F224" s="65"/>
      <c r="G224" s="65"/>
      <c r="H224" s="65"/>
    </row>
    <row r="225" spans="1:8" hidden="1" outlineLevel="3" x14ac:dyDescent="0.3">
      <c r="A225" s="46" t="s">
        <v>52</v>
      </c>
      <c r="B225" s="47" t="s">
        <v>53</v>
      </c>
      <c r="C225" s="48" t="s">
        <v>1</v>
      </c>
      <c r="D225" s="49">
        <v>3.78</v>
      </c>
      <c r="E225" s="50">
        <v>226.33</v>
      </c>
      <c r="F225" s="50">
        <v>855.52740000000006</v>
      </c>
      <c r="G225" s="50">
        <v>297.69</v>
      </c>
      <c r="H225" s="50">
        <v>1125.27</v>
      </c>
    </row>
    <row r="226" spans="1:8" hidden="1" outlineLevel="3" x14ac:dyDescent="0.3">
      <c r="A226" s="46" t="s">
        <v>107</v>
      </c>
      <c r="B226" s="47" t="s">
        <v>108</v>
      </c>
      <c r="C226" s="48" t="s">
        <v>19</v>
      </c>
      <c r="D226" s="49">
        <v>1.0064249999999999</v>
      </c>
      <c r="E226" s="50">
        <v>1959.07</v>
      </c>
      <c r="F226" s="50">
        <v>1971.6570247499997</v>
      </c>
      <c r="G226" s="50">
        <v>1880.09</v>
      </c>
      <c r="H226" s="50">
        <v>1898.89</v>
      </c>
    </row>
    <row r="227" spans="1:8" hidden="1" outlineLevel="3" x14ac:dyDescent="0.3">
      <c r="A227" s="46" t="s">
        <v>55</v>
      </c>
      <c r="B227" s="47" t="s">
        <v>56</v>
      </c>
      <c r="C227" s="48" t="s">
        <v>18</v>
      </c>
      <c r="D227" s="49">
        <v>25.2</v>
      </c>
      <c r="E227" s="50">
        <v>18.12</v>
      </c>
      <c r="F227" s="50">
        <v>456.62400000000002</v>
      </c>
      <c r="G227" s="50">
        <v>19.75</v>
      </c>
      <c r="H227" s="50">
        <v>497.7</v>
      </c>
    </row>
    <row r="228" spans="1:8" hidden="1" outlineLevel="3" x14ac:dyDescent="0.3">
      <c r="A228" s="46" t="s">
        <v>63</v>
      </c>
      <c r="B228" s="47" t="s">
        <v>64</v>
      </c>
      <c r="C228" s="48" t="s">
        <v>18</v>
      </c>
      <c r="D228" s="49">
        <v>65.52</v>
      </c>
      <c r="E228" s="50">
        <v>17.440000000000001</v>
      </c>
      <c r="F228" s="50">
        <v>1142.6687999999999</v>
      </c>
      <c r="G228" s="50">
        <v>19.68</v>
      </c>
      <c r="H228" s="50">
        <v>1289.43</v>
      </c>
    </row>
    <row r="229" spans="1:8" hidden="1" outlineLevel="2" x14ac:dyDescent="0.3">
      <c r="A229" s="61" t="s">
        <v>140</v>
      </c>
      <c r="B229" s="62" t="s">
        <v>141</v>
      </c>
      <c r="C229" s="63"/>
      <c r="D229" s="64"/>
      <c r="E229" s="65"/>
      <c r="F229" s="65"/>
      <c r="G229" s="65"/>
      <c r="H229" s="65"/>
    </row>
    <row r="230" spans="1:8" hidden="1" outlineLevel="3" x14ac:dyDescent="0.3">
      <c r="A230" s="46" t="s">
        <v>52</v>
      </c>
      <c r="B230" s="47" t="s">
        <v>53</v>
      </c>
      <c r="C230" s="48" t="s">
        <v>1</v>
      </c>
      <c r="D230" s="49">
        <v>8.4</v>
      </c>
      <c r="E230" s="50">
        <v>226.33</v>
      </c>
      <c r="F230" s="50">
        <v>1901.1720000000003</v>
      </c>
      <c r="G230" s="50">
        <v>297.69</v>
      </c>
      <c r="H230" s="50">
        <v>2500.6</v>
      </c>
    </row>
    <row r="231" spans="1:8" hidden="1" outlineLevel="3" x14ac:dyDescent="0.3">
      <c r="A231" s="46" t="s">
        <v>107</v>
      </c>
      <c r="B231" s="47" t="s">
        <v>108</v>
      </c>
      <c r="C231" s="48" t="s">
        <v>19</v>
      </c>
      <c r="D231" s="49">
        <v>0.98</v>
      </c>
      <c r="E231" s="50">
        <v>1959.07</v>
      </c>
      <c r="F231" s="50">
        <v>1919.8886</v>
      </c>
      <c r="G231" s="50">
        <v>1880.09</v>
      </c>
      <c r="H231" s="50">
        <v>1842.49</v>
      </c>
    </row>
    <row r="232" spans="1:8" hidden="1" outlineLevel="3" x14ac:dyDescent="0.3">
      <c r="A232" s="46" t="s">
        <v>55</v>
      </c>
      <c r="B232" s="47" t="s">
        <v>56</v>
      </c>
      <c r="C232" s="48" t="s">
        <v>18</v>
      </c>
      <c r="D232" s="49">
        <v>56.73</v>
      </c>
      <c r="E232" s="50">
        <v>18.12</v>
      </c>
      <c r="F232" s="50">
        <v>1027.9476</v>
      </c>
      <c r="G232" s="50">
        <v>19.75</v>
      </c>
      <c r="H232" s="50">
        <v>1120.42</v>
      </c>
    </row>
    <row r="233" spans="1:8" hidden="1" outlineLevel="3" x14ac:dyDescent="0.3">
      <c r="A233" s="46" t="s">
        <v>63</v>
      </c>
      <c r="B233" s="47" t="s">
        <v>64</v>
      </c>
      <c r="C233" s="48" t="s">
        <v>18</v>
      </c>
      <c r="D233" s="49">
        <v>83.68</v>
      </c>
      <c r="E233" s="50">
        <v>17.440000000000001</v>
      </c>
      <c r="F233" s="50">
        <v>1459.3792000000003</v>
      </c>
      <c r="G233" s="50">
        <v>19.68</v>
      </c>
      <c r="H233" s="50">
        <v>1646.82</v>
      </c>
    </row>
    <row r="234" spans="1:8" hidden="1" outlineLevel="3" x14ac:dyDescent="0.3">
      <c r="A234" s="46" t="s">
        <v>57</v>
      </c>
      <c r="B234" s="47" t="s">
        <v>58</v>
      </c>
      <c r="C234" s="48" t="s">
        <v>18</v>
      </c>
      <c r="D234" s="49">
        <v>122.28</v>
      </c>
      <c r="E234" s="50">
        <v>17.12</v>
      </c>
      <c r="F234" s="50">
        <v>2093.4336000000003</v>
      </c>
      <c r="G234" s="50">
        <v>19.18</v>
      </c>
      <c r="H234" s="50">
        <v>2345.33</v>
      </c>
    </row>
    <row r="235" spans="1:8" hidden="1" outlineLevel="3" x14ac:dyDescent="0.3">
      <c r="A235" s="46" t="s">
        <v>74</v>
      </c>
      <c r="B235" s="47" t="s">
        <v>75</v>
      </c>
      <c r="C235" s="48" t="s">
        <v>18</v>
      </c>
      <c r="D235" s="49">
        <v>122.28</v>
      </c>
      <c r="E235" s="50">
        <v>17.12</v>
      </c>
      <c r="F235" s="50">
        <v>2093.4336000000003</v>
      </c>
      <c r="G235" s="50">
        <v>18.97</v>
      </c>
      <c r="H235" s="50">
        <v>2319.65</v>
      </c>
    </row>
    <row r="236" spans="1:8" hidden="1" outlineLevel="2" x14ac:dyDescent="0.3">
      <c r="A236" s="61" t="s">
        <v>142</v>
      </c>
      <c r="B236" s="62" t="s">
        <v>314</v>
      </c>
      <c r="C236" s="63"/>
      <c r="D236" s="64"/>
      <c r="E236" s="65"/>
      <c r="F236" s="65"/>
      <c r="G236" s="65"/>
      <c r="H236" s="65"/>
    </row>
    <row r="237" spans="1:8" hidden="1" outlineLevel="3" x14ac:dyDescent="0.3">
      <c r="A237" s="46" t="s">
        <v>52</v>
      </c>
      <c r="B237" s="47" t="s">
        <v>53</v>
      </c>
      <c r="C237" s="48" t="s">
        <v>1</v>
      </c>
      <c r="D237" s="49">
        <v>95.04</v>
      </c>
      <c r="E237" s="50">
        <v>226.33</v>
      </c>
      <c r="F237" s="50">
        <v>21510.403200000004</v>
      </c>
      <c r="G237" s="50">
        <v>286.95</v>
      </c>
      <c r="H237" s="50">
        <v>27271.73</v>
      </c>
    </row>
    <row r="238" spans="1:8" hidden="1" outlineLevel="3" x14ac:dyDescent="0.3">
      <c r="A238" s="46" t="s">
        <v>107</v>
      </c>
      <c r="B238" s="47" t="s">
        <v>108</v>
      </c>
      <c r="C238" s="48" t="s">
        <v>19</v>
      </c>
      <c r="D238" s="49">
        <v>15.55</v>
      </c>
      <c r="E238" s="50">
        <v>1959.07</v>
      </c>
      <c r="F238" s="50">
        <v>30463.538499999999</v>
      </c>
      <c r="G238" s="50">
        <v>1888.45</v>
      </c>
      <c r="H238" s="50">
        <v>29365.4</v>
      </c>
    </row>
    <row r="239" spans="1:8" hidden="1" outlineLevel="3" x14ac:dyDescent="0.3">
      <c r="A239" s="46" t="s">
        <v>55</v>
      </c>
      <c r="B239" s="47" t="s">
        <v>56</v>
      </c>
      <c r="C239" s="48" t="s">
        <v>18</v>
      </c>
      <c r="D239" s="49">
        <v>559.1</v>
      </c>
      <c r="E239" s="50">
        <v>18.12</v>
      </c>
      <c r="F239" s="50">
        <v>10130.892000000002</v>
      </c>
      <c r="G239" s="50">
        <v>19.75</v>
      </c>
      <c r="H239" s="50">
        <v>11042.23</v>
      </c>
    </row>
    <row r="240" spans="1:8" hidden="1" outlineLevel="3" x14ac:dyDescent="0.3">
      <c r="A240" s="46" t="s">
        <v>60</v>
      </c>
      <c r="B240" s="47" t="s">
        <v>61</v>
      </c>
      <c r="C240" s="48" t="s">
        <v>18</v>
      </c>
      <c r="D240" s="49">
        <v>178.79</v>
      </c>
      <c r="E240" s="50">
        <v>17.27</v>
      </c>
      <c r="F240" s="50">
        <v>3087.7032999999997</v>
      </c>
      <c r="G240" s="50">
        <v>19.38</v>
      </c>
      <c r="H240" s="50">
        <v>3464.95</v>
      </c>
    </row>
    <row r="241" spans="1:8" hidden="1" outlineLevel="3" x14ac:dyDescent="0.3">
      <c r="A241" s="46" t="s">
        <v>57</v>
      </c>
      <c r="B241" s="47" t="s">
        <v>58</v>
      </c>
      <c r="C241" s="48" t="s">
        <v>18</v>
      </c>
      <c r="D241" s="49">
        <v>1544.83</v>
      </c>
      <c r="E241" s="50">
        <v>17.12</v>
      </c>
      <c r="F241" s="50">
        <v>26447.489600000001</v>
      </c>
      <c r="G241" s="50">
        <v>19.18</v>
      </c>
      <c r="H241" s="50">
        <v>29629.84</v>
      </c>
    </row>
    <row r="242" spans="1:8" hidden="1" outlineLevel="2" x14ac:dyDescent="0.3">
      <c r="A242" s="61" t="s">
        <v>144</v>
      </c>
      <c r="B242" s="62" t="s">
        <v>318</v>
      </c>
      <c r="C242" s="63"/>
      <c r="D242" s="64"/>
      <c r="E242" s="65"/>
      <c r="F242" s="65"/>
      <c r="G242" s="65"/>
      <c r="H242" s="65"/>
    </row>
    <row r="243" spans="1:8" hidden="1" outlineLevel="3" x14ac:dyDescent="0.3">
      <c r="A243" s="46" t="s">
        <v>52</v>
      </c>
      <c r="B243" s="47" t="s">
        <v>53</v>
      </c>
      <c r="C243" s="48" t="s">
        <v>1</v>
      </c>
      <c r="D243" s="49">
        <v>89.94</v>
      </c>
      <c r="E243" s="50">
        <v>226.33</v>
      </c>
      <c r="F243" s="50">
        <v>20356.120200000001</v>
      </c>
      <c r="G243" s="50">
        <v>286.95</v>
      </c>
      <c r="H243" s="50">
        <v>25808.28</v>
      </c>
    </row>
    <row r="244" spans="1:8" hidden="1" outlineLevel="3" x14ac:dyDescent="0.3">
      <c r="A244" s="46" t="s">
        <v>107</v>
      </c>
      <c r="B244" s="47" t="s">
        <v>108</v>
      </c>
      <c r="C244" s="48" t="s">
        <v>19</v>
      </c>
      <c r="D244" s="49">
        <v>10.78</v>
      </c>
      <c r="E244" s="50">
        <v>1959.07</v>
      </c>
      <c r="F244" s="50">
        <v>21118.774599999997</v>
      </c>
      <c r="G244" s="50">
        <v>1888.45</v>
      </c>
      <c r="H244" s="50">
        <v>20357.490000000002</v>
      </c>
    </row>
    <row r="245" spans="1:8" hidden="1" outlineLevel="3" x14ac:dyDescent="0.3">
      <c r="A245" s="46" t="s">
        <v>55</v>
      </c>
      <c r="B245" s="47" t="s">
        <v>56</v>
      </c>
      <c r="C245" s="48" t="s">
        <v>18</v>
      </c>
      <c r="D245" s="49">
        <v>516.04</v>
      </c>
      <c r="E245" s="50">
        <v>18.12</v>
      </c>
      <c r="F245" s="50">
        <v>9350.6448</v>
      </c>
      <c r="G245" s="50">
        <v>19.75</v>
      </c>
      <c r="H245" s="50">
        <v>10191.790000000001</v>
      </c>
    </row>
    <row r="246" spans="1:8" hidden="1" outlineLevel="3" x14ac:dyDescent="0.3">
      <c r="A246" s="46" t="s">
        <v>60</v>
      </c>
      <c r="B246" s="47" t="s">
        <v>61</v>
      </c>
      <c r="C246" s="48" t="s">
        <v>18</v>
      </c>
      <c r="D246" s="49">
        <v>186.11</v>
      </c>
      <c r="E246" s="50">
        <v>17.27</v>
      </c>
      <c r="F246" s="50">
        <v>3214.1197000000002</v>
      </c>
      <c r="G246" s="50">
        <v>19.38</v>
      </c>
      <c r="H246" s="50">
        <v>3606.81</v>
      </c>
    </row>
    <row r="247" spans="1:8" hidden="1" outlineLevel="3" x14ac:dyDescent="0.3">
      <c r="A247" s="46" t="s">
        <v>57</v>
      </c>
      <c r="B247" s="47" t="s">
        <v>58</v>
      </c>
      <c r="C247" s="48" t="s">
        <v>18</v>
      </c>
      <c r="D247" s="49">
        <v>1742.12</v>
      </c>
      <c r="E247" s="50">
        <v>17.12</v>
      </c>
      <c r="F247" s="50">
        <v>29825.094399999998</v>
      </c>
      <c r="G247" s="50">
        <v>19.18</v>
      </c>
      <c r="H247" s="50">
        <v>33413.86</v>
      </c>
    </row>
    <row r="248" spans="1:8" hidden="1" outlineLevel="2" x14ac:dyDescent="0.3">
      <c r="A248" s="61" t="s">
        <v>144</v>
      </c>
      <c r="B248" s="62" t="s">
        <v>315</v>
      </c>
      <c r="C248" s="63"/>
      <c r="D248" s="64"/>
      <c r="E248" s="65"/>
      <c r="F248" s="65"/>
      <c r="G248" s="65"/>
      <c r="H248" s="65"/>
    </row>
    <row r="249" spans="1:8" hidden="1" outlineLevel="3" x14ac:dyDescent="0.3">
      <c r="A249" s="46" t="s">
        <v>52</v>
      </c>
      <c r="B249" s="47" t="s">
        <v>53</v>
      </c>
      <c r="C249" s="48" t="s">
        <v>1</v>
      </c>
      <c r="D249" s="49">
        <v>9.7100000000000009</v>
      </c>
      <c r="E249" s="50">
        <v>226.33</v>
      </c>
      <c r="F249" s="50">
        <v>2197.6643000000004</v>
      </c>
      <c r="G249" s="50">
        <v>286.95</v>
      </c>
      <c r="H249" s="50">
        <v>2786.28</v>
      </c>
    </row>
    <row r="250" spans="1:8" hidden="1" outlineLevel="3" x14ac:dyDescent="0.3">
      <c r="A250" s="46" t="s">
        <v>107</v>
      </c>
      <c r="B250" s="47" t="s">
        <v>108</v>
      </c>
      <c r="C250" s="48" t="s">
        <v>19</v>
      </c>
      <c r="D250" s="49">
        <v>1.59</v>
      </c>
      <c r="E250" s="50">
        <v>1959.07</v>
      </c>
      <c r="F250" s="50">
        <v>3114.9213</v>
      </c>
      <c r="G250" s="50">
        <v>1888.45</v>
      </c>
      <c r="H250" s="50">
        <v>3002.64</v>
      </c>
    </row>
    <row r="251" spans="1:8" hidden="1" outlineLevel="3" x14ac:dyDescent="0.3">
      <c r="A251" s="46" t="s">
        <v>55</v>
      </c>
      <c r="B251" s="47" t="s">
        <v>56</v>
      </c>
      <c r="C251" s="48" t="s">
        <v>18</v>
      </c>
      <c r="D251" s="49">
        <v>132.81</v>
      </c>
      <c r="E251" s="50">
        <v>18.12</v>
      </c>
      <c r="F251" s="50">
        <v>2406.5172000000002</v>
      </c>
      <c r="G251" s="50">
        <v>19.75</v>
      </c>
      <c r="H251" s="50">
        <v>2623</v>
      </c>
    </row>
    <row r="252" spans="1:8" hidden="1" outlineLevel="3" x14ac:dyDescent="0.3">
      <c r="A252" s="46" t="s">
        <v>60</v>
      </c>
      <c r="B252" s="47" t="s">
        <v>61</v>
      </c>
      <c r="C252" s="48" t="s">
        <v>18</v>
      </c>
      <c r="D252" s="49">
        <v>18.28</v>
      </c>
      <c r="E252" s="50">
        <v>17.27</v>
      </c>
      <c r="F252" s="50">
        <v>315.69560000000001</v>
      </c>
      <c r="G252" s="50">
        <v>19.38</v>
      </c>
      <c r="H252" s="50">
        <v>354.27</v>
      </c>
    </row>
    <row r="253" spans="1:8" hidden="1" outlineLevel="3" x14ac:dyDescent="0.3">
      <c r="A253" s="46" t="s">
        <v>57</v>
      </c>
      <c r="B253" s="47" t="s">
        <v>58</v>
      </c>
      <c r="C253" s="48" t="s">
        <v>18</v>
      </c>
      <c r="D253" s="49">
        <v>250.12</v>
      </c>
      <c r="E253" s="50">
        <v>17.12</v>
      </c>
      <c r="F253" s="50">
        <v>4282.0544</v>
      </c>
      <c r="G253" s="50">
        <v>19.18</v>
      </c>
      <c r="H253" s="50">
        <v>4797.3</v>
      </c>
    </row>
    <row r="254" spans="1:8" hidden="1" outlineLevel="2" x14ac:dyDescent="0.3">
      <c r="A254" s="61" t="s">
        <v>146</v>
      </c>
      <c r="B254" s="62" t="s">
        <v>316</v>
      </c>
      <c r="C254" s="63"/>
      <c r="D254" s="64"/>
      <c r="E254" s="65"/>
      <c r="F254" s="65"/>
      <c r="G254" s="65"/>
      <c r="H254" s="65"/>
    </row>
    <row r="255" spans="1:8" hidden="1" outlineLevel="3" x14ac:dyDescent="0.3">
      <c r="A255" s="46" t="s">
        <v>52</v>
      </c>
      <c r="B255" s="47" t="s">
        <v>53</v>
      </c>
      <c r="C255" s="48" t="s">
        <v>1</v>
      </c>
      <c r="D255" s="49">
        <v>35.880000000000003</v>
      </c>
      <c r="E255" s="50">
        <v>226.33</v>
      </c>
      <c r="F255" s="50">
        <v>8120.7204000000011</v>
      </c>
      <c r="G255" s="50">
        <v>286.95</v>
      </c>
      <c r="H255" s="50">
        <v>10295.77</v>
      </c>
    </row>
    <row r="256" spans="1:8" hidden="1" outlineLevel="3" x14ac:dyDescent="0.3">
      <c r="A256" s="46" t="s">
        <v>107</v>
      </c>
      <c r="B256" s="47" t="s">
        <v>108</v>
      </c>
      <c r="C256" s="48" t="s">
        <v>19</v>
      </c>
      <c r="D256" s="49">
        <v>3.65</v>
      </c>
      <c r="E256" s="50">
        <v>1959.07</v>
      </c>
      <c r="F256" s="50">
        <v>7150.6054999999997</v>
      </c>
      <c r="G256" s="50">
        <v>1888.45</v>
      </c>
      <c r="H256" s="50">
        <v>6892.84</v>
      </c>
    </row>
    <row r="257" spans="1:8" hidden="1" outlineLevel="3" x14ac:dyDescent="0.3">
      <c r="A257" s="46" t="s">
        <v>55</v>
      </c>
      <c r="B257" s="47" t="s">
        <v>56</v>
      </c>
      <c r="C257" s="48" t="s">
        <v>18</v>
      </c>
      <c r="D257" s="49">
        <v>237.88</v>
      </c>
      <c r="E257" s="50">
        <v>18.12</v>
      </c>
      <c r="F257" s="50">
        <v>4310.3856000000005</v>
      </c>
      <c r="G257" s="50">
        <v>19.75</v>
      </c>
      <c r="H257" s="50">
        <v>4698.13</v>
      </c>
    </row>
    <row r="258" spans="1:8" hidden="1" outlineLevel="3" x14ac:dyDescent="0.3">
      <c r="A258" s="46" t="s">
        <v>60</v>
      </c>
      <c r="B258" s="47" t="s">
        <v>61</v>
      </c>
      <c r="C258" s="48" t="s">
        <v>18</v>
      </c>
      <c r="D258" s="49">
        <v>82.5</v>
      </c>
      <c r="E258" s="50">
        <v>17.27</v>
      </c>
      <c r="F258" s="50">
        <v>1424.7749999999999</v>
      </c>
      <c r="G258" s="50">
        <v>19.38</v>
      </c>
      <c r="H258" s="50">
        <v>1598.85</v>
      </c>
    </row>
    <row r="259" spans="1:8" hidden="1" outlineLevel="3" x14ac:dyDescent="0.3">
      <c r="A259" s="46" t="s">
        <v>57</v>
      </c>
      <c r="B259" s="47" t="s">
        <v>58</v>
      </c>
      <c r="C259" s="48" t="s">
        <v>18</v>
      </c>
      <c r="D259" s="49">
        <v>534.65</v>
      </c>
      <c r="E259" s="50">
        <v>17.12</v>
      </c>
      <c r="F259" s="50">
        <v>9153.2080000000005</v>
      </c>
      <c r="G259" s="50">
        <v>19.18</v>
      </c>
      <c r="H259" s="50">
        <v>10254.59</v>
      </c>
    </row>
    <row r="260" spans="1:8" hidden="1" outlineLevel="2" x14ac:dyDescent="0.3">
      <c r="A260" s="61" t="s">
        <v>148</v>
      </c>
      <c r="B260" s="62" t="s">
        <v>317</v>
      </c>
      <c r="C260" s="63"/>
      <c r="D260" s="64"/>
      <c r="E260" s="65"/>
      <c r="F260" s="65"/>
      <c r="G260" s="65"/>
      <c r="H260" s="65"/>
    </row>
    <row r="261" spans="1:8" hidden="1" outlineLevel="3" x14ac:dyDescent="0.3">
      <c r="A261" s="46" t="s">
        <v>52</v>
      </c>
      <c r="B261" s="47" t="s">
        <v>53</v>
      </c>
      <c r="C261" s="48" t="s">
        <v>1</v>
      </c>
      <c r="D261" s="49">
        <v>21.93</v>
      </c>
      <c r="E261" s="50">
        <v>226.33</v>
      </c>
      <c r="F261" s="50">
        <v>4963.4169000000002</v>
      </c>
      <c r="G261" s="50">
        <v>286.95</v>
      </c>
      <c r="H261" s="50">
        <v>6292.81</v>
      </c>
    </row>
    <row r="262" spans="1:8" hidden="1" outlineLevel="3" x14ac:dyDescent="0.3">
      <c r="A262" s="46" t="s">
        <v>107</v>
      </c>
      <c r="B262" s="47" t="s">
        <v>108</v>
      </c>
      <c r="C262" s="48" t="s">
        <v>19</v>
      </c>
      <c r="D262" s="49">
        <v>3.58</v>
      </c>
      <c r="E262" s="50">
        <v>1959.07</v>
      </c>
      <c r="F262" s="50">
        <v>7013.4705999999996</v>
      </c>
      <c r="G262" s="50">
        <v>1888.45</v>
      </c>
      <c r="H262" s="50">
        <v>6760.65</v>
      </c>
    </row>
    <row r="263" spans="1:8" hidden="1" outlineLevel="3" x14ac:dyDescent="0.3">
      <c r="A263" s="46" t="s">
        <v>55</v>
      </c>
      <c r="B263" s="47" t="s">
        <v>56</v>
      </c>
      <c r="C263" s="48" t="s">
        <v>18</v>
      </c>
      <c r="D263" s="49">
        <v>299.52</v>
      </c>
      <c r="E263" s="50">
        <v>18.12</v>
      </c>
      <c r="F263" s="50">
        <v>5427.3023999999996</v>
      </c>
      <c r="G263" s="50">
        <v>19.75</v>
      </c>
      <c r="H263" s="50">
        <v>5915.52</v>
      </c>
    </row>
    <row r="264" spans="1:8" hidden="1" outlineLevel="3" x14ac:dyDescent="0.3">
      <c r="A264" s="46" t="s">
        <v>60</v>
      </c>
      <c r="B264" s="47" t="s">
        <v>61</v>
      </c>
      <c r="C264" s="48" t="s">
        <v>18</v>
      </c>
      <c r="D264" s="49">
        <v>41.25</v>
      </c>
      <c r="E264" s="50">
        <v>17.27</v>
      </c>
      <c r="F264" s="50">
        <v>712.38749999999993</v>
      </c>
      <c r="G264" s="50">
        <v>19.38</v>
      </c>
      <c r="H264" s="50">
        <v>799.43</v>
      </c>
    </row>
    <row r="265" spans="1:8" hidden="1" outlineLevel="3" x14ac:dyDescent="0.3">
      <c r="A265" s="46" t="s">
        <v>57</v>
      </c>
      <c r="B265" s="47" t="s">
        <v>58</v>
      </c>
      <c r="C265" s="48" t="s">
        <v>18</v>
      </c>
      <c r="D265" s="49">
        <v>623.76</v>
      </c>
      <c r="E265" s="50">
        <v>17.12</v>
      </c>
      <c r="F265" s="50">
        <v>10678.771200000001</v>
      </c>
      <c r="G265" s="50">
        <v>19.18</v>
      </c>
      <c r="H265" s="50">
        <v>11963.72</v>
      </c>
    </row>
    <row r="266" spans="1:8" hidden="1" outlineLevel="2" x14ac:dyDescent="0.3">
      <c r="A266" s="61" t="s">
        <v>148</v>
      </c>
      <c r="B266" s="62" t="s">
        <v>319</v>
      </c>
      <c r="C266" s="63"/>
      <c r="D266" s="64"/>
      <c r="E266" s="65"/>
      <c r="F266" s="65"/>
      <c r="G266" s="65"/>
      <c r="H266" s="65"/>
    </row>
    <row r="267" spans="1:8" hidden="1" outlineLevel="3" x14ac:dyDescent="0.3">
      <c r="A267" s="46" t="s">
        <v>52</v>
      </c>
      <c r="B267" s="47" t="s">
        <v>53</v>
      </c>
      <c r="C267" s="48" t="s">
        <v>1</v>
      </c>
      <c r="D267" s="49">
        <v>31.8</v>
      </c>
      <c r="E267" s="50">
        <v>226.33</v>
      </c>
      <c r="F267" s="50">
        <v>7197.2940000000008</v>
      </c>
      <c r="G267" s="50">
        <v>286.95</v>
      </c>
      <c r="H267" s="50">
        <v>9125.01</v>
      </c>
    </row>
    <row r="268" spans="1:8" hidden="1" outlineLevel="3" x14ac:dyDescent="0.3">
      <c r="A268" s="46" t="s">
        <v>107</v>
      </c>
      <c r="B268" s="47" t="s">
        <v>108</v>
      </c>
      <c r="C268" s="48" t="s">
        <v>19</v>
      </c>
      <c r="D268" s="49">
        <v>4.66</v>
      </c>
      <c r="E268" s="50">
        <v>1959.07</v>
      </c>
      <c r="F268" s="50">
        <v>9129.2662</v>
      </c>
      <c r="G268" s="50">
        <v>1888.45</v>
      </c>
      <c r="H268" s="50">
        <v>8800.18</v>
      </c>
    </row>
    <row r="269" spans="1:8" hidden="1" outlineLevel="3" x14ac:dyDescent="0.3">
      <c r="A269" s="46" t="s">
        <v>55</v>
      </c>
      <c r="B269" s="47" t="s">
        <v>56</v>
      </c>
      <c r="C269" s="48" t="s">
        <v>18</v>
      </c>
      <c r="D269" s="49">
        <v>741.3</v>
      </c>
      <c r="E269" s="50">
        <v>18.12</v>
      </c>
      <c r="F269" s="50">
        <v>13432.356</v>
      </c>
      <c r="G269" s="50">
        <v>19.75</v>
      </c>
      <c r="H269" s="50">
        <v>14640.68</v>
      </c>
    </row>
    <row r="270" spans="1:8" hidden="1" outlineLevel="3" x14ac:dyDescent="0.3">
      <c r="A270" s="46" t="s">
        <v>57</v>
      </c>
      <c r="B270" s="47" t="s">
        <v>58</v>
      </c>
      <c r="C270" s="48" t="s">
        <v>18</v>
      </c>
      <c r="D270" s="49">
        <v>1042.4000000000001</v>
      </c>
      <c r="E270" s="50">
        <v>17.12</v>
      </c>
      <c r="F270" s="50">
        <v>17845.888000000003</v>
      </c>
      <c r="G270" s="50">
        <v>19.18</v>
      </c>
      <c r="H270" s="50">
        <v>19993.23</v>
      </c>
    </row>
    <row r="271" spans="1:8" hidden="1" outlineLevel="2" x14ac:dyDescent="0.3">
      <c r="A271" s="61" t="s">
        <v>150</v>
      </c>
      <c r="B271" s="62" t="s">
        <v>320</v>
      </c>
      <c r="C271" s="63"/>
      <c r="D271" s="64"/>
      <c r="E271" s="65"/>
      <c r="F271" s="65"/>
      <c r="G271" s="65"/>
      <c r="H271" s="65"/>
    </row>
    <row r="272" spans="1:8" hidden="1" outlineLevel="2" x14ac:dyDescent="0.3">
      <c r="A272" s="46" t="s">
        <v>52</v>
      </c>
      <c r="B272" s="47" t="s">
        <v>53</v>
      </c>
      <c r="C272" s="48" t="s">
        <v>1</v>
      </c>
      <c r="D272" s="49">
        <v>89.33</v>
      </c>
      <c r="E272" s="50">
        <v>226.33</v>
      </c>
      <c r="F272" s="50">
        <v>20218.0589</v>
      </c>
      <c r="G272" s="50">
        <v>286.95</v>
      </c>
      <c r="H272" s="50">
        <v>25633.24</v>
      </c>
    </row>
    <row r="273" spans="1:10" hidden="1" outlineLevel="2" x14ac:dyDescent="0.3">
      <c r="A273" s="46" t="s">
        <v>107</v>
      </c>
      <c r="B273" s="47" t="s">
        <v>108</v>
      </c>
      <c r="C273" s="48" t="s">
        <v>19</v>
      </c>
      <c r="D273" s="49">
        <v>8.5</v>
      </c>
      <c r="E273" s="50">
        <v>1959.07</v>
      </c>
      <c r="F273" s="50">
        <v>16652.095000000001</v>
      </c>
      <c r="G273" s="50">
        <v>1888.45</v>
      </c>
      <c r="H273" s="50">
        <v>16051.83</v>
      </c>
    </row>
    <row r="274" spans="1:10" hidden="1" outlineLevel="2" x14ac:dyDescent="0.3">
      <c r="A274" s="46" t="s">
        <v>55</v>
      </c>
      <c r="B274" s="47" t="s">
        <v>56</v>
      </c>
      <c r="C274" s="48" t="s">
        <v>18</v>
      </c>
      <c r="D274" s="49">
        <v>714</v>
      </c>
      <c r="E274" s="50">
        <v>18.12</v>
      </c>
      <c r="F274" s="50">
        <v>12937.68</v>
      </c>
      <c r="G274" s="50">
        <v>19.75</v>
      </c>
      <c r="H274" s="50">
        <v>14101.5</v>
      </c>
    </row>
    <row r="275" spans="1:10" hidden="1" outlineLevel="2" x14ac:dyDescent="0.3">
      <c r="A275" s="46" t="s">
        <v>57</v>
      </c>
      <c r="B275" s="47" t="s">
        <v>58</v>
      </c>
      <c r="C275" s="48" t="s">
        <v>18</v>
      </c>
      <c r="D275" s="49">
        <v>2702.14</v>
      </c>
      <c r="E275" s="50">
        <v>17.12</v>
      </c>
      <c r="F275" s="50">
        <v>46260.6368</v>
      </c>
      <c r="G275" s="50">
        <v>19.18</v>
      </c>
      <c r="H275" s="50">
        <v>51827.05</v>
      </c>
    </row>
    <row r="276" spans="1:10" hidden="1" outlineLevel="1" x14ac:dyDescent="0.3">
      <c r="A276" s="56" t="s">
        <v>152</v>
      </c>
      <c r="B276" s="57" t="s">
        <v>153</v>
      </c>
      <c r="C276" s="58"/>
      <c r="D276" s="59"/>
      <c r="E276" s="60"/>
      <c r="F276" s="60">
        <v>868731.64562474983</v>
      </c>
      <c r="G276" s="60"/>
      <c r="H276" s="60">
        <v>928121.24610000022</v>
      </c>
      <c r="J276" s="66">
        <f>H276-F276</f>
        <v>59389.600475250394</v>
      </c>
    </row>
    <row r="277" spans="1:10" hidden="1" outlineLevel="2" x14ac:dyDescent="0.3">
      <c r="A277" s="61" t="s">
        <v>154</v>
      </c>
      <c r="B277" s="62" t="s">
        <v>121</v>
      </c>
      <c r="C277" s="63"/>
      <c r="D277" s="64"/>
      <c r="E277" s="65"/>
      <c r="F277" s="65"/>
      <c r="G277" s="65"/>
      <c r="H277" s="65"/>
    </row>
    <row r="278" spans="1:10" hidden="1" outlineLevel="3" x14ac:dyDescent="0.3">
      <c r="A278" s="46" t="s">
        <v>122</v>
      </c>
      <c r="B278" s="47" t="s">
        <v>123</v>
      </c>
      <c r="C278" s="48" t="s">
        <v>1</v>
      </c>
      <c r="D278" s="49">
        <v>221.1</v>
      </c>
      <c r="E278" s="50">
        <v>24.56</v>
      </c>
      <c r="F278" s="50">
        <v>5430.2159999999994</v>
      </c>
      <c r="G278" s="50">
        <v>35.39</v>
      </c>
      <c r="H278" s="50">
        <v>7824.73</v>
      </c>
    </row>
    <row r="279" spans="1:10" hidden="1" outlineLevel="3" x14ac:dyDescent="0.3">
      <c r="A279" s="46" t="s">
        <v>124</v>
      </c>
      <c r="B279" s="47" t="s">
        <v>125</v>
      </c>
      <c r="C279" s="48" t="s">
        <v>1</v>
      </c>
      <c r="D279" s="49">
        <v>214.71</v>
      </c>
      <c r="E279" s="50">
        <v>234.05</v>
      </c>
      <c r="F279" s="50">
        <v>50252.875500000002</v>
      </c>
      <c r="G279" s="50">
        <v>104.22</v>
      </c>
      <c r="H279" s="50">
        <v>22377.08</v>
      </c>
    </row>
    <row r="280" spans="1:10" hidden="1" outlineLevel="3" x14ac:dyDescent="0.3">
      <c r="A280" s="46" t="s">
        <v>126</v>
      </c>
      <c r="B280" s="47" t="s">
        <v>127</v>
      </c>
      <c r="C280" s="48" t="s">
        <v>19</v>
      </c>
      <c r="D280" s="49">
        <v>13.5</v>
      </c>
      <c r="E280" s="50">
        <v>2460.35</v>
      </c>
      <c r="F280" s="50">
        <v>33214.724999999999</v>
      </c>
      <c r="G280" s="50">
        <v>2462.5100000000002</v>
      </c>
      <c r="H280" s="50">
        <v>33243.89</v>
      </c>
    </row>
    <row r="281" spans="1:10" hidden="1" outlineLevel="3" x14ac:dyDescent="0.3">
      <c r="A281" s="46" t="s">
        <v>128</v>
      </c>
      <c r="B281" s="47" t="s">
        <v>129</v>
      </c>
      <c r="C281" s="48" t="s">
        <v>2</v>
      </c>
      <c r="D281" s="49">
        <v>241.11</v>
      </c>
      <c r="E281" s="50">
        <v>102.38</v>
      </c>
      <c r="F281" s="50">
        <v>24684.841800000002</v>
      </c>
      <c r="G281" s="50">
        <v>123.91</v>
      </c>
      <c r="H281" s="50">
        <v>29875.94</v>
      </c>
    </row>
    <row r="282" spans="1:10" hidden="1" outlineLevel="3" x14ac:dyDescent="0.3">
      <c r="A282" s="46" t="s">
        <v>55</v>
      </c>
      <c r="B282" s="47" t="s">
        <v>56</v>
      </c>
      <c r="C282" s="48" t="s">
        <v>18</v>
      </c>
      <c r="D282" s="49">
        <v>458.45</v>
      </c>
      <c r="E282" s="50">
        <v>18.12</v>
      </c>
      <c r="F282" s="50">
        <v>8307.1139999999996</v>
      </c>
      <c r="G282" s="50">
        <v>19.75</v>
      </c>
      <c r="H282" s="50">
        <v>9054.39</v>
      </c>
    </row>
    <row r="283" spans="1:10" hidden="1" outlineLevel="3" x14ac:dyDescent="0.3">
      <c r="A283" s="46" t="s">
        <v>130</v>
      </c>
      <c r="B283" s="47" t="s">
        <v>131</v>
      </c>
      <c r="C283" s="48" t="s">
        <v>19</v>
      </c>
      <c r="D283" s="49">
        <v>37.6</v>
      </c>
      <c r="E283" s="50">
        <v>885.77</v>
      </c>
      <c r="F283" s="50">
        <v>33304.951999999997</v>
      </c>
      <c r="G283" s="50">
        <v>835.82</v>
      </c>
      <c r="H283" s="50">
        <v>31426.83</v>
      </c>
    </row>
    <row r="284" spans="1:10" hidden="1" outlineLevel="2" x14ac:dyDescent="0.3">
      <c r="A284" s="61" t="s">
        <v>155</v>
      </c>
      <c r="B284" s="62" t="s">
        <v>133</v>
      </c>
      <c r="C284" s="63"/>
      <c r="D284" s="64"/>
      <c r="E284" s="65"/>
      <c r="F284" s="65"/>
      <c r="G284" s="65"/>
      <c r="H284" s="65"/>
    </row>
    <row r="285" spans="1:10" hidden="1" outlineLevel="3" x14ac:dyDescent="0.3">
      <c r="A285" s="46" t="s">
        <v>55</v>
      </c>
      <c r="B285" s="47" t="s">
        <v>56</v>
      </c>
      <c r="C285" s="48" t="s">
        <v>18</v>
      </c>
      <c r="D285" s="49">
        <v>3212.3</v>
      </c>
      <c r="E285" s="50">
        <v>18.12</v>
      </c>
      <c r="F285" s="50">
        <v>58206.876000000004</v>
      </c>
      <c r="G285" s="50">
        <v>19.75</v>
      </c>
      <c r="H285" s="50">
        <v>63442.93</v>
      </c>
    </row>
    <row r="286" spans="1:10" hidden="1" outlineLevel="3" x14ac:dyDescent="0.3">
      <c r="A286" s="46" t="s">
        <v>52</v>
      </c>
      <c r="B286" s="47" t="s">
        <v>53</v>
      </c>
      <c r="C286" s="48" t="s">
        <v>1</v>
      </c>
      <c r="D286" s="49">
        <v>214.94</v>
      </c>
      <c r="E286" s="50">
        <v>226.33</v>
      </c>
      <c r="F286" s="50">
        <v>48647.370200000005</v>
      </c>
      <c r="G286" s="50">
        <v>287.64</v>
      </c>
      <c r="H286" s="50">
        <v>61825.34</v>
      </c>
    </row>
    <row r="287" spans="1:10" hidden="1" outlineLevel="3" x14ac:dyDescent="0.3">
      <c r="A287" s="46" t="s">
        <v>107</v>
      </c>
      <c r="B287" s="47" t="s">
        <v>108</v>
      </c>
      <c r="C287" s="48" t="s">
        <v>19</v>
      </c>
      <c r="D287" s="49">
        <v>20.34</v>
      </c>
      <c r="E287" s="50">
        <v>1959.07</v>
      </c>
      <c r="F287" s="50">
        <v>39847.483800000002</v>
      </c>
      <c r="G287" s="50">
        <v>1878.01</v>
      </c>
      <c r="H287" s="50">
        <v>38198.720000000001</v>
      </c>
    </row>
    <row r="288" spans="1:10" hidden="1" outlineLevel="2" x14ac:dyDescent="0.3">
      <c r="A288" s="61" t="s">
        <v>156</v>
      </c>
      <c r="B288" s="62" t="s">
        <v>110</v>
      </c>
      <c r="C288" s="63"/>
      <c r="D288" s="64"/>
      <c r="E288" s="65"/>
      <c r="F288" s="65"/>
      <c r="G288" s="65"/>
      <c r="H288" s="65"/>
    </row>
    <row r="289" spans="1:8" hidden="1" outlineLevel="3" x14ac:dyDescent="0.3">
      <c r="A289" s="46" t="s">
        <v>52</v>
      </c>
      <c r="B289" s="47" t="s">
        <v>53</v>
      </c>
      <c r="C289" s="48" t="s">
        <v>1</v>
      </c>
      <c r="D289" s="49">
        <v>0.84</v>
      </c>
      <c r="E289" s="50">
        <v>226.33</v>
      </c>
      <c r="F289" s="50">
        <v>190.1172</v>
      </c>
      <c r="G289" s="50">
        <v>297.69</v>
      </c>
      <c r="H289" s="50">
        <v>1786.14</v>
      </c>
    </row>
    <row r="290" spans="1:8" hidden="1" outlineLevel="3" x14ac:dyDescent="0.3">
      <c r="A290" s="46" t="s">
        <v>107</v>
      </c>
      <c r="B290" s="47" t="s">
        <v>108</v>
      </c>
      <c r="C290" s="48" t="s">
        <v>19</v>
      </c>
      <c r="D290" s="49">
        <v>2.65</v>
      </c>
      <c r="E290" s="50">
        <v>1959.07</v>
      </c>
      <c r="F290" s="50">
        <v>5191.5355</v>
      </c>
      <c r="G290" s="50">
        <v>1880.09</v>
      </c>
      <c r="H290" s="50">
        <v>4982.24</v>
      </c>
    </row>
    <row r="291" spans="1:8" hidden="1" outlineLevel="3" x14ac:dyDescent="0.3">
      <c r="A291" s="46" t="s">
        <v>55</v>
      </c>
      <c r="B291" s="47" t="s">
        <v>56</v>
      </c>
      <c r="C291" s="48" t="s">
        <v>18</v>
      </c>
      <c r="D291" s="49">
        <v>90.08</v>
      </c>
      <c r="E291" s="50">
        <v>18.12</v>
      </c>
      <c r="F291" s="50">
        <v>1632.2496000000001</v>
      </c>
      <c r="G291" s="50">
        <v>19.75</v>
      </c>
      <c r="H291" s="50">
        <v>1779.08</v>
      </c>
    </row>
    <row r="292" spans="1:8" hidden="1" outlineLevel="3" x14ac:dyDescent="0.3">
      <c r="A292" s="46" t="s">
        <v>313</v>
      </c>
      <c r="B292" s="47" t="s">
        <v>58</v>
      </c>
      <c r="C292" s="48" t="s">
        <v>18</v>
      </c>
      <c r="D292" s="49">
        <v>31.29</v>
      </c>
      <c r="E292" s="50">
        <v>17.12</v>
      </c>
      <c r="F292" s="50">
        <v>535.6848</v>
      </c>
      <c r="G292" s="50">
        <v>19.18</v>
      </c>
      <c r="H292" s="50">
        <v>600.14</v>
      </c>
    </row>
    <row r="293" spans="1:8" hidden="1" outlineLevel="3" x14ac:dyDescent="0.3">
      <c r="A293" s="46" t="s">
        <v>74</v>
      </c>
      <c r="B293" s="47" t="s">
        <v>75</v>
      </c>
      <c r="C293" s="48" t="s">
        <v>18</v>
      </c>
      <c r="D293" s="49">
        <v>166.86</v>
      </c>
      <c r="E293" s="50">
        <v>17.12</v>
      </c>
      <c r="F293" s="50">
        <v>2856.6432000000004</v>
      </c>
      <c r="G293" s="50">
        <v>18.97</v>
      </c>
      <c r="H293" s="50">
        <v>3165.33</v>
      </c>
    </row>
    <row r="294" spans="1:8" hidden="1" outlineLevel="2" x14ac:dyDescent="0.3">
      <c r="A294" s="61" t="s">
        <v>157</v>
      </c>
      <c r="B294" s="62" t="s">
        <v>312</v>
      </c>
      <c r="C294" s="63"/>
      <c r="D294" s="64"/>
      <c r="E294" s="65"/>
      <c r="F294" s="65"/>
      <c r="G294" s="65"/>
      <c r="H294" s="65"/>
    </row>
    <row r="295" spans="1:8" hidden="1" outlineLevel="3" x14ac:dyDescent="0.3">
      <c r="A295" s="46" t="s">
        <v>52</v>
      </c>
      <c r="B295" s="47" t="s">
        <v>53</v>
      </c>
      <c r="C295" s="48" t="s">
        <v>1</v>
      </c>
      <c r="D295" s="49">
        <v>113.4</v>
      </c>
      <c r="E295" s="50">
        <v>226.33</v>
      </c>
      <c r="F295" s="50">
        <v>25665.822000000004</v>
      </c>
      <c r="G295" s="50">
        <v>297.69</v>
      </c>
      <c r="H295" s="50">
        <v>33758.050000000003</v>
      </c>
    </row>
    <row r="296" spans="1:8" hidden="1" outlineLevel="3" x14ac:dyDescent="0.3">
      <c r="A296" s="46" t="s">
        <v>107</v>
      </c>
      <c r="B296" s="47" t="s">
        <v>108</v>
      </c>
      <c r="C296" s="48" t="s">
        <v>19</v>
      </c>
      <c r="D296" s="49">
        <v>11.91</v>
      </c>
      <c r="E296" s="50">
        <v>1959.07</v>
      </c>
      <c r="F296" s="50">
        <v>23332.523699999998</v>
      </c>
      <c r="G296" s="50">
        <v>1880.09</v>
      </c>
      <c r="H296" s="50">
        <v>22391.87</v>
      </c>
    </row>
    <row r="297" spans="1:8" hidden="1" outlineLevel="3" x14ac:dyDescent="0.3">
      <c r="A297" s="46" t="s">
        <v>55</v>
      </c>
      <c r="B297" s="47" t="s">
        <v>56</v>
      </c>
      <c r="C297" s="48" t="s">
        <v>18</v>
      </c>
      <c r="D297" s="49">
        <v>90.08</v>
      </c>
      <c r="E297" s="50">
        <v>18.12</v>
      </c>
      <c r="F297" s="50">
        <v>1632.2496000000001</v>
      </c>
      <c r="G297" s="50">
        <v>19.75</v>
      </c>
      <c r="H297" s="50">
        <v>1779.08</v>
      </c>
    </row>
    <row r="298" spans="1:8" hidden="1" outlineLevel="3" x14ac:dyDescent="0.3">
      <c r="A298" s="46" t="s">
        <v>57</v>
      </c>
      <c r="B298" s="47" t="s">
        <v>58</v>
      </c>
      <c r="C298" s="48" t="s">
        <v>18</v>
      </c>
      <c r="D298" s="49">
        <v>1689.66</v>
      </c>
      <c r="E298" s="50">
        <v>17.12</v>
      </c>
      <c r="F298" s="50">
        <v>28926.979200000002</v>
      </c>
      <c r="G298" s="50">
        <v>19.18</v>
      </c>
      <c r="H298" s="50">
        <v>32407.68</v>
      </c>
    </row>
    <row r="299" spans="1:8" hidden="1" outlineLevel="2" x14ac:dyDescent="0.3">
      <c r="A299" s="61" t="s">
        <v>158</v>
      </c>
      <c r="B299" s="62" t="s">
        <v>300</v>
      </c>
      <c r="C299" s="63"/>
      <c r="D299" s="64"/>
      <c r="E299" s="65"/>
      <c r="F299" s="65"/>
      <c r="G299" s="65"/>
      <c r="H299" s="65"/>
    </row>
    <row r="300" spans="1:8" hidden="1" outlineLevel="3" x14ac:dyDescent="0.3">
      <c r="A300" s="46" t="s">
        <v>52</v>
      </c>
      <c r="B300" s="47" t="s">
        <v>53</v>
      </c>
      <c r="C300" s="48" t="s">
        <v>1</v>
      </c>
      <c r="D300" s="49">
        <v>32.630000000000003</v>
      </c>
      <c r="E300" s="50">
        <v>226.33</v>
      </c>
      <c r="F300" s="50">
        <v>7385.1479000000008</v>
      </c>
      <c r="G300" s="50">
        <v>268.12</v>
      </c>
      <c r="H300" s="50">
        <v>8748.76</v>
      </c>
    </row>
    <row r="301" spans="1:8" hidden="1" outlineLevel="3" x14ac:dyDescent="0.3">
      <c r="A301" s="46" t="s">
        <v>107</v>
      </c>
      <c r="B301" s="47" t="s">
        <v>108</v>
      </c>
      <c r="C301" s="48" t="s">
        <v>19</v>
      </c>
      <c r="D301" s="49">
        <v>3.41</v>
      </c>
      <c r="E301" s="50">
        <v>1959.07</v>
      </c>
      <c r="F301" s="50">
        <v>6680.4287000000004</v>
      </c>
      <c r="G301" s="50">
        <v>1864.78</v>
      </c>
      <c r="H301" s="50">
        <v>6358.9</v>
      </c>
    </row>
    <row r="302" spans="1:8" hidden="1" outlineLevel="3" x14ac:dyDescent="0.3">
      <c r="A302" s="46" t="s">
        <v>55</v>
      </c>
      <c r="B302" s="47" t="s">
        <v>56</v>
      </c>
      <c r="C302" s="48" t="s">
        <v>18</v>
      </c>
      <c r="D302" s="49">
        <v>198.17</v>
      </c>
      <c r="E302" s="50">
        <v>18.12</v>
      </c>
      <c r="F302" s="50">
        <v>3590.8404</v>
      </c>
      <c r="G302" s="50">
        <v>19.75</v>
      </c>
      <c r="H302" s="50">
        <v>3913.86</v>
      </c>
    </row>
    <row r="303" spans="1:8" hidden="1" outlineLevel="3" x14ac:dyDescent="0.3">
      <c r="A303" s="46" t="s">
        <v>63</v>
      </c>
      <c r="B303" s="47" t="s">
        <v>64</v>
      </c>
      <c r="C303" s="48" t="s">
        <v>18</v>
      </c>
      <c r="D303" s="49">
        <v>270.41000000000003</v>
      </c>
      <c r="E303" s="50">
        <v>17.440000000000001</v>
      </c>
      <c r="F303" s="50">
        <v>4715.9504000000006</v>
      </c>
      <c r="G303" s="50">
        <v>19.68</v>
      </c>
      <c r="H303" s="50">
        <v>5321.67</v>
      </c>
    </row>
    <row r="304" spans="1:8" hidden="1" outlineLevel="3" x14ac:dyDescent="0.3">
      <c r="A304" s="46" t="s">
        <v>57</v>
      </c>
      <c r="B304" s="47" t="s">
        <v>58</v>
      </c>
      <c r="C304" s="48" t="s">
        <v>18</v>
      </c>
      <c r="D304" s="49">
        <v>250.32</v>
      </c>
      <c r="E304" s="50">
        <v>17.12</v>
      </c>
      <c r="F304" s="50">
        <v>4285.4784</v>
      </c>
      <c r="G304" s="50">
        <v>19.18</v>
      </c>
      <c r="H304" s="50">
        <v>4801.1400000000003</v>
      </c>
    </row>
    <row r="305" spans="1:8" hidden="1" outlineLevel="2" x14ac:dyDescent="0.3">
      <c r="A305" s="61" t="s">
        <v>159</v>
      </c>
      <c r="B305" s="62" t="s">
        <v>79</v>
      </c>
      <c r="C305" s="63"/>
      <c r="D305" s="64"/>
      <c r="E305" s="65"/>
      <c r="F305" s="65"/>
      <c r="G305" s="65"/>
      <c r="H305" s="65"/>
    </row>
    <row r="306" spans="1:8" hidden="1" outlineLevel="3" x14ac:dyDescent="0.3">
      <c r="A306" s="46" t="s">
        <v>52</v>
      </c>
      <c r="B306" s="47" t="s">
        <v>53</v>
      </c>
      <c r="C306" s="48" t="s">
        <v>1</v>
      </c>
      <c r="D306" s="49">
        <v>51.18</v>
      </c>
      <c r="E306" s="50">
        <v>226.33</v>
      </c>
      <c r="F306" s="50">
        <v>11583.5694</v>
      </c>
      <c r="G306" s="50">
        <v>268.12</v>
      </c>
      <c r="H306" s="50">
        <v>13722.381600000001</v>
      </c>
    </row>
    <row r="307" spans="1:8" hidden="1" outlineLevel="3" x14ac:dyDescent="0.3">
      <c r="A307" s="46" t="s">
        <v>107</v>
      </c>
      <c r="B307" s="47" t="s">
        <v>108</v>
      </c>
      <c r="C307" s="48" t="s">
        <v>19</v>
      </c>
      <c r="D307" s="49">
        <v>5.0999999999999996</v>
      </c>
      <c r="E307" s="50">
        <v>1959.07</v>
      </c>
      <c r="F307" s="50">
        <v>9991.2569999999996</v>
      </c>
      <c r="G307" s="50">
        <v>1864.78</v>
      </c>
      <c r="H307" s="50">
        <v>9510.3779999999988</v>
      </c>
    </row>
    <row r="308" spans="1:8" hidden="1" outlineLevel="3" x14ac:dyDescent="0.3">
      <c r="A308" s="46" t="s">
        <v>55</v>
      </c>
      <c r="B308" s="47" t="s">
        <v>56</v>
      </c>
      <c r="C308" s="48" t="s">
        <v>18</v>
      </c>
      <c r="D308" s="49">
        <v>117.6</v>
      </c>
      <c r="E308" s="50">
        <v>18.12</v>
      </c>
      <c r="F308" s="50">
        <v>2130.9119999999998</v>
      </c>
      <c r="G308" s="50">
        <v>19.75</v>
      </c>
      <c r="H308" s="50">
        <v>2322.6</v>
      </c>
    </row>
    <row r="309" spans="1:8" hidden="1" outlineLevel="3" x14ac:dyDescent="0.3">
      <c r="A309" s="46" t="s">
        <v>63</v>
      </c>
      <c r="B309" s="47" t="s">
        <v>64</v>
      </c>
      <c r="C309" s="48" t="s">
        <v>18</v>
      </c>
      <c r="D309" s="49">
        <v>259.76</v>
      </c>
      <c r="E309" s="50">
        <v>17.440000000000001</v>
      </c>
      <c r="F309" s="50">
        <v>4530.2143999999998</v>
      </c>
      <c r="G309" s="50">
        <v>19.68</v>
      </c>
      <c r="H309" s="50">
        <v>5112.0767999999998</v>
      </c>
    </row>
    <row r="310" spans="1:8" hidden="1" outlineLevel="3" x14ac:dyDescent="0.3">
      <c r="A310" s="46" t="s">
        <v>60</v>
      </c>
      <c r="B310" s="47" t="s">
        <v>61</v>
      </c>
      <c r="C310" s="48" t="s">
        <v>18</v>
      </c>
      <c r="D310" s="49">
        <v>65.180000000000007</v>
      </c>
      <c r="E310" s="50">
        <v>17.27</v>
      </c>
      <c r="F310" s="50">
        <v>1125.6586</v>
      </c>
      <c r="G310" s="50">
        <v>19.38</v>
      </c>
      <c r="H310" s="50">
        <v>1263.1884</v>
      </c>
    </row>
    <row r="311" spans="1:8" hidden="1" outlineLevel="3" x14ac:dyDescent="0.3">
      <c r="A311" s="46" t="s">
        <v>57</v>
      </c>
      <c r="B311" s="47" t="s">
        <v>58</v>
      </c>
      <c r="C311" s="48" t="s">
        <v>18</v>
      </c>
      <c r="D311" s="49">
        <v>125.12</v>
      </c>
      <c r="E311" s="50">
        <v>17.12</v>
      </c>
      <c r="F311" s="50">
        <v>2142.0544</v>
      </c>
      <c r="G311" s="50">
        <v>19.18</v>
      </c>
      <c r="H311" s="50">
        <v>2399.8016000000002</v>
      </c>
    </row>
    <row r="312" spans="1:8" hidden="1" outlineLevel="3" x14ac:dyDescent="0.3">
      <c r="A312" s="46" t="s">
        <v>294</v>
      </c>
      <c r="B312" s="47" t="s">
        <v>75</v>
      </c>
      <c r="C312" s="48" t="s">
        <v>18</v>
      </c>
      <c r="D312" s="49">
        <v>779.1</v>
      </c>
      <c r="E312" s="50">
        <v>17.12</v>
      </c>
      <c r="F312" s="50">
        <v>13338.192000000001</v>
      </c>
      <c r="G312" s="50">
        <v>18.97</v>
      </c>
      <c r="H312" s="50">
        <v>14779.527</v>
      </c>
    </row>
    <row r="313" spans="1:8" hidden="1" outlineLevel="2" x14ac:dyDescent="0.3">
      <c r="A313" s="61" t="s">
        <v>160</v>
      </c>
      <c r="B313" s="62" t="s">
        <v>321</v>
      </c>
      <c r="C313" s="63"/>
      <c r="D313" s="64"/>
      <c r="E313" s="65"/>
      <c r="F313" s="65"/>
      <c r="G313" s="65"/>
      <c r="H313" s="65"/>
    </row>
    <row r="314" spans="1:8" hidden="1" outlineLevel="3" x14ac:dyDescent="0.3">
      <c r="A314" s="46" t="s">
        <v>52</v>
      </c>
      <c r="B314" s="47" t="s">
        <v>53</v>
      </c>
      <c r="C314" s="48" t="s">
        <v>1</v>
      </c>
      <c r="D314" s="49">
        <v>3.78</v>
      </c>
      <c r="E314" s="50">
        <v>226.33</v>
      </c>
      <c r="F314" s="50">
        <v>855.52740000000006</v>
      </c>
      <c r="G314" s="50">
        <v>297.69</v>
      </c>
      <c r="H314" s="50">
        <v>1125.2682</v>
      </c>
    </row>
    <row r="315" spans="1:8" hidden="1" outlineLevel="3" x14ac:dyDescent="0.3">
      <c r="A315" s="46" t="s">
        <v>107</v>
      </c>
      <c r="B315" s="47" t="s">
        <v>108</v>
      </c>
      <c r="C315" s="48" t="s">
        <v>19</v>
      </c>
      <c r="D315" s="49">
        <v>1.0064249999999999</v>
      </c>
      <c r="E315" s="50">
        <v>1959.07</v>
      </c>
      <c r="F315" s="50">
        <v>1971.6570247499997</v>
      </c>
      <c r="G315" s="50">
        <v>1880.09</v>
      </c>
      <c r="H315" s="50">
        <v>1898.8908999999999</v>
      </c>
    </row>
    <row r="316" spans="1:8" hidden="1" outlineLevel="3" x14ac:dyDescent="0.3">
      <c r="A316" s="46" t="s">
        <v>55</v>
      </c>
      <c r="B316" s="47" t="s">
        <v>56</v>
      </c>
      <c r="C316" s="48" t="s">
        <v>18</v>
      </c>
      <c r="D316" s="49">
        <v>25.2</v>
      </c>
      <c r="E316" s="50">
        <v>18.12</v>
      </c>
      <c r="F316" s="50">
        <v>456.62400000000002</v>
      </c>
      <c r="G316" s="50">
        <v>19.75</v>
      </c>
      <c r="H316" s="50">
        <v>497.7</v>
      </c>
    </row>
    <row r="317" spans="1:8" hidden="1" outlineLevel="3" x14ac:dyDescent="0.3">
      <c r="A317" s="46" t="s">
        <v>63</v>
      </c>
      <c r="B317" s="47" t="s">
        <v>64</v>
      </c>
      <c r="C317" s="48" t="s">
        <v>18</v>
      </c>
      <c r="D317" s="49">
        <v>65.52</v>
      </c>
      <c r="E317" s="50">
        <v>17.440000000000001</v>
      </c>
      <c r="F317" s="50">
        <v>1142.6687999999999</v>
      </c>
      <c r="G317" s="50">
        <v>19.68</v>
      </c>
      <c r="H317" s="50">
        <v>1289.4335999999998</v>
      </c>
    </row>
    <row r="318" spans="1:8" hidden="1" outlineLevel="2" x14ac:dyDescent="0.3">
      <c r="A318" s="61" t="s">
        <v>161</v>
      </c>
      <c r="B318" s="62" t="s">
        <v>141</v>
      </c>
      <c r="C318" s="63"/>
      <c r="D318" s="64"/>
      <c r="E318" s="65"/>
      <c r="F318" s="65"/>
      <c r="G318" s="65"/>
      <c r="H318" s="65"/>
    </row>
    <row r="319" spans="1:8" hidden="1" outlineLevel="3" x14ac:dyDescent="0.3">
      <c r="A319" s="46" t="s">
        <v>52</v>
      </c>
      <c r="B319" s="47" t="s">
        <v>53</v>
      </c>
      <c r="C319" s="48" t="s">
        <v>1</v>
      </c>
      <c r="D319" s="49">
        <v>8.4</v>
      </c>
      <c r="E319" s="50">
        <v>226.33</v>
      </c>
      <c r="F319" s="50">
        <v>1901.1720000000003</v>
      </c>
      <c r="G319" s="50">
        <v>297.69</v>
      </c>
      <c r="H319" s="50">
        <v>2500.6</v>
      </c>
    </row>
    <row r="320" spans="1:8" hidden="1" outlineLevel="3" x14ac:dyDescent="0.3">
      <c r="A320" s="46" t="s">
        <v>107</v>
      </c>
      <c r="B320" s="47" t="s">
        <v>108</v>
      </c>
      <c r="C320" s="48" t="s">
        <v>19</v>
      </c>
      <c r="D320" s="49">
        <v>0.98</v>
      </c>
      <c r="E320" s="50">
        <v>1959.07</v>
      </c>
      <c r="F320" s="50">
        <v>1919.8886</v>
      </c>
      <c r="G320" s="50">
        <v>1880.09</v>
      </c>
      <c r="H320" s="50">
        <v>1842.49</v>
      </c>
    </row>
    <row r="321" spans="1:8" hidden="1" outlineLevel="3" x14ac:dyDescent="0.3">
      <c r="A321" s="46" t="s">
        <v>55</v>
      </c>
      <c r="B321" s="47" t="s">
        <v>56</v>
      </c>
      <c r="C321" s="48" t="s">
        <v>18</v>
      </c>
      <c r="D321" s="49">
        <v>56.73</v>
      </c>
      <c r="E321" s="50">
        <v>18.12</v>
      </c>
      <c r="F321" s="50">
        <v>1027.9476</v>
      </c>
      <c r="G321" s="50">
        <v>19.75</v>
      </c>
      <c r="H321" s="50">
        <v>1120.42</v>
      </c>
    </row>
    <row r="322" spans="1:8" hidden="1" outlineLevel="3" x14ac:dyDescent="0.3">
      <c r="A322" s="46" t="s">
        <v>63</v>
      </c>
      <c r="B322" s="47" t="s">
        <v>64</v>
      </c>
      <c r="C322" s="48" t="s">
        <v>18</v>
      </c>
      <c r="D322" s="49">
        <v>83.68</v>
      </c>
      <c r="E322" s="50">
        <v>17.440000000000001</v>
      </c>
      <c r="F322" s="50">
        <v>1459.3792000000003</v>
      </c>
      <c r="G322" s="50">
        <v>19.68</v>
      </c>
      <c r="H322" s="50">
        <v>1646.82</v>
      </c>
    </row>
    <row r="323" spans="1:8" hidden="1" outlineLevel="3" x14ac:dyDescent="0.3">
      <c r="A323" s="46" t="s">
        <v>57</v>
      </c>
      <c r="B323" s="47" t="s">
        <v>58</v>
      </c>
      <c r="C323" s="48" t="s">
        <v>18</v>
      </c>
      <c r="D323" s="49">
        <v>122.28</v>
      </c>
      <c r="E323" s="50">
        <v>17.12</v>
      </c>
      <c r="F323" s="50">
        <v>2093.4336000000003</v>
      </c>
      <c r="G323" s="50">
        <v>19.18</v>
      </c>
      <c r="H323" s="50">
        <v>2345.33</v>
      </c>
    </row>
    <row r="324" spans="1:8" hidden="1" outlineLevel="3" x14ac:dyDescent="0.3">
      <c r="A324" s="46" t="s">
        <v>74</v>
      </c>
      <c r="B324" s="47" t="s">
        <v>75</v>
      </c>
      <c r="C324" s="48" t="s">
        <v>18</v>
      </c>
      <c r="D324" s="49">
        <v>122.28</v>
      </c>
      <c r="E324" s="50">
        <v>17.12</v>
      </c>
      <c r="F324" s="50">
        <v>2093.4336000000003</v>
      </c>
      <c r="G324" s="50">
        <v>18.97</v>
      </c>
      <c r="H324" s="50">
        <v>2319.65</v>
      </c>
    </row>
    <row r="325" spans="1:8" hidden="1" outlineLevel="2" x14ac:dyDescent="0.3">
      <c r="A325" s="61" t="s">
        <v>162</v>
      </c>
      <c r="B325" s="62" t="s">
        <v>143</v>
      </c>
      <c r="C325" s="63"/>
      <c r="D325" s="64"/>
      <c r="E325" s="65"/>
      <c r="F325" s="65"/>
      <c r="G325" s="65"/>
      <c r="H325" s="65"/>
    </row>
    <row r="326" spans="1:8" hidden="1" outlineLevel="3" x14ac:dyDescent="0.3">
      <c r="A326" s="46" t="s">
        <v>52</v>
      </c>
      <c r="B326" s="47" t="s">
        <v>53</v>
      </c>
      <c r="C326" s="48" t="s">
        <v>1</v>
      </c>
      <c r="D326" s="49">
        <v>95.04</v>
      </c>
      <c r="E326" s="50">
        <v>226.33</v>
      </c>
      <c r="F326" s="50">
        <v>21510.403200000004</v>
      </c>
      <c r="G326" s="50">
        <v>286.95</v>
      </c>
      <c r="H326" s="50">
        <v>27271.73</v>
      </c>
    </row>
    <row r="327" spans="1:8" hidden="1" outlineLevel="3" x14ac:dyDescent="0.3">
      <c r="A327" s="46" t="s">
        <v>107</v>
      </c>
      <c r="B327" s="47" t="s">
        <v>108</v>
      </c>
      <c r="C327" s="48" t="s">
        <v>19</v>
      </c>
      <c r="D327" s="49">
        <v>15.55</v>
      </c>
      <c r="E327" s="50">
        <v>1959.07</v>
      </c>
      <c r="F327" s="50">
        <v>30463.538499999999</v>
      </c>
      <c r="G327" s="50">
        <v>1888.45</v>
      </c>
      <c r="H327" s="50">
        <v>29365.4</v>
      </c>
    </row>
    <row r="328" spans="1:8" hidden="1" outlineLevel="3" x14ac:dyDescent="0.3">
      <c r="A328" s="46" t="s">
        <v>55</v>
      </c>
      <c r="B328" s="47" t="s">
        <v>56</v>
      </c>
      <c r="C328" s="48" t="s">
        <v>18</v>
      </c>
      <c r="D328" s="49">
        <v>559.1</v>
      </c>
      <c r="E328" s="50">
        <v>18.12</v>
      </c>
      <c r="F328" s="50">
        <v>10130.892000000002</v>
      </c>
      <c r="G328" s="50">
        <v>19.75</v>
      </c>
      <c r="H328" s="50">
        <v>11042.23</v>
      </c>
    </row>
    <row r="329" spans="1:8" hidden="1" outlineLevel="3" x14ac:dyDescent="0.3">
      <c r="A329" s="46" t="s">
        <v>60</v>
      </c>
      <c r="B329" s="47" t="s">
        <v>61</v>
      </c>
      <c r="C329" s="48" t="s">
        <v>18</v>
      </c>
      <c r="D329" s="49">
        <v>178.79</v>
      </c>
      <c r="E329" s="50">
        <v>17.27</v>
      </c>
      <c r="F329" s="50">
        <v>3087.7032999999997</v>
      </c>
      <c r="G329" s="50">
        <v>19.38</v>
      </c>
      <c r="H329" s="50">
        <v>3464.95</v>
      </c>
    </row>
    <row r="330" spans="1:8" hidden="1" outlineLevel="3" x14ac:dyDescent="0.3">
      <c r="A330" s="46" t="s">
        <v>57</v>
      </c>
      <c r="B330" s="47" t="s">
        <v>58</v>
      </c>
      <c r="C330" s="48" t="s">
        <v>18</v>
      </c>
      <c r="D330" s="49">
        <v>1544.83</v>
      </c>
      <c r="E330" s="50">
        <v>17.12</v>
      </c>
      <c r="F330" s="50">
        <v>26447.489600000001</v>
      </c>
      <c r="G330" s="50">
        <v>19.18</v>
      </c>
      <c r="H330" s="50">
        <v>29629.84</v>
      </c>
    </row>
    <row r="331" spans="1:8" hidden="1" outlineLevel="2" x14ac:dyDescent="0.3">
      <c r="A331" s="61" t="s">
        <v>163</v>
      </c>
      <c r="B331" s="62" t="s">
        <v>145</v>
      </c>
      <c r="C331" s="63"/>
      <c r="D331" s="64"/>
      <c r="E331" s="65"/>
      <c r="F331" s="65"/>
      <c r="G331" s="65"/>
      <c r="H331" s="65"/>
    </row>
    <row r="332" spans="1:8" hidden="1" outlineLevel="3" x14ac:dyDescent="0.3">
      <c r="A332" s="46" t="s">
        <v>52</v>
      </c>
      <c r="B332" s="47" t="s">
        <v>53</v>
      </c>
      <c r="C332" s="48" t="s">
        <v>1</v>
      </c>
      <c r="D332" s="49">
        <v>89.94</v>
      </c>
      <c r="E332" s="50">
        <v>226.33</v>
      </c>
      <c r="F332" s="50">
        <v>20356.120200000001</v>
      </c>
      <c r="G332" s="50">
        <v>286.95</v>
      </c>
      <c r="H332" s="50">
        <v>25808.28</v>
      </c>
    </row>
    <row r="333" spans="1:8" hidden="1" outlineLevel="3" x14ac:dyDescent="0.3">
      <c r="A333" s="46" t="s">
        <v>107</v>
      </c>
      <c r="B333" s="47" t="s">
        <v>108</v>
      </c>
      <c r="C333" s="48" t="s">
        <v>19</v>
      </c>
      <c r="D333" s="49">
        <v>10.78</v>
      </c>
      <c r="E333" s="50">
        <v>1959.07</v>
      </c>
      <c r="F333" s="50">
        <v>21118.774599999997</v>
      </c>
      <c r="G333" s="50">
        <v>1888.45</v>
      </c>
      <c r="H333" s="50">
        <v>20357.490000000002</v>
      </c>
    </row>
    <row r="334" spans="1:8" hidden="1" outlineLevel="3" x14ac:dyDescent="0.3">
      <c r="A334" s="46" t="s">
        <v>55</v>
      </c>
      <c r="B334" s="47" t="s">
        <v>56</v>
      </c>
      <c r="C334" s="48" t="s">
        <v>18</v>
      </c>
      <c r="D334" s="49">
        <v>516.04</v>
      </c>
      <c r="E334" s="50">
        <v>18.12</v>
      </c>
      <c r="F334" s="50">
        <v>9350.6448</v>
      </c>
      <c r="G334" s="50">
        <v>19.75</v>
      </c>
      <c r="H334" s="50">
        <v>10191.790000000001</v>
      </c>
    </row>
    <row r="335" spans="1:8" hidden="1" outlineLevel="3" x14ac:dyDescent="0.3">
      <c r="A335" s="46" t="s">
        <v>60</v>
      </c>
      <c r="B335" s="47" t="s">
        <v>61</v>
      </c>
      <c r="C335" s="48" t="s">
        <v>18</v>
      </c>
      <c r="D335" s="49">
        <v>186.11</v>
      </c>
      <c r="E335" s="50">
        <v>17.27</v>
      </c>
      <c r="F335" s="50">
        <v>3214.1197000000002</v>
      </c>
      <c r="G335" s="50">
        <v>19.38</v>
      </c>
      <c r="H335" s="50">
        <v>3606.81</v>
      </c>
    </row>
    <row r="336" spans="1:8" hidden="1" outlineLevel="3" x14ac:dyDescent="0.3">
      <c r="A336" s="46" t="s">
        <v>57</v>
      </c>
      <c r="B336" s="47" t="s">
        <v>58</v>
      </c>
      <c r="C336" s="48" t="s">
        <v>18</v>
      </c>
      <c r="D336" s="49">
        <v>1742.12</v>
      </c>
      <c r="E336" s="50">
        <v>17.12</v>
      </c>
      <c r="F336" s="50">
        <v>29825.094399999998</v>
      </c>
      <c r="G336" s="50">
        <v>19.18</v>
      </c>
      <c r="H336" s="50">
        <v>33413.86</v>
      </c>
    </row>
    <row r="337" spans="1:8" hidden="1" outlineLevel="2" x14ac:dyDescent="0.3">
      <c r="A337" s="61" t="s">
        <v>164</v>
      </c>
      <c r="B337" s="62" t="s">
        <v>322</v>
      </c>
      <c r="C337" s="63"/>
      <c r="D337" s="64"/>
      <c r="E337" s="65"/>
      <c r="F337" s="65"/>
      <c r="G337" s="65"/>
      <c r="H337" s="65"/>
    </row>
    <row r="338" spans="1:8" hidden="1" outlineLevel="3" x14ac:dyDescent="0.3">
      <c r="A338" s="46" t="s">
        <v>52</v>
      </c>
      <c r="B338" s="47" t="s">
        <v>53</v>
      </c>
      <c r="C338" s="48" t="s">
        <v>1</v>
      </c>
      <c r="D338" s="49">
        <v>9.7100000000000009</v>
      </c>
      <c r="E338" s="50">
        <v>226.33</v>
      </c>
      <c r="F338" s="50">
        <v>2197.6643000000004</v>
      </c>
      <c r="G338" s="50">
        <v>286.95</v>
      </c>
      <c r="H338" s="50">
        <v>2786.28</v>
      </c>
    </row>
    <row r="339" spans="1:8" hidden="1" outlineLevel="3" x14ac:dyDescent="0.3">
      <c r="A339" s="46" t="s">
        <v>107</v>
      </c>
      <c r="B339" s="47" t="s">
        <v>108</v>
      </c>
      <c r="C339" s="48" t="s">
        <v>19</v>
      </c>
      <c r="D339" s="49">
        <v>1.59</v>
      </c>
      <c r="E339" s="50">
        <v>1959.07</v>
      </c>
      <c r="F339" s="50">
        <v>3114.9213</v>
      </c>
      <c r="G339" s="50">
        <v>1888.45</v>
      </c>
      <c r="H339" s="50">
        <v>3002.64</v>
      </c>
    </row>
    <row r="340" spans="1:8" hidden="1" outlineLevel="3" x14ac:dyDescent="0.3">
      <c r="A340" s="46" t="s">
        <v>55</v>
      </c>
      <c r="B340" s="47" t="s">
        <v>56</v>
      </c>
      <c r="C340" s="48" t="s">
        <v>18</v>
      </c>
      <c r="D340" s="49">
        <v>132.81</v>
      </c>
      <c r="E340" s="50">
        <v>18.12</v>
      </c>
      <c r="F340" s="50">
        <v>2406.5172000000002</v>
      </c>
      <c r="G340" s="50">
        <v>19.75</v>
      </c>
      <c r="H340" s="50">
        <v>2623</v>
      </c>
    </row>
    <row r="341" spans="1:8" hidden="1" outlineLevel="3" x14ac:dyDescent="0.3">
      <c r="A341" s="46" t="s">
        <v>60</v>
      </c>
      <c r="B341" s="47" t="s">
        <v>61</v>
      </c>
      <c r="C341" s="48" t="s">
        <v>18</v>
      </c>
      <c r="D341" s="49">
        <v>18.28</v>
      </c>
      <c r="E341" s="50">
        <v>17.27</v>
      </c>
      <c r="F341" s="50">
        <v>315.69560000000001</v>
      </c>
      <c r="G341" s="50">
        <v>19.38</v>
      </c>
      <c r="H341" s="50">
        <v>354.27</v>
      </c>
    </row>
    <row r="342" spans="1:8" hidden="1" outlineLevel="3" x14ac:dyDescent="0.3">
      <c r="A342" s="46" t="s">
        <v>57</v>
      </c>
      <c r="B342" s="47" t="s">
        <v>58</v>
      </c>
      <c r="C342" s="48" t="s">
        <v>18</v>
      </c>
      <c r="D342" s="49">
        <v>250.12</v>
      </c>
      <c r="E342" s="50">
        <v>17.12</v>
      </c>
      <c r="F342" s="50">
        <v>4282.0544</v>
      </c>
      <c r="G342" s="50">
        <v>19.18</v>
      </c>
      <c r="H342" s="50">
        <v>4797.3</v>
      </c>
    </row>
    <row r="343" spans="1:8" hidden="1" outlineLevel="2" x14ac:dyDescent="0.3">
      <c r="A343" s="61" t="s">
        <v>165</v>
      </c>
      <c r="B343" s="62" t="s">
        <v>147</v>
      </c>
      <c r="C343" s="63"/>
      <c r="D343" s="64"/>
      <c r="E343" s="65"/>
      <c r="F343" s="65"/>
      <c r="G343" s="65"/>
      <c r="H343" s="65"/>
    </row>
    <row r="344" spans="1:8" hidden="1" outlineLevel="3" x14ac:dyDescent="0.3">
      <c r="A344" s="46" t="s">
        <v>52</v>
      </c>
      <c r="B344" s="47" t="s">
        <v>53</v>
      </c>
      <c r="C344" s="48" t="s">
        <v>1</v>
      </c>
      <c r="D344" s="49">
        <v>35.880000000000003</v>
      </c>
      <c r="E344" s="50">
        <v>226.33</v>
      </c>
      <c r="F344" s="50">
        <v>8120.7204000000011</v>
      </c>
      <c r="G344" s="50">
        <v>286.95</v>
      </c>
      <c r="H344" s="50">
        <v>10295.77</v>
      </c>
    </row>
    <row r="345" spans="1:8" hidden="1" outlineLevel="3" x14ac:dyDescent="0.3">
      <c r="A345" s="46" t="s">
        <v>107</v>
      </c>
      <c r="B345" s="47" t="s">
        <v>108</v>
      </c>
      <c r="C345" s="48" t="s">
        <v>19</v>
      </c>
      <c r="D345" s="49">
        <v>3.65</v>
      </c>
      <c r="E345" s="50">
        <v>1959.07</v>
      </c>
      <c r="F345" s="50">
        <v>7150.6054999999997</v>
      </c>
      <c r="G345" s="50">
        <v>1888.45</v>
      </c>
      <c r="H345" s="50">
        <v>6892.84</v>
      </c>
    </row>
    <row r="346" spans="1:8" hidden="1" outlineLevel="3" x14ac:dyDescent="0.3">
      <c r="A346" s="46" t="s">
        <v>55</v>
      </c>
      <c r="B346" s="47" t="s">
        <v>56</v>
      </c>
      <c r="C346" s="48" t="s">
        <v>18</v>
      </c>
      <c r="D346" s="49">
        <v>237.88</v>
      </c>
      <c r="E346" s="50">
        <v>18.12</v>
      </c>
      <c r="F346" s="50">
        <v>4310.3856000000005</v>
      </c>
      <c r="G346" s="50">
        <v>19.75</v>
      </c>
      <c r="H346" s="50">
        <v>4698.13</v>
      </c>
    </row>
    <row r="347" spans="1:8" hidden="1" outlineLevel="3" x14ac:dyDescent="0.3">
      <c r="A347" s="46" t="s">
        <v>60</v>
      </c>
      <c r="B347" s="47" t="s">
        <v>61</v>
      </c>
      <c r="C347" s="48" t="s">
        <v>18</v>
      </c>
      <c r="D347" s="49">
        <v>82.5</v>
      </c>
      <c r="E347" s="50">
        <v>17.27</v>
      </c>
      <c r="F347" s="50">
        <v>1424.7749999999999</v>
      </c>
      <c r="G347" s="50">
        <v>19.38</v>
      </c>
      <c r="H347" s="50">
        <v>1598.85</v>
      </c>
    </row>
    <row r="348" spans="1:8" hidden="1" outlineLevel="3" x14ac:dyDescent="0.3">
      <c r="A348" s="46" t="s">
        <v>57</v>
      </c>
      <c r="B348" s="47" t="s">
        <v>58</v>
      </c>
      <c r="C348" s="48" t="s">
        <v>18</v>
      </c>
      <c r="D348" s="49">
        <v>534.65</v>
      </c>
      <c r="E348" s="50">
        <v>17.12</v>
      </c>
      <c r="F348" s="50">
        <v>9153.2080000000005</v>
      </c>
      <c r="G348" s="50">
        <v>19.18</v>
      </c>
      <c r="H348" s="50">
        <v>10254.59</v>
      </c>
    </row>
    <row r="349" spans="1:8" hidden="1" outlineLevel="2" x14ac:dyDescent="0.3">
      <c r="A349" s="61" t="s">
        <v>166</v>
      </c>
      <c r="B349" s="62" t="s">
        <v>323</v>
      </c>
      <c r="C349" s="63"/>
      <c r="D349" s="64"/>
      <c r="E349" s="65"/>
      <c r="F349" s="65"/>
      <c r="G349" s="65"/>
      <c r="H349" s="65"/>
    </row>
    <row r="350" spans="1:8" hidden="1" outlineLevel="3" x14ac:dyDescent="0.3">
      <c r="A350" s="46" t="s">
        <v>52</v>
      </c>
      <c r="B350" s="47" t="s">
        <v>53</v>
      </c>
      <c r="C350" s="48" t="s">
        <v>1</v>
      </c>
      <c r="D350" s="49">
        <v>21.93</v>
      </c>
      <c r="E350" s="50">
        <v>226.33</v>
      </c>
      <c r="F350" s="50">
        <v>4963.4169000000002</v>
      </c>
      <c r="G350" s="50">
        <v>286.95</v>
      </c>
      <c r="H350" s="50">
        <v>6292.81</v>
      </c>
    </row>
    <row r="351" spans="1:8" hidden="1" outlineLevel="3" x14ac:dyDescent="0.3">
      <c r="A351" s="46" t="s">
        <v>107</v>
      </c>
      <c r="B351" s="47" t="s">
        <v>108</v>
      </c>
      <c r="C351" s="48" t="s">
        <v>19</v>
      </c>
      <c r="D351" s="49">
        <v>3.58</v>
      </c>
      <c r="E351" s="50">
        <v>1959.07</v>
      </c>
      <c r="F351" s="50">
        <v>7013.4705999999996</v>
      </c>
      <c r="G351" s="50">
        <v>1888.45</v>
      </c>
      <c r="H351" s="50">
        <v>6760.65</v>
      </c>
    </row>
    <row r="352" spans="1:8" hidden="1" outlineLevel="3" x14ac:dyDescent="0.3">
      <c r="A352" s="46" t="s">
        <v>55</v>
      </c>
      <c r="B352" s="47" t="s">
        <v>56</v>
      </c>
      <c r="C352" s="48" t="s">
        <v>18</v>
      </c>
      <c r="D352" s="49">
        <v>299.52</v>
      </c>
      <c r="E352" s="50">
        <v>18.12</v>
      </c>
      <c r="F352" s="50">
        <v>5427.3023999999996</v>
      </c>
      <c r="G352" s="50">
        <v>19.75</v>
      </c>
      <c r="H352" s="50">
        <v>5915.52</v>
      </c>
    </row>
    <row r="353" spans="1:10" hidden="1" outlineLevel="3" x14ac:dyDescent="0.3">
      <c r="A353" s="46" t="s">
        <v>60</v>
      </c>
      <c r="B353" s="47" t="s">
        <v>61</v>
      </c>
      <c r="C353" s="48" t="s">
        <v>18</v>
      </c>
      <c r="D353" s="49">
        <v>41.25</v>
      </c>
      <c r="E353" s="50">
        <v>17.27</v>
      </c>
      <c r="F353" s="50">
        <v>712.38749999999993</v>
      </c>
      <c r="G353" s="50">
        <v>19.38</v>
      </c>
      <c r="H353" s="50">
        <v>799.43</v>
      </c>
    </row>
    <row r="354" spans="1:10" hidden="1" outlineLevel="3" x14ac:dyDescent="0.3">
      <c r="A354" s="46" t="s">
        <v>57</v>
      </c>
      <c r="B354" s="47" t="s">
        <v>58</v>
      </c>
      <c r="C354" s="48" t="s">
        <v>18</v>
      </c>
      <c r="D354" s="49">
        <v>623.76</v>
      </c>
      <c r="E354" s="50">
        <v>17.12</v>
      </c>
      <c r="F354" s="50">
        <v>10678.771200000001</v>
      </c>
      <c r="G354" s="50">
        <v>19.18</v>
      </c>
      <c r="H354" s="50">
        <v>11963.72</v>
      </c>
    </row>
    <row r="355" spans="1:10" hidden="1" outlineLevel="2" x14ac:dyDescent="0.3">
      <c r="A355" s="61" t="s">
        <v>167</v>
      </c>
      <c r="B355" s="62" t="s">
        <v>149</v>
      </c>
      <c r="C355" s="63"/>
      <c r="D355" s="64"/>
      <c r="E355" s="65"/>
      <c r="F355" s="65"/>
      <c r="G355" s="65"/>
      <c r="H355" s="65"/>
    </row>
    <row r="356" spans="1:10" hidden="1" outlineLevel="3" x14ac:dyDescent="0.3">
      <c r="A356" s="46" t="s">
        <v>52</v>
      </c>
      <c r="B356" s="47" t="s">
        <v>53</v>
      </c>
      <c r="C356" s="48" t="s">
        <v>1</v>
      </c>
      <c r="D356" s="49">
        <v>31.8</v>
      </c>
      <c r="E356" s="50">
        <v>226.33</v>
      </c>
      <c r="F356" s="50">
        <v>7197.2940000000008</v>
      </c>
      <c r="G356" s="50">
        <v>286.95</v>
      </c>
      <c r="H356" s="50">
        <v>9125.01</v>
      </c>
    </row>
    <row r="357" spans="1:10" hidden="1" outlineLevel="3" x14ac:dyDescent="0.3">
      <c r="A357" s="46" t="s">
        <v>107</v>
      </c>
      <c r="B357" s="47" t="s">
        <v>108</v>
      </c>
      <c r="C357" s="48" t="s">
        <v>19</v>
      </c>
      <c r="D357" s="49">
        <v>4.66</v>
      </c>
      <c r="E357" s="50">
        <v>1959.07</v>
      </c>
      <c r="F357" s="50">
        <v>9129.2662</v>
      </c>
      <c r="G357" s="50">
        <v>1888.45</v>
      </c>
      <c r="H357" s="50">
        <v>8800.18</v>
      </c>
    </row>
    <row r="358" spans="1:10" hidden="1" outlineLevel="3" x14ac:dyDescent="0.3">
      <c r="A358" s="46" t="s">
        <v>55</v>
      </c>
      <c r="B358" s="47" t="s">
        <v>56</v>
      </c>
      <c r="C358" s="48" t="s">
        <v>18</v>
      </c>
      <c r="D358" s="49">
        <v>741.3</v>
      </c>
      <c r="E358" s="50">
        <v>18.12</v>
      </c>
      <c r="F358" s="50">
        <v>13432.356</v>
      </c>
      <c r="G358" s="50">
        <v>19.75</v>
      </c>
      <c r="H358" s="50">
        <v>14640.68</v>
      </c>
    </row>
    <row r="359" spans="1:10" hidden="1" outlineLevel="3" x14ac:dyDescent="0.3">
      <c r="A359" s="46" t="s">
        <v>57</v>
      </c>
      <c r="B359" s="47" t="s">
        <v>58</v>
      </c>
      <c r="C359" s="48" t="s">
        <v>18</v>
      </c>
      <c r="D359" s="49">
        <v>1042.4000000000001</v>
      </c>
      <c r="E359" s="50">
        <v>17.12</v>
      </c>
      <c r="F359" s="50">
        <v>17845.888000000003</v>
      </c>
      <c r="G359" s="50">
        <v>19.18</v>
      </c>
      <c r="H359" s="50">
        <v>19993.23</v>
      </c>
    </row>
    <row r="360" spans="1:10" hidden="1" outlineLevel="2" x14ac:dyDescent="0.3">
      <c r="A360" s="61" t="s">
        <v>168</v>
      </c>
      <c r="B360" s="62" t="s">
        <v>151</v>
      </c>
      <c r="C360" s="63"/>
      <c r="D360" s="64"/>
      <c r="E360" s="65"/>
      <c r="F360" s="65"/>
      <c r="G360" s="65"/>
      <c r="H360" s="65"/>
    </row>
    <row r="361" spans="1:10" hidden="1" outlineLevel="2" x14ac:dyDescent="0.3">
      <c r="A361" s="46" t="s">
        <v>52</v>
      </c>
      <c r="B361" s="47" t="s">
        <v>53</v>
      </c>
      <c r="C361" s="48" t="s">
        <v>1</v>
      </c>
      <c r="D361" s="49">
        <v>89.33</v>
      </c>
      <c r="E361" s="50">
        <v>226.33</v>
      </c>
      <c r="F361" s="50">
        <v>20218.0589</v>
      </c>
      <c r="G361" s="50">
        <v>286.95</v>
      </c>
      <c r="H361" s="50">
        <v>25633.24</v>
      </c>
    </row>
    <row r="362" spans="1:10" hidden="1" outlineLevel="2" x14ac:dyDescent="0.3">
      <c r="A362" s="46" t="s">
        <v>107</v>
      </c>
      <c r="B362" s="47" t="s">
        <v>108</v>
      </c>
      <c r="C362" s="48" t="s">
        <v>19</v>
      </c>
      <c r="D362" s="49">
        <v>8.5</v>
      </c>
      <c r="E362" s="50">
        <v>1959.07</v>
      </c>
      <c r="F362" s="50">
        <v>16652.095000000001</v>
      </c>
      <c r="G362" s="50">
        <v>1888.45</v>
      </c>
      <c r="H362" s="50">
        <v>16051.83</v>
      </c>
    </row>
    <row r="363" spans="1:10" hidden="1" outlineLevel="2" x14ac:dyDescent="0.3">
      <c r="A363" s="46" t="s">
        <v>55</v>
      </c>
      <c r="B363" s="47" t="s">
        <v>56</v>
      </c>
      <c r="C363" s="48" t="s">
        <v>18</v>
      </c>
      <c r="D363" s="49">
        <v>714</v>
      </c>
      <c r="E363" s="50">
        <v>18.12</v>
      </c>
      <c r="F363" s="50">
        <v>12937.68</v>
      </c>
      <c r="G363" s="50">
        <v>19.75</v>
      </c>
      <c r="H363" s="50">
        <v>14101.5</v>
      </c>
    </row>
    <row r="364" spans="1:10" hidden="1" outlineLevel="2" x14ac:dyDescent="0.3">
      <c r="A364" s="46" t="s">
        <v>57</v>
      </c>
      <c r="B364" s="47" t="s">
        <v>58</v>
      </c>
      <c r="C364" s="48" t="s">
        <v>18</v>
      </c>
      <c r="D364" s="49">
        <v>2702.14</v>
      </c>
      <c r="E364" s="50">
        <v>17.12</v>
      </c>
      <c r="F364" s="50">
        <v>46260.6368</v>
      </c>
      <c r="G364" s="50">
        <v>19.18</v>
      </c>
      <c r="H364" s="50">
        <v>51827.05</v>
      </c>
    </row>
    <row r="365" spans="1:10" hidden="1" outlineLevel="1" x14ac:dyDescent="0.3">
      <c r="A365" s="56" t="s">
        <v>169</v>
      </c>
      <c r="B365" s="57" t="s">
        <v>170</v>
      </c>
      <c r="C365" s="58"/>
      <c r="D365" s="59"/>
      <c r="E365" s="60"/>
      <c r="F365" s="60">
        <v>868731.64562474983</v>
      </c>
      <c r="G365" s="60"/>
      <c r="H365" s="60">
        <v>927621.28000000038</v>
      </c>
      <c r="J365" s="66">
        <f>H365-F365</f>
        <v>58889.634375250549</v>
      </c>
    </row>
    <row r="366" spans="1:10" hidden="1" outlineLevel="2" x14ac:dyDescent="0.3">
      <c r="A366" s="61" t="s">
        <v>171</v>
      </c>
      <c r="B366" s="62" t="s">
        <v>121</v>
      </c>
      <c r="C366" s="63"/>
      <c r="D366" s="64"/>
      <c r="E366" s="65"/>
      <c r="F366" s="65"/>
      <c r="G366" s="65"/>
      <c r="H366" s="65"/>
    </row>
    <row r="367" spans="1:10" hidden="1" outlineLevel="3" x14ac:dyDescent="0.3">
      <c r="A367" s="46" t="s">
        <v>122</v>
      </c>
      <c r="B367" s="47" t="s">
        <v>123</v>
      </c>
      <c r="C367" s="48" t="s">
        <v>1</v>
      </c>
      <c r="D367" s="49">
        <v>221.1</v>
      </c>
      <c r="E367" s="50">
        <v>24.56</v>
      </c>
      <c r="F367" s="50">
        <v>5430.2159999999994</v>
      </c>
      <c r="G367" s="50">
        <v>35.39</v>
      </c>
      <c r="H367" s="50">
        <v>7824.73</v>
      </c>
    </row>
    <row r="368" spans="1:10" hidden="1" outlineLevel="3" x14ac:dyDescent="0.3">
      <c r="A368" s="46" t="s">
        <v>124</v>
      </c>
      <c r="B368" s="47" t="s">
        <v>125</v>
      </c>
      <c r="C368" s="48" t="s">
        <v>1</v>
      </c>
      <c r="D368" s="49">
        <v>214.71</v>
      </c>
      <c r="E368" s="50">
        <v>234.05</v>
      </c>
      <c r="F368" s="50">
        <v>50252.875500000002</v>
      </c>
      <c r="G368" s="50">
        <v>104.22</v>
      </c>
      <c r="H368" s="50">
        <v>22377.08</v>
      </c>
    </row>
    <row r="369" spans="1:8" hidden="1" outlineLevel="3" x14ac:dyDescent="0.3">
      <c r="A369" s="46" t="s">
        <v>126</v>
      </c>
      <c r="B369" s="47" t="s">
        <v>127</v>
      </c>
      <c r="C369" s="48" t="s">
        <v>19</v>
      </c>
      <c r="D369" s="49">
        <v>13.5</v>
      </c>
      <c r="E369" s="50">
        <v>2460.35</v>
      </c>
      <c r="F369" s="50">
        <v>33214.724999999999</v>
      </c>
      <c r="G369" s="50">
        <v>2462.5100000000002</v>
      </c>
      <c r="H369" s="50">
        <v>33243.89</v>
      </c>
    </row>
    <row r="370" spans="1:8" hidden="1" outlineLevel="3" x14ac:dyDescent="0.3">
      <c r="A370" s="46" t="s">
        <v>128</v>
      </c>
      <c r="B370" s="47" t="s">
        <v>129</v>
      </c>
      <c r="C370" s="48" t="s">
        <v>2</v>
      </c>
      <c r="D370" s="49">
        <v>241.11</v>
      </c>
      <c r="E370" s="50">
        <v>102.38</v>
      </c>
      <c r="F370" s="50">
        <v>24684.841800000002</v>
      </c>
      <c r="G370" s="50">
        <v>123.91</v>
      </c>
      <c r="H370" s="50">
        <v>29875.94</v>
      </c>
    </row>
    <row r="371" spans="1:8" hidden="1" outlineLevel="3" x14ac:dyDescent="0.3">
      <c r="A371" s="46" t="s">
        <v>55</v>
      </c>
      <c r="B371" s="47" t="s">
        <v>56</v>
      </c>
      <c r="C371" s="48" t="s">
        <v>18</v>
      </c>
      <c r="D371" s="49">
        <v>458.45</v>
      </c>
      <c r="E371" s="50">
        <v>18.12</v>
      </c>
      <c r="F371" s="50">
        <v>8307.1139999999996</v>
      </c>
      <c r="G371" s="50">
        <v>19.75</v>
      </c>
      <c r="H371" s="50">
        <v>9054.39</v>
      </c>
    </row>
    <row r="372" spans="1:8" hidden="1" outlineLevel="3" x14ac:dyDescent="0.3">
      <c r="A372" s="46" t="s">
        <v>130</v>
      </c>
      <c r="B372" s="47" t="s">
        <v>131</v>
      </c>
      <c r="C372" s="48" t="s">
        <v>19</v>
      </c>
      <c r="D372" s="49">
        <v>37.6</v>
      </c>
      <c r="E372" s="50">
        <v>885.77</v>
      </c>
      <c r="F372" s="50">
        <v>33304.951999999997</v>
      </c>
      <c r="G372" s="50">
        <v>835.82</v>
      </c>
      <c r="H372" s="50">
        <v>31426.83</v>
      </c>
    </row>
    <row r="373" spans="1:8" hidden="1" outlineLevel="2" x14ac:dyDescent="0.3">
      <c r="A373" s="61" t="s">
        <v>172</v>
      </c>
      <c r="B373" s="62" t="s">
        <v>133</v>
      </c>
      <c r="C373" s="63"/>
      <c r="D373" s="64"/>
      <c r="E373" s="65"/>
      <c r="F373" s="65"/>
      <c r="G373" s="65"/>
      <c r="H373" s="65"/>
    </row>
    <row r="374" spans="1:8" hidden="1" outlineLevel="3" x14ac:dyDescent="0.3">
      <c r="A374" s="46" t="s">
        <v>55</v>
      </c>
      <c r="B374" s="47" t="s">
        <v>56</v>
      </c>
      <c r="C374" s="48" t="s">
        <v>18</v>
      </c>
      <c r="D374" s="49">
        <v>3212.3</v>
      </c>
      <c r="E374" s="50">
        <v>18.12</v>
      </c>
      <c r="F374" s="50">
        <v>58206.876000000004</v>
      </c>
      <c r="G374" s="50">
        <v>19.75</v>
      </c>
      <c r="H374" s="50">
        <v>63442.93</v>
      </c>
    </row>
    <row r="375" spans="1:8" hidden="1" outlineLevel="3" x14ac:dyDescent="0.3">
      <c r="A375" s="46" t="s">
        <v>52</v>
      </c>
      <c r="B375" s="47" t="s">
        <v>53</v>
      </c>
      <c r="C375" s="48" t="s">
        <v>1</v>
      </c>
      <c r="D375" s="49">
        <v>214.94</v>
      </c>
      <c r="E375" s="50">
        <v>226.33</v>
      </c>
      <c r="F375" s="50">
        <v>48647.370200000005</v>
      </c>
      <c r="G375" s="50">
        <v>287.64</v>
      </c>
      <c r="H375" s="50">
        <v>61825.34</v>
      </c>
    </row>
    <row r="376" spans="1:8" hidden="1" outlineLevel="3" x14ac:dyDescent="0.3">
      <c r="A376" s="46" t="s">
        <v>107</v>
      </c>
      <c r="B376" s="47" t="s">
        <v>108</v>
      </c>
      <c r="C376" s="48" t="s">
        <v>19</v>
      </c>
      <c r="D376" s="49">
        <v>20.34</v>
      </c>
      <c r="E376" s="50">
        <v>1959.07</v>
      </c>
      <c r="F376" s="50">
        <v>39847.483800000002</v>
      </c>
      <c r="G376" s="50">
        <v>1878.01</v>
      </c>
      <c r="H376" s="50">
        <v>38198.720000000001</v>
      </c>
    </row>
    <row r="377" spans="1:8" hidden="1" outlineLevel="2" x14ac:dyDescent="0.3">
      <c r="A377" s="61" t="s">
        <v>173</v>
      </c>
      <c r="B377" s="62" t="s">
        <v>110</v>
      </c>
      <c r="C377" s="63"/>
      <c r="D377" s="64"/>
      <c r="E377" s="65"/>
      <c r="F377" s="65"/>
      <c r="G377" s="65"/>
      <c r="H377" s="65"/>
    </row>
    <row r="378" spans="1:8" hidden="1" outlineLevel="3" x14ac:dyDescent="0.3">
      <c r="A378" s="46" t="s">
        <v>52</v>
      </c>
      <c r="B378" s="47" t="s">
        <v>53</v>
      </c>
      <c r="C378" s="48" t="s">
        <v>1</v>
      </c>
      <c r="D378" s="49">
        <v>0.84</v>
      </c>
      <c r="E378" s="50">
        <v>226.33</v>
      </c>
      <c r="F378" s="50">
        <v>190.1172</v>
      </c>
      <c r="G378" s="50">
        <v>297.69</v>
      </c>
      <c r="H378" s="50">
        <v>1786.14</v>
      </c>
    </row>
    <row r="379" spans="1:8" hidden="1" outlineLevel="3" x14ac:dyDescent="0.3">
      <c r="A379" s="46" t="s">
        <v>107</v>
      </c>
      <c r="B379" s="47" t="s">
        <v>108</v>
      </c>
      <c r="C379" s="48" t="s">
        <v>19</v>
      </c>
      <c r="D379" s="49">
        <v>2.65</v>
      </c>
      <c r="E379" s="50">
        <v>1959.07</v>
      </c>
      <c r="F379" s="50">
        <v>5191.5355</v>
      </c>
      <c r="G379" s="50">
        <v>1880.09</v>
      </c>
      <c r="H379" s="50">
        <v>4982.24</v>
      </c>
    </row>
    <row r="380" spans="1:8" hidden="1" outlineLevel="3" x14ac:dyDescent="0.3">
      <c r="A380" s="46" t="s">
        <v>55</v>
      </c>
      <c r="B380" s="47" t="s">
        <v>56</v>
      </c>
      <c r="C380" s="48" t="s">
        <v>18</v>
      </c>
      <c r="D380" s="49">
        <v>90.08</v>
      </c>
      <c r="E380" s="50">
        <v>18.12</v>
      </c>
      <c r="F380" s="50">
        <v>1632.2496000000001</v>
      </c>
      <c r="G380" s="50">
        <v>19.75</v>
      </c>
      <c r="H380" s="50">
        <v>1779.08</v>
      </c>
    </row>
    <row r="381" spans="1:8" hidden="1" outlineLevel="3" x14ac:dyDescent="0.3">
      <c r="A381" s="46" t="s">
        <v>313</v>
      </c>
      <c r="B381" s="47" t="s">
        <v>58</v>
      </c>
      <c r="C381" s="48" t="s">
        <v>18</v>
      </c>
      <c r="D381" s="49">
        <v>31.29</v>
      </c>
      <c r="E381" s="50">
        <v>17.12</v>
      </c>
      <c r="F381" s="50">
        <v>535.6848</v>
      </c>
      <c r="G381" s="50">
        <v>19.18</v>
      </c>
      <c r="H381" s="50">
        <v>600.14</v>
      </c>
    </row>
    <row r="382" spans="1:8" hidden="1" outlineLevel="3" x14ac:dyDescent="0.3">
      <c r="A382" s="46" t="s">
        <v>74</v>
      </c>
      <c r="B382" s="47" t="s">
        <v>75</v>
      </c>
      <c r="C382" s="48" t="s">
        <v>18</v>
      </c>
      <c r="D382" s="49">
        <v>166.86</v>
      </c>
      <c r="E382" s="50">
        <v>17.12</v>
      </c>
      <c r="F382" s="50">
        <v>2856.6432000000004</v>
      </c>
      <c r="G382" s="50">
        <v>18.97</v>
      </c>
      <c r="H382" s="50">
        <v>3165.33</v>
      </c>
    </row>
    <row r="383" spans="1:8" hidden="1" outlineLevel="2" x14ac:dyDescent="0.3">
      <c r="A383" s="61" t="s">
        <v>174</v>
      </c>
      <c r="B383" s="62" t="s">
        <v>312</v>
      </c>
      <c r="C383" s="63"/>
      <c r="D383" s="64"/>
      <c r="E383" s="65"/>
      <c r="F383" s="65"/>
      <c r="G383" s="65"/>
      <c r="H383" s="65"/>
    </row>
    <row r="384" spans="1:8" hidden="1" outlineLevel="3" x14ac:dyDescent="0.3">
      <c r="A384" s="46" t="s">
        <v>52</v>
      </c>
      <c r="B384" s="47" t="s">
        <v>53</v>
      </c>
      <c r="C384" s="48" t="s">
        <v>1</v>
      </c>
      <c r="D384" s="49">
        <v>113.4</v>
      </c>
      <c r="E384" s="50">
        <v>226.33</v>
      </c>
      <c r="F384" s="50">
        <v>25665.822000000004</v>
      </c>
      <c r="G384" s="50">
        <v>297.69</v>
      </c>
      <c r="H384" s="50">
        <v>33758.050000000003</v>
      </c>
    </row>
    <row r="385" spans="1:8" hidden="1" outlineLevel="3" x14ac:dyDescent="0.3">
      <c r="A385" s="46" t="s">
        <v>107</v>
      </c>
      <c r="B385" s="47" t="s">
        <v>108</v>
      </c>
      <c r="C385" s="48" t="s">
        <v>19</v>
      </c>
      <c r="D385" s="49">
        <v>11.91</v>
      </c>
      <c r="E385" s="50">
        <v>1959.07</v>
      </c>
      <c r="F385" s="50">
        <v>23332.523699999998</v>
      </c>
      <c r="G385" s="50">
        <v>1880.09</v>
      </c>
      <c r="H385" s="50">
        <v>22391.87</v>
      </c>
    </row>
    <row r="386" spans="1:8" hidden="1" outlineLevel="3" x14ac:dyDescent="0.3">
      <c r="A386" s="46" t="s">
        <v>55</v>
      </c>
      <c r="B386" s="47" t="s">
        <v>56</v>
      </c>
      <c r="C386" s="48" t="s">
        <v>18</v>
      </c>
      <c r="D386" s="49">
        <v>90.08</v>
      </c>
      <c r="E386" s="50">
        <v>18.12</v>
      </c>
      <c r="F386" s="50">
        <v>1632.2496000000001</v>
      </c>
      <c r="G386" s="50">
        <v>19.75</v>
      </c>
      <c r="H386" s="50">
        <v>1779.08</v>
      </c>
    </row>
    <row r="387" spans="1:8" hidden="1" outlineLevel="3" x14ac:dyDescent="0.3">
      <c r="A387" s="46" t="s">
        <v>57</v>
      </c>
      <c r="B387" s="47" t="s">
        <v>58</v>
      </c>
      <c r="C387" s="48" t="s">
        <v>18</v>
      </c>
      <c r="D387" s="49">
        <v>1689.66</v>
      </c>
      <c r="E387" s="50">
        <v>17.12</v>
      </c>
      <c r="F387" s="50">
        <v>28926.979200000002</v>
      </c>
      <c r="G387" s="50">
        <v>19.18</v>
      </c>
      <c r="H387" s="50">
        <v>32407.68</v>
      </c>
    </row>
    <row r="388" spans="1:8" hidden="1" outlineLevel="2" x14ac:dyDescent="0.3">
      <c r="A388" s="61" t="s">
        <v>175</v>
      </c>
      <c r="B388" s="62" t="s">
        <v>300</v>
      </c>
      <c r="C388" s="63"/>
      <c r="D388" s="64"/>
      <c r="E388" s="65"/>
      <c r="F388" s="65"/>
      <c r="G388" s="65"/>
      <c r="H388" s="65"/>
    </row>
    <row r="389" spans="1:8" hidden="1" outlineLevel="3" x14ac:dyDescent="0.3">
      <c r="A389" s="46" t="s">
        <v>52</v>
      </c>
      <c r="B389" s="47" t="s">
        <v>53</v>
      </c>
      <c r="C389" s="48" t="s">
        <v>1</v>
      </c>
      <c r="D389" s="49">
        <v>32.630000000000003</v>
      </c>
      <c r="E389" s="50">
        <v>226.33</v>
      </c>
      <c r="F389" s="50">
        <v>7385.1479000000008</v>
      </c>
      <c r="G389" s="50">
        <v>268.12</v>
      </c>
      <c r="H389" s="50">
        <v>8748.76</v>
      </c>
    </row>
    <row r="390" spans="1:8" hidden="1" outlineLevel="3" x14ac:dyDescent="0.3">
      <c r="A390" s="46" t="s">
        <v>107</v>
      </c>
      <c r="B390" s="47" t="s">
        <v>108</v>
      </c>
      <c r="C390" s="48" t="s">
        <v>19</v>
      </c>
      <c r="D390" s="49">
        <v>3.41</v>
      </c>
      <c r="E390" s="50">
        <v>1959.07</v>
      </c>
      <c r="F390" s="50">
        <v>6680.4287000000004</v>
      </c>
      <c r="G390" s="50">
        <v>1864.78</v>
      </c>
      <c r="H390" s="50">
        <v>6358.9</v>
      </c>
    </row>
    <row r="391" spans="1:8" hidden="1" outlineLevel="3" x14ac:dyDescent="0.3">
      <c r="A391" s="46" t="s">
        <v>55</v>
      </c>
      <c r="B391" s="47" t="s">
        <v>56</v>
      </c>
      <c r="C391" s="48" t="s">
        <v>18</v>
      </c>
      <c r="D391" s="49">
        <v>198.17</v>
      </c>
      <c r="E391" s="50">
        <v>18.12</v>
      </c>
      <c r="F391" s="50">
        <v>3590.8404</v>
      </c>
      <c r="G391" s="50">
        <v>19.75</v>
      </c>
      <c r="H391" s="50">
        <v>3913.86</v>
      </c>
    </row>
    <row r="392" spans="1:8" hidden="1" outlineLevel="3" x14ac:dyDescent="0.3">
      <c r="A392" s="46" t="s">
        <v>63</v>
      </c>
      <c r="B392" s="47" t="s">
        <v>64</v>
      </c>
      <c r="C392" s="48" t="s">
        <v>18</v>
      </c>
      <c r="D392" s="49">
        <v>270.41000000000003</v>
      </c>
      <c r="E392" s="50">
        <v>17.440000000000001</v>
      </c>
      <c r="F392" s="50">
        <v>4715.9504000000006</v>
      </c>
      <c r="G392" s="50">
        <v>19.68</v>
      </c>
      <c r="H392" s="50">
        <v>5321.67</v>
      </c>
    </row>
    <row r="393" spans="1:8" hidden="1" outlineLevel="3" x14ac:dyDescent="0.3">
      <c r="A393" s="46" t="s">
        <v>57</v>
      </c>
      <c r="B393" s="47" t="s">
        <v>58</v>
      </c>
      <c r="C393" s="48" t="s">
        <v>18</v>
      </c>
      <c r="D393" s="49">
        <v>250.32</v>
      </c>
      <c r="E393" s="50">
        <v>17.12</v>
      </c>
      <c r="F393" s="50">
        <v>4285.4784</v>
      </c>
      <c r="G393" s="50">
        <v>19.18</v>
      </c>
      <c r="H393" s="50">
        <v>4801.1400000000003</v>
      </c>
    </row>
    <row r="394" spans="1:8" hidden="1" outlineLevel="2" x14ac:dyDescent="0.3">
      <c r="A394" s="61" t="s">
        <v>176</v>
      </c>
      <c r="B394" s="62" t="s">
        <v>79</v>
      </c>
      <c r="C394" s="63"/>
      <c r="D394" s="64"/>
      <c r="E394" s="65"/>
      <c r="F394" s="65"/>
      <c r="G394" s="65"/>
      <c r="H394" s="65"/>
    </row>
    <row r="395" spans="1:8" hidden="1" outlineLevel="3" x14ac:dyDescent="0.3">
      <c r="A395" s="46" t="s">
        <v>52</v>
      </c>
      <c r="B395" s="47" t="s">
        <v>53</v>
      </c>
      <c r="C395" s="48" t="s">
        <v>1</v>
      </c>
      <c r="D395" s="49">
        <v>51.18</v>
      </c>
      <c r="E395" s="50">
        <v>226.33</v>
      </c>
      <c r="F395" s="50">
        <v>11583.5694</v>
      </c>
      <c r="G395" s="50">
        <v>268.12</v>
      </c>
      <c r="H395" s="50">
        <v>13722.38</v>
      </c>
    </row>
    <row r="396" spans="1:8" hidden="1" outlineLevel="3" x14ac:dyDescent="0.3">
      <c r="A396" s="46" t="s">
        <v>107</v>
      </c>
      <c r="B396" s="47" t="s">
        <v>108</v>
      </c>
      <c r="C396" s="48" t="s">
        <v>19</v>
      </c>
      <c r="D396" s="49">
        <v>5.0999999999999996</v>
      </c>
      <c r="E396" s="50">
        <v>1959.07</v>
      </c>
      <c r="F396" s="50">
        <v>9991.2569999999996</v>
      </c>
      <c r="G396" s="50">
        <v>1864.78</v>
      </c>
      <c r="H396" s="50">
        <v>9510.3799999999992</v>
      </c>
    </row>
    <row r="397" spans="1:8" hidden="1" outlineLevel="3" x14ac:dyDescent="0.3">
      <c r="A397" s="46" t="s">
        <v>55</v>
      </c>
      <c r="B397" s="47" t="s">
        <v>56</v>
      </c>
      <c r="C397" s="48" t="s">
        <v>18</v>
      </c>
      <c r="D397" s="49">
        <v>117.6</v>
      </c>
      <c r="E397" s="50">
        <v>18.12</v>
      </c>
      <c r="F397" s="50">
        <v>2130.9119999999998</v>
      </c>
      <c r="G397" s="50">
        <v>19.75</v>
      </c>
      <c r="H397" s="50">
        <v>2322.6</v>
      </c>
    </row>
    <row r="398" spans="1:8" hidden="1" outlineLevel="3" x14ac:dyDescent="0.3">
      <c r="A398" s="46" t="s">
        <v>63</v>
      </c>
      <c r="B398" s="47" t="s">
        <v>64</v>
      </c>
      <c r="C398" s="48" t="s">
        <v>18</v>
      </c>
      <c r="D398" s="49">
        <v>259.76</v>
      </c>
      <c r="E398" s="50">
        <v>17.440000000000001</v>
      </c>
      <c r="F398" s="50">
        <v>4530.2143999999998</v>
      </c>
      <c r="G398" s="50">
        <v>19.68</v>
      </c>
      <c r="H398" s="50">
        <v>5112.08</v>
      </c>
    </row>
    <row r="399" spans="1:8" hidden="1" outlineLevel="3" x14ac:dyDescent="0.3">
      <c r="A399" s="46" t="s">
        <v>60</v>
      </c>
      <c r="B399" s="47" t="s">
        <v>61</v>
      </c>
      <c r="C399" s="48" t="s">
        <v>18</v>
      </c>
      <c r="D399" s="49">
        <v>65.180000000000007</v>
      </c>
      <c r="E399" s="50">
        <v>17.27</v>
      </c>
      <c r="F399" s="50">
        <v>1125.6586</v>
      </c>
      <c r="G399" s="50">
        <v>19.38</v>
      </c>
      <c r="H399" s="50">
        <v>1263.19</v>
      </c>
    </row>
    <row r="400" spans="1:8" hidden="1" outlineLevel="3" x14ac:dyDescent="0.3">
      <c r="A400" s="46" t="s">
        <v>57</v>
      </c>
      <c r="B400" s="47" t="s">
        <v>58</v>
      </c>
      <c r="C400" s="48" t="s">
        <v>18</v>
      </c>
      <c r="D400" s="49">
        <v>125.12</v>
      </c>
      <c r="E400" s="50">
        <v>17.12</v>
      </c>
      <c r="F400" s="50">
        <v>2142.0544</v>
      </c>
      <c r="G400" s="50">
        <v>19.18</v>
      </c>
      <c r="H400" s="50">
        <v>2399.8000000000002</v>
      </c>
    </row>
    <row r="401" spans="1:8" hidden="1" outlineLevel="3" x14ac:dyDescent="0.3">
      <c r="A401" s="46" t="s">
        <v>294</v>
      </c>
      <c r="B401" s="47" t="s">
        <v>75</v>
      </c>
      <c r="C401" s="48" t="s">
        <v>18</v>
      </c>
      <c r="D401" s="49">
        <v>779.1</v>
      </c>
      <c r="E401" s="50">
        <v>17.12</v>
      </c>
      <c r="F401" s="50">
        <v>13338.192000000001</v>
      </c>
      <c r="G401" s="50">
        <v>18.97</v>
      </c>
      <c r="H401" s="50">
        <v>14779.53</v>
      </c>
    </row>
    <row r="402" spans="1:8" hidden="1" outlineLevel="2" x14ac:dyDescent="0.3">
      <c r="A402" s="61" t="s">
        <v>177</v>
      </c>
      <c r="B402" s="62" t="s">
        <v>321</v>
      </c>
      <c r="C402" s="63"/>
      <c r="D402" s="64"/>
      <c r="E402" s="65"/>
      <c r="F402" s="65"/>
      <c r="G402" s="65"/>
      <c r="H402" s="65"/>
    </row>
    <row r="403" spans="1:8" hidden="1" outlineLevel="3" x14ac:dyDescent="0.3">
      <c r="A403" s="46" t="s">
        <v>52</v>
      </c>
      <c r="B403" s="47" t="s">
        <v>53</v>
      </c>
      <c r="C403" s="48" t="s">
        <v>1</v>
      </c>
      <c r="D403" s="49">
        <v>3.78</v>
      </c>
      <c r="E403" s="50">
        <v>226.33</v>
      </c>
      <c r="F403" s="50">
        <v>855.52740000000006</v>
      </c>
      <c r="G403" s="50">
        <v>297.69</v>
      </c>
      <c r="H403" s="50">
        <v>1125.27</v>
      </c>
    </row>
    <row r="404" spans="1:8" hidden="1" outlineLevel="3" x14ac:dyDescent="0.3">
      <c r="A404" s="46" t="s">
        <v>107</v>
      </c>
      <c r="B404" s="47" t="s">
        <v>108</v>
      </c>
      <c r="C404" s="48" t="s">
        <v>19</v>
      </c>
      <c r="D404" s="49">
        <v>1.0064249999999999</v>
      </c>
      <c r="E404" s="50">
        <v>1959.07</v>
      </c>
      <c r="F404" s="50">
        <v>1971.6570247499997</v>
      </c>
      <c r="G404" s="50">
        <v>1880.09</v>
      </c>
      <c r="H404" s="50">
        <v>1898.89</v>
      </c>
    </row>
    <row r="405" spans="1:8" hidden="1" outlineLevel="3" x14ac:dyDescent="0.3">
      <c r="A405" s="46" t="s">
        <v>55</v>
      </c>
      <c r="B405" s="47" t="s">
        <v>56</v>
      </c>
      <c r="C405" s="48" t="s">
        <v>18</v>
      </c>
      <c r="D405" s="49">
        <v>25.2</v>
      </c>
      <c r="E405" s="50">
        <v>18.12</v>
      </c>
      <c r="F405" s="50">
        <v>456.62400000000002</v>
      </c>
      <c r="G405" s="50">
        <v>19.75</v>
      </c>
      <c r="H405" s="50">
        <v>497.7</v>
      </c>
    </row>
    <row r="406" spans="1:8" hidden="1" outlineLevel="3" x14ac:dyDescent="0.3">
      <c r="A406" s="46" t="s">
        <v>63</v>
      </c>
      <c r="B406" s="47" t="s">
        <v>64</v>
      </c>
      <c r="C406" s="48" t="s">
        <v>18</v>
      </c>
      <c r="D406" s="49">
        <v>65.52</v>
      </c>
      <c r="E406" s="50">
        <v>17.440000000000001</v>
      </c>
      <c r="F406" s="50">
        <v>1142.6687999999999</v>
      </c>
      <c r="G406" s="50">
        <v>19.68</v>
      </c>
      <c r="H406" s="50">
        <v>1289.43</v>
      </c>
    </row>
    <row r="407" spans="1:8" hidden="1" outlineLevel="2" x14ac:dyDescent="0.3">
      <c r="A407" s="61" t="s">
        <v>178</v>
      </c>
      <c r="B407" s="62" t="s">
        <v>141</v>
      </c>
      <c r="C407" s="63"/>
      <c r="D407" s="64"/>
      <c r="E407" s="65"/>
      <c r="F407" s="65"/>
      <c r="G407" s="65"/>
      <c r="H407" s="65"/>
    </row>
    <row r="408" spans="1:8" hidden="1" outlineLevel="3" x14ac:dyDescent="0.3">
      <c r="A408" s="46" t="s">
        <v>52</v>
      </c>
      <c r="B408" s="47" t="s">
        <v>53</v>
      </c>
      <c r="C408" s="48" t="s">
        <v>1</v>
      </c>
      <c r="D408" s="49">
        <v>8.4</v>
      </c>
      <c r="E408" s="50">
        <v>226.33</v>
      </c>
      <c r="F408" s="50">
        <v>1901.1720000000003</v>
      </c>
      <c r="G408" s="50">
        <v>238.17</v>
      </c>
      <c r="H408" s="50">
        <v>2000.63</v>
      </c>
    </row>
    <row r="409" spans="1:8" hidden="1" outlineLevel="3" x14ac:dyDescent="0.3">
      <c r="A409" s="46" t="s">
        <v>107</v>
      </c>
      <c r="B409" s="47" t="s">
        <v>108</v>
      </c>
      <c r="C409" s="48" t="s">
        <v>19</v>
      </c>
      <c r="D409" s="49">
        <v>0.98</v>
      </c>
      <c r="E409" s="50">
        <v>1959.07</v>
      </c>
      <c r="F409" s="50">
        <v>1919.8886</v>
      </c>
      <c r="G409" s="50">
        <v>1880.09</v>
      </c>
      <c r="H409" s="50">
        <v>1842.49</v>
      </c>
    </row>
    <row r="410" spans="1:8" hidden="1" outlineLevel="3" x14ac:dyDescent="0.3">
      <c r="A410" s="46" t="s">
        <v>55</v>
      </c>
      <c r="B410" s="47" t="s">
        <v>56</v>
      </c>
      <c r="C410" s="48" t="s">
        <v>18</v>
      </c>
      <c r="D410" s="49">
        <v>56.73</v>
      </c>
      <c r="E410" s="50">
        <v>18.12</v>
      </c>
      <c r="F410" s="50">
        <v>1027.9476</v>
      </c>
      <c r="G410" s="50">
        <v>19.75</v>
      </c>
      <c r="H410" s="50">
        <v>1120.42</v>
      </c>
    </row>
    <row r="411" spans="1:8" hidden="1" outlineLevel="3" x14ac:dyDescent="0.3">
      <c r="A411" s="46" t="s">
        <v>63</v>
      </c>
      <c r="B411" s="47" t="s">
        <v>64</v>
      </c>
      <c r="C411" s="48" t="s">
        <v>18</v>
      </c>
      <c r="D411" s="49">
        <v>83.68</v>
      </c>
      <c r="E411" s="50">
        <v>17.440000000000001</v>
      </c>
      <c r="F411" s="50">
        <v>1459.3792000000003</v>
      </c>
      <c r="G411" s="50">
        <v>19.68</v>
      </c>
      <c r="H411" s="50">
        <v>1646.82</v>
      </c>
    </row>
    <row r="412" spans="1:8" hidden="1" outlineLevel="3" x14ac:dyDescent="0.3">
      <c r="A412" s="46" t="s">
        <v>57</v>
      </c>
      <c r="B412" s="47" t="s">
        <v>58</v>
      </c>
      <c r="C412" s="48" t="s">
        <v>18</v>
      </c>
      <c r="D412" s="49">
        <v>122.28</v>
      </c>
      <c r="E412" s="50">
        <v>17.12</v>
      </c>
      <c r="F412" s="50">
        <v>2093.4336000000003</v>
      </c>
      <c r="G412" s="50">
        <v>19.18</v>
      </c>
      <c r="H412" s="50">
        <v>2345.33</v>
      </c>
    </row>
    <row r="413" spans="1:8" hidden="1" outlineLevel="3" x14ac:dyDescent="0.3">
      <c r="A413" s="46" t="s">
        <v>74</v>
      </c>
      <c r="B413" s="47" t="s">
        <v>75</v>
      </c>
      <c r="C413" s="48" t="s">
        <v>18</v>
      </c>
      <c r="D413" s="49">
        <v>122.28</v>
      </c>
      <c r="E413" s="50">
        <v>17.12</v>
      </c>
      <c r="F413" s="50">
        <v>2093.4336000000003</v>
      </c>
      <c r="G413" s="50">
        <v>18.97</v>
      </c>
      <c r="H413" s="50">
        <v>2319.65</v>
      </c>
    </row>
    <row r="414" spans="1:8" hidden="1" outlineLevel="2" x14ac:dyDescent="0.3">
      <c r="A414" s="61" t="s">
        <v>179</v>
      </c>
      <c r="B414" s="62" t="s">
        <v>143</v>
      </c>
      <c r="C414" s="63"/>
      <c r="D414" s="64"/>
      <c r="E414" s="65"/>
      <c r="F414" s="65"/>
      <c r="G414" s="65"/>
      <c r="H414" s="65"/>
    </row>
    <row r="415" spans="1:8" hidden="1" outlineLevel="3" x14ac:dyDescent="0.3">
      <c r="A415" s="46" t="s">
        <v>52</v>
      </c>
      <c r="B415" s="47" t="s">
        <v>53</v>
      </c>
      <c r="C415" s="48" t="s">
        <v>1</v>
      </c>
      <c r="D415" s="49">
        <v>95.04</v>
      </c>
      <c r="E415" s="50">
        <v>226.33</v>
      </c>
      <c r="F415" s="50">
        <v>21510.403200000004</v>
      </c>
      <c r="G415" s="50">
        <v>286.95</v>
      </c>
      <c r="H415" s="50">
        <v>27271.73</v>
      </c>
    </row>
    <row r="416" spans="1:8" hidden="1" outlineLevel="3" x14ac:dyDescent="0.3">
      <c r="A416" s="46" t="s">
        <v>107</v>
      </c>
      <c r="B416" s="47" t="s">
        <v>108</v>
      </c>
      <c r="C416" s="48" t="s">
        <v>19</v>
      </c>
      <c r="D416" s="49">
        <v>15.55</v>
      </c>
      <c r="E416" s="50">
        <v>1959.07</v>
      </c>
      <c r="F416" s="50">
        <v>30463.538499999999</v>
      </c>
      <c r="G416" s="50">
        <v>1888.45</v>
      </c>
      <c r="H416" s="50">
        <v>29365.4</v>
      </c>
    </row>
    <row r="417" spans="1:8" hidden="1" outlineLevel="3" x14ac:dyDescent="0.3">
      <c r="A417" s="46" t="s">
        <v>55</v>
      </c>
      <c r="B417" s="47" t="s">
        <v>56</v>
      </c>
      <c r="C417" s="48" t="s">
        <v>18</v>
      </c>
      <c r="D417" s="49">
        <v>559.1</v>
      </c>
      <c r="E417" s="50">
        <v>18.12</v>
      </c>
      <c r="F417" s="50">
        <v>10130.892000000002</v>
      </c>
      <c r="G417" s="50">
        <v>19.75</v>
      </c>
      <c r="H417" s="50">
        <v>11042.23</v>
      </c>
    </row>
    <row r="418" spans="1:8" hidden="1" outlineLevel="3" x14ac:dyDescent="0.3">
      <c r="A418" s="46" t="s">
        <v>60</v>
      </c>
      <c r="B418" s="47" t="s">
        <v>61</v>
      </c>
      <c r="C418" s="48" t="s">
        <v>18</v>
      </c>
      <c r="D418" s="49">
        <v>178.79</v>
      </c>
      <c r="E418" s="50">
        <v>17.27</v>
      </c>
      <c r="F418" s="50">
        <v>3087.7032999999997</v>
      </c>
      <c r="G418" s="50">
        <v>19.38</v>
      </c>
      <c r="H418" s="50">
        <v>3464.95</v>
      </c>
    </row>
    <row r="419" spans="1:8" hidden="1" outlineLevel="3" x14ac:dyDescent="0.3">
      <c r="A419" s="46" t="s">
        <v>57</v>
      </c>
      <c r="B419" s="47" t="s">
        <v>58</v>
      </c>
      <c r="C419" s="48" t="s">
        <v>18</v>
      </c>
      <c r="D419" s="49">
        <v>1544.83</v>
      </c>
      <c r="E419" s="50">
        <v>17.12</v>
      </c>
      <c r="F419" s="50">
        <v>26447.489600000001</v>
      </c>
      <c r="G419" s="50">
        <v>19.18</v>
      </c>
      <c r="H419" s="50">
        <v>29629.84</v>
      </c>
    </row>
    <row r="420" spans="1:8" hidden="1" outlineLevel="2" x14ac:dyDescent="0.3">
      <c r="A420" s="61" t="s">
        <v>180</v>
      </c>
      <c r="B420" s="62" t="s">
        <v>145</v>
      </c>
      <c r="C420" s="63"/>
      <c r="D420" s="64"/>
      <c r="E420" s="65"/>
      <c r="F420" s="65"/>
      <c r="G420" s="65"/>
      <c r="H420" s="65"/>
    </row>
    <row r="421" spans="1:8" hidden="1" outlineLevel="3" x14ac:dyDescent="0.3">
      <c r="A421" s="46" t="s">
        <v>52</v>
      </c>
      <c r="B421" s="47" t="s">
        <v>53</v>
      </c>
      <c r="C421" s="48" t="s">
        <v>1</v>
      </c>
      <c r="D421" s="49">
        <v>89.94</v>
      </c>
      <c r="E421" s="50">
        <v>226.33</v>
      </c>
      <c r="F421" s="50">
        <v>20356.120200000001</v>
      </c>
      <c r="G421" s="50">
        <v>286.95</v>
      </c>
      <c r="H421" s="50">
        <v>25808.28</v>
      </c>
    </row>
    <row r="422" spans="1:8" hidden="1" outlineLevel="3" x14ac:dyDescent="0.3">
      <c r="A422" s="46" t="s">
        <v>107</v>
      </c>
      <c r="B422" s="47" t="s">
        <v>108</v>
      </c>
      <c r="C422" s="48" t="s">
        <v>19</v>
      </c>
      <c r="D422" s="49">
        <v>10.78</v>
      </c>
      <c r="E422" s="50">
        <v>1959.07</v>
      </c>
      <c r="F422" s="50">
        <v>21118.774599999997</v>
      </c>
      <c r="G422" s="50">
        <v>1888.45</v>
      </c>
      <c r="H422" s="50">
        <v>20357.490000000002</v>
      </c>
    </row>
    <row r="423" spans="1:8" hidden="1" outlineLevel="3" x14ac:dyDescent="0.3">
      <c r="A423" s="46" t="s">
        <v>55</v>
      </c>
      <c r="B423" s="47" t="s">
        <v>56</v>
      </c>
      <c r="C423" s="48" t="s">
        <v>18</v>
      </c>
      <c r="D423" s="49">
        <v>516.04</v>
      </c>
      <c r="E423" s="50">
        <v>18.12</v>
      </c>
      <c r="F423" s="50">
        <v>9350.6448</v>
      </c>
      <c r="G423" s="50">
        <v>19.75</v>
      </c>
      <c r="H423" s="50">
        <v>10191.790000000001</v>
      </c>
    </row>
    <row r="424" spans="1:8" hidden="1" outlineLevel="3" x14ac:dyDescent="0.3">
      <c r="A424" s="46" t="s">
        <v>60</v>
      </c>
      <c r="B424" s="47" t="s">
        <v>61</v>
      </c>
      <c r="C424" s="48" t="s">
        <v>18</v>
      </c>
      <c r="D424" s="49">
        <v>186.11</v>
      </c>
      <c r="E424" s="50">
        <v>17.27</v>
      </c>
      <c r="F424" s="50">
        <v>3214.1197000000002</v>
      </c>
      <c r="G424" s="50">
        <v>19.38</v>
      </c>
      <c r="H424" s="50">
        <v>3606.81</v>
      </c>
    </row>
    <row r="425" spans="1:8" hidden="1" outlineLevel="3" x14ac:dyDescent="0.3">
      <c r="A425" s="46" t="s">
        <v>57</v>
      </c>
      <c r="B425" s="47" t="s">
        <v>58</v>
      </c>
      <c r="C425" s="48" t="s">
        <v>18</v>
      </c>
      <c r="D425" s="49">
        <v>1742.12</v>
      </c>
      <c r="E425" s="50">
        <v>17.12</v>
      </c>
      <c r="F425" s="50">
        <v>29825.094399999998</v>
      </c>
      <c r="G425" s="50">
        <v>19.18</v>
      </c>
      <c r="H425" s="50">
        <v>33413.86</v>
      </c>
    </row>
    <row r="426" spans="1:8" hidden="1" outlineLevel="2" x14ac:dyDescent="0.3">
      <c r="A426" s="61" t="s">
        <v>181</v>
      </c>
      <c r="B426" s="62" t="s">
        <v>324</v>
      </c>
      <c r="C426" s="63"/>
      <c r="D426" s="64"/>
      <c r="E426" s="65"/>
      <c r="F426" s="65"/>
      <c r="G426" s="65"/>
      <c r="H426" s="65"/>
    </row>
    <row r="427" spans="1:8" hidden="1" outlineLevel="3" x14ac:dyDescent="0.3">
      <c r="A427" s="46" t="s">
        <v>52</v>
      </c>
      <c r="B427" s="47" t="s">
        <v>53</v>
      </c>
      <c r="C427" s="48" t="s">
        <v>1</v>
      </c>
      <c r="D427" s="49">
        <v>9.7100000000000009</v>
      </c>
      <c r="E427" s="50">
        <v>226.33</v>
      </c>
      <c r="F427" s="50">
        <v>2197.6643000000004</v>
      </c>
      <c r="G427" s="50">
        <v>286.95</v>
      </c>
      <c r="H427" s="50">
        <v>2786.28</v>
      </c>
    </row>
    <row r="428" spans="1:8" hidden="1" outlineLevel="3" x14ac:dyDescent="0.3">
      <c r="A428" s="46" t="s">
        <v>107</v>
      </c>
      <c r="B428" s="47" t="s">
        <v>108</v>
      </c>
      <c r="C428" s="48" t="s">
        <v>19</v>
      </c>
      <c r="D428" s="49">
        <v>1.59</v>
      </c>
      <c r="E428" s="50">
        <v>1959.07</v>
      </c>
      <c r="F428" s="50">
        <v>3114.9213</v>
      </c>
      <c r="G428" s="50">
        <v>1888.45</v>
      </c>
      <c r="H428" s="50">
        <v>3002.64</v>
      </c>
    </row>
    <row r="429" spans="1:8" hidden="1" outlineLevel="3" x14ac:dyDescent="0.3">
      <c r="A429" s="46" t="s">
        <v>55</v>
      </c>
      <c r="B429" s="47" t="s">
        <v>56</v>
      </c>
      <c r="C429" s="48" t="s">
        <v>18</v>
      </c>
      <c r="D429" s="49">
        <v>132.81</v>
      </c>
      <c r="E429" s="50">
        <v>18.12</v>
      </c>
      <c r="F429" s="50">
        <v>2406.5172000000002</v>
      </c>
      <c r="G429" s="50">
        <v>19.75</v>
      </c>
      <c r="H429" s="50">
        <v>2623</v>
      </c>
    </row>
    <row r="430" spans="1:8" hidden="1" outlineLevel="3" x14ac:dyDescent="0.3">
      <c r="A430" s="46" t="s">
        <v>60</v>
      </c>
      <c r="B430" s="47" t="s">
        <v>61</v>
      </c>
      <c r="C430" s="48" t="s">
        <v>18</v>
      </c>
      <c r="D430" s="49">
        <v>18.28</v>
      </c>
      <c r="E430" s="50">
        <v>17.27</v>
      </c>
      <c r="F430" s="50">
        <v>315.69560000000001</v>
      </c>
      <c r="G430" s="50">
        <v>19.38</v>
      </c>
      <c r="H430" s="50">
        <v>354.27</v>
      </c>
    </row>
    <row r="431" spans="1:8" hidden="1" outlineLevel="3" x14ac:dyDescent="0.3">
      <c r="A431" s="46" t="s">
        <v>57</v>
      </c>
      <c r="B431" s="47" t="s">
        <v>58</v>
      </c>
      <c r="C431" s="48" t="s">
        <v>18</v>
      </c>
      <c r="D431" s="49">
        <v>250.12</v>
      </c>
      <c r="E431" s="50">
        <v>17.12</v>
      </c>
      <c r="F431" s="50">
        <v>4282.0544</v>
      </c>
      <c r="G431" s="50">
        <v>19.18</v>
      </c>
      <c r="H431" s="50">
        <v>4797.3</v>
      </c>
    </row>
    <row r="432" spans="1:8" hidden="1" outlineLevel="2" x14ac:dyDescent="0.3">
      <c r="A432" s="61" t="s">
        <v>182</v>
      </c>
      <c r="B432" s="62" t="s">
        <v>147</v>
      </c>
      <c r="C432" s="63"/>
      <c r="D432" s="64"/>
      <c r="E432" s="65"/>
      <c r="F432" s="65"/>
      <c r="G432" s="65"/>
      <c r="H432" s="65"/>
    </row>
    <row r="433" spans="1:8" hidden="1" outlineLevel="3" x14ac:dyDescent="0.3">
      <c r="A433" s="46" t="s">
        <v>52</v>
      </c>
      <c r="B433" s="47" t="s">
        <v>53</v>
      </c>
      <c r="C433" s="48" t="s">
        <v>1</v>
      </c>
      <c r="D433" s="49">
        <v>35.880000000000003</v>
      </c>
      <c r="E433" s="50">
        <v>226.33</v>
      </c>
      <c r="F433" s="50">
        <v>8120.7204000000011</v>
      </c>
      <c r="G433" s="50">
        <v>286.95</v>
      </c>
      <c r="H433" s="50">
        <v>10295.77</v>
      </c>
    </row>
    <row r="434" spans="1:8" hidden="1" outlineLevel="3" x14ac:dyDescent="0.3">
      <c r="A434" s="46" t="s">
        <v>107</v>
      </c>
      <c r="B434" s="47" t="s">
        <v>108</v>
      </c>
      <c r="C434" s="48" t="s">
        <v>19</v>
      </c>
      <c r="D434" s="49">
        <v>3.65</v>
      </c>
      <c r="E434" s="50">
        <v>1959.07</v>
      </c>
      <c r="F434" s="50">
        <v>7150.6054999999997</v>
      </c>
      <c r="G434" s="50">
        <v>1888.45</v>
      </c>
      <c r="H434" s="50">
        <v>6892.84</v>
      </c>
    </row>
    <row r="435" spans="1:8" hidden="1" outlineLevel="3" x14ac:dyDescent="0.3">
      <c r="A435" s="46" t="s">
        <v>55</v>
      </c>
      <c r="B435" s="47" t="s">
        <v>56</v>
      </c>
      <c r="C435" s="48" t="s">
        <v>18</v>
      </c>
      <c r="D435" s="49">
        <v>237.88</v>
      </c>
      <c r="E435" s="50">
        <v>18.12</v>
      </c>
      <c r="F435" s="50">
        <v>4310.3856000000005</v>
      </c>
      <c r="G435" s="50">
        <v>19.75</v>
      </c>
      <c r="H435" s="50">
        <v>4698.13</v>
      </c>
    </row>
    <row r="436" spans="1:8" hidden="1" outlineLevel="3" x14ac:dyDescent="0.3">
      <c r="A436" s="46" t="s">
        <v>60</v>
      </c>
      <c r="B436" s="47" t="s">
        <v>61</v>
      </c>
      <c r="C436" s="48" t="s">
        <v>18</v>
      </c>
      <c r="D436" s="49">
        <v>82.5</v>
      </c>
      <c r="E436" s="50">
        <v>17.27</v>
      </c>
      <c r="F436" s="50">
        <v>1424.7749999999999</v>
      </c>
      <c r="G436" s="50">
        <v>19.38</v>
      </c>
      <c r="H436" s="50">
        <v>1598.85</v>
      </c>
    </row>
    <row r="437" spans="1:8" hidden="1" outlineLevel="3" x14ac:dyDescent="0.3">
      <c r="A437" s="46" t="s">
        <v>57</v>
      </c>
      <c r="B437" s="47" t="s">
        <v>58</v>
      </c>
      <c r="C437" s="48" t="s">
        <v>18</v>
      </c>
      <c r="D437" s="49">
        <v>534.65</v>
      </c>
      <c r="E437" s="50">
        <v>17.12</v>
      </c>
      <c r="F437" s="50">
        <v>9153.2080000000005</v>
      </c>
      <c r="G437" s="50">
        <v>19.18</v>
      </c>
      <c r="H437" s="50">
        <v>10254.59</v>
      </c>
    </row>
    <row r="438" spans="1:8" hidden="1" outlineLevel="2" x14ac:dyDescent="0.3">
      <c r="A438" s="61" t="s">
        <v>183</v>
      </c>
      <c r="B438" s="62" t="s">
        <v>323</v>
      </c>
      <c r="C438" s="63"/>
      <c r="D438" s="64"/>
      <c r="E438" s="65"/>
      <c r="F438" s="65"/>
      <c r="G438" s="65"/>
      <c r="H438" s="65"/>
    </row>
    <row r="439" spans="1:8" hidden="1" outlineLevel="3" x14ac:dyDescent="0.3">
      <c r="A439" s="46" t="s">
        <v>52</v>
      </c>
      <c r="B439" s="47" t="s">
        <v>53</v>
      </c>
      <c r="C439" s="48" t="s">
        <v>1</v>
      </c>
      <c r="D439" s="49">
        <v>21.93</v>
      </c>
      <c r="E439" s="50">
        <v>226.33</v>
      </c>
      <c r="F439" s="50">
        <v>4963.4169000000002</v>
      </c>
      <c r="G439" s="50">
        <v>286.95</v>
      </c>
      <c r="H439" s="50">
        <v>6292.81</v>
      </c>
    </row>
    <row r="440" spans="1:8" hidden="1" outlineLevel="3" x14ac:dyDescent="0.3">
      <c r="A440" s="46" t="s">
        <v>107</v>
      </c>
      <c r="B440" s="47" t="s">
        <v>108</v>
      </c>
      <c r="C440" s="48" t="s">
        <v>19</v>
      </c>
      <c r="D440" s="49">
        <v>3.58</v>
      </c>
      <c r="E440" s="50">
        <v>1959.07</v>
      </c>
      <c r="F440" s="50">
        <v>7013.4705999999996</v>
      </c>
      <c r="G440" s="50">
        <v>1888.45</v>
      </c>
      <c r="H440" s="50">
        <v>6760.65</v>
      </c>
    </row>
    <row r="441" spans="1:8" hidden="1" outlineLevel="3" x14ac:dyDescent="0.3">
      <c r="A441" s="46" t="s">
        <v>55</v>
      </c>
      <c r="B441" s="47" t="s">
        <v>56</v>
      </c>
      <c r="C441" s="48" t="s">
        <v>18</v>
      </c>
      <c r="D441" s="49">
        <v>299.52</v>
      </c>
      <c r="E441" s="50">
        <v>18.12</v>
      </c>
      <c r="F441" s="50">
        <v>5427.3023999999996</v>
      </c>
      <c r="G441" s="50">
        <v>19.75</v>
      </c>
      <c r="H441" s="50">
        <v>5915.52</v>
      </c>
    </row>
    <row r="442" spans="1:8" hidden="1" outlineLevel="3" x14ac:dyDescent="0.3">
      <c r="A442" s="46" t="s">
        <v>60</v>
      </c>
      <c r="B442" s="47" t="s">
        <v>61</v>
      </c>
      <c r="C442" s="48" t="s">
        <v>18</v>
      </c>
      <c r="D442" s="49">
        <v>41.25</v>
      </c>
      <c r="E442" s="50">
        <v>17.27</v>
      </c>
      <c r="F442" s="50">
        <v>712.38749999999993</v>
      </c>
      <c r="G442" s="50">
        <v>19.38</v>
      </c>
      <c r="H442" s="50">
        <v>799.43</v>
      </c>
    </row>
    <row r="443" spans="1:8" hidden="1" outlineLevel="3" x14ac:dyDescent="0.3">
      <c r="A443" s="46" t="s">
        <v>57</v>
      </c>
      <c r="B443" s="47" t="s">
        <v>58</v>
      </c>
      <c r="C443" s="48" t="s">
        <v>18</v>
      </c>
      <c r="D443" s="49">
        <v>623.76</v>
      </c>
      <c r="E443" s="50">
        <v>17.12</v>
      </c>
      <c r="F443" s="50">
        <v>10678.771200000001</v>
      </c>
      <c r="G443" s="50">
        <v>19.18</v>
      </c>
      <c r="H443" s="50">
        <v>11963.72</v>
      </c>
    </row>
    <row r="444" spans="1:8" hidden="1" outlineLevel="2" x14ac:dyDescent="0.3">
      <c r="A444" s="61" t="s">
        <v>184</v>
      </c>
      <c r="B444" s="62" t="s">
        <v>149</v>
      </c>
      <c r="C444" s="63"/>
      <c r="D444" s="64"/>
      <c r="E444" s="65"/>
      <c r="F444" s="65"/>
      <c r="G444" s="65"/>
      <c r="H444" s="65"/>
    </row>
    <row r="445" spans="1:8" hidden="1" outlineLevel="3" x14ac:dyDescent="0.3">
      <c r="A445" s="46" t="s">
        <v>52</v>
      </c>
      <c r="B445" s="47" t="s">
        <v>53</v>
      </c>
      <c r="C445" s="48" t="s">
        <v>1</v>
      </c>
      <c r="D445" s="49">
        <v>31.8</v>
      </c>
      <c r="E445" s="50">
        <v>226.33</v>
      </c>
      <c r="F445" s="50">
        <v>7197.2940000000008</v>
      </c>
      <c r="G445" s="50">
        <v>286.95</v>
      </c>
      <c r="H445" s="50">
        <v>9125.01</v>
      </c>
    </row>
    <row r="446" spans="1:8" hidden="1" outlineLevel="3" x14ac:dyDescent="0.3">
      <c r="A446" s="46" t="s">
        <v>107</v>
      </c>
      <c r="B446" s="47" t="s">
        <v>108</v>
      </c>
      <c r="C446" s="48" t="s">
        <v>19</v>
      </c>
      <c r="D446" s="49">
        <v>4.66</v>
      </c>
      <c r="E446" s="50">
        <v>1959.07</v>
      </c>
      <c r="F446" s="50">
        <v>9129.2662</v>
      </c>
      <c r="G446" s="50">
        <v>1888.45</v>
      </c>
      <c r="H446" s="50">
        <v>8800.18</v>
      </c>
    </row>
    <row r="447" spans="1:8" hidden="1" outlineLevel="3" x14ac:dyDescent="0.3">
      <c r="A447" s="46" t="s">
        <v>55</v>
      </c>
      <c r="B447" s="47" t="s">
        <v>56</v>
      </c>
      <c r="C447" s="48" t="s">
        <v>18</v>
      </c>
      <c r="D447" s="49">
        <v>741.3</v>
      </c>
      <c r="E447" s="50">
        <v>18.12</v>
      </c>
      <c r="F447" s="50">
        <v>13432.356</v>
      </c>
      <c r="G447" s="50">
        <v>19.75</v>
      </c>
      <c r="H447" s="50">
        <v>14640.68</v>
      </c>
    </row>
    <row r="448" spans="1:8" hidden="1" outlineLevel="3" x14ac:dyDescent="0.3">
      <c r="A448" s="46" t="s">
        <v>57</v>
      </c>
      <c r="B448" s="47" t="s">
        <v>58</v>
      </c>
      <c r="C448" s="48" t="s">
        <v>18</v>
      </c>
      <c r="D448" s="49">
        <v>1042.4000000000001</v>
      </c>
      <c r="E448" s="50">
        <v>17.12</v>
      </c>
      <c r="F448" s="50">
        <v>17845.888000000003</v>
      </c>
      <c r="G448" s="50">
        <v>19.18</v>
      </c>
      <c r="H448" s="50">
        <v>19993.23</v>
      </c>
    </row>
    <row r="449" spans="1:10" hidden="1" outlineLevel="2" x14ac:dyDescent="0.3">
      <c r="A449" s="61" t="s">
        <v>185</v>
      </c>
      <c r="B449" s="62" t="s">
        <v>151</v>
      </c>
      <c r="C449" s="63"/>
      <c r="D449" s="64"/>
      <c r="E449" s="65"/>
      <c r="F449" s="65"/>
      <c r="G449" s="65"/>
      <c r="H449" s="65"/>
    </row>
    <row r="450" spans="1:10" hidden="1" outlineLevel="2" x14ac:dyDescent="0.3">
      <c r="A450" s="46" t="s">
        <v>52</v>
      </c>
      <c r="B450" s="47" t="s">
        <v>53</v>
      </c>
      <c r="C450" s="48" t="s">
        <v>1</v>
      </c>
      <c r="D450" s="49">
        <v>89.33</v>
      </c>
      <c r="E450" s="50">
        <v>226.33</v>
      </c>
      <c r="F450" s="50">
        <v>20218.0589</v>
      </c>
      <c r="G450" s="50">
        <v>286.95</v>
      </c>
      <c r="H450" s="50">
        <v>25633.24</v>
      </c>
    </row>
    <row r="451" spans="1:10" hidden="1" outlineLevel="2" x14ac:dyDescent="0.3">
      <c r="A451" s="46" t="s">
        <v>107</v>
      </c>
      <c r="B451" s="47" t="s">
        <v>108</v>
      </c>
      <c r="C451" s="48" t="s">
        <v>19</v>
      </c>
      <c r="D451" s="49">
        <v>8.5</v>
      </c>
      <c r="E451" s="50">
        <v>1959.07</v>
      </c>
      <c r="F451" s="50">
        <v>16652.095000000001</v>
      </c>
      <c r="G451" s="50">
        <v>1888.45</v>
      </c>
      <c r="H451" s="50">
        <v>16051.83</v>
      </c>
    </row>
    <row r="452" spans="1:10" hidden="1" outlineLevel="2" x14ac:dyDescent="0.3">
      <c r="A452" s="46" t="s">
        <v>55</v>
      </c>
      <c r="B452" s="47" t="s">
        <v>56</v>
      </c>
      <c r="C452" s="48" t="s">
        <v>18</v>
      </c>
      <c r="D452" s="49">
        <v>714</v>
      </c>
      <c r="E452" s="50">
        <v>18.12</v>
      </c>
      <c r="F452" s="50">
        <v>12937.68</v>
      </c>
      <c r="G452" s="50">
        <v>19.75</v>
      </c>
      <c r="H452" s="50">
        <v>14101.5</v>
      </c>
    </row>
    <row r="453" spans="1:10" hidden="1" outlineLevel="2" x14ac:dyDescent="0.3">
      <c r="A453" s="46" t="s">
        <v>57</v>
      </c>
      <c r="B453" s="47" t="s">
        <v>58</v>
      </c>
      <c r="C453" s="48" t="s">
        <v>18</v>
      </c>
      <c r="D453" s="49">
        <v>2702.14</v>
      </c>
      <c r="E453" s="50">
        <v>17.12</v>
      </c>
      <c r="F453" s="50">
        <v>46260.6368</v>
      </c>
      <c r="G453" s="50">
        <v>19.18</v>
      </c>
      <c r="H453" s="50">
        <v>51827.05</v>
      </c>
    </row>
    <row r="454" spans="1:10" hidden="1" outlineLevel="1" x14ac:dyDescent="0.3">
      <c r="A454" s="56" t="s">
        <v>186</v>
      </c>
      <c r="B454" s="57" t="s">
        <v>187</v>
      </c>
      <c r="C454" s="58"/>
      <c r="D454" s="59"/>
      <c r="E454" s="60"/>
      <c r="F454" s="60">
        <v>868731.64562474983</v>
      </c>
      <c r="G454" s="60"/>
      <c r="H454" s="60">
        <v>927896.26000000036</v>
      </c>
      <c r="J454" s="66">
        <f>H454-F454</f>
        <v>59164.61437525053</v>
      </c>
    </row>
    <row r="455" spans="1:10" hidden="1" outlineLevel="2" x14ac:dyDescent="0.3">
      <c r="A455" s="61" t="s">
        <v>188</v>
      </c>
      <c r="B455" s="62" t="s">
        <v>121</v>
      </c>
      <c r="C455" s="63"/>
      <c r="D455" s="64"/>
      <c r="E455" s="65"/>
      <c r="F455" s="65"/>
      <c r="G455" s="65"/>
      <c r="H455" s="65"/>
    </row>
    <row r="456" spans="1:10" hidden="1" outlineLevel="3" x14ac:dyDescent="0.3">
      <c r="A456" s="46" t="s">
        <v>122</v>
      </c>
      <c r="B456" s="47" t="s">
        <v>123</v>
      </c>
      <c r="C456" s="48" t="s">
        <v>1</v>
      </c>
      <c r="D456" s="49">
        <v>221.1</v>
      </c>
      <c r="E456" s="50">
        <v>24.56</v>
      </c>
      <c r="F456" s="50">
        <v>5430.2159999999994</v>
      </c>
      <c r="G456" s="50">
        <v>35.39</v>
      </c>
      <c r="H456" s="50">
        <v>7824.73</v>
      </c>
    </row>
    <row r="457" spans="1:10" hidden="1" outlineLevel="3" x14ac:dyDescent="0.3">
      <c r="A457" s="46" t="s">
        <v>124</v>
      </c>
      <c r="B457" s="47" t="s">
        <v>125</v>
      </c>
      <c r="C457" s="48" t="s">
        <v>1</v>
      </c>
      <c r="D457" s="49">
        <v>214.71</v>
      </c>
      <c r="E457" s="50">
        <v>234.05</v>
      </c>
      <c r="F457" s="50">
        <v>50252.875500000002</v>
      </c>
      <c r="G457" s="50">
        <v>104.22</v>
      </c>
      <c r="H457" s="50">
        <v>22377.08</v>
      </c>
    </row>
    <row r="458" spans="1:10" hidden="1" outlineLevel="3" x14ac:dyDescent="0.3">
      <c r="A458" s="46" t="s">
        <v>126</v>
      </c>
      <c r="B458" s="47" t="s">
        <v>127</v>
      </c>
      <c r="C458" s="48" t="s">
        <v>19</v>
      </c>
      <c r="D458" s="49">
        <v>13.5</v>
      </c>
      <c r="E458" s="50">
        <v>2460.35</v>
      </c>
      <c r="F458" s="50">
        <v>33214.724999999999</v>
      </c>
      <c r="G458" s="50">
        <v>2462.5100000000002</v>
      </c>
      <c r="H458" s="50">
        <v>33243.89</v>
      </c>
    </row>
    <row r="459" spans="1:10" hidden="1" outlineLevel="3" x14ac:dyDescent="0.3">
      <c r="A459" s="46" t="s">
        <v>128</v>
      </c>
      <c r="B459" s="47" t="s">
        <v>129</v>
      </c>
      <c r="C459" s="48" t="s">
        <v>2</v>
      </c>
      <c r="D459" s="49">
        <v>241.11</v>
      </c>
      <c r="E459" s="50">
        <v>102.38</v>
      </c>
      <c r="F459" s="50">
        <v>24684.841800000002</v>
      </c>
      <c r="G459" s="50">
        <v>123.91</v>
      </c>
      <c r="H459" s="50">
        <v>29875.94</v>
      </c>
    </row>
    <row r="460" spans="1:10" hidden="1" outlineLevel="3" x14ac:dyDescent="0.3">
      <c r="A460" s="46" t="s">
        <v>55</v>
      </c>
      <c r="B460" s="47" t="s">
        <v>56</v>
      </c>
      <c r="C460" s="48" t="s">
        <v>18</v>
      </c>
      <c r="D460" s="49">
        <v>458.45</v>
      </c>
      <c r="E460" s="50">
        <v>18.12</v>
      </c>
      <c r="F460" s="50">
        <v>8307.1139999999996</v>
      </c>
      <c r="G460" s="50">
        <v>19.75</v>
      </c>
      <c r="H460" s="50">
        <v>9054.39</v>
      </c>
    </row>
    <row r="461" spans="1:10" hidden="1" outlineLevel="3" x14ac:dyDescent="0.3">
      <c r="A461" s="46" t="s">
        <v>130</v>
      </c>
      <c r="B461" s="47" t="s">
        <v>131</v>
      </c>
      <c r="C461" s="48" t="s">
        <v>19</v>
      </c>
      <c r="D461" s="49">
        <v>37.6</v>
      </c>
      <c r="E461" s="50">
        <v>885.77</v>
      </c>
      <c r="F461" s="50">
        <v>33304.951999999997</v>
      </c>
      <c r="G461" s="50">
        <v>835.82</v>
      </c>
      <c r="H461" s="50">
        <v>31426.83</v>
      </c>
    </row>
    <row r="462" spans="1:10" hidden="1" outlineLevel="2" x14ac:dyDescent="0.3">
      <c r="A462" s="61" t="s">
        <v>189</v>
      </c>
      <c r="B462" s="62" t="s">
        <v>133</v>
      </c>
      <c r="C462" s="63"/>
      <c r="D462" s="64"/>
      <c r="E462" s="65"/>
      <c r="F462" s="65"/>
      <c r="G462" s="65"/>
      <c r="H462" s="65"/>
    </row>
    <row r="463" spans="1:10" hidden="1" outlineLevel="3" x14ac:dyDescent="0.3">
      <c r="A463" s="46" t="s">
        <v>55</v>
      </c>
      <c r="B463" s="47" t="s">
        <v>56</v>
      </c>
      <c r="C463" s="48" t="s">
        <v>18</v>
      </c>
      <c r="D463" s="49">
        <v>3212.3</v>
      </c>
      <c r="E463" s="50">
        <v>18.12</v>
      </c>
      <c r="F463" s="50">
        <v>58206.876000000004</v>
      </c>
      <c r="G463" s="50">
        <v>19.75</v>
      </c>
      <c r="H463" s="50">
        <v>63442.93</v>
      </c>
    </row>
    <row r="464" spans="1:10" hidden="1" outlineLevel="3" x14ac:dyDescent="0.3">
      <c r="A464" s="46" t="s">
        <v>52</v>
      </c>
      <c r="B464" s="47" t="s">
        <v>53</v>
      </c>
      <c r="C464" s="48" t="s">
        <v>1</v>
      </c>
      <c r="D464" s="49">
        <v>214.94</v>
      </c>
      <c r="E464" s="50">
        <v>226.33</v>
      </c>
      <c r="F464" s="50">
        <v>48647.370200000005</v>
      </c>
      <c r="G464" s="50">
        <v>287.64</v>
      </c>
      <c r="H464" s="50">
        <v>61825.34</v>
      </c>
    </row>
    <row r="465" spans="1:8" hidden="1" outlineLevel="3" x14ac:dyDescent="0.3">
      <c r="A465" s="46" t="s">
        <v>107</v>
      </c>
      <c r="B465" s="47" t="s">
        <v>108</v>
      </c>
      <c r="C465" s="48" t="s">
        <v>19</v>
      </c>
      <c r="D465" s="49">
        <v>20.34</v>
      </c>
      <c r="E465" s="50">
        <v>1959.07</v>
      </c>
      <c r="F465" s="46">
        <v>39847.483800000002</v>
      </c>
      <c r="G465" s="50">
        <v>1878.01</v>
      </c>
      <c r="H465" s="46">
        <v>38198.720000000001</v>
      </c>
    </row>
    <row r="466" spans="1:8" hidden="1" outlineLevel="2" x14ac:dyDescent="0.3">
      <c r="A466" s="61" t="s">
        <v>190</v>
      </c>
      <c r="B466" s="62" t="s">
        <v>110</v>
      </c>
      <c r="C466" s="63"/>
      <c r="D466" s="64"/>
      <c r="E466" s="65"/>
      <c r="F466" s="65"/>
      <c r="G466" s="65"/>
      <c r="H466" s="65"/>
    </row>
    <row r="467" spans="1:8" hidden="1" outlineLevel="3" x14ac:dyDescent="0.3">
      <c r="A467" s="46" t="s">
        <v>52</v>
      </c>
      <c r="B467" s="47" t="s">
        <v>53</v>
      </c>
      <c r="C467" s="48" t="s">
        <v>1</v>
      </c>
      <c r="D467" s="49">
        <v>0.84</v>
      </c>
      <c r="E467" s="50">
        <v>226.33</v>
      </c>
      <c r="F467" s="50">
        <v>190.1172</v>
      </c>
      <c r="G467" s="50">
        <v>297.69</v>
      </c>
      <c r="H467" s="50">
        <v>1786.14</v>
      </c>
    </row>
    <row r="468" spans="1:8" hidden="1" outlineLevel="3" x14ac:dyDescent="0.3">
      <c r="A468" s="46" t="s">
        <v>107</v>
      </c>
      <c r="B468" s="47" t="s">
        <v>108</v>
      </c>
      <c r="C468" s="48" t="s">
        <v>19</v>
      </c>
      <c r="D468" s="49">
        <v>2.65</v>
      </c>
      <c r="E468" s="50">
        <v>1959.07</v>
      </c>
      <c r="F468" s="50">
        <v>5191.5355</v>
      </c>
      <c r="G468" s="50">
        <v>1880.09</v>
      </c>
      <c r="H468" s="50">
        <v>4982.24</v>
      </c>
    </row>
    <row r="469" spans="1:8" hidden="1" outlineLevel="3" x14ac:dyDescent="0.3">
      <c r="A469" s="46" t="s">
        <v>55</v>
      </c>
      <c r="B469" s="47" t="s">
        <v>56</v>
      </c>
      <c r="C469" s="48" t="s">
        <v>18</v>
      </c>
      <c r="D469" s="49">
        <v>90.08</v>
      </c>
      <c r="E469" s="50">
        <v>18.12</v>
      </c>
      <c r="F469" s="50">
        <v>1632.2496000000001</v>
      </c>
      <c r="G469" s="50">
        <v>19.75</v>
      </c>
      <c r="H469" s="50">
        <v>1779.08</v>
      </c>
    </row>
    <row r="470" spans="1:8" hidden="1" outlineLevel="3" x14ac:dyDescent="0.3">
      <c r="A470" s="46" t="s">
        <v>313</v>
      </c>
      <c r="B470" s="47" t="s">
        <v>58</v>
      </c>
      <c r="C470" s="48" t="s">
        <v>18</v>
      </c>
      <c r="D470" s="49">
        <v>31.29</v>
      </c>
      <c r="E470" s="50">
        <v>17.12</v>
      </c>
      <c r="F470" s="50">
        <v>535.6848</v>
      </c>
      <c r="G470" s="50">
        <v>19.18</v>
      </c>
      <c r="H470" s="50">
        <v>600.14</v>
      </c>
    </row>
    <row r="471" spans="1:8" hidden="1" outlineLevel="3" x14ac:dyDescent="0.3">
      <c r="A471" s="46" t="s">
        <v>74</v>
      </c>
      <c r="B471" s="47" t="s">
        <v>75</v>
      </c>
      <c r="C471" s="48" t="s">
        <v>18</v>
      </c>
      <c r="D471" s="49">
        <v>166.86</v>
      </c>
      <c r="E471" s="50">
        <v>17.12</v>
      </c>
      <c r="F471" s="50">
        <v>2856.6432000000004</v>
      </c>
      <c r="G471" s="50">
        <v>18.97</v>
      </c>
      <c r="H471" s="50">
        <v>3165.33</v>
      </c>
    </row>
    <row r="472" spans="1:8" hidden="1" outlineLevel="2" x14ac:dyDescent="0.3">
      <c r="A472" s="61" t="s">
        <v>191</v>
      </c>
      <c r="B472" s="62" t="s">
        <v>312</v>
      </c>
      <c r="C472" s="63"/>
      <c r="D472" s="64"/>
      <c r="E472" s="65"/>
      <c r="F472" s="65"/>
      <c r="G472" s="65"/>
      <c r="H472" s="65"/>
    </row>
    <row r="473" spans="1:8" hidden="1" outlineLevel="3" x14ac:dyDescent="0.3">
      <c r="A473" s="46" t="s">
        <v>52</v>
      </c>
      <c r="B473" s="47" t="s">
        <v>53</v>
      </c>
      <c r="C473" s="48" t="s">
        <v>1</v>
      </c>
      <c r="D473" s="49">
        <v>113.4</v>
      </c>
      <c r="E473" s="50">
        <v>226.33</v>
      </c>
      <c r="F473" s="50">
        <v>25665.822000000004</v>
      </c>
      <c r="G473" s="50">
        <v>297.69</v>
      </c>
      <c r="H473" s="50">
        <v>33758.050000000003</v>
      </c>
    </row>
    <row r="474" spans="1:8" hidden="1" outlineLevel="3" x14ac:dyDescent="0.3">
      <c r="A474" s="46" t="s">
        <v>107</v>
      </c>
      <c r="B474" s="47" t="s">
        <v>108</v>
      </c>
      <c r="C474" s="48" t="s">
        <v>19</v>
      </c>
      <c r="D474" s="49">
        <v>11.91</v>
      </c>
      <c r="E474" s="50">
        <v>1959.07</v>
      </c>
      <c r="F474" s="50">
        <v>23332.523699999998</v>
      </c>
      <c r="G474" s="50">
        <v>1880.09</v>
      </c>
      <c r="H474" s="50">
        <v>22391.87</v>
      </c>
    </row>
    <row r="475" spans="1:8" hidden="1" outlineLevel="3" x14ac:dyDescent="0.3">
      <c r="A475" s="46" t="s">
        <v>55</v>
      </c>
      <c r="B475" s="47" t="s">
        <v>56</v>
      </c>
      <c r="C475" s="48" t="s">
        <v>18</v>
      </c>
      <c r="D475" s="49">
        <v>90.08</v>
      </c>
      <c r="E475" s="50">
        <v>18.12</v>
      </c>
      <c r="F475" s="50">
        <v>1632.2496000000001</v>
      </c>
      <c r="G475" s="50">
        <v>19.75</v>
      </c>
      <c r="H475" s="50">
        <v>1779.08</v>
      </c>
    </row>
    <row r="476" spans="1:8" hidden="1" outlineLevel="3" x14ac:dyDescent="0.3">
      <c r="A476" s="46" t="s">
        <v>57</v>
      </c>
      <c r="B476" s="47" t="s">
        <v>58</v>
      </c>
      <c r="C476" s="48" t="s">
        <v>18</v>
      </c>
      <c r="D476" s="49">
        <v>1689.66</v>
      </c>
      <c r="E476" s="50">
        <v>17.12</v>
      </c>
      <c r="F476" s="50">
        <v>28926.979200000002</v>
      </c>
      <c r="G476" s="50">
        <v>19.18</v>
      </c>
      <c r="H476" s="50">
        <v>32407.68</v>
      </c>
    </row>
    <row r="477" spans="1:8" hidden="1" outlineLevel="2" x14ac:dyDescent="0.3">
      <c r="A477" s="61" t="s">
        <v>192</v>
      </c>
      <c r="B477" s="62" t="s">
        <v>300</v>
      </c>
      <c r="C477" s="63"/>
      <c r="D477" s="64"/>
      <c r="E477" s="65"/>
      <c r="F477" s="65"/>
      <c r="G477" s="65"/>
      <c r="H477" s="65"/>
    </row>
    <row r="478" spans="1:8" hidden="1" outlineLevel="3" x14ac:dyDescent="0.3">
      <c r="A478" s="46" t="s">
        <v>52</v>
      </c>
      <c r="B478" s="47" t="s">
        <v>53</v>
      </c>
      <c r="C478" s="48" t="s">
        <v>1</v>
      </c>
      <c r="D478" s="49">
        <v>32.630000000000003</v>
      </c>
      <c r="E478" s="50">
        <v>226.33</v>
      </c>
      <c r="F478" s="50">
        <v>7385.1479000000008</v>
      </c>
      <c r="G478" s="50">
        <v>268.12</v>
      </c>
      <c r="H478" s="50">
        <v>8748.76</v>
      </c>
    </row>
    <row r="479" spans="1:8" hidden="1" outlineLevel="3" x14ac:dyDescent="0.3">
      <c r="A479" s="46" t="s">
        <v>107</v>
      </c>
      <c r="B479" s="47" t="s">
        <v>108</v>
      </c>
      <c r="C479" s="48" t="s">
        <v>19</v>
      </c>
      <c r="D479" s="49">
        <v>3.41</v>
      </c>
      <c r="E479" s="50">
        <v>1959.07</v>
      </c>
      <c r="F479" s="50">
        <v>6680.4287000000004</v>
      </c>
      <c r="G479" s="50">
        <v>1864.78</v>
      </c>
      <c r="H479" s="50">
        <v>6358.9</v>
      </c>
    </row>
    <row r="480" spans="1:8" hidden="1" outlineLevel="3" x14ac:dyDescent="0.3">
      <c r="A480" s="46" t="s">
        <v>55</v>
      </c>
      <c r="B480" s="47" t="s">
        <v>56</v>
      </c>
      <c r="C480" s="48" t="s">
        <v>18</v>
      </c>
      <c r="D480" s="49">
        <v>198.17</v>
      </c>
      <c r="E480" s="50">
        <v>18.12</v>
      </c>
      <c r="F480" s="50">
        <v>3590.8404</v>
      </c>
      <c r="G480" s="50">
        <v>19.75</v>
      </c>
      <c r="H480" s="50">
        <v>3913.86</v>
      </c>
    </row>
    <row r="481" spans="1:8" hidden="1" outlineLevel="3" x14ac:dyDescent="0.3">
      <c r="A481" s="46" t="s">
        <v>63</v>
      </c>
      <c r="B481" s="47" t="s">
        <v>64</v>
      </c>
      <c r="C481" s="48" t="s">
        <v>18</v>
      </c>
      <c r="D481" s="49">
        <v>270.41000000000003</v>
      </c>
      <c r="E481" s="50">
        <v>17.440000000000001</v>
      </c>
      <c r="F481" s="50">
        <v>4715.9504000000006</v>
      </c>
      <c r="G481" s="50">
        <v>19.68</v>
      </c>
      <c r="H481" s="50">
        <v>5321.67</v>
      </c>
    </row>
    <row r="482" spans="1:8" hidden="1" outlineLevel="3" x14ac:dyDescent="0.3">
      <c r="A482" s="46" t="s">
        <v>57</v>
      </c>
      <c r="B482" s="47" t="s">
        <v>58</v>
      </c>
      <c r="C482" s="48" t="s">
        <v>18</v>
      </c>
      <c r="D482" s="49">
        <v>250.32</v>
      </c>
      <c r="E482" s="50">
        <v>17.12</v>
      </c>
      <c r="F482" s="50">
        <v>4285.4784</v>
      </c>
      <c r="G482" s="50">
        <v>19.18</v>
      </c>
      <c r="H482" s="50">
        <v>4801.1400000000003</v>
      </c>
    </row>
    <row r="483" spans="1:8" hidden="1" outlineLevel="2" x14ac:dyDescent="0.3">
      <c r="A483" s="61" t="s">
        <v>193</v>
      </c>
      <c r="B483" s="62" t="s">
        <v>79</v>
      </c>
      <c r="C483" s="63"/>
      <c r="D483" s="64"/>
      <c r="E483" s="65"/>
      <c r="F483" s="65"/>
      <c r="G483" s="65"/>
      <c r="H483" s="65"/>
    </row>
    <row r="484" spans="1:8" hidden="1" outlineLevel="3" x14ac:dyDescent="0.3">
      <c r="A484" s="46" t="s">
        <v>52</v>
      </c>
      <c r="B484" s="47" t="s">
        <v>53</v>
      </c>
      <c r="C484" s="48" t="s">
        <v>1</v>
      </c>
      <c r="D484" s="49">
        <v>51.18</v>
      </c>
      <c r="E484" s="50">
        <v>226.33</v>
      </c>
      <c r="F484" s="50">
        <v>11583.5694</v>
      </c>
      <c r="G484" s="50">
        <v>268.12</v>
      </c>
      <c r="H484" s="50">
        <v>13722.38</v>
      </c>
    </row>
    <row r="485" spans="1:8" hidden="1" outlineLevel="3" x14ac:dyDescent="0.3">
      <c r="A485" s="46" t="s">
        <v>107</v>
      </c>
      <c r="B485" s="47" t="s">
        <v>108</v>
      </c>
      <c r="C485" s="48" t="s">
        <v>19</v>
      </c>
      <c r="D485" s="49">
        <v>5.0999999999999996</v>
      </c>
      <c r="E485" s="50">
        <v>1959.07</v>
      </c>
      <c r="F485" s="50">
        <v>9991.2569999999996</v>
      </c>
      <c r="G485" s="50">
        <v>1864.78</v>
      </c>
      <c r="H485" s="50">
        <v>9510.3799999999992</v>
      </c>
    </row>
    <row r="486" spans="1:8" hidden="1" outlineLevel="3" x14ac:dyDescent="0.3">
      <c r="A486" s="46" t="s">
        <v>55</v>
      </c>
      <c r="B486" s="47" t="s">
        <v>56</v>
      </c>
      <c r="C486" s="48" t="s">
        <v>18</v>
      </c>
      <c r="D486" s="49">
        <v>117.6</v>
      </c>
      <c r="E486" s="50">
        <v>18.12</v>
      </c>
      <c r="F486" s="50">
        <v>2130.9119999999998</v>
      </c>
      <c r="G486" s="50">
        <v>19.75</v>
      </c>
      <c r="H486" s="50">
        <v>2322.6</v>
      </c>
    </row>
    <row r="487" spans="1:8" hidden="1" outlineLevel="3" x14ac:dyDescent="0.3">
      <c r="A487" s="46" t="s">
        <v>63</v>
      </c>
      <c r="B487" s="47" t="s">
        <v>64</v>
      </c>
      <c r="C487" s="48" t="s">
        <v>18</v>
      </c>
      <c r="D487" s="49">
        <v>259.76</v>
      </c>
      <c r="E487" s="50">
        <v>17.440000000000001</v>
      </c>
      <c r="F487" s="50">
        <v>4530.2143999999998</v>
      </c>
      <c r="G487" s="50">
        <v>19.68</v>
      </c>
      <c r="H487" s="50">
        <v>5112.08</v>
      </c>
    </row>
    <row r="488" spans="1:8" hidden="1" outlineLevel="3" x14ac:dyDescent="0.3">
      <c r="A488" s="46" t="s">
        <v>60</v>
      </c>
      <c r="B488" s="47" t="s">
        <v>61</v>
      </c>
      <c r="C488" s="48" t="s">
        <v>18</v>
      </c>
      <c r="D488" s="49">
        <v>65.180000000000007</v>
      </c>
      <c r="E488" s="50">
        <v>17.27</v>
      </c>
      <c r="F488" s="50">
        <v>1125.6586</v>
      </c>
      <c r="G488" s="50">
        <v>19.38</v>
      </c>
      <c r="H488" s="50">
        <v>1263.19</v>
      </c>
    </row>
    <row r="489" spans="1:8" hidden="1" outlineLevel="3" x14ac:dyDescent="0.3">
      <c r="A489" s="46" t="s">
        <v>57</v>
      </c>
      <c r="B489" s="47" t="s">
        <v>58</v>
      </c>
      <c r="C489" s="48" t="s">
        <v>18</v>
      </c>
      <c r="D489" s="49">
        <v>125.12</v>
      </c>
      <c r="E489" s="50">
        <v>17.12</v>
      </c>
      <c r="F489" s="50">
        <v>2142.0544</v>
      </c>
      <c r="G489" s="50">
        <v>19.18</v>
      </c>
      <c r="H489" s="50">
        <v>2399.8000000000002</v>
      </c>
    </row>
    <row r="490" spans="1:8" hidden="1" outlineLevel="3" x14ac:dyDescent="0.3">
      <c r="A490" s="46" t="s">
        <v>294</v>
      </c>
      <c r="B490" s="47" t="s">
        <v>75</v>
      </c>
      <c r="C490" s="48" t="s">
        <v>18</v>
      </c>
      <c r="D490" s="49">
        <v>779.1</v>
      </c>
      <c r="E490" s="50">
        <v>17.12</v>
      </c>
      <c r="F490" s="50">
        <v>13338.192000000001</v>
      </c>
      <c r="G490" s="50">
        <v>18.97</v>
      </c>
      <c r="H490" s="50">
        <v>14779.53</v>
      </c>
    </row>
    <row r="491" spans="1:8" hidden="1" outlineLevel="2" x14ac:dyDescent="0.3">
      <c r="A491" s="61" t="s">
        <v>194</v>
      </c>
      <c r="B491" s="62" t="s">
        <v>321</v>
      </c>
      <c r="C491" s="63"/>
      <c r="D491" s="64"/>
      <c r="E491" s="65"/>
      <c r="F491" s="65"/>
      <c r="G491" s="65"/>
      <c r="H491" s="65"/>
    </row>
    <row r="492" spans="1:8" hidden="1" outlineLevel="3" x14ac:dyDescent="0.3">
      <c r="A492" s="46" t="s">
        <v>52</v>
      </c>
      <c r="B492" s="47" t="s">
        <v>53</v>
      </c>
      <c r="C492" s="48" t="s">
        <v>1</v>
      </c>
      <c r="D492" s="49">
        <v>3.78</v>
      </c>
      <c r="E492" s="50">
        <v>226.33</v>
      </c>
      <c r="F492" s="50">
        <v>855.52740000000006</v>
      </c>
      <c r="G492" s="50">
        <v>238.17</v>
      </c>
      <c r="H492" s="50">
        <v>900.28</v>
      </c>
    </row>
    <row r="493" spans="1:8" hidden="1" outlineLevel="3" x14ac:dyDescent="0.3">
      <c r="A493" s="46" t="s">
        <v>107</v>
      </c>
      <c r="B493" s="47" t="s">
        <v>108</v>
      </c>
      <c r="C493" s="48" t="s">
        <v>19</v>
      </c>
      <c r="D493" s="49">
        <v>1.0064249999999999</v>
      </c>
      <c r="E493" s="50">
        <v>1959.07</v>
      </c>
      <c r="F493" s="50">
        <v>1971.6570247499997</v>
      </c>
      <c r="G493" s="50">
        <v>1880.09</v>
      </c>
      <c r="H493" s="50">
        <v>1898.89</v>
      </c>
    </row>
    <row r="494" spans="1:8" hidden="1" outlineLevel="3" x14ac:dyDescent="0.3">
      <c r="A494" s="46" t="s">
        <v>55</v>
      </c>
      <c r="B494" s="47" t="s">
        <v>56</v>
      </c>
      <c r="C494" s="48" t="s">
        <v>18</v>
      </c>
      <c r="D494" s="49">
        <v>25.2</v>
      </c>
      <c r="E494" s="50">
        <v>18.12</v>
      </c>
      <c r="F494" s="50">
        <v>456.62400000000002</v>
      </c>
      <c r="G494" s="50">
        <v>19.75</v>
      </c>
      <c r="H494" s="50">
        <v>497.7</v>
      </c>
    </row>
    <row r="495" spans="1:8" hidden="1" outlineLevel="3" x14ac:dyDescent="0.3">
      <c r="A495" s="46" t="s">
        <v>63</v>
      </c>
      <c r="B495" s="47" t="s">
        <v>64</v>
      </c>
      <c r="C495" s="48" t="s">
        <v>18</v>
      </c>
      <c r="D495" s="49">
        <v>65.52</v>
      </c>
      <c r="E495" s="50">
        <v>17.440000000000001</v>
      </c>
      <c r="F495" s="50">
        <v>1142.6687999999999</v>
      </c>
      <c r="G495" s="50">
        <v>19.68</v>
      </c>
      <c r="H495" s="50">
        <v>1289.43</v>
      </c>
    </row>
    <row r="496" spans="1:8" hidden="1" outlineLevel="2" x14ac:dyDescent="0.3">
      <c r="A496" s="61" t="s">
        <v>195</v>
      </c>
      <c r="B496" s="62" t="s">
        <v>141</v>
      </c>
      <c r="C496" s="63"/>
      <c r="D496" s="64"/>
      <c r="E496" s="65"/>
      <c r="F496" s="65"/>
      <c r="G496" s="65"/>
      <c r="H496" s="65"/>
    </row>
    <row r="497" spans="1:8" hidden="1" outlineLevel="3" x14ac:dyDescent="0.3">
      <c r="A497" s="46" t="s">
        <v>52</v>
      </c>
      <c r="B497" s="47" t="s">
        <v>53</v>
      </c>
      <c r="C497" s="48" t="s">
        <v>1</v>
      </c>
      <c r="D497" s="49">
        <v>8.4</v>
      </c>
      <c r="E497" s="50">
        <v>226.33</v>
      </c>
      <c r="F497" s="50">
        <v>1901.1720000000003</v>
      </c>
      <c r="G497" s="50">
        <v>297.69</v>
      </c>
      <c r="H497" s="50">
        <v>2500.6</v>
      </c>
    </row>
    <row r="498" spans="1:8" hidden="1" outlineLevel="3" x14ac:dyDescent="0.3">
      <c r="A498" s="46" t="s">
        <v>107</v>
      </c>
      <c r="B498" s="47" t="s">
        <v>108</v>
      </c>
      <c r="C498" s="48" t="s">
        <v>19</v>
      </c>
      <c r="D498" s="49">
        <v>0.98</v>
      </c>
      <c r="E498" s="50">
        <v>1959.07</v>
      </c>
      <c r="F498" s="50">
        <v>1919.8886</v>
      </c>
      <c r="G498" s="50">
        <v>1880.09</v>
      </c>
      <c r="H498" s="50">
        <v>1842.49</v>
      </c>
    </row>
    <row r="499" spans="1:8" hidden="1" outlineLevel="3" x14ac:dyDescent="0.3">
      <c r="A499" s="46" t="s">
        <v>55</v>
      </c>
      <c r="B499" s="47" t="s">
        <v>56</v>
      </c>
      <c r="C499" s="48" t="s">
        <v>18</v>
      </c>
      <c r="D499" s="49">
        <v>56.73</v>
      </c>
      <c r="E499" s="50">
        <v>18.12</v>
      </c>
      <c r="F499" s="50">
        <v>1027.9476</v>
      </c>
      <c r="G499" s="50">
        <v>19.75</v>
      </c>
      <c r="H499" s="50">
        <v>1120.42</v>
      </c>
    </row>
    <row r="500" spans="1:8" hidden="1" outlineLevel="3" x14ac:dyDescent="0.3">
      <c r="A500" s="46" t="s">
        <v>63</v>
      </c>
      <c r="B500" s="47" t="s">
        <v>64</v>
      </c>
      <c r="C500" s="48" t="s">
        <v>18</v>
      </c>
      <c r="D500" s="49">
        <v>83.68</v>
      </c>
      <c r="E500" s="50">
        <v>17.440000000000001</v>
      </c>
      <c r="F500" s="50">
        <v>1459.3792000000003</v>
      </c>
      <c r="G500" s="50">
        <v>19.68</v>
      </c>
      <c r="H500" s="50">
        <v>1646.82</v>
      </c>
    </row>
    <row r="501" spans="1:8" hidden="1" outlineLevel="3" x14ac:dyDescent="0.3">
      <c r="A501" s="46" t="s">
        <v>57</v>
      </c>
      <c r="B501" s="47" t="s">
        <v>58</v>
      </c>
      <c r="C501" s="48" t="s">
        <v>18</v>
      </c>
      <c r="D501" s="49">
        <v>122.28</v>
      </c>
      <c r="E501" s="50">
        <v>17.12</v>
      </c>
      <c r="F501" s="50">
        <v>2093.4336000000003</v>
      </c>
      <c r="G501" s="50">
        <v>19.18</v>
      </c>
      <c r="H501" s="50">
        <v>2345.33</v>
      </c>
    </row>
    <row r="502" spans="1:8" hidden="1" outlineLevel="3" x14ac:dyDescent="0.3">
      <c r="A502" s="46" t="s">
        <v>74</v>
      </c>
      <c r="B502" s="47" t="s">
        <v>75</v>
      </c>
      <c r="C502" s="48" t="s">
        <v>18</v>
      </c>
      <c r="D502" s="49">
        <v>122.28</v>
      </c>
      <c r="E502" s="50">
        <v>17.12</v>
      </c>
      <c r="F502" s="50">
        <v>2093.4336000000003</v>
      </c>
      <c r="G502" s="50">
        <v>18.97</v>
      </c>
      <c r="H502" s="50">
        <v>2319.65</v>
      </c>
    </row>
    <row r="503" spans="1:8" hidden="1" outlineLevel="2" x14ac:dyDescent="0.3">
      <c r="A503" s="61" t="s">
        <v>196</v>
      </c>
      <c r="B503" s="62" t="s">
        <v>143</v>
      </c>
      <c r="C503" s="63"/>
      <c r="D503" s="64"/>
      <c r="E503" s="65"/>
      <c r="F503" s="65"/>
      <c r="G503" s="65"/>
      <c r="H503" s="65"/>
    </row>
    <row r="504" spans="1:8" hidden="1" outlineLevel="3" x14ac:dyDescent="0.3">
      <c r="A504" s="46" t="s">
        <v>52</v>
      </c>
      <c r="B504" s="47" t="s">
        <v>53</v>
      </c>
      <c r="C504" s="48" t="s">
        <v>1</v>
      </c>
      <c r="D504" s="49">
        <v>95.04</v>
      </c>
      <c r="E504" s="50">
        <v>226.33</v>
      </c>
      <c r="F504" s="50">
        <v>21510.403200000004</v>
      </c>
      <c r="G504" s="50">
        <v>286.95</v>
      </c>
      <c r="H504" s="50">
        <v>27271.73</v>
      </c>
    </row>
    <row r="505" spans="1:8" hidden="1" outlineLevel="3" x14ac:dyDescent="0.3">
      <c r="A505" s="46" t="s">
        <v>107</v>
      </c>
      <c r="B505" s="47" t="s">
        <v>108</v>
      </c>
      <c r="C505" s="48" t="s">
        <v>19</v>
      </c>
      <c r="D505" s="49">
        <v>15.55</v>
      </c>
      <c r="E505" s="50">
        <v>1959.07</v>
      </c>
      <c r="F505" s="50">
        <v>30463.538499999999</v>
      </c>
      <c r="G505" s="50">
        <v>1888.45</v>
      </c>
      <c r="H505" s="50">
        <v>29365.4</v>
      </c>
    </row>
    <row r="506" spans="1:8" hidden="1" outlineLevel="3" x14ac:dyDescent="0.3">
      <c r="A506" s="46" t="s">
        <v>55</v>
      </c>
      <c r="B506" s="47" t="s">
        <v>56</v>
      </c>
      <c r="C506" s="48" t="s">
        <v>18</v>
      </c>
      <c r="D506" s="49">
        <v>559.1</v>
      </c>
      <c r="E506" s="50">
        <v>18.12</v>
      </c>
      <c r="F506" s="50">
        <v>10130.892000000002</v>
      </c>
      <c r="G506" s="50">
        <v>19.75</v>
      </c>
      <c r="H506" s="50">
        <v>11042.23</v>
      </c>
    </row>
    <row r="507" spans="1:8" hidden="1" outlineLevel="3" x14ac:dyDescent="0.3">
      <c r="A507" s="46" t="s">
        <v>60</v>
      </c>
      <c r="B507" s="47" t="s">
        <v>61</v>
      </c>
      <c r="C507" s="48" t="s">
        <v>18</v>
      </c>
      <c r="D507" s="49">
        <v>178.79</v>
      </c>
      <c r="E507" s="50">
        <v>17.27</v>
      </c>
      <c r="F507" s="50">
        <v>3087.7032999999997</v>
      </c>
      <c r="G507" s="50">
        <v>19.38</v>
      </c>
      <c r="H507" s="50">
        <v>3464.95</v>
      </c>
    </row>
    <row r="508" spans="1:8" hidden="1" outlineLevel="3" x14ac:dyDescent="0.3">
      <c r="A508" s="46" t="s">
        <v>57</v>
      </c>
      <c r="B508" s="47" t="s">
        <v>58</v>
      </c>
      <c r="C508" s="48" t="s">
        <v>18</v>
      </c>
      <c r="D508" s="49">
        <v>1544.83</v>
      </c>
      <c r="E508" s="50">
        <v>17.12</v>
      </c>
      <c r="F508" s="50">
        <v>26447.489600000001</v>
      </c>
      <c r="G508" s="50">
        <v>19.18</v>
      </c>
      <c r="H508" s="50">
        <v>29629.84</v>
      </c>
    </row>
    <row r="509" spans="1:8" hidden="1" outlineLevel="2" x14ac:dyDescent="0.3">
      <c r="A509" s="61" t="s">
        <v>197</v>
      </c>
      <c r="B509" s="62" t="s">
        <v>145</v>
      </c>
      <c r="C509" s="63"/>
      <c r="D509" s="64"/>
      <c r="E509" s="65"/>
      <c r="F509" s="65"/>
      <c r="G509" s="65"/>
      <c r="H509" s="65"/>
    </row>
    <row r="510" spans="1:8" hidden="1" outlineLevel="3" x14ac:dyDescent="0.3">
      <c r="A510" s="46" t="s">
        <v>52</v>
      </c>
      <c r="B510" s="47" t="s">
        <v>53</v>
      </c>
      <c r="C510" s="48" t="s">
        <v>1</v>
      </c>
      <c r="D510" s="49">
        <v>89.94</v>
      </c>
      <c r="E510" s="50">
        <v>226.33</v>
      </c>
      <c r="F510" s="50">
        <v>20356.120200000001</v>
      </c>
      <c r="G510" s="50">
        <v>286.95</v>
      </c>
      <c r="H510" s="50">
        <v>25808.28</v>
      </c>
    </row>
    <row r="511" spans="1:8" hidden="1" outlineLevel="3" x14ac:dyDescent="0.3">
      <c r="A511" s="46" t="s">
        <v>107</v>
      </c>
      <c r="B511" s="47" t="s">
        <v>108</v>
      </c>
      <c r="C511" s="48" t="s">
        <v>19</v>
      </c>
      <c r="D511" s="49">
        <v>10.78</v>
      </c>
      <c r="E511" s="50">
        <v>1959.07</v>
      </c>
      <c r="F511" s="50">
        <v>21118.774599999997</v>
      </c>
      <c r="G511" s="50">
        <v>1888.45</v>
      </c>
      <c r="H511" s="50">
        <v>20357.490000000002</v>
      </c>
    </row>
    <row r="512" spans="1:8" hidden="1" outlineLevel="3" x14ac:dyDescent="0.3">
      <c r="A512" s="46" t="s">
        <v>55</v>
      </c>
      <c r="B512" s="47" t="s">
        <v>56</v>
      </c>
      <c r="C512" s="48" t="s">
        <v>18</v>
      </c>
      <c r="D512" s="49">
        <v>516.04</v>
      </c>
      <c r="E512" s="50">
        <v>18.12</v>
      </c>
      <c r="F512" s="50">
        <v>9350.6448</v>
      </c>
      <c r="G512" s="50">
        <v>19.75</v>
      </c>
      <c r="H512" s="50">
        <v>10191.790000000001</v>
      </c>
    </row>
    <row r="513" spans="1:8" hidden="1" outlineLevel="3" x14ac:dyDescent="0.3">
      <c r="A513" s="46" t="s">
        <v>60</v>
      </c>
      <c r="B513" s="47" t="s">
        <v>61</v>
      </c>
      <c r="C513" s="48" t="s">
        <v>18</v>
      </c>
      <c r="D513" s="49">
        <v>186.11</v>
      </c>
      <c r="E513" s="50">
        <v>17.27</v>
      </c>
      <c r="F513" s="50">
        <v>3214.1197000000002</v>
      </c>
      <c r="G513" s="50">
        <v>19.38</v>
      </c>
      <c r="H513" s="50">
        <v>3606.81</v>
      </c>
    </row>
    <row r="514" spans="1:8" hidden="1" outlineLevel="3" x14ac:dyDescent="0.3">
      <c r="A514" s="46" t="s">
        <v>57</v>
      </c>
      <c r="B514" s="47" t="s">
        <v>58</v>
      </c>
      <c r="C514" s="48" t="s">
        <v>18</v>
      </c>
      <c r="D514" s="49">
        <v>1742.12</v>
      </c>
      <c r="E514" s="50">
        <v>17.12</v>
      </c>
      <c r="F514" s="50">
        <v>29825.094399999998</v>
      </c>
      <c r="G514" s="50">
        <v>19.18</v>
      </c>
      <c r="H514" s="50">
        <v>33413.86</v>
      </c>
    </row>
    <row r="515" spans="1:8" hidden="1" outlineLevel="2" x14ac:dyDescent="0.3">
      <c r="A515" s="61" t="s">
        <v>198</v>
      </c>
      <c r="B515" s="62" t="s">
        <v>324</v>
      </c>
      <c r="C515" s="63"/>
      <c r="D515" s="64"/>
      <c r="E515" s="65"/>
      <c r="F515" s="65"/>
      <c r="G515" s="65"/>
      <c r="H515" s="65"/>
    </row>
    <row r="516" spans="1:8" hidden="1" outlineLevel="3" x14ac:dyDescent="0.3">
      <c r="A516" s="46" t="s">
        <v>52</v>
      </c>
      <c r="B516" s="47" t="s">
        <v>53</v>
      </c>
      <c r="C516" s="48" t="s">
        <v>1</v>
      </c>
      <c r="D516" s="49">
        <v>9.7100000000000009</v>
      </c>
      <c r="E516" s="50">
        <v>226.33</v>
      </c>
      <c r="F516" s="50">
        <v>2197.6643000000004</v>
      </c>
      <c r="G516" s="50">
        <v>286.95</v>
      </c>
      <c r="H516" s="50">
        <v>2786.28</v>
      </c>
    </row>
    <row r="517" spans="1:8" hidden="1" outlineLevel="3" x14ac:dyDescent="0.3">
      <c r="A517" s="46" t="s">
        <v>107</v>
      </c>
      <c r="B517" s="47" t="s">
        <v>108</v>
      </c>
      <c r="C517" s="48" t="s">
        <v>19</v>
      </c>
      <c r="D517" s="49">
        <v>1.59</v>
      </c>
      <c r="E517" s="50">
        <v>1959.07</v>
      </c>
      <c r="F517" s="50">
        <v>3114.9213</v>
      </c>
      <c r="G517" s="50">
        <v>1888.45</v>
      </c>
      <c r="H517" s="50">
        <v>3002.64</v>
      </c>
    </row>
    <row r="518" spans="1:8" hidden="1" outlineLevel="3" x14ac:dyDescent="0.3">
      <c r="A518" s="46" t="s">
        <v>55</v>
      </c>
      <c r="B518" s="47" t="s">
        <v>56</v>
      </c>
      <c r="C518" s="48" t="s">
        <v>18</v>
      </c>
      <c r="D518" s="49">
        <v>132.81</v>
      </c>
      <c r="E518" s="50">
        <v>18.12</v>
      </c>
      <c r="F518" s="50">
        <v>2406.5172000000002</v>
      </c>
      <c r="G518" s="50">
        <v>19.75</v>
      </c>
      <c r="H518" s="50">
        <v>2623</v>
      </c>
    </row>
    <row r="519" spans="1:8" hidden="1" outlineLevel="3" x14ac:dyDescent="0.3">
      <c r="A519" s="46" t="s">
        <v>60</v>
      </c>
      <c r="B519" s="47" t="s">
        <v>61</v>
      </c>
      <c r="C519" s="48" t="s">
        <v>18</v>
      </c>
      <c r="D519" s="49">
        <v>18.28</v>
      </c>
      <c r="E519" s="50">
        <v>17.27</v>
      </c>
      <c r="F519" s="50">
        <v>315.69560000000001</v>
      </c>
      <c r="G519" s="50">
        <v>19.38</v>
      </c>
      <c r="H519" s="50">
        <v>354.27</v>
      </c>
    </row>
    <row r="520" spans="1:8" hidden="1" outlineLevel="3" x14ac:dyDescent="0.3">
      <c r="A520" s="46" t="s">
        <v>57</v>
      </c>
      <c r="B520" s="47" t="s">
        <v>58</v>
      </c>
      <c r="C520" s="48" t="s">
        <v>18</v>
      </c>
      <c r="D520" s="49">
        <v>250.12</v>
      </c>
      <c r="E520" s="50">
        <v>17.12</v>
      </c>
      <c r="F520" s="50">
        <v>4282.0544</v>
      </c>
      <c r="G520" s="50">
        <v>19.18</v>
      </c>
      <c r="H520" s="50">
        <v>4797.3</v>
      </c>
    </row>
    <row r="521" spans="1:8" hidden="1" outlineLevel="2" x14ac:dyDescent="0.3">
      <c r="A521" s="61" t="s">
        <v>199</v>
      </c>
      <c r="B521" s="62" t="s">
        <v>147</v>
      </c>
      <c r="C521" s="63"/>
      <c r="D521" s="64"/>
      <c r="E521" s="65"/>
      <c r="F521" s="65"/>
      <c r="G521" s="65"/>
      <c r="H521" s="65"/>
    </row>
    <row r="522" spans="1:8" hidden="1" outlineLevel="3" x14ac:dyDescent="0.3">
      <c r="A522" s="46" t="s">
        <v>52</v>
      </c>
      <c r="B522" s="47" t="s">
        <v>53</v>
      </c>
      <c r="C522" s="48" t="s">
        <v>1</v>
      </c>
      <c r="D522" s="49">
        <v>35.880000000000003</v>
      </c>
      <c r="E522" s="50">
        <v>226.33</v>
      </c>
      <c r="F522" s="50">
        <v>8120.7204000000011</v>
      </c>
      <c r="G522" s="50">
        <v>286.95</v>
      </c>
      <c r="H522" s="50">
        <v>10295.77</v>
      </c>
    </row>
    <row r="523" spans="1:8" hidden="1" outlineLevel="3" x14ac:dyDescent="0.3">
      <c r="A523" s="46" t="s">
        <v>107</v>
      </c>
      <c r="B523" s="47" t="s">
        <v>108</v>
      </c>
      <c r="C523" s="48" t="s">
        <v>19</v>
      </c>
      <c r="D523" s="49">
        <v>3.65</v>
      </c>
      <c r="E523" s="50">
        <v>1959.07</v>
      </c>
      <c r="F523" s="50">
        <v>7150.6054999999997</v>
      </c>
      <c r="G523" s="50">
        <v>1888.45</v>
      </c>
      <c r="H523" s="50">
        <v>6892.84</v>
      </c>
    </row>
    <row r="524" spans="1:8" hidden="1" outlineLevel="3" x14ac:dyDescent="0.3">
      <c r="A524" s="46" t="s">
        <v>55</v>
      </c>
      <c r="B524" s="47" t="s">
        <v>56</v>
      </c>
      <c r="C524" s="48" t="s">
        <v>18</v>
      </c>
      <c r="D524" s="49">
        <v>237.88</v>
      </c>
      <c r="E524" s="50">
        <v>18.12</v>
      </c>
      <c r="F524" s="50">
        <v>4310.3856000000005</v>
      </c>
      <c r="G524" s="50">
        <v>19.75</v>
      </c>
      <c r="H524" s="50">
        <v>4698.13</v>
      </c>
    </row>
    <row r="525" spans="1:8" hidden="1" outlineLevel="3" x14ac:dyDescent="0.3">
      <c r="A525" s="46" t="s">
        <v>60</v>
      </c>
      <c r="B525" s="47" t="s">
        <v>61</v>
      </c>
      <c r="C525" s="48" t="s">
        <v>18</v>
      </c>
      <c r="D525" s="49">
        <v>82.5</v>
      </c>
      <c r="E525" s="50">
        <v>17.27</v>
      </c>
      <c r="F525" s="50">
        <v>1424.7749999999999</v>
      </c>
      <c r="G525" s="50">
        <v>19.38</v>
      </c>
      <c r="H525" s="50">
        <v>1598.85</v>
      </c>
    </row>
    <row r="526" spans="1:8" hidden="1" outlineLevel="3" x14ac:dyDescent="0.3">
      <c r="A526" s="46" t="s">
        <v>57</v>
      </c>
      <c r="B526" s="47" t="s">
        <v>58</v>
      </c>
      <c r="C526" s="48" t="s">
        <v>18</v>
      </c>
      <c r="D526" s="49">
        <v>534.65</v>
      </c>
      <c r="E526" s="50">
        <v>17.12</v>
      </c>
      <c r="F526" s="50">
        <v>9153.2080000000005</v>
      </c>
      <c r="G526" s="50">
        <v>19.18</v>
      </c>
      <c r="H526" s="50">
        <v>10254.59</v>
      </c>
    </row>
    <row r="527" spans="1:8" hidden="1" outlineLevel="2" x14ac:dyDescent="0.3">
      <c r="A527" s="61" t="s">
        <v>200</v>
      </c>
      <c r="B527" s="62" t="s">
        <v>325</v>
      </c>
      <c r="C527" s="63"/>
      <c r="D527" s="64"/>
      <c r="E527" s="65"/>
      <c r="F527" s="65"/>
      <c r="G527" s="65"/>
      <c r="H527" s="65"/>
    </row>
    <row r="528" spans="1:8" hidden="1" outlineLevel="3" x14ac:dyDescent="0.3">
      <c r="A528" s="46" t="s">
        <v>52</v>
      </c>
      <c r="B528" s="47" t="s">
        <v>53</v>
      </c>
      <c r="C528" s="48" t="s">
        <v>1</v>
      </c>
      <c r="D528" s="49">
        <v>21.93</v>
      </c>
      <c r="E528" s="50">
        <v>226.33</v>
      </c>
      <c r="F528" s="50">
        <v>4963.4169000000002</v>
      </c>
      <c r="G528" s="50">
        <v>286.95</v>
      </c>
      <c r="H528" s="50">
        <v>6292.81</v>
      </c>
    </row>
    <row r="529" spans="1:10" hidden="1" outlineLevel="3" x14ac:dyDescent="0.3">
      <c r="A529" s="46" t="s">
        <v>107</v>
      </c>
      <c r="B529" s="47" t="s">
        <v>108</v>
      </c>
      <c r="C529" s="48" t="s">
        <v>19</v>
      </c>
      <c r="D529" s="49">
        <v>3.58</v>
      </c>
      <c r="E529" s="50">
        <v>1959.07</v>
      </c>
      <c r="F529" s="50">
        <v>7013.4705999999996</v>
      </c>
      <c r="G529" s="50">
        <v>1888.45</v>
      </c>
      <c r="H529" s="50">
        <v>6760.65</v>
      </c>
    </row>
    <row r="530" spans="1:10" hidden="1" outlineLevel="3" x14ac:dyDescent="0.3">
      <c r="A530" s="46" t="s">
        <v>55</v>
      </c>
      <c r="B530" s="47" t="s">
        <v>56</v>
      </c>
      <c r="C530" s="48" t="s">
        <v>18</v>
      </c>
      <c r="D530" s="49">
        <v>299.52</v>
      </c>
      <c r="E530" s="50">
        <v>18.12</v>
      </c>
      <c r="F530" s="50">
        <v>5427.3023999999996</v>
      </c>
      <c r="G530" s="50">
        <v>19.75</v>
      </c>
      <c r="H530" s="50">
        <v>5915.52</v>
      </c>
    </row>
    <row r="531" spans="1:10" hidden="1" outlineLevel="3" x14ac:dyDescent="0.3">
      <c r="A531" s="46" t="s">
        <v>60</v>
      </c>
      <c r="B531" s="47" t="s">
        <v>61</v>
      </c>
      <c r="C531" s="48" t="s">
        <v>18</v>
      </c>
      <c r="D531" s="49">
        <v>41.25</v>
      </c>
      <c r="E531" s="50">
        <v>17.27</v>
      </c>
      <c r="F531" s="50">
        <v>712.38749999999993</v>
      </c>
      <c r="G531" s="50">
        <v>19.38</v>
      </c>
      <c r="H531" s="50">
        <v>799.43</v>
      </c>
    </row>
    <row r="532" spans="1:10" hidden="1" outlineLevel="3" x14ac:dyDescent="0.3">
      <c r="A532" s="46" t="s">
        <v>57</v>
      </c>
      <c r="B532" s="47" t="s">
        <v>58</v>
      </c>
      <c r="C532" s="48" t="s">
        <v>18</v>
      </c>
      <c r="D532" s="49">
        <v>623.76</v>
      </c>
      <c r="E532" s="50">
        <v>17.12</v>
      </c>
      <c r="F532" s="50">
        <v>10678.771200000001</v>
      </c>
      <c r="G532" s="50">
        <v>19.18</v>
      </c>
      <c r="H532" s="50">
        <v>11963.72</v>
      </c>
    </row>
    <row r="533" spans="1:10" hidden="1" outlineLevel="2" x14ac:dyDescent="0.3">
      <c r="A533" s="61" t="s">
        <v>201</v>
      </c>
      <c r="B533" s="62" t="s">
        <v>149</v>
      </c>
      <c r="C533" s="63"/>
      <c r="D533" s="64"/>
      <c r="E533" s="65"/>
      <c r="F533" s="65"/>
      <c r="G533" s="65"/>
      <c r="H533" s="65"/>
    </row>
    <row r="534" spans="1:10" hidden="1" outlineLevel="3" x14ac:dyDescent="0.3">
      <c r="A534" s="46" t="s">
        <v>52</v>
      </c>
      <c r="B534" s="47" t="s">
        <v>53</v>
      </c>
      <c r="C534" s="48" t="s">
        <v>1</v>
      </c>
      <c r="D534" s="49">
        <v>31.8</v>
      </c>
      <c r="E534" s="50">
        <v>226.33</v>
      </c>
      <c r="F534" s="50">
        <v>7197.2940000000008</v>
      </c>
      <c r="G534" s="50">
        <v>286.95</v>
      </c>
      <c r="H534" s="50">
        <v>9125.01</v>
      </c>
    </row>
    <row r="535" spans="1:10" hidden="1" outlineLevel="3" x14ac:dyDescent="0.3">
      <c r="A535" s="46" t="s">
        <v>107</v>
      </c>
      <c r="B535" s="47" t="s">
        <v>108</v>
      </c>
      <c r="C535" s="48" t="s">
        <v>19</v>
      </c>
      <c r="D535" s="49">
        <v>4.66</v>
      </c>
      <c r="E535" s="50">
        <v>1959.07</v>
      </c>
      <c r="F535" s="50">
        <v>9129.2662</v>
      </c>
      <c r="G535" s="50">
        <v>1888.45</v>
      </c>
      <c r="H535" s="50">
        <v>8800.18</v>
      </c>
    </row>
    <row r="536" spans="1:10" hidden="1" outlineLevel="3" x14ac:dyDescent="0.3">
      <c r="A536" s="46" t="s">
        <v>55</v>
      </c>
      <c r="B536" s="47" t="s">
        <v>56</v>
      </c>
      <c r="C536" s="48" t="s">
        <v>18</v>
      </c>
      <c r="D536" s="49">
        <v>741.3</v>
      </c>
      <c r="E536" s="50">
        <v>18.12</v>
      </c>
      <c r="F536" s="50">
        <v>13432.356</v>
      </c>
      <c r="G536" s="50">
        <v>19.75</v>
      </c>
      <c r="H536" s="50">
        <v>14640.68</v>
      </c>
    </row>
    <row r="537" spans="1:10" hidden="1" outlineLevel="3" x14ac:dyDescent="0.3">
      <c r="A537" s="46" t="s">
        <v>57</v>
      </c>
      <c r="B537" s="47" t="s">
        <v>58</v>
      </c>
      <c r="C537" s="48" t="s">
        <v>18</v>
      </c>
      <c r="D537" s="49">
        <v>1042.4000000000001</v>
      </c>
      <c r="E537" s="50">
        <v>17.12</v>
      </c>
      <c r="F537" s="50">
        <v>17845.888000000003</v>
      </c>
      <c r="G537" s="50">
        <v>19.18</v>
      </c>
      <c r="H537" s="50">
        <v>19993.23</v>
      </c>
    </row>
    <row r="538" spans="1:10" hidden="1" outlineLevel="2" x14ac:dyDescent="0.3">
      <c r="A538" s="61" t="s">
        <v>202</v>
      </c>
      <c r="B538" s="62" t="s">
        <v>151</v>
      </c>
      <c r="C538" s="63"/>
      <c r="D538" s="64"/>
      <c r="E538" s="65"/>
      <c r="F538" s="65"/>
      <c r="G538" s="65"/>
      <c r="H538" s="65"/>
    </row>
    <row r="539" spans="1:10" hidden="1" outlineLevel="2" x14ac:dyDescent="0.3">
      <c r="A539" s="46" t="s">
        <v>52</v>
      </c>
      <c r="B539" s="47" t="s">
        <v>53</v>
      </c>
      <c r="C539" s="48" t="s">
        <v>1</v>
      </c>
      <c r="D539" s="49">
        <v>89.33</v>
      </c>
      <c r="E539" s="50">
        <v>226.33</v>
      </c>
      <c r="F539" s="50">
        <v>20218.0589</v>
      </c>
      <c r="G539" s="50">
        <v>286.95</v>
      </c>
      <c r="H539" s="50">
        <v>25633.24</v>
      </c>
    </row>
    <row r="540" spans="1:10" hidden="1" outlineLevel="2" x14ac:dyDescent="0.3">
      <c r="A540" s="46" t="s">
        <v>107</v>
      </c>
      <c r="B540" s="47" t="s">
        <v>108</v>
      </c>
      <c r="C540" s="48" t="s">
        <v>19</v>
      </c>
      <c r="D540" s="49">
        <v>8.5</v>
      </c>
      <c r="E540" s="50">
        <v>1959.07</v>
      </c>
      <c r="F540" s="50">
        <v>16652.095000000001</v>
      </c>
      <c r="G540" s="50">
        <v>1888.45</v>
      </c>
      <c r="H540" s="50">
        <v>16051.83</v>
      </c>
    </row>
    <row r="541" spans="1:10" hidden="1" outlineLevel="2" x14ac:dyDescent="0.3">
      <c r="A541" s="46" t="s">
        <v>55</v>
      </c>
      <c r="B541" s="47" t="s">
        <v>56</v>
      </c>
      <c r="C541" s="48" t="s">
        <v>18</v>
      </c>
      <c r="D541" s="49">
        <v>714</v>
      </c>
      <c r="E541" s="50">
        <v>18.12</v>
      </c>
      <c r="F541" s="50">
        <v>12937.68</v>
      </c>
      <c r="G541" s="50">
        <v>19.75</v>
      </c>
      <c r="H541" s="50">
        <v>14101.5</v>
      </c>
    </row>
    <row r="542" spans="1:10" hidden="1" outlineLevel="2" x14ac:dyDescent="0.3">
      <c r="A542" s="46" t="s">
        <v>57</v>
      </c>
      <c r="B542" s="47" t="s">
        <v>58</v>
      </c>
      <c r="C542" s="48" t="s">
        <v>18</v>
      </c>
      <c r="D542" s="49">
        <v>2702.14</v>
      </c>
      <c r="E542" s="50">
        <v>17.12</v>
      </c>
      <c r="F542" s="50">
        <v>46260.6368</v>
      </c>
      <c r="G542" s="50">
        <v>19.18</v>
      </c>
      <c r="H542" s="50">
        <v>51827.05</v>
      </c>
    </row>
    <row r="543" spans="1:10" hidden="1" outlineLevel="1" x14ac:dyDescent="0.3">
      <c r="A543" s="56" t="s">
        <v>203</v>
      </c>
      <c r="B543" s="57" t="s">
        <v>204</v>
      </c>
      <c r="C543" s="58"/>
      <c r="D543" s="59"/>
      <c r="E543" s="60"/>
      <c r="F543" s="60">
        <v>868731.64562474983</v>
      </c>
      <c r="G543" s="60"/>
      <c r="H543" s="60">
        <v>928121.25000000035</v>
      </c>
      <c r="J543" s="66">
        <f>H543-F543</f>
        <v>59389.604375250521</v>
      </c>
    </row>
    <row r="544" spans="1:10" hidden="1" outlineLevel="2" x14ac:dyDescent="0.3">
      <c r="A544" s="61" t="s">
        <v>205</v>
      </c>
      <c r="B544" s="62" t="s">
        <v>121</v>
      </c>
      <c r="C544" s="63"/>
      <c r="D544" s="64"/>
      <c r="E544" s="65"/>
      <c r="F544" s="65"/>
      <c r="G544" s="65"/>
      <c r="H544" s="65"/>
    </row>
    <row r="545" spans="1:8" hidden="1" outlineLevel="3" x14ac:dyDescent="0.3">
      <c r="A545" s="46" t="s">
        <v>122</v>
      </c>
      <c r="B545" s="47" t="s">
        <v>123</v>
      </c>
      <c r="C545" s="48" t="s">
        <v>1</v>
      </c>
      <c r="D545" s="49">
        <v>221.1</v>
      </c>
      <c r="E545" s="50">
        <v>24.56</v>
      </c>
      <c r="F545" s="50">
        <v>5430.2159999999994</v>
      </c>
      <c r="G545" s="50">
        <v>35.39</v>
      </c>
      <c r="H545" s="50">
        <v>7824.73</v>
      </c>
    </row>
    <row r="546" spans="1:8" hidden="1" outlineLevel="3" x14ac:dyDescent="0.3">
      <c r="A546" s="46" t="s">
        <v>124</v>
      </c>
      <c r="B546" s="47" t="s">
        <v>125</v>
      </c>
      <c r="C546" s="48" t="s">
        <v>1</v>
      </c>
      <c r="D546" s="49">
        <v>214.71</v>
      </c>
      <c r="E546" s="50">
        <v>234.05</v>
      </c>
      <c r="F546" s="50">
        <v>50252.875500000002</v>
      </c>
      <c r="G546" s="50">
        <v>104.22</v>
      </c>
      <c r="H546" s="50">
        <v>22377.08</v>
      </c>
    </row>
    <row r="547" spans="1:8" hidden="1" outlineLevel="3" x14ac:dyDescent="0.3">
      <c r="A547" s="46" t="s">
        <v>126</v>
      </c>
      <c r="B547" s="47" t="s">
        <v>127</v>
      </c>
      <c r="C547" s="48" t="s">
        <v>19</v>
      </c>
      <c r="D547" s="49">
        <v>13.5</v>
      </c>
      <c r="E547" s="50">
        <v>2460.35</v>
      </c>
      <c r="F547" s="50">
        <v>33214.724999999999</v>
      </c>
      <c r="G547" s="50">
        <v>2462.5100000000002</v>
      </c>
      <c r="H547" s="50">
        <v>33243.89</v>
      </c>
    </row>
    <row r="548" spans="1:8" hidden="1" outlineLevel="3" x14ac:dyDescent="0.3">
      <c r="A548" s="46" t="s">
        <v>128</v>
      </c>
      <c r="B548" s="47" t="s">
        <v>129</v>
      </c>
      <c r="C548" s="48" t="s">
        <v>2</v>
      </c>
      <c r="D548" s="49">
        <v>241.11</v>
      </c>
      <c r="E548" s="50">
        <v>102.38</v>
      </c>
      <c r="F548" s="50">
        <v>24684.841800000002</v>
      </c>
      <c r="G548" s="50">
        <v>123.91</v>
      </c>
      <c r="H548" s="50">
        <v>29875.94</v>
      </c>
    </row>
    <row r="549" spans="1:8" hidden="1" outlineLevel="3" x14ac:dyDescent="0.3">
      <c r="A549" s="46" t="s">
        <v>55</v>
      </c>
      <c r="B549" s="47" t="s">
        <v>56</v>
      </c>
      <c r="C549" s="48" t="s">
        <v>18</v>
      </c>
      <c r="D549" s="49">
        <v>458.45</v>
      </c>
      <c r="E549" s="50">
        <v>18.12</v>
      </c>
      <c r="F549" s="50">
        <v>8307.1139999999996</v>
      </c>
      <c r="G549" s="50">
        <v>19.75</v>
      </c>
      <c r="H549" s="50">
        <v>9054.39</v>
      </c>
    </row>
    <row r="550" spans="1:8" hidden="1" outlineLevel="3" x14ac:dyDescent="0.3">
      <c r="A550" s="46" t="s">
        <v>130</v>
      </c>
      <c r="B550" s="47" t="s">
        <v>131</v>
      </c>
      <c r="C550" s="48" t="s">
        <v>19</v>
      </c>
      <c r="D550" s="49">
        <v>37.6</v>
      </c>
      <c r="E550" s="50">
        <v>885.77</v>
      </c>
      <c r="F550" s="50">
        <v>33304.951999999997</v>
      </c>
      <c r="G550" s="50">
        <v>835.82</v>
      </c>
      <c r="H550" s="50">
        <v>31426.83</v>
      </c>
    </row>
    <row r="551" spans="1:8" hidden="1" outlineLevel="2" x14ac:dyDescent="0.3">
      <c r="A551" s="61" t="s">
        <v>206</v>
      </c>
      <c r="B551" s="62" t="s">
        <v>133</v>
      </c>
      <c r="C551" s="63"/>
      <c r="D551" s="64"/>
      <c r="E551" s="65"/>
      <c r="F551" s="65"/>
      <c r="G551" s="65"/>
      <c r="H551" s="65"/>
    </row>
    <row r="552" spans="1:8" hidden="1" outlineLevel="3" x14ac:dyDescent="0.3">
      <c r="A552" s="46" t="s">
        <v>55</v>
      </c>
      <c r="B552" s="47" t="s">
        <v>56</v>
      </c>
      <c r="C552" s="48" t="s">
        <v>18</v>
      </c>
      <c r="D552" s="49">
        <v>3212.3</v>
      </c>
      <c r="E552" s="50">
        <v>18.12</v>
      </c>
      <c r="F552" s="50">
        <v>58206.876000000004</v>
      </c>
      <c r="G552" s="50">
        <v>19.75</v>
      </c>
      <c r="H552" s="50">
        <v>63442.93</v>
      </c>
    </row>
    <row r="553" spans="1:8" hidden="1" outlineLevel="3" x14ac:dyDescent="0.3">
      <c r="A553" s="46" t="s">
        <v>52</v>
      </c>
      <c r="B553" s="47" t="s">
        <v>53</v>
      </c>
      <c r="C553" s="48" t="s">
        <v>1</v>
      </c>
      <c r="D553" s="49">
        <v>214.94</v>
      </c>
      <c r="E553" s="50">
        <v>226.33</v>
      </c>
      <c r="F553" s="50">
        <v>48647.370200000005</v>
      </c>
      <c r="G553" s="50">
        <v>287.64</v>
      </c>
      <c r="H553" s="50">
        <v>61825.34</v>
      </c>
    </row>
    <row r="554" spans="1:8" hidden="1" outlineLevel="3" x14ac:dyDescent="0.3">
      <c r="A554" s="46" t="s">
        <v>107</v>
      </c>
      <c r="B554" s="47" t="s">
        <v>108</v>
      </c>
      <c r="C554" s="48" t="s">
        <v>19</v>
      </c>
      <c r="D554" s="49">
        <v>20.34</v>
      </c>
      <c r="E554" s="50">
        <v>1959.07</v>
      </c>
      <c r="F554" s="50">
        <v>39847.483800000002</v>
      </c>
      <c r="G554" s="50">
        <v>1878.01</v>
      </c>
      <c r="H554" s="50">
        <v>38198.720000000001</v>
      </c>
    </row>
    <row r="555" spans="1:8" hidden="1" outlineLevel="2" x14ac:dyDescent="0.3">
      <c r="A555" s="61" t="s">
        <v>207</v>
      </c>
      <c r="B555" s="62" t="s">
        <v>110</v>
      </c>
      <c r="C555" s="63"/>
      <c r="D555" s="64"/>
      <c r="E555" s="65"/>
      <c r="F555" s="65"/>
      <c r="G555" s="65"/>
      <c r="H555" s="65"/>
    </row>
    <row r="556" spans="1:8" hidden="1" outlineLevel="3" x14ac:dyDescent="0.3">
      <c r="A556" s="46" t="s">
        <v>52</v>
      </c>
      <c r="B556" s="47" t="s">
        <v>53</v>
      </c>
      <c r="C556" s="48" t="s">
        <v>1</v>
      </c>
      <c r="D556" s="49">
        <v>0.84</v>
      </c>
      <c r="E556" s="50">
        <v>226.33</v>
      </c>
      <c r="F556" s="50">
        <v>190.1172</v>
      </c>
      <c r="G556" s="50">
        <v>297.69</v>
      </c>
      <c r="H556" s="50">
        <v>1786.14</v>
      </c>
    </row>
    <row r="557" spans="1:8" hidden="1" outlineLevel="3" x14ac:dyDescent="0.3">
      <c r="A557" s="46" t="s">
        <v>107</v>
      </c>
      <c r="B557" s="47" t="s">
        <v>108</v>
      </c>
      <c r="C557" s="48" t="s">
        <v>19</v>
      </c>
      <c r="D557" s="49">
        <v>2.65</v>
      </c>
      <c r="E557" s="50">
        <v>1959.07</v>
      </c>
      <c r="F557" s="50">
        <v>5191.5355</v>
      </c>
      <c r="G557" s="50">
        <v>1880.09</v>
      </c>
      <c r="H557" s="50">
        <v>4982.24</v>
      </c>
    </row>
    <row r="558" spans="1:8" hidden="1" outlineLevel="3" x14ac:dyDescent="0.3">
      <c r="A558" s="46" t="s">
        <v>55</v>
      </c>
      <c r="B558" s="47" t="s">
        <v>56</v>
      </c>
      <c r="C558" s="48" t="s">
        <v>18</v>
      </c>
      <c r="D558" s="49">
        <v>90.08</v>
      </c>
      <c r="E558" s="50">
        <v>18.12</v>
      </c>
      <c r="F558" s="50">
        <v>1632.2496000000001</v>
      </c>
      <c r="G558" s="50">
        <v>19.75</v>
      </c>
      <c r="H558" s="50">
        <v>1779.08</v>
      </c>
    </row>
    <row r="559" spans="1:8" hidden="1" outlineLevel="3" x14ac:dyDescent="0.3">
      <c r="A559" s="46" t="s">
        <v>313</v>
      </c>
      <c r="B559" s="47" t="s">
        <v>58</v>
      </c>
      <c r="C559" s="48" t="s">
        <v>18</v>
      </c>
      <c r="D559" s="49">
        <v>31.29</v>
      </c>
      <c r="E559" s="50">
        <v>17.12</v>
      </c>
      <c r="F559" s="50">
        <v>535.6848</v>
      </c>
      <c r="G559" s="50">
        <v>19.18</v>
      </c>
      <c r="H559" s="50">
        <v>600.14</v>
      </c>
    </row>
    <row r="560" spans="1:8" hidden="1" outlineLevel="3" x14ac:dyDescent="0.3">
      <c r="A560" s="46" t="s">
        <v>74</v>
      </c>
      <c r="B560" s="47" t="s">
        <v>75</v>
      </c>
      <c r="C560" s="48" t="s">
        <v>18</v>
      </c>
      <c r="D560" s="49">
        <v>166.86</v>
      </c>
      <c r="E560" s="50">
        <v>17.12</v>
      </c>
      <c r="F560" s="50">
        <v>2856.6432000000004</v>
      </c>
      <c r="G560" s="50">
        <v>18.97</v>
      </c>
      <c r="H560" s="50">
        <v>3165.33</v>
      </c>
    </row>
    <row r="561" spans="1:8" hidden="1" outlineLevel="2" x14ac:dyDescent="0.3">
      <c r="A561" s="61" t="s">
        <v>208</v>
      </c>
      <c r="B561" s="62" t="s">
        <v>312</v>
      </c>
      <c r="C561" s="63"/>
      <c r="D561" s="64"/>
      <c r="E561" s="65"/>
      <c r="F561" s="65"/>
      <c r="G561" s="65"/>
      <c r="H561" s="65"/>
    </row>
    <row r="562" spans="1:8" hidden="1" outlineLevel="3" x14ac:dyDescent="0.3">
      <c r="A562" s="46" t="s">
        <v>52</v>
      </c>
      <c r="B562" s="47" t="s">
        <v>53</v>
      </c>
      <c r="C562" s="48" t="s">
        <v>1</v>
      </c>
      <c r="D562" s="49">
        <v>113.4</v>
      </c>
      <c r="E562" s="50">
        <v>226.33</v>
      </c>
      <c r="F562" s="50">
        <v>25665.822000000004</v>
      </c>
      <c r="G562" s="50">
        <v>297.69</v>
      </c>
      <c r="H562" s="50">
        <v>33758.050000000003</v>
      </c>
    </row>
    <row r="563" spans="1:8" hidden="1" outlineLevel="3" x14ac:dyDescent="0.3">
      <c r="A563" s="46" t="s">
        <v>107</v>
      </c>
      <c r="B563" s="47" t="s">
        <v>108</v>
      </c>
      <c r="C563" s="48" t="s">
        <v>19</v>
      </c>
      <c r="D563" s="49">
        <v>11.91</v>
      </c>
      <c r="E563" s="50">
        <v>1959.07</v>
      </c>
      <c r="F563" s="50">
        <v>23332.523699999998</v>
      </c>
      <c r="G563" s="50">
        <v>1880.09</v>
      </c>
      <c r="H563" s="50">
        <v>22391.87</v>
      </c>
    </row>
    <row r="564" spans="1:8" hidden="1" outlineLevel="3" x14ac:dyDescent="0.3">
      <c r="A564" s="46" t="s">
        <v>55</v>
      </c>
      <c r="B564" s="47" t="s">
        <v>56</v>
      </c>
      <c r="C564" s="48" t="s">
        <v>18</v>
      </c>
      <c r="D564" s="49">
        <v>90.08</v>
      </c>
      <c r="E564" s="50">
        <v>18.12</v>
      </c>
      <c r="F564" s="50">
        <v>1632.2496000000001</v>
      </c>
      <c r="G564" s="50">
        <v>19.75</v>
      </c>
      <c r="H564" s="50">
        <v>1779.08</v>
      </c>
    </row>
    <row r="565" spans="1:8" hidden="1" outlineLevel="3" x14ac:dyDescent="0.3">
      <c r="A565" s="46" t="s">
        <v>57</v>
      </c>
      <c r="B565" s="47" t="s">
        <v>58</v>
      </c>
      <c r="C565" s="48" t="s">
        <v>18</v>
      </c>
      <c r="D565" s="49">
        <v>1689.66</v>
      </c>
      <c r="E565" s="50">
        <v>17.12</v>
      </c>
      <c r="F565" s="50">
        <v>28926.979200000002</v>
      </c>
      <c r="G565" s="50">
        <v>19.18</v>
      </c>
      <c r="H565" s="50">
        <v>32407.68</v>
      </c>
    </row>
    <row r="566" spans="1:8" hidden="1" outlineLevel="2" x14ac:dyDescent="0.3">
      <c r="A566" s="61" t="s">
        <v>209</v>
      </c>
      <c r="B566" s="62" t="s">
        <v>300</v>
      </c>
      <c r="C566" s="63"/>
      <c r="D566" s="64"/>
      <c r="E566" s="65"/>
      <c r="F566" s="65"/>
      <c r="G566" s="65"/>
      <c r="H566" s="65"/>
    </row>
    <row r="567" spans="1:8" hidden="1" outlineLevel="3" x14ac:dyDescent="0.3">
      <c r="A567" s="46" t="s">
        <v>52</v>
      </c>
      <c r="B567" s="47" t="s">
        <v>53</v>
      </c>
      <c r="C567" s="48" t="s">
        <v>1</v>
      </c>
      <c r="D567" s="49">
        <v>32.630000000000003</v>
      </c>
      <c r="E567" s="50">
        <v>226.33</v>
      </c>
      <c r="F567" s="50">
        <v>7385.1479000000008</v>
      </c>
      <c r="G567" s="50">
        <v>268.12</v>
      </c>
      <c r="H567" s="50">
        <v>8748.76</v>
      </c>
    </row>
    <row r="568" spans="1:8" hidden="1" outlineLevel="3" x14ac:dyDescent="0.3">
      <c r="A568" s="46" t="s">
        <v>107</v>
      </c>
      <c r="B568" s="47" t="s">
        <v>108</v>
      </c>
      <c r="C568" s="48" t="s">
        <v>19</v>
      </c>
      <c r="D568" s="49">
        <v>3.41</v>
      </c>
      <c r="E568" s="50">
        <v>1959.07</v>
      </c>
      <c r="F568" s="50">
        <v>6680.4287000000004</v>
      </c>
      <c r="G568" s="50">
        <v>1864.78</v>
      </c>
      <c r="H568" s="50">
        <v>6358.9</v>
      </c>
    </row>
    <row r="569" spans="1:8" hidden="1" outlineLevel="3" x14ac:dyDescent="0.3">
      <c r="A569" s="46" t="s">
        <v>55</v>
      </c>
      <c r="B569" s="47" t="s">
        <v>56</v>
      </c>
      <c r="C569" s="48" t="s">
        <v>18</v>
      </c>
      <c r="D569" s="49">
        <v>198.17</v>
      </c>
      <c r="E569" s="50">
        <v>18.12</v>
      </c>
      <c r="F569" s="50">
        <v>3590.8404</v>
      </c>
      <c r="G569" s="50">
        <v>19.75</v>
      </c>
      <c r="H569" s="50">
        <v>3913.86</v>
      </c>
    </row>
    <row r="570" spans="1:8" hidden="1" outlineLevel="3" x14ac:dyDescent="0.3">
      <c r="A570" s="46" t="s">
        <v>63</v>
      </c>
      <c r="B570" s="47" t="s">
        <v>64</v>
      </c>
      <c r="C570" s="48" t="s">
        <v>18</v>
      </c>
      <c r="D570" s="49">
        <v>270.41000000000003</v>
      </c>
      <c r="E570" s="50">
        <v>17.440000000000001</v>
      </c>
      <c r="F570" s="50">
        <v>4715.9504000000006</v>
      </c>
      <c r="G570" s="50">
        <v>19.68</v>
      </c>
      <c r="H570" s="50">
        <v>5321.67</v>
      </c>
    </row>
    <row r="571" spans="1:8" hidden="1" outlineLevel="3" x14ac:dyDescent="0.3">
      <c r="A571" s="46" t="s">
        <v>57</v>
      </c>
      <c r="B571" s="47" t="s">
        <v>58</v>
      </c>
      <c r="C571" s="48" t="s">
        <v>18</v>
      </c>
      <c r="D571" s="49">
        <v>250.32</v>
      </c>
      <c r="E571" s="50">
        <v>17.12</v>
      </c>
      <c r="F571" s="50">
        <v>4285.4784</v>
      </c>
      <c r="G571" s="50">
        <v>19.18</v>
      </c>
      <c r="H571" s="50">
        <v>4801.1400000000003</v>
      </c>
    </row>
    <row r="572" spans="1:8" hidden="1" outlineLevel="2" x14ac:dyDescent="0.3">
      <c r="A572" s="61" t="s">
        <v>210</v>
      </c>
      <c r="B572" s="62" t="s">
        <v>79</v>
      </c>
      <c r="C572" s="63"/>
      <c r="D572" s="64"/>
      <c r="E572" s="65"/>
      <c r="F572" s="65"/>
      <c r="G572" s="65"/>
      <c r="H572" s="65"/>
    </row>
    <row r="573" spans="1:8" hidden="1" outlineLevel="3" x14ac:dyDescent="0.3">
      <c r="A573" s="46" t="s">
        <v>52</v>
      </c>
      <c r="B573" s="47" t="s">
        <v>53</v>
      </c>
      <c r="C573" s="48" t="s">
        <v>1</v>
      </c>
      <c r="D573" s="49">
        <v>51.18</v>
      </c>
      <c r="E573" s="50">
        <v>226.33</v>
      </c>
      <c r="F573" s="50">
        <v>11583.5694</v>
      </c>
      <c r="G573" s="50">
        <v>268.12</v>
      </c>
      <c r="H573" s="50">
        <v>13722.38</v>
      </c>
    </row>
    <row r="574" spans="1:8" hidden="1" outlineLevel="3" x14ac:dyDescent="0.3">
      <c r="A574" s="46" t="s">
        <v>107</v>
      </c>
      <c r="B574" s="47" t="s">
        <v>108</v>
      </c>
      <c r="C574" s="48" t="s">
        <v>19</v>
      </c>
      <c r="D574" s="49">
        <v>5.0999999999999996</v>
      </c>
      <c r="E574" s="50">
        <v>1959.07</v>
      </c>
      <c r="F574" s="50">
        <v>9991.2569999999996</v>
      </c>
      <c r="G574" s="50">
        <v>1864.78</v>
      </c>
      <c r="H574" s="50">
        <v>9510.3799999999992</v>
      </c>
    </row>
    <row r="575" spans="1:8" hidden="1" outlineLevel="3" x14ac:dyDescent="0.3">
      <c r="A575" s="46" t="s">
        <v>55</v>
      </c>
      <c r="B575" s="47" t="s">
        <v>56</v>
      </c>
      <c r="C575" s="48" t="s">
        <v>18</v>
      </c>
      <c r="D575" s="49">
        <v>117.6</v>
      </c>
      <c r="E575" s="50">
        <v>18.12</v>
      </c>
      <c r="F575" s="50">
        <v>2130.9119999999998</v>
      </c>
      <c r="G575" s="50">
        <v>19.75</v>
      </c>
      <c r="H575" s="50">
        <v>2322.6</v>
      </c>
    </row>
    <row r="576" spans="1:8" hidden="1" outlineLevel="3" x14ac:dyDescent="0.3">
      <c r="A576" s="46" t="s">
        <v>63</v>
      </c>
      <c r="B576" s="47" t="s">
        <v>64</v>
      </c>
      <c r="C576" s="48" t="s">
        <v>18</v>
      </c>
      <c r="D576" s="49">
        <v>259.76</v>
      </c>
      <c r="E576" s="50">
        <v>17.440000000000001</v>
      </c>
      <c r="F576" s="50">
        <v>4530.2143999999998</v>
      </c>
      <c r="G576" s="50">
        <v>19.68</v>
      </c>
      <c r="H576" s="50">
        <v>5112.08</v>
      </c>
    </row>
    <row r="577" spans="1:8" hidden="1" outlineLevel="3" x14ac:dyDescent="0.3">
      <c r="A577" s="46" t="s">
        <v>60</v>
      </c>
      <c r="B577" s="47" t="s">
        <v>61</v>
      </c>
      <c r="C577" s="48" t="s">
        <v>18</v>
      </c>
      <c r="D577" s="49">
        <v>65.180000000000007</v>
      </c>
      <c r="E577" s="50">
        <v>17.27</v>
      </c>
      <c r="F577" s="50">
        <v>1125.6586</v>
      </c>
      <c r="G577" s="50">
        <v>19.38</v>
      </c>
      <c r="H577" s="50">
        <v>1263.19</v>
      </c>
    </row>
    <row r="578" spans="1:8" hidden="1" outlineLevel="3" x14ac:dyDescent="0.3">
      <c r="A578" s="46" t="s">
        <v>57</v>
      </c>
      <c r="B578" s="47" t="s">
        <v>58</v>
      </c>
      <c r="C578" s="48" t="s">
        <v>18</v>
      </c>
      <c r="D578" s="49">
        <v>125.12</v>
      </c>
      <c r="E578" s="50">
        <v>17.12</v>
      </c>
      <c r="F578" s="50">
        <v>2142.0544</v>
      </c>
      <c r="G578" s="50">
        <v>19.18</v>
      </c>
      <c r="H578" s="50">
        <v>2399.8000000000002</v>
      </c>
    </row>
    <row r="579" spans="1:8" hidden="1" outlineLevel="3" x14ac:dyDescent="0.3">
      <c r="A579" s="46" t="s">
        <v>294</v>
      </c>
      <c r="B579" s="47" t="s">
        <v>75</v>
      </c>
      <c r="C579" s="48" t="s">
        <v>18</v>
      </c>
      <c r="D579" s="49">
        <v>779.1</v>
      </c>
      <c r="E579" s="50">
        <v>17.12</v>
      </c>
      <c r="F579" s="50">
        <v>13338.192000000001</v>
      </c>
      <c r="G579" s="50">
        <v>18.97</v>
      </c>
      <c r="H579" s="50">
        <v>14779.53</v>
      </c>
    </row>
    <row r="580" spans="1:8" hidden="1" outlineLevel="2" x14ac:dyDescent="0.3">
      <c r="A580" s="61" t="s">
        <v>211</v>
      </c>
      <c r="B580" s="62" t="s">
        <v>321</v>
      </c>
      <c r="C580" s="63"/>
      <c r="D580" s="64"/>
      <c r="E580" s="65"/>
      <c r="F580" s="65"/>
      <c r="G580" s="65"/>
      <c r="H580" s="65"/>
    </row>
    <row r="581" spans="1:8" hidden="1" outlineLevel="3" x14ac:dyDescent="0.3">
      <c r="A581" s="46" t="s">
        <v>52</v>
      </c>
      <c r="B581" s="47" t="s">
        <v>53</v>
      </c>
      <c r="C581" s="48" t="s">
        <v>1</v>
      </c>
      <c r="D581" s="49">
        <v>3.78</v>
      </c>
      <c r="E581" s="50">
        <v>226.33</v>
      </c>
      <c r="F581" s="50">
        <v>855.52740000000006</v>
      </c>
      <c r="G581" s="50">
        <v>297.69</v>
      </c>
      <c r="H581" s="50">
        <v>1125.27</v>
      </c>
    </row>
    <row r="582" spans="1:8" hidden="1" outlineLevel="3" x14ac:dyDescent="0.3">
      <c r="A582" s="46" t="s">
        <v>107</v>
      </c>
      <c r="B582" s="47" t="s">
        <v>108</v>
      </c>
      <c r="C582" s="48" t="s">
        <v>19</v>
      </c>
      <c r="D582" s="49">
        <v>1.0064249999999999</v>
      </c>
      <c r="E582" s="50">
        <v>1959.07</v>
      </c>
      <c r="F582" s="50">
        <v>1971.6570247499997</v>
      </c>
      <c r="G582" s="50">
        <v>1880.09</v>
      </c>
      <c r="H582" s="50">
        <v>1898.89</v>
      </c>
    </row>
    <row r="583" spans="1:8" hidden="1" outlineLevel="3" x14ac:dyDescent="0.3">
      <c r="A583" s="46" t="s">
        <v>55</v>
      </c>
      <c r="B583" s="47" t="s">
        <v>56</v>
      </c>
      <c r="C583" s="48" t="s">
        <v>18</v>
      </c>
      <c r="D583" s="49">
        <v>25.2</v>
      </c>
      <c r="E583" s="50">
        <v>18.12</v>
      </c>
      <c r="F583" s="50">
        <v>456.62400000000002</v>
      </c>
      <c r="G583" s="50">
        <v>19.75</v>
      </c>
      <c r="H583" s="50">
        <v>497.7</v>
      </c>
    </row>
    <row r="584" spans="1:8" hidden="1" outlineLevel="3" x14ac:dyDescent="0.3">
      <c r="A584" s="46" t="s">
        <v>63</v>
      </c>
      <c r="B584" s="47" t="s">
        <v>64</v>
      </c>
      <c r="C584" s="48" t="s">
        <v>18</v>
      </c>
      <c r="D584" s="49">
        <v>65.52</v>
      </c>
      <c r="E584" s="50">
        <v>17.440000000000001</v>
      </c>
      <c r="F584" s="50">
        <v>1142.6687999999999</v>
      </c>
      <c r="G584" s="50">
        <v>19.68</v>
      </c>
      <c r="H584" s="50">
        <v>1289.43</v>
      </c>
    </row>
    <row r="585" spans="1:8" hidden="1" outlineLevel="2" x14ac:dyDescent="0.3">
      <c r="A585" s="61" t="s">
        <v>212</v>
      </c>
      <c r="B585" s="62" t="s">
        <v>141</v>
      </c>
      <c r="C585" s="63"/>
      <c r="D585" s="64"/>
      <c r="E585" s="65"/>
      <c r="F585" s="65"/>
      <c r="G585" s="65"/>
      <c r="H585" s="65"/>
    </row>
    <row r="586" spans="1:8" hidden="1" outlineLevel="3" x14ac:dyDescent="0.3">
      <c r="A586" s="46" t="s">
        <v>52</v>
      </c>
      <c r="B586" s="47" t="s">
        <v>53</v>
      </c>
      <c r="C586" s="48" t="s">
        <v>1</v>
      </c>
      <c r="D586" s="49">
        <v>8.4</v>
      </c>
      <c r="E586" s="50">
        <v>226.33</v>
      </c>
      <c r="F586" s="50">
        <v>1901.1720000000003</v>
      </c>
      <c r="G586" s="50">
        <v>297.69</v>
      </c>
      <c r="H586" s="50">
        <v>2500.6</v>
      </c>
    </row>
    <row r="587" spans="1:8" hidden="1" outlineLevel="3" x14ac:dyDescent="0.3">
      <c r="A587" s="46" t="s">
        <v>107</v>
      </c>
      <c r="B587" s="47" t="s">
        <v>108</v>
      </c>
      <c r="C587" s="48" t="s">
        <v>19</v>
      </c>
      <c r="D587" s="49">
        <v>0.98</v>
      </c>
      <c r="E587" s="50">
        <v>1959.07</v>
      </c>
      <c r="F587" s="50">
        <v>1919.8886</v>
      </c>
      <c r="G587" s="50">
        <v>1880.09</v>
      </c>
      <c r="H587" s="50">
        <v>1842.49</v>
      </c>
    </row>
    <row r="588" spans="1:8" hidden="1" outlineLevel="3" x14ac:dyDescent="0.3">
      <c r="A588" s="46" t="s">
        <v>55</v>
      </c>
      <c r="B588" s="47" t="s">
        <v>56</v>
      </c>
      <c r="C588" s="48" t="s">
        <v>18</v>
      </c>
      <c r="D588" s="49">
        <v>56.73</v>
      </c>
      <c r="E588" s="50">
        <v>18.12</v>
      </c>
      <c r="F588" s="50">
        <v>1027.9476</v>
      </c>
      <c r="G588" s="50">
        <v>19.75</v>
      </c>
      <c r="H588" s="50">
        <v>1120.42</v>
      </c>
    </row>
    <row r="589" spans="1:8" hidden="1" outlineLevel="3" x14ac:dyDescent="0.3">
      <c r="A589" s="46" t="s">
        <v>63</v>
      </c>
      <c r="B589" s="47" t="s">
        <v>64</v>
      </c>
      <c r="C589" s="48" t="s">
        <v>18</v>
      </c>
      <c r="D589" s="49">
        <v>83.68</v>
      </c>
      <c r="E589" s="50">
        <v>17.440000000000001</v>
      </c>
      <c r="F589" s="50">
        <v>1459.3792000000003</v>
      </c>
      <c r="G589" s="50">
        <v>19.68</v>
      </c>
      <c r="H589" s="50">
        <v>1646.82</v>
      </c>
    </row>
    <row r="590" spans="1:8" hidden="1" outlineLevel="3" x14ac:dyDescent="0.3">
      <c r="A590" s="46" t="s">
        <v>57</v>
      </c>
      <c r="B590" s="47" t="s">
        <v>58</v>
      </c>
      <c r="C590" s="48" t="s">
        <v>18</v>
      </c>
      <c r="D590" s="49">
        <v>122.28</v>
      </c>
      <c r="E590" s="50">
        <v>17.12</v>
      </c>
      <c r="F590" s="50">
        <v>2093.4336000000003</v>
      </c>
      <c r="G590" s="50">
        <v>19.18</v>
      </c>
      <c r="H590" s="50">
        <v>2345.33</v>
      </c>
    </row>
    <row r="591" spans="1:8" hidden="1" outlineLevel="3" x14ac:dyDescent="0.3">
      <c r="A591" s="46" t="s">
        <v>74</v>
      </c>
      <c r="B591" s="47" t="s">
        <v>75</v>
      </c>
      <c r="C591" s="48" t="s">
        <v>18</v>
      </c>
      <c r="D591" s="49">
        <v>122.28</v>
      </c>
      <c r="E591" s="50">
        <v>17.12</v>
      </c>
      <c r="F591" s="50">
        <v>2093.4336000000003</v>
      </c>
      <c r="G591" s="50">
        <v>18.97</v>
      </c>
      <c r="H591" s="50">
        <v>2319.65</v>
      </c>
    </row>
    <row r="592" spans="1:8" hidden="1" outlineLevel="2" x14ac:dyDescent="0.3">
      <c r="A592" s="61" t="s">
        <v>213</v>
      </c>
      <c r="B592" s="62" t="s">
        <v>143</v>
      </c>
      <c r="C592" s="63"/>
      <c r="D592" s="64"/>
      <c r="E592" s="65"/>
      <c r="F592" s="65"/>
      <c r="G592" s="65"/>
      <c r="H592" s="65"/>
    </row>
    <row r="593" spans="1:8" hidden="1" outlineLevel="3" x14ac:dyDescent="0.3">
      <c r="A593" s="46" t="s">
        <v>52</v>
      </c>
      <c r="B593" s="47" t="s">
        <v>53</v>
      </c>
      <c r="C593" s="48" t="s">
        <v>1</v>
      </c>
      <c r="D593" s="49">
        <v>95.04</v>
      </c>
      <c r="E593" s="50">
        <v>226.33</v>
      </c>
      <c r="F593" s="50">
        <v>21510.403200000004</v>
      </c>
      <c r="G593" s="50">
        <v>286.95</v>
      </c>
      <c r="H593" s="50">
        <v>27271.73</v>
      </c>
    </row>
    <row r="594" spans="1:8" hidden="1" outlineLevel="3" x14ac:dyDescent="0.3">
      <c r="A594" s="46" t="s">
        <v>107</v>
      </c>
      <c r="B594" s="47" t="s">
        <v>108</v>
      </c>
      <c r="C594" s="48" t="s">
        <v>19</v>
      </c>
      <c r="D594" s="49">
        <v>15.55</v>
      </c>
      <c r="E594" s="50">
        <v>1959.07</v>
      </c>
      <c r="F594" s="50">
        <v>30463.538499999999</v>
      </c>
      <c r="G594" s="50">
        <v>1888.45</v>
      </c>
      <c r="H594" s="50">
        <v>29365.4</v>
      </c>
    </row>
    <row r="595" spans="1:8" hidden="1" outlineLevel="3" x14ac:dyDescent="0.3">
      <c r="A595" s="46" t="s">
        <v>55</v>
      </c>
      <c r="B595" s="47" t="s">
        <v>56</v>
      </c>
      <c r="C595" s="48" t="s">
        <v>18</v>
      </c>
      <c r="D595" s="49">
        <v>559.1</v>
      </c>
      <c r="E595" s="50">
        <v>18.12</v>
      </c>
      <c r="F595" s="50">
        <v>10130.892000000002</v>
      </c>
      <c r="G595" s="50">
        <v>19.75</v>
      </c>
      <c r="H595" s="50">
        <v>11042.23</v>
      </c>
    </row>
    <row r="596" spans="1:8" hidden="1" outlineLevel="3" x14ac:dyDescent="0.3">
      <c r="A596" s="46" t="s">
        <v>60</v>
      </c>
      <c r="B596" s="47" t="s">
        <v>61</v>
      </c>
      <c r="C596" s="48" t="s">
        <v>18</v>
      </c>
      <c r="D596" s="49">
        <v>178.79</v>
      </c>
      <c r="E596" s="50">
        <v>17.27</v>
      </c>
      <c r="F596" s="50">
        <v>3087.7032999999997</v>
      </c>
      <c r="G596" s="50">
        <v>19.38</v>
      </c>
      <c r="H596" s="50">
        <v>3464.95</v>
      </c>
    </row>
    <row r="597" spans="1:8" hidden="1" outlineLevel="3" x14ac:dyDescent="0.3">
      <c r="A597" s="46" t="s">
        <v>57</v>
      </c>
      <c r="B597" s="47" t="s">
        <v>58</v>
      </c>
      <c r="C597" s="48" t="s">
        <v>18</v>
      </c>
      <c r="D597" s="49">
        <v>1544.83</v>
      </c>
      <c r="E597" s="50">
        <v>17.12</v>
      </c>
      <c r="F597" s="50">
        <v>26447.489600000001</v>
      </c>
      <c r="G597" s="50">
        <v>19.18</v>
      </c>
      <c r="H597" s="50">
        <v>29629.84</v>
      </c>
    </row>
    <row r="598" spans="1:8" hidden="1" outlineLevel="2" x14ac:dyDescent="0.3">
      <c r="A598" s="61" t="s">
        <v>214</v>
      </c>
      <c r="B598" s="62" t="s">
        <v>145</v>
      </c>
      <c r="C598" s="63"/>
      <c r="D598" s="64"/>
      <c r="E598" s="65"/>
      <c r="F598" s="65"/>
      <c r="G598" s="65"/>
      <c r="H598" s="65"/>
    </row>
    <row r="599" spans="1:8" hidden="1" outlineLevel="3" x14ac:dyDescent="0.3">
      <c r="A599" s="46" t="s">
        <v>52</v>
      </c>
      <c r="B599" s="47" t="s">
        <v>53</v>
      </c>
      <c r="C599" s="48" t="s">
        <v>1</v>
      </c>
      <c r="D599" s="49">
        <v>89.94</v>
      </c>
      <c r="E599" s="50">
        <v>226.33</v>
      </c>
      <c r="F599" s="50">
        <v>20356.120200000001</v>
      </c>
      <c r="G599" s="50">
        <v>286.95</v>
      </c>
      <c r="H599" s="50">
        <v>25808.28</v>
      </c>
    </row>
    <row r="600" spans="1:8" hidden="1" outlineLevel="3" x14ac:dyDescent="0.3">
      <c r="A600" s="46" t="s">
        <v>107</v>
      </c>
      <c r="B600" s="47" t="s">
        <v>108</v>
      </c>
      <c r="C600" s="48" t="s">
        <v>19</v>
      </c>
      <c r="D600" s="49">
        <v>10.78</v>
      </c>
      <c r="E600" s="50">
        <v>1959.07</v>
      </c>
      <c r="F600" s="50">
        <v>21118.774599999997</v>
      </c>
      <c r="G600" s="50">
        <v>1888.45</v>
      </c>
      <c r="H600" s="50">
        <v>20357.490000000002</v>
      </c>
    </row>
    <row r="601" spans="1:8" hidden="1" outlineLevel="3" x14ac:dyDescent="0.3">
      <c r="A601" s="46" t="s">
        <v>55</v>
      </c>
      <c r="B601" s="47" t="s">
        <v>56</v>
      </c>
      <c r="C601" s="48" t="s">
        <v>18</v>
      </c>
      <c r="D601" s="49">
        <v>516.04</v>
      </c>
      <c r="E601" s="50">
        <v>18.12</v>
      </c>
      <c r="F601" s="50">
        <v>9350.6448</v>
      </c>
      <c r="G601" s="50">
        <v>19.75</v>
      </c>
      <c r="H601" s="50">
        <v>10191.790000000001</v>
      </c>
    </row>
    <row r="602" spans="1:8" hidden="1" outlineLevel="3" x14ac:dyDescent="0.3">
      <c r="A602" s="46" t="s">
        <v>60</v>
      </c>
      <c r="B602" s="47" t="s">
        <v>61</v>
      </c>
      <c r="C602" s="48" t="s">
        <v>18</v>
      </c>
      <c r="D602" s="49">
        <v>186.11</v>
      </c>
      <c r="E602" s="50">
        <v>17.27</v>
      </c>
      <c r="F602" s="50">
        <v>3214.1197000000002</v>
      </c>
      <c r="G602" s="50">
        <v>19.38</v>
      </c>
      <c r="H602" s="50">
        <v>3606.81</v>
      </c>
    </row>
    <row r="603" spans="1:8" hidden="1" outlineLevel="3" x14ac:dyDescent="0.3">
      <c r="A603" s="46" t="s">
        <v>57</v>
      </c>
      <c r="B603" s="47" t="s">
        <v>58</v>
      </c>
      <c r="C603" s="48" t="s">
        <v>18</v>
      </c>
      <c r="D603" s="49">
        <v>1742.12</v>
      </c>
      <c r="E603" s="50">
        <v>17.12</v>
      </c>
      <c r="F603" s="50">
        <v>29825.094399999998</v>
      </c>
      <c r="G603" s="50">
        <v>19.18</v>
      </c>
      <c r="H603" s="50">
        <v>33413.86</v>
      </c>
    </row>
    <row r="604" spans="1:8" hidden="1" outlineLevel="2" x14ac:dyDescent="0.3">
      <c r="A604" s="61" t="s">
        <v>215</v>
      </c>
      <c r="B604" s="62" t="s">
        <v>324</v>
      </c>
      <c r="C604" s="63"/>
      <c r="D604" s="64"/>
      <c r="E604" s="65"/>
      <c r="F604" s="65"/>
      <c r="G604" s="65"/>
      <c r="H604" s="65"/>
    </row>
    <row r="605" spans="1:8" hidden="1" outlineLevel="3" x14ac:dyDescent="0.3">
      <c r="A605" s="46" t="s">
        <v>52</v>
      </c>
      <c r="B605" s="47" t="s">
        <v>53</v>
      </c>
      <c r="C605" s="48" t="s">
        <v>1</v>
      </c>
      <c r="D605" s="49">
        <v>9.7100000000000009</v>
      </c>
      <c r="E605" s="50">
        <v>226.33</v>
      </c>
      <c r="F605" s="50">
        <v>2197.6643000000004</v>
      </c>
      <c r="G605" s="50">
        <v>286.95</v>
      </c>
      <c r="H605" s="50">
        <v>2786.28</v>
      </c>
    </row>
    <row r="606" spans="1:8" hidden="1" outlineLevel="3" x14ac:dyDescent="0.3">
      <c r="A606" s="46" t="s">
        <v>107</v>
      </c>
      <c r="B606" s="47" t="s">
        <v>108</v>
      </c>
      <c r="C606" s="48" t="s">
        <v>19</v>
      </c>
      <c r="D606" s="49">
        <v>1.59</v>
      </c>
      <c r="E606" s="50">
        <v>1959.07</v>
      </c>
      <c r="F606" s="50">
        <v>3114.9213</v>
      </c>
      <c r="G606" s="50">
        <v>1888.45</v>
      </c>
      <c r="H606" s="50">
        <v>3002.64</v>
      </c>
    </row>
    <row r="607" spans="1:8" hidden="1" outlineLevel="3" x14ac:dyDescent="0.3">
      <c r="A607" s="46" t="s">
        <v>55</v>
      </c>
      <c r="B607" s="47" t="s">
        <v>56</v>
      </c>
      <c r="C607" s="48" t="s">
        <v>18</v>
      </c>
      <c r="D607" s="49">
        <v>132.81</v>
      </c>
      <c r="E607" s="50">
        <v>18.12</v>
      </c>
      <c r="F607" s="50">
        <v>2406.5172000000002</v>
      </c>
      <c r="G607" s="50">
        <v>19.75</v>
      </c>
      <c r="H607" s="50">
        <v>2623</v>
      </c>
    </row>
    <row r="608" spans="1:8" hidden="1" outlineLevel="3" x14ac:dyDescent="0.3">
      <c r="A608" s="46" t="s">
        <v>60</v>
      </c>
      <c r="B608" s="47" t="s">
        <v>61</v>
      </c>
      <c r="C608" s="48" t="s">
        <v>18</v>
      </c>
      <c r="D608" s="49">
        <v>18.28</v>
      </c>
      <c r="E608" s="50">
        <v>17.27</v>
      </c>
      <c r="F608" s="50">
        <v>315.69560000000001</v>
      </c>
      <c r="G608" s="50">
        <v>19.38</v>
      </c>
      <c r="H608" s="50">
        <v>354.27</v>
      </c>
    </row>
    <row r="609" spans="1:8" hidden="1" outlineLevel="3" x14ac:dyDescent="0.3">
      <c r="A609" s="46" t="s">
        <v>57</v>
      </c>
      <c r="B609" s="47" t="s">
        <v>58</v>
      </c>
      <c r="C609" s="48" t="s">
        <v>18</v>
      </c>
      <c r="D609" s="49">
        <v>250.12</v>
      </c>
      <c r="E609" s="50">
        <v>17.12</v>
      </c>
      <c r="F609" s="50">
        <v>4282.0544</v>
      </c>
      <c r="G609" s="50">
        <v>19.18</v>
      </c>
      <c r="H609" s="50">
        <v>4797.3</v>
      </c>
    </row>
    <row r="610" spans="1:8" hidden="1" outlineLevel="2" x14ac:dyDescent="0.3">
      <c r="A610" s="61" t="s">
        <v>216</v>
      </c>
      <c r="B610" s="62" t="s">
        <v>147</v>
      </c>
      <c r="C610" s="63"/>
      <c r="D610" s="64"/>
      <c r="E610" s="65"/>
      <c r="F610" s="65"/>
      <c r="G610" s="65"/>
      <c r="H610" s="65"/>
    </row>
    <row r="611" spans="1:8" hidden="1" outlineLevel="3" x14ac:dyDescent="0.3">
      <c r="A611" s="46" t="s">
        <v>52</v>
      </c>
      <c r="B611" s="47" t="s">
        <v>53</v>
      </c>
      <c r="C611" s="48" t="s">
        <v>1</v>
      </c>
      <c r="D611" s="49">
        <v>35.880000000000003</v>
      </c>
      <c r="E611" s="50">
        <v>226.33</v>
      </c>
      <c r="F611" s="50">
        <v>8120.7204000000011</v>
      </c>
      <c r="G611" s="50">
        <v>286.95</v>
      </c>
      <c r="H611" s="50">
        <v>10295.77</v>
      </c>
    </row>
    <row r="612" spans="1:8" hidden="1" outlineLevel="3" x14ac:dyDescent="0.3">
      <c r="A612" s="46" t="s">
        <v>107</v>
      </c>
      <c r="B612" s="47" t="s">
        <v>108</v>
      </c>
      <c r="C612" s="48" t="s">
        <v>19</v>
      </c>
      <c r="D612" s="49">
        <v>3.65</v>
      </c>
      <c r="E612" s="50">
        <v>1959.07</v>
      </c>
      <c r="F612" s="50">
        <v>7150.6054999999997</v>
      </c>
      <c r="G612" s="50">
        <v>1888.45</v>
      </c>
      <c r="H612" s="50">
        <v>6892.84</v>
      </c>
    </row>
    <row r="613" spans="1:8" hidden="1" outlineLevel="3" x14ac:dyDescent="0.3">
      <c r="A613" s="46" t="s">
        <v>55</v>
      </c>
      <c r="B613" s="47" t="s">
        <v>56</v>
      </c>
      <c r="C613" s="48" t="s">
        <v>18</v>
      </c>
      <c r="D613" s="49">
        <v>237.88</v>
      </c>
      <c r="E613" s="50">
        <v>18.12</v>
      </c>
      <c r="F613" s="50">
        <v>4310.3856000000005</v>
      </c>
      <c r="G613" s="50">
        <v>19.75</v>
      </c>
      <c r="H613" s="50">
        <v>4698.13</v>
      </c>
    </row>
    <row r="614" spans="1:8" hidden="1" outlineLevel="3" x14ac:dyDescent="0.3">
      <c r="A614" s="46" t="s">
        <v>60</v>
      </c>
      <c r="B614" s="47" t="s">
        <v>61</v>
      </c>
      <c r="C614" s="48" t="s">
        <v>18</v>
      </c>
      <c r="D614" s="49">
        <v>82.5</v>
      </c>
      <c r="E614" s="50">
        <v>17.27</v>
      </c>
      <c r="F614" s="50">
        <v>1424.7749999999999</v>
      </c>
      <c r="G614" s="50">
        <v>19.38</v>
      </c>
      <c r="H614" s="50">
        <v>1598.85</v>
      </c>
    </row>
    <row r="615" spans="1:8" hidden="1" outlineLevel="3" x14ac:dyDescent="0.3">
      <c r="A615" s="46" t="s">
        <v>57</v>
      </c>
      <c r="B615" s="47" t="s">
        <v>58</v>
      </c>
      <c r="C615" s="48" t="s">
        <v>18</v>
      </c>
      <c r="D615" s="49">
        <v>534.65</v>
      </c>
      <c r="E615" s="50">
        <v>17.12</v>
      </c>
      <c r="F615" s="50">
        <v>9153.2080000000005</v>
      </c>
      <c r="G615" s="50">
        <v>19.18</v>
      </c>
      <c r="H615" s="50">
        <v>10254.59</v>
      </c>
    </row>
    <row r="616" spans="1:8" hidden="1" outlineLevel="2" x14ac:dyDescent="0.3">
      <c r="A616" s="61" t="s">
        <v>217</v>
      </c>
      <c r="B616" s="62" t="s">
        <v>325</v>
      </c>
      <c r="C616" s="63"/>
      <c r="D616" s="64"/>
      <c r="E616" s="65"/>
      <c r="F616" s="65"/>
      <c r="G616" s="65"/>
      <c r="H616" s="65"/>
    </row>
    <row r="617" spans="1:8" hidden="1" outlineLevel="3" x14ac:dyDescent="0.3">
      <c r="A617" s="46" t="s">
        <v>52</v>
      </c>
      <c r="B617" s="47" t="s">
        <v>53</v>
      </c>
      <c r="C617" s="48" t="s">
        <v>1</v>
      </c>
      <c r="D617" s="49">
        <v>21.93</v>
      </c>
      <c r="E617" s="50">
        <v>226.33</v>
      </c>
      <c r="F617" s="50">
        <v>4963.4169000000002</v>
      </c>
      <c r="G617" s="50">
        <v>286.95</v>
      </c>
      <c r="H617" s="50">
        <v>6292.81</v>
      </c>
    </row>
    <row r="618" spans="1:8" hidden="1" outlineLevel="3" x14ac:dyDescent="0.3">
      <c r="A618" s="46" t="s">
        <v>107</v>
      </c>
      <c r="B618" s="47" t="s">
        <v>108</v>
      </c>
      <c r="C618" s="48" t="s">
        <v>19</v>
      </c>
      <c r="D618" s="49">
        <v>3.58</v>
      </c>
      <c r="E618" s="50">
        <v>1959.07</v>
      </c>
      <c r="F618" s="50">
        <v>7013.4705999999996</v>
      </c>
      <c r="G618" s="50">
        <v>1888.45</v>
      </c>
      <c r="H618" s="50">
        <v>6760.65</v>
      </c>
    </row>
    <row r="619" spans="1:8" hidden="1" outlineLevel="3" x14ac:dyDescent="0.3">
      <c r="A619" s="46" t="s">
        <v>55</v>
      </c>
      <c r="B619" s="47" t="s">
        <v>56</v>
      </c>
      <c r="C619" s="48" t="s">
        <v>18</v>
      </c>
      <c r="D619" s="49">
        <v>299.52</v>
      </c>
      <c r="E619" s="50">
        <v>18.12</v>
      </c>
      <c r="F619" s="50">
        <v>5427.3023999999996</v>
      </c>
      <c r="G619" s="50">
        <v>19.75</v>
      </c>
      <c r="H619" s="50">
        <v>5915.52</v>
      </c>
    </row>
    <row r="620" spans="1:8" hidden="1" outlineLevel="3" x14ac:dyDescent="0.3">
      <c r="A620" s="46" t="s">
        <v>60</v>
      </c>
      <c r="B620" s="47" t="s">
        <v>61</v>
      </c>
      <c r="C620" s="48" t="s">
        <v>18</v>
      </c>
      <c r="D620" s="49">
        <v>41.25</v>
      </c>
      <c r="E620" s="50">
        <v>17.27</v>
      </c>
      <c r="F620" s="50">
        <v>712.38749999999993</v>
      </c>
      <c r="G620" s="50">
        <v>19.38</v>
      </c>
      <c r="H620" s="50">
        <v>799.43</v>
      </c>
    </row>
    <row r="621" spans="1:8" hidden="1" outlineLevel="3" x14ac:dyDescent="0.3">
      <c r="A621" s="46" t="s">
        <v>57</v>
      </c>
      <c r="B621" s="47" t="s">
        <v>58</v>
      </c>
      <c r="C621" s="48" t="s">
        <v>18</v>
      </c>
      <c r="D621" s="49">
        <v>623.76</v>
      </c>
      <c r="E621" s="50">
        <v>17.12</v>
      </c>
      <c r="F621" s="50">
        <v>10678.771200000001</v>
      </c>
      <c r="G621" s="50">
        <v>19.18</v>
      </c>
      <c r="H621" s="50">
        <v>11963.72</v>
      </c>
    </row>
    <row r="622" spans="1:8" hidden="1" outlineLevel="2" x14ac:dyDescent="0.3">
      <c r="A622" s="61" t="s">
        <v>218</v>
      </c>
      <c r="B622" s="62" t="s">
        <v>149</v>
      </c>
      <c r="C622" s="63"/>
      <c r="D622" s="64"/>
      <c r="E622" s="65"/>
      <c r="F622" s="65"/>
      <c r="G622" s="65"/>
      <c r="H622" s="65"/>
    </row>
    <row r="623" spans="1:8" hidden="1" outlineLevel="3" x14ac:dyDescent="0.3">
      <c r="A623" s="46" t="s">
        <v>52</v>
      </c>
      <c r="B623" s="47" t="s">
        <v>53</v>
      </c>
      <c r="C623" s="48" t="s">
        <v>1</v>
      </c>
      <c r="D623" s="49">
        <v>31.8</v>
      </c>
      <c r="E623" s="50">
        <v>226.33</v>
      </c>
      <c r="F623" s="50">
        <v>7197.2940000000008</v>
      </c>
      <c r="G623" s="50">
        <v>286.95</v>
      </c>
      <c r="H623" s="50">
        <v>9125.01</v>
      </c>
    </row>
    <row r="624" spans="1:8" hidden="1" outlineLevel="3" x14ac:dyDescent="0.3">
      <c r="A624" s="46" t="s">
        <v>107</v>
      </c>
      <c r="B624" s="47" t="s">
        <v>108</v>
      </c>
      <c r="C624" s="48" t="s">
        <v>19</v>
      </c>
      <c r="D624" s="49">
        <v>4.66</v>
      </c>
      <c r="E624" s="50">
        <v>1959.07</v>
      </c>
      <c r="F624" s="50">
        <v>9129.2662</v>
      </c>
      <c r="G624" s="50">
        <v>1888.45</v>
      </c>
      <c r="H624" s="50">
        <v>8800.18</v>
      </c>
    </row>
    <row r="625" spans="1:10" hidden="1" outlineLevel="3" x14ac:dyDescent="0.3">
      <c r="A625" s="46" t="s">
        <v>55</v>
      </c>
      <c r="B625" s="47" t="s">
        <v>56</v>
      </c>
      <c r="C625" s="48" t="s">
        <v>18</v>
      </c>
      <c r="D625" s="49">
        <v>741.3</v>
      </c>
      <c r="E625" s="50">
        <v>18.12</v>
      </c>
      <c r="F625" s="50">
        <v>13432.356</v>
      </c>
      <c r="G625" s="50">
        <v>19.75</v>
      </c>
      <c r="H625" s="50">
        <v>14640.68</v>
      </c>
    </row>
    <row r="626" spans="1:10" hidden="1" outlineLevel="3" x14ac:dyDescent="0.3">
      <c r="A626" s="46" t="s">
        <v>57</v>
      </c>
      <c r="B626" s="47" t="s">
        <v>58</v>
      </c>
      <c r="C626" s="48" t="s">
        <v>18</v>
      </c>
      <c r="D626" s="49">
        <v>1042.4000000000001</v>
      </c>
      <c r="E626" s="50">
        <v>17.12</v>
      </c>
      <c r="F626" s="50">
        <v>17845.888000000003</v>
      </c>
      <c r="G626" s="50">
        <v>19.18</v>
      </c>
      <c r="H626" s="50">
        <v>19993.23</v>
      </c>
    </row>
    <row r="627" spans="1:10" hidden="1" outlineLevel="2" x14ac:dyDescent="0.3">
      <c r="A627" s="61" t="s">
        <v>219</v>
      </c>
      <c r="B627" s="62" t="s">
        <v>151</v>
      </c>
      <c r="C627" s="63"/>
      <c r="D627" s="64"/>
      <c r="E627" s="65"/>
      <c r="F627" s="65"/>
      <c r="G627" s="65"/>
      <c r="H627" s="65"/>
    </row>
    <row r="628" spans="1:10" hidden="1" outlineLevel="2" x14ac:dyDescent="0.3">
      <c r="A628" s="46" t="s">
        <v>52</v>
      </c>
      <c r="B628" s="47" t="s">
        <v>53</v>
      </c>
      <c r="C628" s="48" t="s">
        <v>1</v>
      </c>
      <c r="D628" s="49">
        <v>89.33</v>
      </c>
      <c r="E628" s="50">
        <v>226.33</v>
      </c>
      <c r="F628" s="50">
        <v>20218.0589</v>
      </c>
      <c r="G628" s="50">
        <v>286.95</v>
      </c>
      <c r="H628" s="50">
        <v>25633.24</v>
      </c>
    </row>
    <row r="629" spans="1:10" hidden="1" outlineLevel="2" x14ac:dyDescent="0.3">
      <c r="A629" s="46" t="s">
        <v>107</v>
      </c>
      <c r="B629" s="47" t="s">
        <v>108</v>
      </c>
      <c r="C629" s="48" t="s">
        <v>19</v>
      </c>
      <c r="D629" s="49">
        <v>8.5</v>
      </c>
      <c r="E629" s="50">
        <v>1959.07</v>
      </c>
      <c r="F629" s="50">
        <v>16652.095000000001</v>
      </c>
      <c r="G629" s="50">
        <v>1888.45</v>
      </c>
      <c r="H629" s="50">
        <v>16051.83</v>
      </c>
    </row>
    <row r="630" spans="1:10" hidden="1" outlineLevel="2" x14ac:dyDescent="0.3">
      <c r="A630" s="46" t="s">
        <v>55</v>
      </c>
      <c r="B630" s="47" t="s">
        <v>56</v>
      </c>
      <c r="C630" s="48" t="s">
        <v>18</v>
      </c>
      <c r="D630" s="49">
        <v>714</v>
      </c>
      <c r="E630" s="50">
        <v>18.12</v>
      </c>
      <c r="F630" s="50">
        <v>12937.68</v>
      </c>
      <c r="G630" s="50">
        <v>19.75</v>
      </c>
      <c r="H630" s="50">
        <v>14101.5</v>
      </c>
    </row>
    <row r="631" spans="1:10" hidden="1" outlineLevel="2" x14ac:dyDescent="0.3">
      <c r="A631" s="46" t="s">
        <v>57</v>
      </c>
      <c r="B631" s="47" t="s">
        <v>58</v>
      </c>
      <c r="C631" s="48" t="s">
        <v>18</v>
      </c>
      <c r="D631" s="49">
        <v>2702.14</v>
      </c>
      <c r="E631" s="50">
        <v>17.12</v>
      </c>
      <c r="F631" s="50">
        <v>46260.6368</v>
      </c>
      <c r="G631" s="50">
        <v>19.18</v>
      </c>
      <c r="H631" s="50">
        <v>51827.05</v>
      </c>
    </row>
    <row r="632" spans="1:10" hidden="1" outlineLevel="1" x14ac:dyDescent="0.3">
      <c r="A632" s="56" t="s">
        <v>220</v>
      </c>
      <c r="B632" s="57" t="s">
        <v>221</v>
      </c>
      <c r="C632" s="58"/>
      <c r="D632" s="59"/>
      <c r="E632" s="60"/>
      <c r="F632" s="60">
        <v>868731.64562474983</v>
      </c>
      <c r="G632" s="60"/>
      <c r="H632" s="60">
        <v>928121.25000000035</v>
      </c>
      <c r="J632" s="66">
        <f>H632-F632</f>
        <v>59389.604375250521</v>
      </c>
    </row>
    <row r="633" spans="1:10" hidden="1" outlineLevel="2" x14ac:dyDescent="0.3">
      <c r="A633" s="61" t="s">
        <v>222</v>
      </c>
      <c r="B633" s="62" t="s">
        <v>121</v>
      </c>
      <c r="C633" s="63"/>
      <c r="D633" s="64"/>
      <c r="E633" s="65"/>
      <c r="F633" s="65"/>
      <c r="G633" s="65"/>
      <c r="H633" s="65"/>
    </row>
    <row r="634" spans="1:10" hidden="1" outlineLevel="3" x14ac:dyDescent="0.3">
      <c r="A634" s="46" t="s">
        <v>122</v>
      </c>
      <c r="B634" s="47" t="s">
        <v>123</v>
      </c>
      <c r="C634" s="48" t="s">
        <v>1</v>
      </c>
      <c r="D634" s="49">
        <v>221.1</v>
      </c>
      <c r="E634" s="50">
        <v>24.56</v>
      </c>
      <c r="F634" s="50">
        <v>5430.2159999999994</v>
      </c>
      <c r="G634" s="50">
        <v>35.39</v>
      </c>
      <c r="H634" s="50">
        <v>7824.73</v>
      </c>
    </row>
    <row r="635" spans="1:10" hidden="1" outlineLevel="3" x14ac:dyDescent="0.3">
      <c r="A635" s="46" t="s">
        <v>124</v>
      </c>
      <c r="B635" s="47" t="s">
        <v>125</v>
      </c>
      <c r="C635" s="48" t="s">
        <v>1</v>
      </c>
      <c r="D635" s="49">
        <v>214.71</v>
      </c>
      <c r="E635" s="50">
        <v>234.05</v>
      </c>
      <c r="F635" s="50">
        <v>50252.875500000002</v>
      </c>
      <c r="G635" s="50">
        <v>104.22</v>
      </c>
      <c r="H635" s="50">
        <v>22377.08</v>
      </c>
    </row>
    <row r="636" spans="1:10" hidden="1" outlineLevel="3" x14ac:dyDescent="0.3">
      <c r="A636" s="46" t="s">
        <v>126</v>
      </c>
      <c r="B636" s="47" t="s">
        <v>127</v>
      </c>
      <c r="C636" s="48" t="s">
        <v>19</v>
      </c>
      <c r="D636" s="49">
        <v>13.5</v>
      </c>
      <c r="E636" s="50">
        <v>2460.35</v>
      </c>
      <c r="F636" s="50">
        <v>33214.724999999999</v>
      </c>
      <c r="G636" s="50">
        <v>2462.5100000000002</v>
      </c>
      <c r="H636" s="50">
        <v>33243.89</v>
      </c>
    </row>
    <row r="637" spans="1:10" hidden="1" outlineLevel="3" x14ac:dyDescent="0.3">
      <c r="A637" s="46" t="s">
        <v>128</v>
      </c>
      <c r="B637" s="47" t="s">
        <v>129</v>
      </c>
      <c r="C637" s="48" t="s">
        <v>2</v>
      </c>
      <c r="D637" s="49">
        <v>241.11</v>
      </c>
      <c r="E637" s="50">
        <v>102.38</v>
      </c>
      <c r="F637" s="50">
        <v>24684.841800000002</v>
      </c>
      <c r="G637" s="50">
        <v>123.91</v>
      </c>
      <c r="H637" s="50">
        <v>29875.94</v>
      </c>
    </row>
    <row r="638" spans="1:10" hidden="1" outlineLevel="3" x14ac:dyDescent="0.3">
      <c r="A638" s="46" t="s">
        <v>55</v>
      </c>
      <c r="B638" s="47" t="s">
        <v>56</v>
      </c>
      <c r="C638" s="48" t="s">
        <v>18</v>
      </c>
      <c r="D638" s="49">
        <v>458.45</v>
      </c>
      <c r="E638" s="50">
        <v>18.12</v>
      </c>
      <c r="F638" s="50">
        <v>8307.1139999999996</v>
      </c>
      <c r="G638" s="50">
        <v>19.75</v>
      </c>
      <c r="H638" s="50">
        <v>9054.39</v>
      </c>
    </row>
    <row r="639" spans="1:10" hidden="1" outlineLevel="3" x14ac:dyDescent="0.3">
      <c r="A639" s="46" t="s">
        <v>130</v>
      </c>
      <c r="B639" s="47" t="s">
        <v>131</v>
      </c>
      <c r="C639" s="48" t="s">
        <v>19</v>
      </c>
      <c r="D639" s="49">
        <v>37.6</v>
      </c>
      <c r="E639" s="50">
        <v>885.77</v>
      </c>
      <c r="F639" s="50">
        <v>33304.951999999997</v>
      </c>
      <c r="G639" s="50">
        <v>835.82</v>
      </c>
      <c r="H639" s="50">
        <v>31426.83</v>
      </c>
    </row>
    <row r="640" spans="1:10" hidden="1" outlineLevel="2" x14ac:dyDescent="0.3">
      <c r="A640" s="61" t="s">
        <v>223</v>
      </c>
      <c r="B640" s="62" t="s">
        <v>133</v>
      </c>
      <c r="C640" s="63"/>
      <c r="D640" s="64"/>
      <c r="E640" s="65"/>
      <c r="F640" s="65"/>
      <c r="G640" s="65"/>
      <c r="H640" s="65"/>
    </row>
    <row r="641" spans="1:8" hidden="1" outlineLevel="3" x14ac:dyDescent="0.3">
      <c r="A641" s="46" t="s">
        <v>55</v>
      </c>
      <c r="B641" s="47" t="s">
        <v>56</v>
      </c>
      <c r="C641" s="48" t="s">
        <v>18</v>
      </c>
      <c r="D641" s="49">
        <v>3212.3</v>
      </c>
      <c r="E641" s="50">
        <v>18.12</v>
      </c>
      <c r="F641" s="50">
        <v>58206.876000000004</v>
      </c>
      <c r="G641" s="50">
        <v>19.75</v>
      </c>
      <c r="H641" s="50">
        <v>63442.93</v>
      </c>
    </row>
    <row r="642" spans="1:8" hidden="1" outlineLevel="3" x14ac:dyDescent="0.3">
      <c r="A642" s="46" t="s">
        <v>52</v>
      </c>
      <c r="B642" s="47" t="s">
        <v>53</v>
      </c>
      <c r="C642" s="48" t="s">
        <v>1</v>
      </c>
      <c r="D642" s="49">
        <v>214.94</v>
      </c>
      <c r="E642" s="50">
        <v>226.33</v>
      </c>
      <c r="F642" s="50">
        <v>48647.370200000005</v>
      </c>
      <c r="G642" s="50">
        <v>287.64</v>
      </c>
      <c r="H642" s="50">
        <v>61825.34</v>
      </c>
    </row>
    <row r="643" spans="1:8" hidden="1" outlineLevel="3" x14ac:dyDescent="0.3">
      <c r="A643" s="46" t="s">
        <v>107</v>
      </c>
      <c r="B643" s="47" t="s">
        <v>108</v>
      </c>
      <c r="C643" s="48" t="s">
        <v>19</v>
      </c>
      <c r="D643" s="49">
        <v>20.34</v>
      </c>
      <c r="E643" s="50">
        <v>1959.07</v>
      </c>
      <c r="F643" s="50">
        <v>39847.483800000002</v>
      </c>
      <c r="G643" s="50">
        <v>1878.01</v>
      </c>
      <c r="H643" s="50">
        <v>38198.720000000001</v>
      </c>
    </row>
    <row r="644" spans="1:8" hidden="1" outlineLevel="2" x14ac:dyDescent="0.3">
      <c r="A644" s="61" t="s">
        <v>224</v>
      </c>
      <c r="B644" s="62" t="s">
        <v>110</v>
      </c>
      <c r="C644" s="63"/>
      <c r="D644" s="64"/>
      <c r="E644" s="65"/>
      <c r="F644" s="65"/>
      <c r="G644" s="65"/>
      <c r="H644" s="65"/>
    </row>
    <row r="645" spans="1:8" hidden="1" outlineLevel="3" x14ac:dyDescent="0.3">
      <c r="A645" s="46" t="s">
        <v>52</v>
      </c>
      <c r="B645" s="47" t="s">
        <v>53</v>
      </c>
      <c r="C645" s="48" t="s">
        <v>1</v>
      </c>
      <c r="D645" s="49">
        <v>0.84</v>
      </c>
      <c r="E645" s="50">
        <v>226.33</v>
      </c>
      <c r="F645" s="50">
        <v>190.1172</v>
      </c>
      <c r="G645" s="50">
        <v>297.69</v>
      </c>
      <c r="H645" s="50">
        <v>1786.14</v>
      </c>
    </row>
    <row r="646" spans="1:8" hidden="1" outlineLevel="3" x14ac:dyDescent="0.3">
      <c r="A646" s="46" t="s">
        <v>107</v>
      </c>
      <c r="B646" s="47" t="s">
        <v>108</v>
      </c>
      <c r="C646" s="48" t="s">
        <v>19</v>
      </c>
      <c r="D646" s="49">
        <v>2.65</v>
      </c>
      <c r="E646" s="50">
        <v>1959.07</v>
      </c>
      <c r="F646" s="50">
        <v>5191.5355</v>
      </c>
      <c r="G646" s="50">
        <v>1880.09</v>
      </c>
      <c r="H646" s="50">
        <v>4982.24</v>
      </c>
    </row>
    <row r="647" spans="1:8" hidden="1" outlineLevel="3" x14ac:dyDescent="0.3">
      <c r="A647" s="46" t="s">
        <v>55</v>
      </c>
      <c r="B647" s="47" t="s">
        <v>56</v>
      </c>
      <c r="C647" s="48" t="s">
        <v>18</v>
      </c>
      <c r="D647" s="49">
        <v>90.08</v>
      </c>
      <c r="E647" s="50">
        <v>18.12</v>
      </c>
      <c r="F647" s="50">
        <v>1632.2496000000001</v>
      </c>
      <c r="G647" s="50">
        <v>19.75</v>
      </c>
      <c r="H647" s="50">
        <v>1779.08</v>
      </c>
    </row>
    <row r="648" spans="1:8" hidden="1" outlineLevel="3" x14ac:dyDescent="0.3">
      <c r="A648" s="46" t="s">
        <v>313</v>
      </c>
      <c r="B648" s="47" t="s">
        <v>58</v>
      </c>
      <c r="C648" s="48" t="s">
        <v>18</v>
      </c>
      <c r="D648" s="49">
        <v>31.29</v>
      </c>
      <c r="E648" s="50">
        <v>17.12</v>
      </c>
      <c r="F648" s="50">
        <v>535.6848</v>
      </c>
      <c r="G648" s="50">
        <v>19.18</v>
      </c>
      <c r="H648" s="50">
        <v>600.14</v>
      </c>
    </row>
    <row r="649" spans="1:8" hidden="1" outlineLevel="3" x14ac:dyDescent="0.3">
      <c r="A649" s="46" t="s">
        <v>74</v>
      </c>
      <c r="B649" s="47" t="s">
        <v>75</v>
      </c>
      <c r="C649" s="48" t="s">
        <v>18</v>
      </c>
      <c r="D649" s="49">
        <v>166.86</v>
      </c>
      <c r="E649" s="50">
        <v>17.12</v>
      </c>
      <c r="F649" s="50">
        <v>2856.6432000000004</v>
      </c>
      <c r="G649" s="50">
        <v>18.97</v>
      </c>
      <c r="H649" s="50">
        <v>3165.33</v>
      </c>
    </row>
    <row r="650" spans="1:8" hidden="1" outlineLevel="2" x14ac:dyDescent="0.3">
      <c r="A650" s="61" t="s">
        <v>225</v>
      </c>
      <c r="B650" s="62" t="s">
        <v>312</v>
      </c>
      <c r="C650" s="63"/>
      <c r="D650" s="64"/>
      <c r="E650" s="65"/>
      <c r="F650" s="65"/>
      <c r="G650" s="65"/>
      <c r="H650" s="65"/>
    </row>
    <row r="651" spans="1:8" ht="16.5" hidden="1" customHeight="1" outlineLevel="3" x14ac:dyDescent="0.3">
      <c r="A651" s="46" t="s">
        <v>52</v>
      </c>
      <c r="B651" s="47" t="s">
        <v>53</v>
      </c>
      <c r="C651" s="48" t="s">
        <v>1</v>
      </c>
      <c r="D651" s="49">
        <v>113.4</v>
      </c>
      <c r="E651" s="50">
        <v>226.33</v>
      </c>
      <c r="F651" s="50">
        <v>25665.822000000004</v>
      </c>
      <c r="G651" s="50">
        <v>297.69</v>
      </c>
      <c r="H651" s="50">
        <v>33758.050000000003</v>
      </c>
    </row>
    <row r="652" spans="1:8" hidden="1" outlineLevel="3" x14ac:dyDescent="0.3">
      <c r="A652" s="46" t="s">
        <v>107</v>
      </c>
      <c r="B652" s="47" t="s">
        <v>108</v>
      </c>
      <c r="C652" s="48" t="s">
        <v>19</v>
      </c>
      <c r="D652" s="49">
        <v>11.91</v>
      </c>
      <c r="E652" s="50">
        <v>1959.07</v>
      </c>
      <c r="F652" s="50">
        <v>23332.523699999998</v>
      </c>
      <c r="G652" s="50">
        <v>1880.09</v>
      </c>
      <c r="H652" s="50">
        <v>22391.87</v>
      </c>
    </row>
    <row r="653" spans="1:8" hidden="1" outlineLevel="3" x14ac:dyDescent="0.3">
      <c r="A653" s="46" t="s">
        <v>55</v>
      </c>
      <c r="B653" s="47" t="s">
        <v>56</v>
      </c>
      <c r="C653" s="48" t="s">
        <v>18</v>
      </c>
      <c r="D653" s="49">
        <v>90.08</v>
      </c>
      <c r="E653" s="50">
        <v>18.12</v>
      </c>
      <c r="F653" s="50">
        <v>1632.2496000000001</v>
      </c>
      <c r="G653" s="50">
        <v>19.75</v>
      </c>
      <c r="H653" s="50">
        <v>1779.08</v>
      </c>
    </row>
    <row r="654" spans="1:8" hidden="1" outlineLevel="3" x14ac:dyDescent="0.3">
      <c r="A654" s="46" t="s">
        <v>57</v>
      </c>
      <c r="B654" s="47" t="s">
        <v>58</v>
      </c>
      <c r="C654" s="48" t="s">
        <v>18</v>
      </c>
      <c r="D654" s="49">
        <v>1689.66</v>
      </c>
      <c r="E654" s="50">
        <v>17.12</v>
      </c>
      <c r="F654" s="50">
        <v>28926.979200000002</v>
      </c>
      <c r="G654" s="50">
        <v>19.18</v>
      </c>
      <c r="H654" s="50">
        <v>32407.68</v>
      </c>
    </row>
    <row r="655" spans="1:8" hidden="1" outlineLevel="2" x14ac:dyDescent="0.3">
      <c r="A655" s="61" t="s">
        <v>226</v>
      </c>
      <c r="B655" s="62" t="s">
        <v>300</v>
      </c>
      <c r="C655" s="63"/>
      <c r="D655" s="64"/>
      <c r="E655" s="65"/>
      <c r="F655" s="65"/>
      <c r="G655" s="65"/>
      <c r="H655" s="65"/>
    </row>
    <row r="656" spans="1:8" hidden="1" outlineLevel="3" x14ac:dyDescent="0.3">
      <c r="A656" s="46" t="s">
        <v>52</v>
      </c>
      <c r="B656" s="47" t="s">
        <v>53</v>
      </c>
      <c r="C656" s="48" t="s">
        <v>1</v>
      </c>
      <c r="D656" s="49">
        <v>32.630000000000003</v>
      </c>
      <c r="E656" s="50">
        <v>226.33</v>
      </c>
      <c r="F656" s="50">
        <v>7385.1479000000008</v>
      </c>
      <c r="G656" s="50">
        <v>268.12</v>
      </c>
      <c r="H656" s="50">
        <v>8748.76</v>
      </c>
    </row>
    <row r="657" spans="1:8" hidden="1" outlineLevel="3" x14ac:dyDescent="0.3">
      <c r="A657" s="46" t="s">
        <v>107</v>
      </c>
      <c r="B657" s="47" t="s">
        <v>108</v>
      </c>
      <c r="C657" s="48" t="s">
        <v>19</v>
      </c>
      <c r="D657" s="49">
        <v>3.41</v>
      </c>
      <c r="E657" s="50">
        <v>1959.07</v>
      </c>
      <c r="F657" s="50">
        <v>6680.4287000000004</v>
      </c>
      <c r="G657" s="50">
        <v>1864.78</v>
      </c>
      <c r="H657" s="50">
        <v>6358.9</v>
      </c>
    </row>
    <row r="658" spans="1:8" hidden="1" outlineLevel="3" x14ac:dyDescent="0.3">
      <c r="A658" s="46" t="s">
        <v>55</v>
      </c>
      <c r="B658" s="47" t="s">
        <v>56</v>
      </c>
      <c r="C658" s="48" t="s">
        <v>18</v>
      </c>
      <c r="D658" s="49">
        <v>198.17</v>
      </c>
      <c r="E658" s="50">
        <v>18.12</v>
      </c>
      <c r="F658" s="50">
        <v>3590.8404</v>
      </c>
      <c r="G658" s="50">
        <v>19.75</v>
      </c>
      <c r="H658" s="50">
        <v>3913.86</v>
      </c>
    </row>
    <row r="659" spans="1:8" hidden="1" outlineLevel="3" x14ac:dyDescent="0.3">
      <c r="A659" s="46" t="s">
        <v>63</v>
      </c>
      <c r="B659" s="47" t="s">
        <v>64</v>
      </c>
      <c r="C659" s="48" t="s">
        <v>18</v>
      </c>
      <c r="D659" s="49">
        <v>270.41000000000003</v>
      </c>
      <c r="E659" s="50">
        <v>17.440000000000001</v>
      </c>
      <c r="F659" s="50">
        <v>4715.9504000000006</v>
      </c>
      <c r="G659" s="50">
        <v>19.68</v>
      </c>
      <c r="H659" s="50">
        <v>5321.67</v>
      </c>
    </row>
    <row r="660" spans="1:8" hidden="1" outlineLevel="3" x14ac:dyDescent="0.3">
      <c r="A660" s="46" t="s">
        <v>57</v>
      </c>
      <c r="B660" s="47" t="s">
        <v>58</v>
      </c>
      <c r="C660" s="48" t="s">
        <v>18</v>
      </c>
      <c r="D660" s="49">
        <v>250.32</v>
      </c>
      <c r="E660" s="50">
        <v>17.12</v>
      </c>
      <c r="F660" s="50">
        <v>4285.4784</v>
      </c>
      <c r="G660" s="50">
        <v>19.18</v>
      </c>
      <c r="H660" s="50">
        <v>4801.1400000000003</v>
      </c>
    </row>
    <row r="661" spans="1:8" hidden="1" outlineLevel="2" x14ac:dyDescent="0.3">
      <c r="A661" s="61" t="s">
        <v>227</v>
      </c>
      <c r="B661" s="62" t="s">
        <v>79</v>
      </c>
      <c r="C661" s="63"/>
      <c r="D661" s="64"/>
      <c r="E661" s="65"/>
      <c r="F661" s="65"/>
      <c r="G661" s="65"/>
      <c r="H661" s="65"/>
    </row>
    <row r="662" spans="1:8" hidden="1" outlineLevel="3" x14ac:dyDescent="0.3">
      <c r="A662" s="46" t="s">
        <v>52</v>
      </c>
      <c r="B662" s="47" t="s">
        <v>53</v>
      </c>
      <c r="C662" s="48" t="s">
        <v>1</v>
      </c>
      <c r="D662" s="49">
        <v>51.18</v>
      </c>
      <c r="E662" s="50">
        <v>226.33</v>
      </c>
      <c r="F662" s="50">
        <v>11583.5694</v>
      </c>
      <c r="G662" s="50">
        <v>268.12</v>
      </c>
      <c r="H662" s="50">
        <v>13722.38</v>
      </c>
    </row>
    <row r="663" spans="1:8" hidden="1" outlineLevel="3" x14ac:dyDescent="0.3">
      <c r="A663" s="46" t="s">
        <v>107</v>
      </c>
      <c r="B663" s="47" t="s">
        <v>108</v>
      </c>
      <c r="C663" s="48" t="s">
        <v>19</v>
      </c>
      <c r="D663" s="49">
        <v>5.0999999999999996</v>
      </c>
      <c r="E663" s="50">
        <v>1959.07</v>
      </c>
      <c r="F663" s="50">
        <v>9991.2569999999996</v>
      </c>
      <c r="G663" s="50">
        <v>1864.78</v>
      </c>
      <c r="H663" s="50">
        <v>9510.3799999999992</v>
      </c>
    </row>
    <row r="664" spans="1:8" hidden="1" outlineLevel="3" x14ac:dyDescent="0.3">
      <c r="A664" s="46" t="s">
        <v>55</v>
      </c>
      <c r="B664" s="47" t="s">
        <v>56</v>
      </c>
      <c r="C664" s="48" t="s">
        <v>18</v>
      </c>
      <c r="D664" s="49">
        <v>117.6</v>
      </c>
      <c r="E664" s="50">
        <v>18.12</v>
      </c>
      <c r="F664" s="50">
        <v>2130.9119999999998</v>
      </c>
      <c r="G664" s="50">
        <v>19.75</v>
      </c>
      <c r="H664" s="50">
        <v>2322.6</v>
      </c>
    </row>
    <row r="665" spans="1:8" hidden="1" outlineLevel="3" x14ac:dyDescent="0.3">
      <c r="A665" s="46" t="s">
        <v>63</v>
      </c>
      <c r="B665" s="47" t="s">
        <v>64</v>
      </c>
      <c r="C665" s="48" t="s">
        <v>18</v>
      </c>
      <c r="D665" s="49">
        <v>259.76</v>
      </c>
      <c r="E665" s="50">
        <v>17.440000000000001</v>
      </c>
      <c r="F665" s="50">
        <v>4530.2143999999998</v>
      </c>
      <c r="G665" s="50">
        <v>19.68</v>
      </c>
      <c r="H665" s="50">
        <v>5112.08</v>
      </c>
    </row>
    <row r="666" spans="1:8" hidden="1" outlineLevel="3" x14ac:dyDescent="0.3">
      <c r="A666" s="46" t="s">
        <v>60</v>
      </c>
      <c r="B666" s="47" t="s">
        <v>61</v>
      </c>
      <c r="C666" s="48" t="s">
        <v>18</v>
      </c>
      <c r="D666" s="49">
        <v>65.180000000000007</v>
      </c>
      <c r="E666" s="50">
        <v>17.27</v>
      </c>
      <c r="F666" s="50">
        <v>1125.6586</v>
      </c>
      <c r="G666" s="50">
        <v>19.38</v>
      </c>
      <c r="H666" s="50">
        <v>1263.19</v>
      </c>
    </row>
    <row r="667" spans="1:8" hidden="1" outlineLevel="3" x14ac:dyDescent="0.3">
      <c r="A667" s="46" t="s">
        <v>57</v>
      </c>
      <c r="B667" s="47" t="s">
        <v>58</v>
      </c>
      <c r="C667" s="48" t="s">
        <v>18</v>
      </c>
      <c r="D667" s="49">
        <v>125.12</v>
      </c>
      <c r="E667" s="50">
        <v>17.12</v>
      </c>
      <c r="F667" s="50">
        <v>2142.0544</v>
      </c>
      <c r="G667" s="50">
        <v>19.18</v>
      </c>
      <c r="H667" s="50">
        <v>2399.8000000000002</v>
      </c>
    </row>
    <row r="668" spans="1:8" hidden="1" outlineLevel="3" x14ac:dyDescent="0.3">
      <c r="A668" s="46" t="s">
        <v>294</v>
      </c>
      <c r="B668" s="47" t="s">
        <v>75</v>
      </c>
      <c r="C668" s="48" t="s">
        <v>18</v>
      </c>
      <c r="D668" s="49">
        <v>779.1</v>
      </c>
      <c r="E668" s="50">
        <v>17.12</v>
      </c>
      <c r="F668" s="50">
        <v>13338.192000000001</v>
      </c>
      <c r="G668" s="50">
        <v>18.97</v>
      </c>
      <c r="H668" s="50">
        <v>14779.53</v>
      </c>
    </row>
    <row r="669" spans="1:8" hidden="1" outlineLevel="2" x14ac:dyDescent="0.3">
      <c r="A669" s="61" t="s">
        <v>228</v>
      </c>
      <c r="B669" s="62" t="s">
        <v>321</v>
      </c>
      <c r="C669" s="63"/>
      <c r="D669" s="64"/>
      <c r="E669" s="65"/>
      <c r="F669" s="65"/>
      <c r="G669" s="65"/>
      <c r="H669" s="65"/>
    </row>
    <row r="670" spans="1:8" hidden="1" outlineLevel="3" x14ac:dyDescent="0.3">
      <c r="A670" s="46" t="s">
        <v>52</v>
      </c>
      <c r="B670" s="47" t="s">
        <v>53</v>
      </c>
      <c r="C670" s="48" t="s">
        <v>1</v>
      </c>
      <c r="D670" s="49">
        <v>3.78</v>
      </c>
      <c r="E670" s="50">
        <v>226.33</v>
      </c>
      <c r="F670" s="50">
        <v>855.52740000000006</v>
      </c>
      <c r="G670" s="50">
        <v>297.69</v>
      </c>
      <c r="H670" s="50">
        <v>1125.27</v>
      </c>
    </row>
    <row r="671" spans="1:8" hidden="1" outlineLevel="3" x14ac:dyDescent="0.3">
      <c r="A671" s="46" t="s">
        <v>107</v>
      </c>
      <c r="B671" s="47" t="s">
        <v>108</v>
      </c>
      <c r="C671" s="48" t="s">
        <v>19</v>
      </c>
      <c r="D671" s="49">
        <v>1.0064249999999999</v>
      </c>
      <c r="E671" s="50">
        <v>1959.07</v>
      </c>
      <c r="F671" s="50">
        <v>1971.6570247499997</v>
      </c>
      <c r="G671" s="50">
        <v>1880.09</v>
      </c>
      <c r="H671" s="50">
        <v>1898.89</v>
      </c>
    </row>
    <row r="672" spans="1:8" hidden="1" outlineLevel="3" x14ac:dyDescent="0.3">
      <c r="A672" s="46" t="s">
        <v>55</v>
      </c>
      <c r="B672" s="47" t="s">
        <v>56</v>
      </c>
      <c r="C672" s="48" t="s">
        <v>18</v>
      </c>
      <c r="D672" s="49">
        <v>25.2</v>
      </c>
      <c r="E672" s="50">
        <v>18.12</v>
      </c>
      <c r="F672" s="50">
        <v>456.62400000000002</v>
      </c>
      <c r="G672" s="50">
        <v>19.75</v>
      </c>
      <c r="H672" s="50">
        <v>497.7</v>
      </c>
    </row>
    <row r="673" spans="1:8" hidden="1" outlineLevel="3" x14ac:dyDescent="0.3">
      <c r="A673" s="46" t="s">
        <v>63</v>
      </c>
      <c r="B673" s="47" t="s">
        <v>64</v>
      </c>
      <c r="C673" s="48" t="s">
        <v>18</v>
      </c>
      <c r="D673" s="49">
        <v>65.52</v>
      </c>
      <c r="E673" s="50">
        <v>17.440000000000001</v>
      </c>
      <c r="F673" s="50">
        <v>1142.6687999999999</v>
      </c>
      <c r="G673" s="50">
        <v>19.68</v>
      </c>
      <c r="H673" s="50">
        <v>1289.43</v>
      </c>
    </row>
    <row r="674" spans="1:8" hidden="1" outlineLevel="2" x14ac:dyDescent="0.3">
      <c r="A674" s="61" t="s">
        <v>229</v>
      </c>
      <c r="B674" s="62" t="s">
        <v>141</v>
      </c>
      <c r="C674" s="63"/>
      <c r="D674" s="64"/>
      <c r="E674" s="65"/>
      <c r="F674" s="65"/>
      <c r="G674" s="65"/>
      <c r="H674" s="65"/>
    </row>
    <row r="675" spans="1:8" hidden="1" outlineLevel="3" x14ac:dyDescent="0.3">
      <c r="A675" s="46" t="s">
        <v>52</v>
      </c>
      <c r="B675" s="47" t="s">
        <v>53</v>
      </c>
      <c r="C675" s="48" t="s">
        <v>1</v>
      </c>
      <c r="D675" s="49">
        <v>8.4</v>
      </c>
      <c r="E675" s="50">
        <v>226.33</v>
      </c>
      <c r="F675" s="50">
        <v>1901.1720000000003</v>
      </c>
      <c r="G675" s="50">
        <v>297.69</v>
      </c>
      <c r="H675" s="50">
        <v>2500.6</v>
      </c>
    </row>
    <row r="676" spans="1:8" hidden="1" outlineLevel="3" x14ac:dyDescent="0.3">
      <c r="A676" s="46" t="s">
        <v>107</v>
      </c>
      <c r="B676" s="47" t="s">
        <v>108</v>
      </c>
      <c r="C676" s="48" t="s">
        <v>19</v>
      </c>
      <c r="D676" s="49">
        <v>0.98</v>
      </c>
      <c r="E676" s="50">
        <v>1959.07</v>
      </c>
      <c r="F676" s="50">
        <v>1919.8886</v>
      </c>
      <c r="G676" s="50">
        <v>1880.09</v>
      </c>
      <c r="H676" s="50">
        <v>1842.49</v>
      </c>
    </row>
    <row r="677" spans="1:8" hidden="1" outlineLevel="3" x14ac:dyDescent="0.3">
      <c r="A677" s="46" t="s">
        <v>55</v>
      </c>
      <c r="B677" s="47" t="s">
        <v>56</v>
      </c>
      <c r="C677" s="48" t="s">
        <v>18</v>
      </c>
      <c r="D677" s="49">
        <v>56.73</v>
      </c>
      <c r="E677" s="50">
        <v>18.12</v>
      </c>
      <c r="F677" s="50">
        <v>1027.9476</v>
      </c>
      <c r="G677" s="50">
        <v>19.75</v>
      </c>
      <c r="H677" s="50">
        <v>1120.42</v>
      </c>
    </row>
    <row r="678" spans="1:8" hidden="1" outlineLevel="3" x14ac:dyDescent="0.3">
      <c r="A678" s="46" t="s">
        <v>63</v>
      </c>
      <c r="B678" s="47" t="s">
        <v>64</v>
      </c>
      <c r="C678" s="48" t="s">
        <v>18</v>
      </c>
      <c r="D678" s="49">
        <v>83.68</v>
      </c>
      <c r="E678" s="50">
        <v>17.440000000000001</v>
      </c>
      <c r="F678" s="50">
        <v>1459.3792000000003</v>
      </c>
      <c r="G678" s="50">
        <v>19.68</v>
      </c>
      <c r="H678" s="50">
        <v>1646.82</v>
      </c>
    </row>
    <row r="679" spans="1:8" hidden="1" outlineLevel="3" x14ac:dyDescent="0.3">
      <c r="A679" s="46" t="s">
        <v>57</v>
      </c>
      <c r="B679" s="47" t="s">
        <v>58</v>
      </c>
      <c r="C679" s="48" t="s">
        <v>18</v>
      </c>
      <c r="D679" s="49">
        <v>122.28</v>
      </c>
      <c r="E679" s="50">
        <v>17.12</v>
      </c>
      <c r="F679" s="50">
        <v>2093.4336000000003</v>
      </c>
      <c r="G679" s="50">
        <v>19.18</v>
      </c>
      <c r="H679" s="50">
        <v>2345.33</v>
      </c>
    </row>
    <row r="680" spans="1:8" hidden="1" outlineLevel="3" x14ac:dyDescent="0.3">
      <c r="A680" s="46" t="s">
        <v>74</v>
      </c>
      <c r="B680" s="47" t="s">
        <v>75</v>
      </c>
      <c r="C680" s="48" t="s">
        <v>18</v>
      </c>
      <c r="D680" s="49">
        <v>122.28</v>
      </c>
      <c r="E680" s="50">
        <v>17.12</v>
      </c>
      <c r="F680" s="50">
        <v>2093.4336000000003</v>
      </c>
      <c r="G680" s="50">
        <v>18.97</v>
      </c>
      <c r="H680" s="50">
        <v>2319.65</v>
      </c>
    </row>
    <row r="681" spans="1:8" hidden="1" outlineLevel="2" x14ac:dyDescent="0.3">
      <c r="A681" s="61" t="s">
        <v>230</v>
      </c>
      <c r="B681" s="62" t="s">
        <v>143</v>
      </c>
      <c r="C681" s="63"/>
      <c r="D681" s="64"/>
      <c r="E681" s="65"/>
      <c r="F681" s="65"/>
      <c r="G681" s="65"/>
      <c r="H681" s="65"/>
    </row>
    <row r="682" spans="1:8" hidden="1" outlineLevel="3" x14ac:dyDescent="0.3">
      <c r="A682" s="46" t="s">
        <v>52</v>
      </c>
      <c r="B682" s="47" t="s">
        <v>53</v>
      </c>
      <c r="C682" s="48" t="s">
        <v>1</v>
      </c>
      <c r="D682" s="49">
        <v>95.04</v>
      </c>
      <c r="E682" s="50">
        <v>226.33</v>
      </c>
      <c r="F682" s="50">
        <v>21510.403200000004</v>
      </c>
      <c r="G682" s="50">
        <v>286.95</v>
      </c>
      <c r="H682" s="50">
        <v>27271.73</v>
      </c>
    </row>
    <row r="683" spans="1:8" hidden="1" outlineLevel="3" x14ac:dyDescent="0.3">
      <c r="A683" s="46" t="s">
        <v>107</v>
      </c>
      <c r="B683" s="47" t="s">
        <v>108</v>
      </c>
      <c r="C683" s="48" t="s">
        <v>19</v>
      </c>
      <c r="D683" s="49">
        <v>15.55</v>
      </c>
      <c r="E683" s="50">
        <v>1959.07</v>
      </c>
      <c r="F683" s="50">
        <v>30463.538499999999</v>
      </c>
      <c r="G683" s="50">
        <v>1888.45</v>
      </c>
      <c r="H683" s="50">
        <v>29365.4</v>
      </c>
    </row>
    <row r="684" spans="1:8" hidden="1" outlineLevel="3" x14ac:dyDescent="0.3">
      <c r="A684" s="46" t="s">
        <v>55</v>
      </c>
      <c r="B684" s="47" t="s">
        <v>56</v>
      </c>
      <c r="C684" s="48" t="s">
        <v>18</v>
      </c>
      <c r="D684" s="49">
        <v>559.1</v>
      </c>
      <c r="E684" s="50">
        <v>18.12</v>
      </c>
      <c r="F684" s="50">
        <v>10130.892000000002</v>
      </c>
      <c r="G684" s="50">
        <v>19.75</v>
      </c>
      <c r="H684" s="50">
        <v>11042.23</v>
      </c>
    </row>
    <row r="685" spans="1:8" hidden="1" outlineLevel="3" x14ac:dyDescent="0.3">
      <c r="A685" s="46" t="s">
        <v>60</v>
      </c>
      <c r="B685" s="47" t="s">
        <v>61</v>
      </c>
      <c r="C685" s="48" t="s">
        <v>18</v>
      </c>
      <c r="D685" s="49">
        <v>178.79</v>
      </c>
      <c r="E685" s="50">
        <v>17.27</v>
      </c>
      <c r="F685" s="50">
        <v>3087.7032999999997</v>
      </c>
      <c r="G685" s="50">
        <v>19.38</v>
      </c>
      <c r="H685" s="50">
        <v>3464.95</v>
      </c>
    </row>
    <row r="686" spans="1:8" hidden="1" outlineLevel="3" x14ac:dyDescent="0.3">
      <c r="A686" s="46" t="s">
        <v>57</v>
      </c>
      <c r="B686" s="47" t="s">
        <v>58</v>
      </c>
      <c r="C686" s="48" t="s">
        <v>18</v>
      </c>
      <c r="D686" s="49">
        <v>1544.83</v>
      </c>
      <c r="E686" s="50">
        <v>17.12</v>
      </c>
      <c r="F686" s="50">
        <v>26447.489600000001</v>
      </c>
      <c r="G686" s="50">
        <v>19.18</v>
      </c>
      <c r="H686" s="50">
        <v>29629.84</v>
      </c>
    </row>
    <row r="687" spans="1:8" hidden="1" outlineLevel="2" x14ac:dyDescent="0.3">
      <c r="A687" s="61" t="s">
        <v>231</v>
      </c>
      <c r="B687" s="62" t="s">
        <v>145</v>
      </c>
      <c r="C687" s="63"/>
      <c r="D687" s="64"/>
      <c r="E687" s="65"/>
      <c r="F687" s="65"/>
      <c r="G687" s="65"/>
      <c r="H687" s="65"/>
    </row>
    <row r="688" spans="1:8" hidden="1" outlineLevel="3" x14ac:dyDescent="0.3">
      <c r="A688" s="46" t="s">
        <v>52</v>
      </c>
      <c r="B688" s="47" t="s">
        <v>53</v>
      </c>
      <c r="C688" s="48" t="s">
        <v>1</v>
      </c>
      <c r="D688" s="49">
        <v>89.94</v>
      </c>
      <c r="E688" s="50">
        <v>226.33</v>
      </c>
      <c r="F688" s="50">
        <v>20356.120200000001</v>
      </c>
      <c r="G688" s="50">
        <v>286.95</v>
      </c>
      <c r="H688" s="50">
        <v>25808.28</v>
      </c>
    </row>
    <row r="689" spans="1:8" hidden="1" outlineLevel="3" x14ac:dyDescent="0.3">
      <c r="A689" s="46" t="s">
        <v>107</v>
      </c>
      <c r="B689" s="47" t="s">
        <v>108</v>
      </c>
      <c r="C689" s="48" t="s">
        <v>19</v>
      </c>
      <c r="D689" s="49">
        <v>10.78</v>
      </c>
      <c r="E689" s="50">
        <v>1959.07</v>
      </c>
      <c r="F689" s="50">
        <v>21118.774599999997</v>
      </c>
      <c r="G689" s="50">
        <v>1888.45</v>
      </c>
      <c r="H689" s="50">
        <v>20357.490000000002</v>
      </c>
    </row>
    <row r="690" spans="1:8" hidden="1" outlineLevel="3" x14ac:dyDescent="0.3">
      <c r="A690" s="46" t="s">
        <v>55</v>
      </c>
      <c r="B690" s="47" t="s">
        <v>56</v>
      </c>
      <c r="C690" s="48" t="s">
        <v>18</v>
      </c>
      <c r="D690" s="49">
        <v>516.04</v>
      </c>
      <c r="E690" s="50">
        <v>18.12</v>
      </c>
      <c r="F690" s="50">
        <v>9350.6448</v>
      </c>
      <c r="G690" s="50">
        <v>19.75</v>
      </c>
      <c r="H690" s="50">
        <v>10191.790000000001</v>
      </c>
    </row>
    <row r="691" spans="1:8" hidden="1" outlineLevel="3" x14ac:dyDescent="0.3">
      <c r="A691" s="46" t="s">
        <v>60</v>
      </c>
      <c r="B691" s="47" t="s">
        <v>61</v>
      </c>
      <c r="C691" s="48" t="s">
        <v>18</v>
      </c>
      <c r="D691" s="49">
        <v>186.11</v>
      </c>
      <c r="E691" s="50">
        <v>17.27</v>
      </c>
      <c r="F691" s="50">
        <v>3214.1197000000002</v>
      </c>
      <c r="G691" s="50">
        <v>19.38</v>
      </c>
      <c r="H691" s="50">
        <v>3606.81</v>
      </c>
    </row>
    <row r="692" spans="1:8" hidden="1" outlineLevel="3" x14ac:dyDescent="0.3">
      <c r="A692" s="46" t="s">
        <v>57</v>
      </c>
      <c r="B692" s="47" t="s">
        <v>58</v>
      </c>
      <c r="C692" s="48" t="s">
        <v>18</v>
      </c>
      <c r="D692" s="49">
        <v>1742.12</v>
      </c>
      <c r="E692" s="50">
        <v>17.12</v>
      </c>
      <c r="F692" s="50">
        <v>29825.094399999998</v>
      </c>
      <c r="G692" s="50">
        <v>19.18</v>
      </c>
      <c r="H692" s="50">
        <v>33413.86</v>
      </c>
    </row>
    <row r="693" spans="1:8" hidden="1" outlineLevel="2" x14ac:dyDescent="0.3">
      <c r="A693" s="61" t="s">
        <v>232</v>
      </c>
      <c r="B693" s="62" t="s">
        <v>324</v>
      </c>
      <c r="C693" s="63"/>
      <c r="D693" s="64"/>
      <c r="E693" s="65"/>
      <c r="F693" s="65"/>
      <c r="G693" s="65"/>
      <c r="H693" s="65"/>
    </row>
    <row r="694" spans="1:8" hidden="1" outlineLevel="3" x14ac:dyDescent="0.3">
      <c r="A694" s="46" t="s">
        <v>52</v>
      </c>
      <c r="B694" s="47" t="s">
        <v>53</v>
      </c>
      <c r="C694" s="48" t="s">
        <v>1</v>
      </c>
      <c r="D694" s="49">
        <v>9.7100000000000009</v>
      </c>
      <c r="E694" s="50">
        <v>226.33</v>
      </c>
      <c r="F694" s="50">
        <v>2197.6643000000004</v>
      </c>
      <c r="G694" s="50">
        <v>286.95</v>
      </c>
      <c r="H694" s="50">
        <v>2786.28</v>
      </c>
    </row>
    <row r="695" spans="1:8" hidden="1" outlineLevel="3" x14ac:dyDescent="0.3">
      <c r="A695" s="46" t="s">
        <v>107</v>
      </c>
      <c r="B695" s="47" t="s">
        <v>108</v>
      </c>
      <c r="C695" s="48" t="s">
        <v>19</v>
      </c>
      <c r="D695" s="49">
        <v>1.59</v>
      </c>
      <c r="E695" s="50">
        <v>1959.07</v>
      </c>
      <c r="F695" s="50">
        <v>3114.9213</v>
      </c>
      <c r="G695" s="50">
        <v>1888.45</v>
      </c>
      <c r="H695" s="50">
        <v>3002.64</v>
      </c>
    </row>
    <row r="696" spans="1:8" hidden="1" outlineLevel="3" x14ac:dyDescent="0.3">
      <c r="A696" s="46" t="s">
        <v>55</v>
      </c>
      <c r="B696" s="47" t="s">
        <v>56</v>
      </c>
      <c r="C696" s="48" t="s">
        <v>18</v>
      </c>
      <c r="D696" s="49">
        <v>132.81</v>
      </c>
      <c r="E696" s="50">
        <v>18.12</v>
      </c>
      <c r="F696" s="50">
        <v>2406.5172000000002</v>
      </c>
      <c r="G696" s="50">
        <v>19.75</v>
      </c>
      <c r="H696" s="50">
        <v>2623</v>
      </c>
    </row>
    <row r="697" spans="1:8" hidden="1" outlineLevel="3" x14ac:dyDescent="0.3">
      <c r="A697" s="46" t="s">
        <v>60</v>
      </c>
      <c r="B697" s="47" t="s">
        <v>61</v>
      </c>
      <c r="C697" s="48" t="s">
        <v>18</v>
      </c>
      <c r="D697" s="49">
        <v>18.28</v>
      </c>
      <c r="E697" s="50">
        <v>17.27</v>
      </c>
      <c r="F697" s="50">
        <v>315.69560000000001</v>
      </c>
      <c r="G697" s="50">
        <v>19.38</v>
      </c>
      <c r="H697" s="50">
        <v>354.27</v>
      </c>
    </row>
    <row r="698" spans="1:8" hidden="1" outlineLevel="3" x14ac:dyDescent="0.3">
      <c r="A698" s="46" t="s">
        <v>57</v>
      </c>
      <c r="B698" s="47" t="s">
        <v>58</v>
      </c>
      <c r="C698" s="48" t="s">
        <v>18</v>
      </c>
      <c r="D698" s="49">
        <v>250.12</v>
      </c>
      <c r="E698" s="50">
        <v>17.12</v>
      </c>
      <c r="F698" s="50">
        <v>4282.0544</v>
      </c>
      <c r="G698" s="50">
        <v>19.18</v>
      </c>
      <c r="H698" s="50">
        <v>4797.3</v>
      </c>
    </row>
    <row r="699" spans="1:8" hidden="1" outlineLevel="2" x14ac:dyDescent="0.3">
      <c r="A699" s="61" t="s">
        <v>233</v>
      </c>
      <c r="B699" s="62" t="s">
        <v>147</v>
      </c>
      <c r="C699" s="63"/>
      <c r="D699" s="64"/>
      <c r="E699" s="65"/>
      <c r="F699" s="65"/>
      <c r="G699" s="65"/>
      <c r="H699" s="65"/>
    </row>
    <row r="700" spans="1:8" hidden="1" outlineLevel="3" x14ac:dyDescent="0.3">
      <c r="A700" s="46" t="s">
        <v>52</v>
      </c>
      <c r="B700" s="47" t="s">
        <v>53</v>
      </c>
      <c r="C700" s="48" t="s">
        <v>1</v>
      </c>
      <c r="D700" s="49">
        <v>35.880000000000003</v>
      </c>
      <c r="E700" s="50">
        <v>226.33</v>
      </c>
      <c r="F700" s="50">
        <v>8120.7204000000011</v>
      </c>
      <c r="G700" s="50">
        <v>286.95</v>
      </c>
      <c r="H700" s="50">
        <v>10295.77</v>
      </c>
    </row>
    <row r="701" spans="1:8" hidden="1" outlineLevel="3" x14ac:dyDescent="0.3">
      <c r="A701" s="46" t="s">
        <v>107</v>
      </c>
      <c r="B701" s="47" t="s">
        <v>108</v>
      </c>
      <c r="C701" s="48" t="s">
        <v>19</v>
      </c>
      <c r="D701" s="49">
        <v>3.65</v>
      </c>
      <c r="E701" s="50">
        <v>1959.07</v>
      </c>
      <c r="F701" s="50">
        <v>7150.6054999999997</v>
      </c>
      <c r="G701" s="50">
        <v>1888.45</v>
      </c>
      <c r="H701" s="50">
        <v>6892.84</v>
      </c>
    </row>
    <row r="702" spans="1:8" hidden="1" outlineLevel="3" x14ac:dyDescent="0.3">
      <c r="A702" s="46" t="s">
        <v>55</v>
      </c>
      <c r="B702" s="47" t="s">
        <v>56</v>
      </c>
      <c r="C702" s="48" t="s">
        <v>18</v>
      </c>
      <c r="D702" s="49">
        <v>237.88</v>
      </c>
      <c r="E702" s="50">
        <v>18.12</v>
      </c>
      <c r="F702" s="50">
        <v>4310.3856000000005</v>
      </c>
      <c r="G702" s="50">
        <v>19.75</v>
      </c>
      <c r="H702" s="50">
        <v>4698.13</v>
      </c>
    </row>
    <row r="703" spans="1:8" hidden="1" outlineLevel="3" x14ac:dyDescent="0.3">
      <c r="A703" s="46" t="s">
        <v>60</v>
      </c>
      <c r="B703" s="47" t="s">
        <v>61</v>
      </c>
      <c r="C703" s="48" t="s">
        <v>18</v>
      </c>
      <c r="D703" s="49">
        <v>82.5</v>
      </c>
      <c r="E703" s="50">
        <v>17.27</v>
      </c>
      <c r="F703" s="50">
        <v>1424.7749999999999</v>
      </c>
      <c r="G703" s="50">
        <v>19.38</v>
      </c>
      <c r="H703" s="50">
        <v>1598.85</v>
      </c>
    </row>
    <row r="704" spans="1:8" hidden="1" outlineLevel="3" x14ac:dyDescent="0.3">
      <c r="A704" s="46" t="s">
        <v>57</v>
      </c>
      <c r="B704" s="47" t="s">
        <v>58</v>
      </c>
      <c r="C704" s="48" t="s">
        <v>18</v>
      </c>
      <c r="D704" s="49">
        <v>534.65</v>
      </c>
      <c r="E704" s="50">
        <v>17.12</v>
      </c>
      <c r="F704" s="50">
        <v>9153.2080000000005</v>
      </c>
      <c r="G704" s="50">
        <v>19.18</v>
      </c>
      <c r="H704" s="50">
        <v>10254.59</v>
      </c>
    </row>
    <row r="705" spans="1:8" hidden="1" outlineLevel="2" x14ac:dyDescent="0.3">
      <c r="A705" s="61" t="s">
        <v>234</v>
      </c>
      <c r="B705" s="62" t="s">
        <v>325</v>
      </c>
      <c r="C705" s="63"/>
      <c r="D705" s="64"/>
      <c r="E705" s="65"/>
      <c r="F705" s="65"/>
      <c r="G705" s="65"/>
      <c r="H705" s="65"/>
    </row>
    <row r="706" spans="1:8" hidden="1" outlineLevel="3" x14ac:dyDescent="0.3">
      <c r="A706" s="46" t="s">
        <v>52</v>
      </c>
      <c r="B706" s="47" t="s">
        <v>53</v>
      </c>
      <c r="C706" s="48" t="s">
        <v>1</v>
      </c>
      <c r="D706" s="49">
        <v>21.93</v>
      </c>
      <c r="E706" s="50">
        <v>226.33</v>
      </c>
      <c r="F706" s="50">
        <v>4963.4169000000002</v>
      </c>
      <c r="G706" s="50">
        <v>286.95</v>
      </c>
      <c r="H706" s="50">
        <v>6292.81</v>
      </c>
    </row>
    <row r="707" spans="1:8" hidden="1" outlineLevel="3" x14ac:dyDescent="0.3">
      <c r="A707" s="46" t="s">
        <v>107</v>
      </c>
      <c r="B707" s="47" t="s">
        <v>108</v>
      </c>
      <c r="C707" s="48" t="s">
        <v>19</v>
      </c>
      <c r="D707" s="49">
        <v>3.58</v>
      </c>
      <c r="E707" s="50">
        <v>1959.07</v>
      </c>
      <c r="F707" s="50">
        <v>7013.4705999999996</v>
      </c>
      <c r="G707" s="50">
        <v>1888.45</v>
      </c>
      <c r="H707" s="50">
        <v>6760.65</v>
      </c>
    </row>
    <row r="708" spans="1:8" hidden="1" outlineLevel="3" x14ac:dyDescent="0.3">
      <c r="A708" s="46" t="s">
        <v>55</v>
      </c>
      <c r="B708" s="47" t="s">
        <v>56</v>
      </c>
      <c r="C708" s="48" t="s">
        <v>18</v>
      </c>
      <c r="D708" s="49">
        <v>299.52</v>
      </c>
      <c r="E708" s="50">
        <v>18.12</v>
      </c>
      <c r="F708" s="50">
        <v>5427.3023999999996</v>
      </c>
      <c r="G708" s="50">
        <v>19.75</v>
      </c>
      <c r="H708" s="50">
        <v>5915.52</v>
      </c>
    </row>
    <row r="709" spans="1:8" hidden="1" outlineLevel="3" x14ac:dyDescent="0.3">
      <c r="A709" s="46" t="s">
        <v>60</v>
      </c>
      <c r="B709" s="47" t="s">
        <v>61</v>
      </c>
      <c r="C709" s="48" t="s">
        <v>18</v>
      </c>
      <c r="D709" s="49">
        <v>41.25</v>
      </c>
      <c r="E709" s="50">
        <v>17.27</v>
      </c>
      <c r="F709" s="50">
        <v>712.38749999999993</v>
      </c>
      <c r="G709" s="50">
        <v>19.38</v>
      </c>
      <c r="H709" s="50">
        <v>799.43</v>
      </c>
    </row>
    <row r="710" spans="1:8" hidden="1" outlineLevel="3" x14ac:dyDescent="0.3">
      <c r="A710" s="46" t="s">
        <v>57</v>
      </c>
      <c r="B710" s="47" t="s">
        <v>58</v>
      </c>
      <c r="C710" s="48" t="s">
        <v>18</v>
      </c>
      <c r="D710" s="49">
        <v>623.76</v>
      </c>
      <c r="E710" s="50">
        <v>17.12</v>
      </c>
      <c r="F710" s="50">
        <v>10678.771200000001</v>
      </c>
      <c r="G710" s="50">
        <v>19.18</v>
      </c>
      <c r="H710" s="50">
        <v>11963.72</v>
      </c>
    </row>
    <row r="711" spans="1:8" hidden="1" outlineLevel="2" x14ac:dyDescent="0.3">
      <c r="A711" s="61" t="s">
        <v>235</v>
      </c>
      <c r="B711" s="62" t="s">
        <v>149</v>
      </c>
      <c r="C711" s="63"/>
      <c r="D711" s="64"/>
      <c r="E711" s="65"/>
      <c r="F711" s="65"/>
      <c r="G711" s="65"/>
      <c r="H711" s="65"/>
    </row>
    <row r="712" spans="1:8" hidden="1" outlineLevel="3" x14ac:dyDescent="0.3">
      <c r="A712" s="46" t="s">
        <v>52</v>
      </c>
      <c r="B712" s="47" t="s">
        <v>53</v>
      </c>
      <c r="C712" s="48" t="s">
        <v>1</v>
      </c>
      <c r="D712" s="49">
        <v>31.8</v>
      </c>
      <c r="E712" s="50">
        <v>226.33</v>
      </c>
      <c r="F712" s="50">
        <v>7197.2940000000008</v>
      </c>
      <c r="G712" s="50">
        <v>286.95</v>
      </c>
      <c r="H712" s="50">
        <v>9125.01</v>
      </c>
    </row>
    <row r="713" spans="1:8" hidden="1" outlineLevel="3" x14ac:dyDescent="0.3">
      <c r="A713" s="46" t="s">
        <v>107</v>
      </c>
      <c r="B713" s="47" t="s">
        <v>108</v>
      </c>
      <c r="C713" s="48" t="s">
        <v>19</v>
      </c>
      <c r="D713" s="49">
        <v>4.66</v>
      </c>
      <c r="E713" s="50">
        <v>1959.07</v>
      </c>
      <c r="F713" s="50">
        <v>9129.2662</v>
      </c>
      <c r="G713" s="50">
        <v>1888.45</v>
      </c>
      <c r="H713" s="50">
        <v>8800.18</v>
      </c>
    </row>
    <row r="714" spans="1:8" hidden="1" outlineLevel="3" x14ac:dyDescent="0.3">
      <c r="A714" s="46" t="s">
        <v>55</v>
      </c>
      <c r="B714" s="47" t="s">
        <v>56</v>
      </c>
      <c r="C714" s="48" t="s">
        <v>18</v>
      </c>
      <c r="D714" s="49">
        <v>741.3</v>
      </c>
      <c r="E714" s="50">
        <v>18.12</v>
      </c>
      <c r="F714" s="50">
        <v>13432.356</v>
      </c>
      <c r="G714" s="50">
        <v>19.75</v>
      </c>
      <c r="H714" s="50">
        <v>14640.68</v>
      </c>
    </row>
    <row r="715" spans="1:8" hidden="1" outlineLevel="3" x14ac:dyDescent="0.3">
      <c r="A715" s="46" t="s">
        <v>57</v>
      </c>
      <c r="B715" s="47" t="s">
        <v>58</v>
      </c>
      <c r="C715" s="48" t="s">
        <v>18</v>
      </c>
      <c r="D715" s="49">
        <v>1042.4000000000001</v>
      </c>
      <c r="E715" s="50">
        <v>17.12</v>
      </c>
      <c r="F715" s="50">
        <v>17845.888000000003</v>
      </c>
      <c r="G715" s="50">
        <v>19.18</v>
      </c>
      <c r="H715" s="50">
        <v>19993.23</v>
      </c>
    </row>
    <row r="716" spans="1:8" hidden="1" outlineLevel="2" x14ac:dyDescent="0.3">
      <c r="A716" s="61" t="s">
        <v>236</v>
      </c>
      <c r="B716" s="62" t="s">
        <v>151</v>
      </c>
      <c r="C716" s="63"/>
      <c r="D716" s="64"/>
      <c r="E716" s="65"/>
      <c r="F716" s="65"/>
      <c r="G716" s="65"/>
      <c r="H716" s="65"/>
    </row>
    <row r="717" spans="1:8" hidden="1" outlineLevel="2" x14ac:dyDescent="0.3">
      <c r="A717" s="46" t="s">
        <v>52</v>
      </c>
      <c r="B717" s="47" t="s">
        <v>53</v>
      </c>
      <c r="C717" s="48" t="s">
        <v>1</v>
      </c>
      <c r="D717" s="49">
        <v>89.33</v>
      </c>
      <c r="E717" s="50">
        <v>226.33</v>
      </c>
      <c r="F717" s="50">
        <v>20218.0589</v>
      </c>
      <c r="G717" s="50">
        <v>286.95</v>
      </c>
      <c r="H717" s="50">
        <v>25633.24</v>
      </c>
    </row>
    <row r="718" spans="1:8" hidden="1" outlineLevel="2" x14ac:dyDescent="0.3">
      <c r="A718" s="46" t="s">
        <v>107</v>
      </c>
      <c r="B718" s="47" t="s">
        <v>108</v>
      </c>
      <c r="C718" s="48" t="s">
        <v>19</v>
      </c>
      <c r="D718" s="49">
        <v>8.5</v>
      </c>
      <c r="E718" s="50">
        <v>1959.07</v>
      </c>
      <c r="F718" s="50">
        <v>16652.095000000001</v>
      </c>
      <c r="G718" s="50">
        <v>1888.45</v>
      </c>
      <c r="H718" s="50">
        <v>16051.83</v>
      </c>
    </row>
    <row r="719" spans="1:8" hidden="1" outlineLevel="2" x14ac:dyDescent="0.3">
      <c r="A719" s="46" t="s">
        <v>55</v>
      </c>
      <c r="B719" s="47" t="s">
        <v>56</v>
      </c>
      <c r="C719" s="48" t="s">
        <v>18</v>
      </c>
      <c r="D719" s="49">
        <v>714</v>
      </c>
      <c r="E719" s="50">
        <v>18.12</v>
      </c>
      <c r="F719" s="50">
        <v>12937.68</v>
      </c>
      <c r="G719" s="50">
        <v>19.75</v>
      </c>
      <c r="H719" s="50">
        <v>14101.5</v>
      </c>
    </row>
    <row r="720" spans="1:8" hidden="1" outlineLevel="2" x14ac:dyDescent="0.3">
      <c r="A720" s="46" t="s">
        <v>57</v>
      </c>
      <c r="B720" s="47" t="s">
        <v>58</v>
      </c>
      <c r="C720" s="48" t="s">
        <v>18</v>
      </c>
      <c r="D720" s="49">
        <v>2702.14</v>
      </c>
      <c r="E720" s="50">
        <v>17.12</v>
      </c>
      <c r="F720" s="50">
        <v>46260.6368</v>
      </c>
      <c r="G720" s="50">
        <v>19.18</v>
      </c>
      <c r="H720" s="50">
        <v>51827.05</v>
      </c>
    </row>
    <row r="721" spans="1:10" hidden="1" outlineLevel="1" x14ac:dyDescent="0.3">
      <c r="A721" s="56" t="s">
        <v>237</v>
      </c>
      <c r="B721" s="57" t="s">
        <v>238</v>
      </c>
      <c r="C721" s="58"/>
      <c r="D721" s="59"/>
      <c r="E721" s="60"/>
      <c r="F721" s="60">
        <v>868731.64562474983</v>
      </c>
      <c r="G721" s="60"/>
      <c r="H721" s="60">
        <v>928121.2440000003</v>
      </c>
      <c r="J721" s="66">
        <f>H721-F721</f>
        <v>59389.598375250469</v>
      </c>
    </row>
    <row r="722" spans="1:10" hidden="1" outlineLevel="2" x14ac:dyDescent="0.3">
      <c r="A722" s="61" t="s">
        <v>326</v>
      </c>
      <c r="B722" s="62" t="s">
        <v>121</v>
      </c>
      <c r="C722" s="63"/>
      <c r="D722" s="64"/>
      <c r="E722" s="65"/>
      <c r="F722" s="65"/>
      <c r="G722" s="65"/>
      <c r="H722" s="65"/>
    </row>
    <row r="723" spans="1:10" hidden="1" outlineLevel="3" x14ac:dyDescent="0.3">
      <c r="A723" s="46" t="s">
        <v>122</v>
      </c>
      <c r="B723" s="47" t="s">
        <v>123</v>
      </c>
      <c r="C723" s="48" t="s">
        <v>1</v>
      </c>
      <c r="D723" s="49">
        <v>221.1</v>
      </c>
      <c r="E723" s="50">
        <v>24.56</v>
      </c>
      <c r="F723" s="50">
        <v>5430.2159999999994</v>
      </c>
      <c r="G723" s="50">
        <v>35.39</v>
      </c>
      <c r="H723" s="50">
        <v>7824.73</v>
      </c>
    </row>
    <row r="724" spans="1:10" hidden="1" outlineLevel="3" x14ac:dyDescent="0.3">
      <c r="A724" s="46" t="s">
        <v>124</v>
      </c>
      <c r="B724" s="47" t="s">
        <v>125</v>
      </c>
      <c r="C724" s="48" t="s">
        <v>1</v>
      </c>
      <c r="D724" s="49">
        <v>214.71</v>
      </c>
      <c r="E724" s="50">
        <v>234.05</v>
      </c>
      <c r="F724" s="50">
        <v>50252.875500000002</v>
      </c>
      <c r="G724" s="50">
        <v>104.22</v>
      </c>
      <c r="H724" s="50">
        <v>22377.08</v>
      </c>
    </row>
    <row r="725" spans="1:10" hidden="1" outlineLevel="3" x14ac:dyDescent="0.3">
      <c r="A725" s="46" t="s">
        <v>126</v>
      </c>
      <c r="B725" s="47" t="s">
        <v>127</v>
      </c>
      <c r="C725" s="48" t="s">
        <v>19</v>
      </c>
      <c r="D725" s="49">
        <v>13.5</v>
      </c>
      <c r="E725" s="50">
        <v>2460.35</v>
      </c>
      <c r="F725" s="50">
        <v>33214.724999999999</v>
      </c>
      <c r="G725" s="50">
        <v>2462.5100000000002</v>
      </c>
      <c r="H725" s="50">
        <v>33243.89</v>
      </c>
    </row>
    <row r="726" spans="1:10" hidden="1" outlineLevel="3" x14ac:dyDescent="0.3">
      <c r="A726" s="46" t="s">
        <v>128</v>
      </c>
      <c r="B726" s="47" t="s">
        <v>129</v>
      </c>
      <c r="C726" s="48" t="s">
        <v>2</v>
      </c>
      <c r="D726" s="49">
        <v>241.11</v>
      </c>
      <c r="E726" s="50">
        <v>102.38</v>
      </c>
      <c r="F726" s="50">
        <v>24684.841800000002</v>
      </c>
      <c r="G726" s="50">
        <v>123.91</v>
      </c>
      <c r="H726" s="50">
        <v>29875.94</v>
      </c>
    </row>
    <row r="727" spans="1:10" hidden="1" outlineLevel="3" x14ac:dyDescent="0.3">
      <c r="A727" s="46" t="s">
        <v>55</v>
      </c>
      <c r="B727" s="47" t="s">
        <v>56</v>
      </c>
      <c r="C727" s="48" t="s">
        <v>18</v>
      </c>
      <c r="D727" s="49">
        <v>458.45</v>
      </c>
      <c r="E727" s="50">
        <v>18.12</v>
      </c>
      <c r="F727" s="50">
        <v>8307.1139999999996</v>
      </c>
      <c r="G727" s="50">
        <v>19.75</v>
      </c>
      <c r="H727" s="50">
        <v>9054.39</v>
      </c>
    </row>
    <row r="728" spans="1:10" hidden="1" outlineLevel="3" x14ac:dyDescent="0.3">
      <c r="A728" s="46" t="s">
        <v>130</v>
      </c>
      <c r="B728" s="47" t="s">
        <v>131</v>
      </c>
      <c r="C728" s="48" t="s">
        <v>19</v>
      </c>
      <c r="D728" s="49">
        <v>37.6</v>
      </c>
      <c r="E728" s="50">
        <v>885.77</v>
      </c>
      <c r="F728" s="50">
        <v>33304.951999999997</v>
      </c>
      <c r="G728" s="50">
        <v>835.82</v>
      </c>
      <c r="H728" s="50">
        <v>31426.83</v>
      </c>
    </row>
    <row r="729" spans="1:10" hidden="1" outlineLevel="2" x14ac:dyDescent="0.3">
      <c r="A729" s="61" t="s">
        <v>239</v>
      </c>
      <c r="B729" s="62" t="s">
        <v>133</v>
      </c>
      <c r="C729" s="63"/>
      <c r="D729" s="64"/>
      <c r="E729" s="65"/>
      <c r="F729" s="65"/>
      <c r="G729" s="65"/>
      <c r="H729" s="65"/>
    </row>
    <row r="730" spans="1:10" hidden="1" outlineLevel="3" x14ac:dyDescent="0.3">
      <c r="A730" s="46" t="s">
        <v>55</v>
      </c>
      <c r="B730" s="47" t="s">
        <v>56</v>
      </c>
      <c r="C730" s="48" t="s">
        <v>18</v>
      </c>
      <c r="D730" s="49">
        <v>3212.3</v>
      </c>
      <c r="E730" s="50">
        <v>18.12</v>
      </c>
      <c r="F730" s="50">
        <v>58206.876000000004</v>
      </c>
      <c r="G730" s="50">
        <v>19.75</v>
      </c>
      <c r="H730" s="50">
        <v>63442.93</v>
      </c>
    </row>
    <row r="731" spans="1:10" hidden="1" outlineLevel="3" x14ac:dyDescent="0.3">
      <c r="A731" s="46" t="s">
        <v>52</v>
      </c>
      <c r="B731" s="47" t="s">
        <v>53</v>
      </c>
      <c r="C731" s="48" t="s">
        <v>1</v>
      </c>
      <c r="D731" s="49">
        <v>214.94</v>
      </c>
      <c r="E731" s="50">
        <v>226.33</v>
      </c>
      <c r="F731" s="50">
        <v>48647.370200000005</v>
      </c>
      <c r="G731" s="50">
        <v>287.64</v>
      </c>
      <c r="H731" s="50">
        <v>61825.34</v>
      </c>
    </row>
    <row r="732" spans="1:10" hidden="1" outlineLevel="3" x14ac:dyDescent="0.3">
      <c r="A732" s="46" t="s">
        <v>107</v>
      </c>
      <c r="B732" s="47" t="s">
        <v>108</v>
      </c>
      <c r="C732" s="48" t="s">
        <v>19</v>
      </c>
      <c r="D732" s="49">
        <v>20.34</v>
      </c>
      <c r="E732" s="50">
        <v>1959.07</v>
      </c>
      <c r="F732" s="50">
        <v>39847.483800000002</v>
      </c>
      <c r="G732" s="50">
        <v>1878.01</v>
      </c>
      <c r="H732" s="50">
        <v>38198.720000000001</v>
      </c>
    </row>
    <row r="733" spans="1:10" hidden="1" outlineLevel="2" x14ac:dyDescent="0.3">
      <c r="A733" s="61" t="s">
        <v>240</v>
      </c>
      <c r="B733" s="62" t="s">
        <v>110</v>
      </c>
      <c r="C733" s="63"/>
      <c r="D733" s="64"/>
      <c r="E733" s="65"/>
      <c r="F733" s="65"/>
      <c r="G733" s="65"/>
      <c r="H733" s="65"/>
    </row>
    <row r="734" spans="1:10" hidden="1" outlineLevel="3" x14ac:dyDescent="0.3">
      <c r="A734" s="46" t="s">
        <v>52</v>
      </c>
      <c r="B734" s="47" t="s">
        <v>53</v>
      </c>
      <c r="C734" s="48" t="s">
        <v>1</v>
      </c>
      <c r="D734" s="49">
        <v>0.84</v>
      </c>
      <c r="E734" s="50">
        <v>226.33</v>
      </c>
      <c r="F734" s="50">
        <v>190.1172</v>
      </c>
      <c r="G734" s="50">
        <v>297.69</v>
      </c>
      <c r="H734" s="50">
        <v>1786.14</v>
      </c>
    </row>
    <row r="735" spans="1:10" hidden="1" outlineLevel="3" x14ac:dyDescent="0.3">
      <c r="A735" s="46" t="s">
        <v>107</v>
      </c>
      <c r="B735" s="47" t="s">
        <v>108</v>
      </c>
      <c r="C735" s="48" t="s">
        <v>19</v>
      </c>
      <c r="D735" s="49">
        <v>2.65</v>
      </c>
      <c r="E735" s="50">
        <v>1959.07</v>
      </c>
      <c r="F735" s="50">
        <v>5191.5355</v>
      </c>
      <c r="G735" s="50">
        <v>1880.09</v>
      </c>
      <c r="H735" s="50">
        <v>4982.24</v>
      </c>
    </row>
    <row r="736" spans="1:10" hidden="1" outlineLevel="3" x14ac:dyDescent="0.3">
      <c r="A736" s="46" t="s">
        <v>55</v>
      </c>
      <c r="B736" s="47" t="s">
        <v>56</v>
      </c>
      <c r="C736" s="48" t="s">
        <v>18</v>
      </c>
      <c r="D736" s="49">
        <v>90.08</v>
      </c>
      <c r="E736" s="50">
        <v>18.12</v>
      </c>
      <c r="F736" s="50">
        <v>1632.2496000000001</v>
      </c>
      <c r="G736" s="50">
        <v>19.75</v>
      </c>
      <c r="H736" s="50">
        <v>1779.08</v>
      </c>
    </row>
    <row r="737" spans="1:8" hidden="1" outlineLevel="3" x14ac:dyDescent="0.3">
      <c r="A737" s="46" t="s">
        <v>313</v>
      </c>
      <c r="B737" s="47" t="s">
        <v>58</v>
      </c>
      <c r="C737" s="48" t="s">
        <v>18</v>
      </c>
      <c r="D737" s="49">
        <v>31.29</v>
      </c>
      <c r="E737" s="50">
        <v>17.12</v>
      </c>
      <c r="F737" s="50">
        <v>535.6848</v>
      </c>
      <c r="G737" s="50">
        <v>19.18</v>
      </c>
      <c r="H737" s="50">
        <v>600.14</v>
      </c>
    </row>
    <row r="738" spans="1:8" hidden="1" outlineLevel="3" x14ac:dyDescent="0.3">
      <c r="A738" s="46" t="s">
        <v>74</v>
      </c>
      <c r="B738" s="47" t="s">
        <v>75</v>
      </c>
      <c r="C738" s="48" t="s">
        <v>18</v>
      </c>
      <c r="D738" s="49">
        <v>166.86</v>
      </c>
      <c r="E738" s="50">
        <v>17.12</v>
      </c>
      <c r="F738" s="50">
        <v>2856.6432000000004</v>
      </c>
      <c r="G738" s="50">
        <v>18.97</v>
      </c>
      <c r="H738" s="50">
        <v>3165.33</v>
      </c>
    </row>
    <row r="739" spans="1:8" hidden="1" outlineLevel="2" x14ac:dyDescent="0.3">
      <c r="A739" s="61" t="s">
        <v>327</v>
      </c>
      <c r="B739" s="62" t="s">
        <v>312</v>
      </c>
      <c r="C739" s="63"/>
      <c r="D739" s="64"/>
      <c r="E739" s="65"/>
      <c r="F739" s="65"/>
      <c r="G739" s="65"/>
      <c r="H739" s="65"/>
    </row>
    <row r="740" spans="1:8" hidden="1" outlineLevel="3" x14ac:dyDescent="0.3">
      <c r="A740" s="46" t="s">
        <v>52</v>
      </c>
      <c r="B740" s="47" t="s">
        <v>53</v>
      </c>
      <c r="C740" s="48" t="s">
        <v>1</v>
      </c>
      <c r="D740" s="49">
        <v>113.4</v>
      </c>
      <c r="E740" s="50">
        <v>226.33</v>
      </c>
      <c r="F740" s="50">
        <v>25665.822000000004</v>
      </c>
      <c r="G740" s="50">
        <v>297.69</v>
      </c>
      <c r="H740" s="50">
        <v>33758.050000000003</v>
      </c>
    </row>
    <row r="741" spans="1:8" hidden="1" outlineLevel="3" x14ac:dyDescent="0.3">
      <c r="A741" s="46" t="s">
        <v>107</v>
      </c>
      <c r="B741" s="47" t="s">
        <v>108</v>
      </c>
      <c r="C741" s="48" t="s">
        <v>19</v>
      </c>
      <c r="D741" s="49">
        <v>11.91</v>
      </c>
      <c r="E741" s="50">
        <v>1959.07</v>
      </c>
      <c r="F741" s="50">
        <v>23332.523699999998</v>
      </c>
      <c r="G741" s="50">
        <v>1880.09</v>
      </c>
      <c r="H741" s="50">
        <v>22391.87</v>
      </c>
    </row>
    <row r="742" spans="1:8" hidden="1" outlineLevel="3" x14ac:dyDescent="0.3">
      <c r="A742" s="46" t="s">
        <v>55</v>
      </c>
      <c r="B742" s="47" t="s">
        <v>56</v>
      </c>
      <c r="C742" s="48" t="s">
        <v>18</v>
      </c>
      <c r="D742" s="49">
        <v>90.08</v>
      </c>
      <c r="E742" s="50">
        <v>18.12</v>
      </c>
      <c r="F742" s="50">
        <v>1632.2496000000001</v>
      </c>
      <c r="G742" s="50">
        <v>19.75</v>
      </c>
      <c r="H742" s="50">
        <v>1779.08</v>
      </c>
    </row>
    <row r="743" spans="1:8" hidden="1" outlineLevel="3" x14ac:dyDescent="0.3">
      <c r="A743" s="46" t="s">
        <v>57</v>
      </c>
      <c r="B743" s="47" t="s">
        <v>58</v>
      </c>
      <c r="C743" s="48" t="s">
        <v>18</v>
      </c>
      <c r="D743" s="49">
        <v>1689.66</v>
      </c>
      <c r="E743" s="50">
        <v>17.12</v>
      </c>
      <c r="F743" s="50">
        <v>28926.979200000002</v>
      </c>
      <c r="G743" s="50">
        <v>19.18</v>
      </c>
      <c r="H743" s="50">
        <v>32407.68</v>
      </c>
    </row>
    <row r="744" spans="1:8" hidden="1" outlineLevel="2" x14ac:dyDescent="0.3">
      <c r="A744" s="61" t="s">
        <v>328</v>
      </c>
      <c r="B744" s="62" t="s">
        <v>300</v>
      </c>
      <c r="C744" s="63"/>
      <c r="D744" s="64"/>
      <c r="E744" s="65"/>
      <c r="F744" s="65"/>
      <c r="G744" s="65"/>
      <c r="H744" s="65"/>
    </row>
    <row r="745" spans="1:8" hidden="1" outlineLevel="3" x14ac:dyDescent="0.3">
      <c r="A745" s="46" t="s">
        <v>52</v>
      </c>
      <c r="B745" s="47" t="s">
        <v>53</v>
      </c>
      <c r="C745" s="48" t="s">
        <v>1</v>
      </c>
      <c r="D745" s="49">
        <v>32.630000000000003</v>
      </c>
      <c r="E745" s="50">
        <v>226.33</v>
      </c>
      <c r="F745" s="50">
        <v>7385.1479000000008</v>
      </c>
      <c r="G745" s="50">
        <v>268.12</v>
      </c>
      <c r="H745" s="50">
        <v>8748.76</v>
      </c>
    </row>
    <row r="746" spans="1:8" hidden="1" outlineLevel="3" x14ac:dyDescent="0.3">
      <c r="A746" s="46" t="s">
        <v>107</v>
      </c>
      <c r="B746" s="47" t="s">
        <v>108</v>
      </c>
      <c r="C746" s="48" t="s">
        <v>19</v>
      </c>
      <c r="D746" s="49">
        <v>3.41</v>
      </c>
      <c r="E746" s="50">
        <v>1959.07</v>
      </c>
      <c r="F746" s="50">
        <v>6680.4287000000004</v>
      </c>
      <c r="G746" s="50">
        <v>1864.78</v>
      </c>
      <c r="H746" s="50">
        <v>6358.9</v>
      </c>
    </row>
    <row r="747" spans="1:8" hidden="1" outlineLevel="3" x14ac:dyDescent="0.3">
      <c r="A747" s="46" t="s">
        <v>55</v>
      </c>
      <c r="B747" s="47" t="s">
        <v>56</v>
      </c>
      <c r="C747" s="48" t="s">
        <v>18</v>
      </c>
      <c r="D747" s="49">
        <v>198.17</v>
      </c>
      <c r="E747" s="50">
        <v>18.12</v>
      </c>
      <c r="F747" s="50">
        <v>3590.8404</v>
      </c>
      <c r="G747" s="50">
        <v>19.75</v>
      </c>
      <c r="H747" s="50">
        <v>3913.86</v>
      </c>
    </row>
    <row r="748" spans="1:8" hidden="1" outlineLevel="3" x14ac:dyDescent="0.3">
      <c r="A748" s="46" t="s">
        <v>63</v>
      </c>
      <c r="B748" s="47" t="s">
        <v>64</v>
      </c>
      <c r="C748" s="48" t="s">
        <v>18</v>
      </c>
      <c r="D748" s="49">
        <v>270.41000000000003</v>
      </c>
      <c r="E748" s="50">
        <v>17.440000000000001</v>
      </c>
      <c r="F748" s="50">
        <v>4715.9504000000006</v>
      </c>
      <c r="G748" s="50">
        <v>19.68</v>
      </c>
      <c r="H748" s="50">
        <v>5321.67</v>
      </c>
    </row>
    <row r="749" spans="1:8" hidden="1" outlineLevel="3" x14ac:dyDescent="0.3">
      <c r="A749" s="46" t="s">
        <v>57</v>
      </c>
      <c r="B749" s="47" t="s">
        <v>58</v>
      </c>
      <c r="C749" s="48" t="s">
        <v>18</v>
      </c>
      <c r="D749" s="49">
        <v>250.32</v>
      </c>
      <c r="E749" s="50">
        <v>17.12</v>
      </c>
      <c r="F749" s="50">
        <v>4285.4784</v>
      </c>
      <c r="G749" s="50">
        <v>19.18</v>
      </c>
      <c r="H749" s="50">
        <v>4801.1400000000003</v>
      </c>
    </row>
    <row r="750" spans="1:8" hidden="1" outlineLevel="2" x14ac:dyDescent="0.3">
      <c r="A750" s="61" t="s">
        <v>241</v>
      </c>
      <c r="B750" s="62" t="s">
        <v>79</v>
      </c>
      <c r="C750" s="63"/>
      <c r="D750" s="64"/>
      <c r="E750" s="65"/>
      <c r="F750" s="65"/>
      <c r="G750" s="65"/>
      <c r="H750" s="65"/>
    </row>
    <row r="751" spans="1:8" hidden="1" outlineLevel="3" x14ac:dyDescent="0.3">
      <c r="A751" s="46" t="s">
        <v>52</v>
      </c>
      <c r="B751" s="47" t="s">
        <v>53</v>
      </c>
      <c r="C751" s="48" t="s">
        <v>1</v>
      </c>
      <c r="D751" s="49">
        <v>51.18</v>
      </c>
      <c r="E751" s="50">
        <v>226.33</v>
      </c>
      <c r="F751" s="50">
        <v>11583.5694</v>
      </c>
      <c r="G751" s="50">
        <v>268.12</v>
      </c>
      <c r="H751" s="50">
        <v>13722.38</v>
      </c>
    </row>
    <row r="752" spans="1:8" hidden="1" outlineLevel="3" x14ac:dyDescent="0.3">
      <c r="A752" s="46" t="s">
        <v>107</v>
      </c>
      <c r="B752" s="47" t="s">
        <v>108</v>
      </c>
      <c r="C752" s="48" t="s">
        <v>19</v>
      </c>
      <c r="D752" s="49">
        <v>5.0999999999999996</v>
      </c>
      <c r="E752" s="50">
        <v>1959.07</v>
      </c>
      <c r="F752" s="50">
        <v>9991.2569999999996</v>
      </c>
      <c r="G752" s="50">
        <v>1864.78</v>
      </c>
      <c r="H752" s="50">
        <v>9510.3799999999992</v>
      </c>
    </row>
    <row r="753" spans="1:8" hidden="1" outlineLevel="3" x14ac:dyDescent="0.3">
      <c r="A753" s="46" t="s">
        <v>55</v>
      </c>
      <c r="B753" s="47" t="s">
        <v>56</v>
      </c>
      <c r="C753" s="48" t="s">
        <v>18</v>
      </c>
      <c r="D753" s="49">
        <v>117.6</v>
      </c>
      <c r="E753" s="50">
        <v>18.12</v>
      </c>
      <c r="F753" s="50">
        <v>2130.9119999999998</v>
      </c>
      <c r="G753" s="50">
        <v>19.75</v>
      </c>
      <c r="H753" s="50">
        <v>2322.6</v>
      </c>
    </row>
    <row r="754" spans="1:8" hidden="1" outlineLevel="3" x14ac:dyDescent="0.3">
      <c r="A754" s="46" t="s">
        <v>63</v>
      </c>
      <c r="B754" s="47" t="s">
        <v>64</v>
      </c>
      <c r="C754" s="48" t="s">
        <v>18</v>
      </c>
      <c r="D754" s="49">
        <v>259.76</v>
      </c>
      <c r="E754" s="50">
        <v>17.440000000000001</v>
      </c>
      <c r="F754" s="50">
        <v>4530.2143999999998</v>
      </c>
      <c r="G754" s="50">
        <v>19.68</v>
      </c>
      <c r="H754" s="50">
        <v>5112.08</v>
      </c>
    </row>
    <row r="755" spans="1:8" hidden="1" outlineLevel="3" x14ac:dyDescent="0.3">
      <c r="A755" s="46" t="s">
        <v>60</v>
      </c>
      <c r="B755" s="47" t="s">
        <v>61</v>
      </c>
      <c r="C755" s="48" t="s">
        <v>18</v>
      </c>
      <c r="D755" s="49">
        <v>65.180000000000007</v>
      </c>
      <c r="E755" s="50">
        <v>17.27</v>
      </c>
      <c r="F755" s="50">
        <v>1125.6586</v>
      </c>
      <c r="G755" s="50">
        <v>19.38</v>
      </c>
      <c r="H755" s="50">
        <v>1263.19</v>
      </c>
    </row>
    <row r="756" spans="1:8" hidden="1" outlineLevel="3" x14ac:dyDescent="0.3">
      <c r="A756" s="46" t="s">
        <v>57</v>
      </c>
      <c r="B756" s="47" t="s">
        <v>58</v>
      </c>
      <c r="C756" s="48" t="s">
        <v>18</v>
      </c>
      <c r="D756" s="49">
        <v>125.12</v>
      </c>
      <c r="E756" s="50">
        <v>17.12</v>
      </c>
      <c r="F756" s="50">
        <v>2142.0544</v>
      </c>
      <c r="G756" s="50">
        <v>19.18</v>
      </c>
      <c r="H756" s="50">
        <v>2399.8000000000002</v>
      </c>
    </row>
    <row r="757" spans="1:8" hidden="1" outlineLevel="3" x14ac:dyDescent="0.3">
      <c r="A757" s="46" t="s">
        <v>294</v>
      </c>
      <c r="B757" s="47" t="s">
        <v>75</v>
      </c>
      <c r="C757" s="48" t="s">
        <v>18</v>
      </c>
      <c r="D757" s="49">
        <v>779.1</v>
      </c>
      <c r="E757" s="50">
        <v>17.12</v>
      </c>
      <c r="F757" s="50">
        <v>13338.192000000001</v>
      </c>
      <c r="G757" s="50">
        <v>18.97</v>
      </c>
      <c r="H757" s="50">
        <v>14779.53</v>
      </c>
    </row>
    <row r="758" spans="1:8" hidden="1" outlineLevel="2" x14ac:dyDescent="0.3">
      <c r="A758" s="61" t="s">
        <v>242</v>
      </c>
      <c r="B758" s="62" t="s">
        <v>321</v>
      </c>
      <c r="C758" s="63"/>
      <c r="D758" s="64"/>
      <c r="E758" s="65"/>
      <c r="F758" s="65"/>
      <c r="G758" s="65"/>
      <c r="H758" s="65"/>
    </row>
    <row r="759" spans="1:8" hidden="1" outlineLevel="3" x14ac:dyDescent="0.3">
      <c r="A759" s="46" t="s">
        <v>52</v>
      </c>
      <c r="B759" s="47" t="s">
        <v>53</v>
      </c>
      <c r="C759" s="48" t="s">
        <v>1</v>
      </c>
      <c r="D759" s="49">
        <v>3.78</v>
      </c>
      <c r="E759" s="50">
        <v>226.33</v>
      </c>
      <c r="F759" s="50">
        <v>855.52740000000006</v>
      </c>
      <c r="G759" s="50">
        <v>297.69</v>
      </c>
      <c r="H759" s="50">
        <v>1125.27</v>
      </c>
    </row>
    <row r="760" spans="1:8" hidden="1" outlineLevel="3" x14ac:dyDescent="0.3">
      <c r="A760" s="46" t="s">
        <v>107</v>
      </c>
      <c r="B760" s="47" t="s">
        <v>108</v>
      </c>
      <c r="C760" s="48" t="s">
        <v>19</v>
      </c>
      <c r="D760" s="49">
        <v>1.0064249999999999</v>
      </c>
      <c r="E760" s="50">
        <v>1959.07</v>
      </c>
      <c r="F760" s="50">
        <v>1971.6570247499997</v>
      </c>
      <c r="G760" s="50">
        <v>1880.09</v>
      </c>
      <c r="H760" s="50">
        <v>1898.89</v>
      </c>
    </row>
    <row r="761" spans="1:8" hidden="1" outlineLevel="3" x14ac:dyDescent="0.3">
      <c r="A761" s="46" t="s">
        <v>55</v>
      </c>
      <c r="B761" s="47" t="s">
        <v>56</v>
      </c>
      <c r="C761" s="48" t="s">
        <v>18</v>
      </c>
      <c r="D761" s="49">
        <v>25.2</v>
      </c>
      <c r="E761" s="50">
        <v>18.12</v>
      </c>
      <c r="F761" s="50">
        <v>456.62400000000002</v>
      </c>
      <c r="G761" s="50">
        <v>19.75</v>
      </c>
      <c r="H761" s="50">
        <v>497.7</v>
      </c>
    </row>
    <row r="762" spans="1:8" hidden="1" outlineLevel="3" x14ac:dyDescent="0.3">
      <c r="A762" s="46" t="s">
        <v>63</v>
      </c>
      <c r="B762" s="47" t="s">
        <v>64</v>
      </c>
      <c r="C762" s="48" t="s">
        <v>18</v>
      </c>
      <c r="D762" s="49">
        <v>65.52</v>
      </c>
      <c r="E762" s="50">
        <v>17.440000000000001</v>
      </c>
      <c r="F762" s="50">
        <v>1142.6687999999999</v>
      </c>
      <c r="G762" s="50">
        <v>19.68</v>
      </c>
      <c r="H762" s="50">
        <v>1289.43</v>
      </c>
    </row>
    <row r="763" spans="1:8" hidden="1" outlineLevel="2" x14ac:dyDescent="0.3">
      <c r="A763" s="61" t="s">
        <v>243</v>
      </c>
      <c r="B763" s="62" t="s">
        <v>141</v>
      </c>
      <c r="C763" s="63"/>
      <c r="D763" s="64"/>
      <c r="E763" s="65"/>
      <c r="F763" s="65"/>
      <c r="G763" s="65"/>
      <c r="H763" s="65"/>
    </row>
    <row r="764" spans="1:8" hidden="1" outlineLevel="3" x14ac:dyDescent="0.3">
      <c r="A764" s="46" t="s">
        <v>52</v>
      </c>
      <c r="B764" s="47" t="s">
        <v>53</v>
      </c>
      <c r="C764" s="48" t="s">
        <v>1</v>
      </c>
      <c r="D764" s="49">
        <v>8.4</v>
      </c>
      <c r="E764" s="50">
        <v>226.33</v>
      </c>
      <c r="F764" s="50">
        <v>1901.1720000000003</v>
      </c>
      <c r="G764" s="50">
        <v>297.69</v>
      </c>
      <c r="H764" s="50">
        <v>2500.6</v>
      </c>
    </row>
    <row r="765" spans="1:8" hidden="1" outlineLevel="3" x14ac:dyDescent="0.3">
      <c r="A765" s="46" t="s">
        <v>107</v>
      </c>
      <c r="B765" s="47" t="s">
        <v>108</v>
      </c>
      <c r="C765" s="48" t="s">
        <v>19</v>
      </c>
      <c r="D765" s="49">
        <v>0.98</v>
      </c>
      <c r="E765" s="50">
        <v>1959.07</v>
      </c>
      <c r="F765" s="50">
        <v>1919.8886</v>
      </c>
      <c r="G765" s="50">
        <v>1880.09</v>
      </c>
      <c r="H765" s="50">
        <v>1842.49</v>
      </c>
    </row>
    <row r="766" spans="1:8" hidden="1" outlineLevel="3" x14ac:dyDescent="0.3">
      <c r="A766" s="46" t="s">
        <v>55</v>
      </c>
      <c r="B766" s="47" t="s">
        <v>56</v>
      </c>
      <c r="C766" s="48" t="s">
        <v>18</v>
      </c>
      <c r="D766" s="49">
        <v>56.73</v>
      </c>
      <c r="E766" s="50">
        <v>18.12</v>
      </c>
      <c r="F766" s="50">
        <v>1027.9476</v>
      </c>
      <c r="G766" s="50">
        <v>19.75</v>
      </c>
      <c r="H766" s="50">
        <v>1120.42</v>
      </c>
    </row>
    <row r="767" spans="1:8" hidden="1" outlineLevel="3" x14ac:dyDescent="0.3">
      <c r="A767" s="46" t="s">
        <v>63</v>
      </c>
      <c r="B767" s="47" t="s">
        <v>64</v>
      </c>
      <c r="C767" s="48" t="s">
        <v>18</v>
      </c>
      <c r="D767" s="49">
        <v>83.68</v>
      </c>
      <c r="E767" s="50">
        <v>17.440000000000001</v>
      </c>
      <c r="F767" s="50">
        <v>1459.3792000000003</v>
      </c>
      <c r="G767" s="50">
        <v>19.68</v>
      </c>
      <c r="H767" s="50">
        <v>1646.82</v>
      </c>
    </row>
    <row r="768" spans="1:8" hidden="1" outlineLevel="3" x14ac:dyDescent="0.3">
      <c r="A768" s="46" t="s">
        <v>57</v>
      </c>
      <c r="B768" s="47" t="s">
        <v>58</v>
      </c>
      <c r="C768" s="48" t="s">
        <v>18</v>
      </c>
      <c r="D768" s="49">
        <v>122.28</v>
      </c>
      <c r="E768" s="50">
        <v>17.12</v>
      </c>
      <c r="F768" s="50">
        <v>2093.4336000000003</v>
      </c>
      <c r="G768" s="50">
        <v>19.18</v>
      </c>
      <c r="H768" s="50">
        <v>2345.33</v>
      </c>
    </row>
    <row r="769" spans="1:8" hidden="1" outlineLevel="3" x14ac:dyDescent="0.3">
      <c r="A769" s="46" t="s">
        <v>74</v>
      </c>
      <c r="B769" s="47" t="s">
        <v>75</v>
      </c>
      <c r="C769" s="48" t="s">
        <v>18</v>
      </c>
      <c r="D769" s="49">
        <v>122.28</v>
      </c>
      <c r="E769" s="50">
        <v>17.12</v>
      </c>
      <c r="F769" s="50">
        <v>2093.4336000000003</v>
      </c>
      <c r="G769" s="50">
        <v>18.97</v>
      </c>
      <c r="H769" s="50">
        <v>2319.65</v>
      </c>
    </row>
    <row r="770" spans="1:8" hidden="1" outlineLevel="2" x14ac:dyDescent="0.3">
      <c r="A770" s="61" t="s">
        <v>244</v>
      </c>
      <c r="B770" s="62" t="s">
        <v>143</v>
      </c>
      <c r="C770" s="63"/>
      <c r="D770" s="64"/>
      <c r="E770" s="65"/>
      <c r="F770" s="65"/>
      <c r="G770" s="65"/>
      <c r="H770" s="65"/>
    </row>
    <row r="771" spans="1:8" hidden="1" outlineLevel="3" x14ac:dyDescent="0.3">
      <c r="A771" s="46" t="s">
        <v>52</v>
      </c>
      <c r="B771" s="47" t="s">
        <v>53</v>
      </c>
      <c r="C771" s="48" t="s">
        <v>1</v>
      </c>
      <c r="D771" s="49">
        <v>95.04</v>
      </c>
      <c r="E771" s="50">
        <v>226.33</v>
      </c>
      <c r="F771" s="50">
        <v>21510.403200000004</v>
      </c>
      <c r="G771" s="50">
        <v>286.95</v>
      </c>
      <c r="H771" s="50">
        <v>27271.73</v>
      </c>
    </row>
    <row r="772" spans="1:8" hidden="1" outlineLevel="3" x14ac:dyDescent="0.3">
      <c r="A772" s="46" t="s">
        <v>107</v>
      </c>
      <c r="B772" s="47" t="s">
        <v>108</v>
      </c>
      <c r="C772" s="48" t="s">
        <v>19</v>
      </c>
      <c r="D772" s="49">
        <v>15.55</v>
      </c>
      <c r="E772" s="50">
        <v>1959.07</v>
      </c>
      <c r="F772" s="50">
        <v>30463.538499999999</v>
      </c>
      <c r="G772" s="50">
        <v>1888.45</v>
      </c>
      <c r="H772" s="50">
        <v>29365.4</v>
      </c>
    </row>
    <row r="773" spans="1:8" hidden="1" outlineLevel="3" x14ac:dyDescent="0.3">
      <c r="A773" s="46" t="s">
        <v>55</v>
      </c>
      <c r="B773" s="47" t="s">
        <v>56</v>
      </c>
      <c r="C773" s="48" t="s">
        <v>18</v>
      </c>
      <c r="D773" s="49">
        <v>559.1</v>
      </c>
      <c r="E773" s="50">
        <v>18.12</v>
      </c>
      <c r="F773" s="50">
        <v>10130.892000000002</v>
      </c>
      <c r="G773" s="50">
        <v>19.75</v>
      </c>
      <c r="H773" s="50">
        <v>11042.23</v>
      </c>
    </row>
    <row r="774" spans="1:8" hidden="1" outlineLevel="3" x14ac:dyDescent="0.3">
      <c r="A774" s="46" t="s">
        <v>60</v>
      </c>
      <c r="B774" s="47" t="s">
        <v>61</v>
      </c>
      <c r="C774" s="48" t="s">
        <v>18</v>
      </c>
      <c r="D774" s="49">
        <v>178.79</v>
      </c>
      <c r="E774" s="50">
        <v>17.27</v>
      </c>
      <c r="F774" s="50">
        <v>3087.7032999999997</v>
      </c>
      <c r="G774" s="50">
        <v>19.38</v>
      </c>
      <c r="H774" s="50">
        <v>3464.95</v>
      </c>
    </row>
    <row r="775" spans="1:8" hidden="1" outlineLevel="3" x14ac:dyDescent="0.3">
      <c r="A775" s="46" t="s">
        <v>57</v>
      </c>
      <c r="B775" s="47" t="s">
        <v>58</v>
      </c>
      <c r="C775" s="48" t="s">
        <v>18</v>
      </c>
      <c r="D775" s="49">
        <v>1544.83</v>
      </c>
      <c r="E775" s="50">
        <v>17.12</v>
      </c>
      <c r="F775" s="50">
        <v>26447.489600000001</v>
      </c>
      <c r="G775" s="50">
        <v>19.18</v>
      </c>
      <c r="H775" s="50">
        <v>29629.84</v>
      </c>
    </row>
    <row r="776" spans="1:8" hidden="1" outlineLevel="2" x14ac:dyDescent="0.3">
      <c r="A776" s="61" t="s">
        <v>245</v>
      </c>
      <c r="B776" s="62" t="s">
        <v>145</v>
      </c>
      <c r="C776" s="63"/>
      <c r="D776" s="64"/>
      <c r="E776" s="65"/>
      <c r="F776" s="65"/>
      <c r="G776" s="65"/>
      <c r="H776" s="65"/>
    </row>
    <row r="777" spans="1:8" hidden="1" outlineLevel="3" x14ac:dyDescent="0.3">
      <c r="A777" s="46" t="s">
        <v>52</v>
      </c>
      <c r="B777" s="47" t="s">
        <v>53</v>
      </c>
      <c r="C777" s="48" t="s">
        <v>1</v>
      </c>
      <c r="D777" s="49">
        <v>89.94</v>
      </c>
      <c r="E777" s="50">
        <v>226.33</v>
      </c>
      <c r="F777" s="50">
        <v>20356.120200000001</v>
      </c>
      <c r="G777" s="50">
        <v>286.95</v>
      </c>
      <c r="H777" s="50">
        <v>25808.28</v>
      </c>
    </row>
    <row r="778" spans="1:8" hidden="1" outlineLevel="3" x14ac:dyDescent="0.3">
      <c r="A778" s="46" t="s">
        <v>107</v>
      </c>
      <c r="B778" s="47" t="s">
        <v>108</v>
      </c>
      <c r="C778" s="48" t="s">
        <v>19</v>
      </c>
      <c r="D778" s="49">
        <v>10.78</v>
      </c>
      <c r="E778" s="50">
        <v>1959.07</v>
      </c>
      <c r="F778" s="50">
        <v>21118.774599999997</v>
      </c>
      <c r="G778" s="50">
        <v>1888.45</v>
      </c>
      <c r="H778" s="50">
        <v>20357.490000000002</v>
      </c>
    </row>
    <row r="779" spans="1:8" hidden="1" outlineLevel="3" x14ac:dyDescent="0.3">
      <c r="A779" s="46" t="s">
        <v>55</v>
      </c>
      <c r="B779" s="47" t="s">
        <v>56</v>
      </c>
      <c r="C779" s="48" t="s">
        <v>18</v>
      </c>
      <c r="D779" s="49">
        <v>516.04</v>
      </c>
      <c r="E779" s="50">
        <v>18.12</v>
      </c>
      <c r="F779" s="50">
        <v>9350.6448</v>
      </c>
      <c r="G779" s="50">
        <v>19.75</v>
      </c>
      <c r="H779" s="50">
        <v>10191.790000000001</v>
      </c>
    </row>
    <row r="780" spans="1:8" hidden="1" outlineLevel="3" x14ac:dyDescent="0.3">
      <c r="A780" s="46" t="s">
        <v>60</v>
      </c>
      <c r="B780" s="47" t="s">
        <v>61</v>
      </c>
      <c r="C780" s="48" t="s">
        <v>18</v>
      </c>
      <c r="D780" s="49">
        <v>186.11</v>
      </c>
      <c r="E780" s="50">
        <v>17.27</v>
      </c>
      <c r="F780" s="50">
        <v>3214.1197000000002</v>
      </c>
      <c r="G780" s="50">
        <v>19.38</v>
      </c>
      <c r="H780" s="50">
        <v>3606.81</v>
      </c>
    </row>
    <row r="781" spans="1:8" hidden="1" outlineLevel="3" x14ac:dyDescent="0.3">
      <c r="A781" s="46" t="s">
        <v>57</v>
      </c>
      <c r="B781" s="47" t="s">
        <v>58</v>
      </c>
      <c r="C781" s="48" t="s">
        <v>18</v>
      </c>
      <c r="D781" s="49">
        <v>1742.12</v>
      </c>
      <c r="E781" s="50">
        <v>17.12</v>
      </c>
      <c r="F781" s="50">
        <v>29825.094399999998</v>
      </c>
      <c r="G781" s="50">
        <v>19.18</v>
      </c>
      <c r="H781" s="50">
        <v>33413.86</v>
      </c>
    </row>
    <row r="782" spans="1:8" hidden="1" outlineLevel="2" x14ac:dyDescent="0.3">
      <c r="A782" s="61" t="s">
        <v>246</v>
      </c>
      <c r="B782" s="62" t="s">
        <v>324</v>
      </c>
      <c r="C782" s="63"/>
      <c r="D782" s="64"/>
      <c r="E782" s="65"/>
      <c r="F782" s="65"/>
      <c r="G782" s="65"/>
      <c r="H782" s="65"/>
    </row>
    <row r="783" spans="1:8" hidden="1" outlineLevel="3" x14ac:dyDescent="0.3">
      <c r="A783" s="46" t="s">
        <v>52</v>
      </c>
      <c r="B783" s="47" t="s">
        <v>53</v>
      </c>
      <c r="C783" s="48" t="s">
        <v>1</v>
      </c>
      <c r="D783" s="49">
        <v>9.7100000000000009</v>
      </c>
      <c r="E783" s="50">
        <v>226.33</v>
      </c>
      <c r="F783" s="50">
        <v>2197.6643000000004</v>
      </c>
      <c r="G783" s="50">
        <v>286.95</v>
      </c>
      <c r="H783" s="50">
        <v>2786.28</v>
      </c>
    </row>
    <row r="784" spans="1:8" hidden="1" outlineLevel="3" x14ac:dyDescent="0.3">
      <c r="A784" s="46" t="s">
        <v>107</v>
      </c>
      <c r="B784" s="47" t="s">
        <v>108</v>
      </c>
      <c r="C784" s="48" t="s">
        <v>19</v>
      </c>
      <c r="D784" s="49">
        <v>1.59</v>
      </c>
      <c r="E784" s="50">
        <v>1959.07</v>
      </c>
      <c r="F784" s="50">
        <v>3114.9213</v>
      </c>
      <c r="G784" s="50">
        <v>1888.45</v>
      </c>
      <c r="H784" s="50">
        <v>3002.64</v>
      </c>
    </row>
    <row r="785" spans="1:8" hidden="1" outlineLevel="3" x14ac:dyDescent="0.3">
      <c r="A785" s="46" t="s">
        <v>55</v>
      </c>
      <c r="B785" s="47" t="s">
        <v>56</v>
      </c>
      <c r="C785" s="48" t="s">
        <v>18</v>
      </c>
      <c r="D785" s="49">
        <v>132.81</v>
      </c>
      <c r="E785" s="50">
        <v>18.12</v>
      </c>
      <c r="F785" s="50">
        <v>2406.5172000000002</v>
      </c>
      <c r="G785" s="50">
        <v>19.75</v>
      </c>
      <c r="H785" s="50">
        <v>2623</v>
      </c>
    </row>
    <row r="786" spans="1:8" hidden="1" outlineLevel="3" x14ac:dyDescent="0.3">
      <c r="A786" s="46" t="s">
        <v>60</v>
      </c>
      <c r="B786" s="47" t="s">
        <v>61</v>
      </c>
      <c r="C786" s="48" t="s">
        <v>18</v>
      </c>
      <c r="D786" s="49">
        <v>18.28</v>
      </c>
      <c r="E786" s="50">
        <v>17.27</v>
      </c>
      <c r="F786" s="50">
        <v>315.69560000000001</v>
      </c>
      <c r="G786" s="50">
        <v>19.38</v>
      </c>
      <c r="H786" s="50">
        <v>354.27</v>
      </c>
    </row>
    <row r="787" spans="1:8" hidden="1" outlineLevel="3" x14ac:dyDescent="0.3">
      <c r="A787" s="46" t="s">
        <v>57</v>
      </c>
      <c r="B787" s="47" t="s">
        <v>58</v>
      </c>
      <c r="C787" s="48" t="s">
        <v>18</v>
      </c>
      <c r="D787" s="49">
        <v>250.12</v>
      </c>
      <c r="E787" s="50">
        <v>17.12</v>
      </c>
      <c r="F787" s="50">
        <v>4282.0544</v>
      </c>
      <c r="G787" s="50">
        <v>19.18</v>
      </c>
      <c r="H787" s="50">
        <v>4797.3</v>
      </c>
    </row>
    <row r="788" spans="1:8" hidden="1" outlineLevel="2" x14ac:dyDescent="0.3">
      <c r="A788" s="61" t="s">
        <v>247</v>
      </c>
      <c r="B788" s="62" t="s">
        <v>147</v>
      </c>
      <c r="C788" s="63"/>
      <c r="D788" s="64"/>
      <c r="E788" s="65"/>
      <c r="F788" s="65"/>
      <c r="G788" s="65"/>
      <c r="H788" s="65"/>
    </row>
    <row r="789" spans="1:8" hidden="1" outlineLevel="3" x14ac:dyDescent="0.3">
      <c r="A789" s="46" t="s">
        <v>52</v>
      </c>
      <c r="B789" s="47" t="s">
        <v>53</v>
      </c>
      <c r="C789" s="48" t="s">
        <v>1</v>
      </c>
      <c r="D789" s="49">
        <v>35.880000000000003</v>
      </c>
      <c r="E789" s="50">
        <v>226.33</v>
      </c>
      <c r="F789" s="50">
        <v>8120.7204000000011</v>
      </c>
      <c r="G789" s="50">
        <v>286.95</v>
      </c>
      <c r="H789" s="50">
        <v>10295.77</v>
      </c>
    </row>
    <row r="790" spans="1:8" hidden="1" outlineLevel="3" x14ac:dyDescent="0.3">
      <c r="A790" s="46" t="s">
        <v>107</v>
      </c>
      <c r="B790" s="47" t="s">
        <v>108</v>
      </c>
      <c r="C790" s="48" t="s">
        <v>19</v>
      </c>
      <c r="D790" s="49">
        <v>3.65</v>
      </c>
      <c r="E790" s="50">
        <v>1959.07</v>
      </c>
      <c r="F790" s="50">
        <v>7150.6054999999997</v>
      </c>
      <c r="G790" s="50">
        <v>1888.45</v>
      </c>
      <c r="H790" s="50">
        <v>6892.84</v>
      </c>
    </row>
    <row r="791" spans="1:8" hidden="1" outlineLevel="3" x14ac:dyDescent="0.3">
      <c r="A791" s="46" t="s">
        <v>55</v>
      </c>
      <c r="B791" s="47" t="s">
        <v>56</v>
      </c>
      <c r="C791" s="48" t="s">
        <v>18</v>
      </c>
      <c r="D791" s="49">
        <v>237.88</v>
      </c>
      <c r="E791" s="50">
        <v>18.12</v>
      </c>
      <c r="F791" s="50">
        <v>4310.3856000000005</v>
      </c>
      <c r="G791" s="50">
        <v>19.75</v>
      </c>
      <c r="H791" s="50">
        <v>4698.13</v>
      </c>
    </row>
    <row r="792" spans="1:8" hidden="1" outlineLevel="3" x14ac:dyDescent="0.3">
      <c r="A792" s="46" t="s">
        <v>60</v>
      </c>
      <c r="B792" s="47" t="s">
        <v>61</v>
      </c>
      <c r="C792" s="48" t="s">
        <v>18</v>
      </c>
      <c r="D792" s="49">
        <v>82.5</v>
      </c>
      <c r="E792" s="50">
        <v>17.27</v>
      </c>
      <c r="F792" s="50">
        <v>1424.7749999999999</v>
      </c>
      <c r="G792" s="50">
        <v>19.38</v>
      </c>
      <c r="H792" s="50">
        <v>1598.85</v>
      </c>
    </row>
    <row r="793" spans="1:8" hidden="1" outlineLevel="3" x14ac:dyDescent="0.3">
      <c r="A793" s="46" t="s">
        <v>57</v>
      </c>
      <c r="B793" s="47" t="s">
        <v>58</v>
      </c>
      <c r="C793" s="48" t="s">
        <v>18</v>
      </c>
      <c r="D793" s="49">
        <v>534.65</v>
      </c>
      <c r="E793" s="50">
        <v>17.12</v>
      </c>
      <c r="F793" s="50">
        <v>9153.2080000000005</v>
      </c>
      <c r="G793" s="50">
        <v>19.18</v>
      </c>
      <c r="H793" s="50">
        <v>10254.59</v>
      </c>
    </row>
    <row r="794" spans="1:8" hidden="1" outlineLevel="2" x14ac:dyDescent="0.3">
      <c r="A794" s="61" t="s">
        <v>248</v>
      </c>
      <c r="B794" s="62" t="s">
        <v>325</v>
      </c>
      <c r="C794" s="63"/>
      <c r="D794" s="64"/>
      <c r="E794" s="65"/>
      <c r="F794" s="65"/>
      <c r="G794" s="65"/>
      <c r="H794" s="65"/>
    </row>
    <row r="795" spans="1:8" hidden="1" outlineLevel="3" x14ac:dyDescent="0.3">
      <c r="A795" s="46" t="s">
        <v>52</v>
      </c>
      <c r="B795" s="47" t="s">
        <v>53</v>
      </c>
      <c r="C795" s="48" t="s">
        <v>1</v>
      </c>
      <c r="D795" s="49">
        <v>21.93</v>
      </c>
      <c r="E795" s="50">
        <v>226.33</v>
      </c>
      <c r="F795" s="50">
        <v>4963.4169000000002</v>
      </c>
      <c r="G795" s="50">
        <v>286.95</v>
      </c>
      <c r="H795" s="50">
        <v>6292.81</v>
      </c>
    </row>
    <row r="796" spans="1:8" hidden="1" outlineLevel="3" x14ac:dyDescent="0.3">
      <c r="A796" s="46" t="s">
        <v>107</v>
      </c>
      <c r="B796" s="47" t="s">
        <v>108</v>
      </c>
      <c r="C796" s="48" t="s">
        <v>19</v>
      </c>
      <c r="D796" s="49">
        <v>3.58</v>
      </c>
      <c r="E796" s="50">
        <v>1959.07</v>
      </c>
      <c r="F796" s="50">
        <v>7013.4705999999996</v>
      </c>
      <c r="G796" s="50">
        <v>1888.45</v>
      </c>
      <c r="H796" s="50">
        <v>6760.65</v>
      </c>
    </row>
    <row r="797" spans="1:8" hidden="1" outlineLevel="3" x14ac:dyDescent="0.3">
      <c r="A797" s="46" t="s">
        <v>55</v>
      </c>
      <c r="B797" s="47" t="s">
        <v>56</v>
      </c>
      <c r="C797" s="48" t="s">
        <v>18</v>
      </c>
      <c r="D797" s="49">
        <v>299.52</v>
      </c>
      <c r="E797" s="50">
        <v>18.12</v>
      </c>
      <c r="F797" s="50">
        <v>5427.3023999999996</v>
      </c>
      <c r="G797" s="50">
        <v>19.75</v>
      </c>
      <c r="H797" s="50">
        <v>5915.52</v>
      </c>
    </row>
    <row r="798" spans="1:8" hidden="1" outlineLevel="3" x14ac:dyDescent="0.3">
      <c r="A798" s="46" t="s">
        <v>60</v>
      </c>
      <c r="B798" s="47" t="s">
        <v>61</v>
      </c>
      <c r="C798" s="48" t="s">
        <v>18</v>
      </c>
      <c r="D798" s="49">
        <v>41.25</v>
      </c>
      <c r="E798" s="50">
        <v>17.27</v>
      </c>
      <c r="F798" s="50">
        <v>712.38749999999993</v>
      </c>
      <c r="G798" s="50">
        <v>19.38</v>
      </c>
      <c r="H798" s="50">
        <v>799.43</v>
      </c>
    </row>
    <row r="799" spans="1:8" hidden="1" outlineLevel="3" x14ac:dyDescent="0.3">
      <c r="A799" s="46" t="s">
        <v>57</v>
      </c>
      <c r="B799" s="47" t="s">
        <v>58</v>
      </c>
      <c r="C799" s="48" t="s">
        <v>18</v>
      </c>
      <c r="D799" s="49">
        <v>623.76</v>
      </c>
      <c r="E799" s="50">
        <v>17.12</v>
      </c>
      <c r="F799" s="50">
        <v>10678.771200000001</v>
      </c>
      <c r="G799" s="50">
        <v>19.18</v>
      </c>
      <c r="H799" s="50">
        <v>11963.72</v>
      </c>
    </row>
    <row r="800" spans="1:8" hidden="1" outlineLevel="2" x14ac:dyDescent="0.3">
      <c r="A800" s="61" t="s">
        <v>329</v>
      </c>
      <c r="B800" s="62" t="s">
        <v>149</v>
      </c>
      <c r="C800" s="63"/>
      <c r="D800" s="64"/>
      <c r="E800" s="65"/>
      <c r="F800" s="65"/>
      <c r="G800" s="65"/>
      <c r="H800" s="65"/>
    </row>
    <row r="801" spans="1:10" hidden="1" outlineLevel="3" x14ac:dyDescent="0.3">
      <c r="A801" s="46" t="s">
        <v>52</v>
      </c>
      <c r="B801" s="47" t="s">
        <v>53</v>
      </c>
      <c r="C801" s="48" t="s">
        <v>1</v>
      </c>
      <c r="D801" s="49">
        <v>31.8</v>
      </c>
      <c r="E801" s="50">
        <v>226.33</v>
      </c>
      <c r="F801" s="50">
        <v>7197.2940000000008</v>
      </c>
      <c r="G801" s="50">
        <v>286.95</v>
      </c>
      <c r="H801" s="50">
        <v>9125.01</v>
      </c>
    </row>
    <row r="802" spans="1:10" hidden="1" outlineLevel="3" x14ac:dyDescent="0.3">
      <c r="A802" s="46" t="s">
        <v>107</v>
      </c>
      <c r="B802" s="47" t="s">
        <v>108</v>
      </c>
      <c r="C802" s="48" t="s">
        <v>19</v>
      </c>
      <c r="D802" s="49">
        <v>4.66</v>
      </c>
      <c r="E802" s="50">
        <v>1959.07</v>
      </c>
      <c r="F802" s="50">
        <v>9129.2662</v>
      </c>
      <c r="G802" s="50">
        <v>1888.45</v>
      </c>
      <c r="H802" s="50">
        <v>8800.1769999999997</v>
      </c>
    </row>
    <row r="803" spans="1:10" hidden="1" outlineLevel="3" x14ac:dyDescent="0.3">
      <c r="A803" s="46" t="s">
        <v>55</v>
      </c>
      <c r="B803" s="47" t="s">
        <v>56</v>
      </c>
      <c r="C803" s="48" t="s">
        <v>18</v>
      </c>
      <c r="D803" s="49">
        <v>741.3</v>
      </c>
      <c r="E803" s="50">
        <v>18.12</v>
      </c>
      <c r="F803" s="50">
        <v>13432.356</v>
      </c>
      <c r="G803" s="50">
        <v>19.75</v>
      </c>
      <c r="H803" s="50">
        <v>14640.674999999999</v>
      </c>
    </row>
    <row r="804" spans="1:10" hidden="1" outlineLevel="3" x14ac:dyDescent="0.3">
      <c r="A804" s="46" t="s">
        <v>57</v>
      </c>
      <c r="B804" s="47" t="s">
        <v>58</v>
      </c>
      <c r="C804" s="48" t="s">
        <v>18</v>
      </c>
      <c r="D804" s="49">
        <v>1042.4000000000001</v>
      </c>
      <c r="E804" s="50">
        <v>17.12</v>
      </c>
      <c r="F804" s="50">
        <v>17845.888000000003</v>
      </c>
      <c r="G804" s="50">
        <v>19.18</v>
      </c>
      <c r="H804" s="50">
        <v>19993.232</v>
      </c>
    </row>
    <row r="805" spans="1:10" hidden="1" outlineLevel="2" x14ac:dyDescent="0.3">
      <c r="A805" s="61" t="s">
        <v>249</v>
      </c>
      <c r="B805" s="62" t="s">
        <v>151</v>
      </c>
      <c r="C805" s="63"/>
      <c r="D805" s="64"/>
      <c r="E805" s="65"/>
      <c r="F805" s="65"/>
      <c r="G805" s="65"/>
      <c r="H805" s="65"/>
    </row>
    <row r="806" spans="1:10" hidden="1" outlineLevel="2" x14ac:dyDescent="0.3">
      <c r="A806" s="46" t="s">
        <v>52</v>
      </c>
      <c r="B806" s="47" t="s">
        <v>53</v>
      </c>
      <c r="C806" s="48" t="s">
        <v>1</v>
      </c>
      <c r="D806" s="49">
        <v>89.33</v>
      </c>
      <c r="E806" s="50">
        <v>226.33</v>
      </c>
      <c r="F806" s="50">
        <v>20218.0589</v>
      </c>
      <c r="G806" s="50">
        <v>286.95</v>
      </c>
      <c r="H806" s="50">
        <v>25633.24</v>
      </c>
    </row>
    <row r="807" spans="1:10" hidden="1" outlineLevel="2" x14ac:dyDescent="0.3">
      <c r="A807" s="46" t="s">
        <v>107</v>
      </c>
      <c r="B807" s="47" t="s">
        <v>108</v>
      </c>
      <c r="C807" s="48" t="s">
        <v>19</v>
      </c>
      <c r="D807" s="49">
        <v>8.5</v>
      </c>
      <c r="E807" s="50">
        <v>1959.07</v>
      </c>
      <c r="F807" s="50">
        <v>16652.095000000001</v>
      </c>
      <c r="G807" s="50">
        <v>1888.45</v>
      </c>
      <c r="H807" s="50">
        <v>16051.83</v>
      </c>
    </row>
    <row r="808" spans="1:10" hidden="1" outlineLevel="2" x14ac:dyDescent="0.3">
      <c r="A808" s="46" t="s">
        <v>55</v>
      </c>
      <c r="B808" s="47" t="s">
        <v>56</v>
      </c>
      <c r="C808" s="48" t="s">
        <v>18</v>
      </c>
      <c r="D808" s="49">
        <v>714</v>
      </c>
      <c r="E808" s="50">
        <v>18.12</v>
      </c>
      <c r="F808" s="50">
        <v>12937.68</v>
      </c>
      <c r="G808" s="50">
        <v>19.75</v>
      </c>
      <c r="H808" s="50">
        <v>14101.5</v>
      </c>
    </row>
    <row r="809" spans="1:10" hidden="1" outlineLevel="2" x14ac:dyDescent="0.3">
      <c r="A809" s="46" t="s">
        <v>57</v>
      </c>
      <c r="B809" s="47" t="s">
        <v>58</v>
      </c>
      <c r="C809" s="48" t="s">
        <v>18</v>
      </c>
      <c r="D809" s="49">
        <v>2702.14</v>
      </c>
      <c r="E809" s="50">
        <v>17.12</v>
      </c>
      <c r="F809" s="50">
        <v>46260.6368</v>
      </c>
      <c r="G809" s="50">
        <v>19.18</v>
      </c>
      <c r="H809" s="50">
        <v>51827.05</v>
      </c>
    </row>
    <row r="810" spans="1:10" hidden="1" outlineLevel="1" x14ac:dyDescent="0.3">
      <c r="A810" s="56" t="s">
        <v>250</v>
      </c>
      <c r="B810" s="57" t="s">
        <v>286</v>
      </c>
      <c r="C810" s="58"/>
      <c r="D810" s="59"/>
      <c r="E810" s="60"/>
      <c r="F810" s="60">
        <v>791847.07569999981</v>
      </c>
      <c r="G810" s="60"/>
      <c r="H810" s="60">
        <v>867589.41000000038</v>
      </c>
      <c r="J810" s="66">
        <f>H810-F810</f>
        <v>75742.33430000057</v>
      </c>
    </row>
    <row r="811" spans="1:10" hidden="1" outlineLevel="2" x14ac:dyDescent="0.3">
      <c r="A811" s="61" t="s">
        <v>251</v>
      </c>
      <c r="B811" s="62" t="s">
        <v>252</v>
      </c>
      <c r="C811" s="63"/>
      <c r="D811" s="64"/>
      <c r="E811" s="65"/>
      <c r="F811" s="65"/>
      <c r="G811" s="65"/>
      <c r="H811" s="65"/>
    </row>
    <row r="812" spans="1:10" hidden="1" outlineLevel="3" x14ac:dyDescent="0.3">
      <c r="A812" s="46" t="s">
        <v>52</v>
      </c>
      <c r="B812" s="47" t="s">
        <v>53</v>
      </c>
      <c r="C812" s="48" t="s">
        <v>1</v>
      </c>
      <c r="D812" s="49">
        <v>416.93</v>
      </c>
      <c r="E812" s="50">
        <v>226.33</v>
      </c>
      <c r="F812" s="50">
        <v>94363.766900000002</v>
      </c>
      <c r="G812" s="50">
        <v>287.64</v>
      </c>
      <c r="H812" s="50">
        <v>119925.75</v>
      </c>
    </row>
    <row r="813" spans="1:10" hidden="1" outlineLevel="3" x14ac:dyDescent="0.3">
      <c r="A813" s="46" t="s">
        <v>107</v>
      </c>
      <c r="B813" s="47" t="s">
        <v>108</v>
      </c>
      <c r="C813" s="48" t="s">
        <v>19</v>
      </c>
      <c r="D813" s="49">
        <v>50.03</v>
      </c>
      <c r="E813" s="50">
        <v>1959.07</v>
      </c>
      <c r="F813" s="50">
        <v>98012.272100000002</v>
      </c>
      <c r="G813" s="50">
        <v>1878.01</v>
      </c>
      <c r="H813" s="50">
        <v>93956.84</v>
      </c>
    </row>
    <row r="814" spans="1:10" hidden="1" outlineLevel="3" x14ac:dyDescent="0.3">
      <c r="A814" s="46" t="s">
        <v>55</v>
      </c>
      <c r="B814" s="47" t="s">
        <v>56</v>
      </c>
      <c r="C814" s="48" t="s">
        <v>18</v>
      </c>
      <c r="D814" s="49">
        <v>7192.3149999999996</v>
      </c>
      <c r="E814" s="50">
        <v>18.12</v>
      </c>
      <c r="F814" s="50">
        <v>130324.7478</v>
      </c>
      <c r="G814" s="50">
        <v>19.75</v>
      </c>
      <c r="H814" s="50">
        <v>142048.32000000001</v>
      </c>
    </row>
    <row r="815" spans="1:10" hidden="1" outlineLevel="3" x14ac:dyDescent="0.3">
      <c r="A815" s="46" t="s">
        <v>122</v>
      </c>
      <c r="B815" s="47" t="s">
        <v>123</v>
      </c>
      <c r="C815" s="48" t="s">
        <v>1</v>
      </c>
      <c r="D815" s="49">
        <v>47.26</v>
      </c>
      <c r="E815" s="50">
        <v>24.56</v>
      </c>
      <c r="F815" s="50">
        <v>1160.7056</v>
      </c>
      <c r="G815" s="50">
        <v>35.39</v>
      </c>
      <c r="H815" s="50">
        <v>1672.53</v>
      </c>
    </row>
    <row r="816" spans="1:10" hidden="1" outlineLevel="3" x14ac:dyDescent="0.3">
      <c r="A816" s="46" t="s">
        <v>124</v>
      </c>
      <c r="B816" s="47" t="s">
        <v>125</v>
      </c>
      <c r="C816" s="48" t="s">
        <v>1</v>
      </c>
      <c r="D816" s="49">
        <v>47.26</v>
      </c>
      <c r="E816" s="50">
        <v>234.05</v>
      </c>
      <c r="F816" s="50">
        <v>11061.203</v>
      </c>
      <c r="G816" s="50">
        <v>104.22</v>
      </c>
      <c r="H816" s="50">
        <v>4925.4399999999996</v>
      </c>
    </row>
    <row r="817" spans="1:8" hidden="1" outlineLevel="3" x14ac:dyDescent="0.3">
      <c r="A817" s="46" t="s">
        <v>128</v>
      </c>
      <c r="B817" s="47" t="s">
        <v>129</v>
      </c>
      <c r="C817" s="48" t="s">
        <v>2</v>
      </c>
      <c r="D817" s="49">
        <v>64.400000000000006</v>
      </c>
      <c r="E817" s="50">
        <v>102.38</v>
      </c>
      <c r="F817" s="50">
        <v>6593.2719999999999</v>
      </c>
      <c r="G817" s="50">
        <v>123.91</v>
      </c>
      <c r="H817" s="50">
        <v>7979.8</v>
      </c>
    </row>
    <row r="818" spans="1:8" hidden="1" outlineLevel="3" x14ac:dyDescent="0.3">
      <c r="A818" s="46" t="s">
        <v>130</v>
      </c>
      <c r="B818" s="47" t="s">
        <v>131</v>
      </c>
      <c r="C818" s="48" t="s">
        <v>19</v>
      </c>
      <c r="D818" s="49">
        <v>12.45</v>
      </c>
      <c r="E818" s="50">
        <v>885.77</v>
      </c>
      <c r="F818" s="50">
        <v>11027.836499999999</v>
      </c>
      <c r="G818" s="50">
        <v>835.82</v>
      </c>
      <c r="H818" s="50">
        <v>10405.959999999999</v>
      </c>
    </row>
    <row r="819" spans="1:8" hidden="1" outlineLevel="2" x14ac:dyDescent="0.3">
      <c r="A819" s="61" t="s">
        <v>253</v>
      </c>
      <c r="B819" s="62" t="s">
        <v>330</v>
      </c>
      <c r="C819" s="63"/>
      <c r="D819" s="64"/>
      <c r="E819" s="65"/>
      <c r="F819" s="65"/>
      <c r="G819" s="65"/>
      <c r="H819" s="65"/>
    </row>
    <row r="820" spans="1:8" hidden="1" outlineLevel="3" x14ac:dyDescent="0.3">
      <c r="A820" s="46" t="s">
        <v>52</v>
      </c>
      <c r="B820" s="47" t="s">
        <v>53</v>
      </c>
      <c r="C820" s="48" t="s">
        <v>1</v>
      </c>
      <c r="D820" s="49">
        <v>12.34</v>
      </c>
      <c r="E820" s="50">
        <v>226.33</v>
      </c>
      <c r="F820" s="50">
        <v>2792.9122000000002</v>
      </c>
      <c r="G820" s="50">
        <v>287.64</v>
      </c>
      <c r="H820" s="50">
        <v>3549.48</v>
      </c>
    </row>
    <row r="821" spans="1:8" hidden="1" outlineLevel="3" x14ac:dyDescent="0.3">
      <c r="A821" s="46" t="s">
        <v>107</v>
      </c>
      <c r="B821" s="47" t="s">
        <v>108</v>
      </c>
      <c r="C821" s="48" t="s">
        <v>19</v>
      </c>
      <c r="D821" s="49">
        <v>2.35</v>
      </c>
      <c r="E821" s="50">
        <v>1959.07</v>
      </c>
      <c r="F821" s="50">
        <v>4603.8145000000004</v>
      </c>
      <c r="G821" s="50">
        <v>1878.01</v>
      </c>
      <c r="H821" s="50">
        <v>4413.32</v>
      </c>
    </row>
    <row r="822" spans="1:8" hidden="1" outlineLevel="3" x14ac:dyDescent="0.3">
      <c r="A822" s="46" t="s">
        <v>55</v>
      </c>
      <c r="B822" s="47" t="s">
        <v>56</v>
      </c>
      <c r="C822" s="48" t="s">
        <v>18</v>
      </c>
      <c r="D822" s="49">
        <v>180.23</v>
      </c>
      <c r="E822" s="50">
        <v>18.12</v>
      </c>
      <c r="F822" s="50">
        <v>3265.7676000000001</v>
      </c>
      <c r="G822" s="50">
        <v>19.75</v>
      </c>
      <c r="H822" s="50">
        <v>3559.54</v>
      </c>
    </row>
    <row r="823" spans="1:8" hidden="1" outlineLevel="3" x14ac:dyDescent="0.3">
      <c r="A823" s="46" t="s">
        <v>60</v>
      </c>
      <c r="B823" s="47" t="s">
        <v>61</v>
      </c>
      <c r="C823" s="48" t="s">
        <v>18</v>
      </c>
      <c r="D823" s="49">
        <v>45.13</v>
      </c>
      <c r="E823" s="50">
        <v>17.27</v>
      </c>
      <c r="F823" s="50">
        <v>779.39510000000007</v>
      </c>
      <c r="G823" s="50">
        <v>19.38</v>
      </c>
      <c r="H823" s="50">
        <v>874.62</v>
      </c>
    </row>
    <row r="824" spans="1:8" hidden="1" outlineLevel="3" x14ac:dyDescent="0.3">
      <c r="A824" s="46" t="s">
        <v>57</v>
      </c>
      <c r="B824" s="47" t="s">
        <v>58</v>
      </c>
      <c r="C824" s="48" t="s">
        <v>18</v>
      </c>
      <c r="D824" s="49">
        <v>390.6</v>
      </c>
      <c r="E824" s="50">
        <v>17.12</v>
      </c>
      <c r="F824" s="50">
        <v>6687.072000000001</v>
      </c>
      <c r="G824" s="50">
        <v>19.18</v>
      </c>
      <c r="H824" s="50">
        <v>7491.71</v>
      </c>
    </row>
    <row r="825" spans="1:8" hidden="1" outlineLevel="2" x14ac:dyDescent="0.3">
      <c r="A825" s="61" t="s">
        <v>254</v>
      </c>
      <c r="B825" s="62" t="s">
        <v>331</v>
      </c>
      <c r="C825" s="63"/>
      <c r="D825" s="64"/>
      <c r="E825" s="65"/>
      <c r="F825" s="65"/>
      <c r="G825" s="65"/>
      <c r="H825" s="65"/>
    </row>
    <row r="826" spans="1:8" hidden="1" outlineLevel="3" x14ac:dyDescent="0.3">
      <c r="A826" s="46" t="s">
        <v>52</v>
      </c>
      <c r="B826" s="47" t="s">
        <v>53</v>
      </c>
      <c r="C826" s="48" t="s">
        <v>1</v>
      </c>
      <c r="D826" s="49">
        <v>10.32</v>
      </c>
      <c r="E826" s="50">
        <v>226.33</v>
      </c>
      <c r="F826" s="50">
        <v>2335.7256000000002</v>
      </c>
      <c r="G826" s="50">
        <v>287.64</v>
      </c>
      <c r="H826" s="50">
        <v>2968.44</v>
      </c>
    </row>
    <row r="827" spans="1:8" hidden="1" outlineLevel="3" x14ac:dyDescent="0.3">
      <c r="A827" s="46" t="s">
        <v>107</v>
      </c>
      <c r="B827" s="47" t="s">
        <v>108</v>
      </c>
      <c r="C827" s="48" t="s">
        <v>19</v>
      </c>
      <c r="D827" s="49">
        <v>3.84</v>
      </c>
      <c r="E827" s="50">
        <v>1959.07</v>
      </c>
      <c r="F827" s="50">
        <v>7522.8287999999993</v>
      </c>
      <c r="G827" s="50">
        <v>1878.01</v>
      </c>
      <c r="H827" s="50">
        <v>7211.56</v>
      </c>
    </row>
    <row r="828" spans="1:8" hidden="1" outlineLevel="3" x14ac:dyDescent="0.3">
      <c r="A828" s="46" t="s">
        <v>55</v>
      </c>
      <c r="B828" s="47" t="s">
        <v>56</v>
      </c>
      <c r="C828" s="48" t="s">
        <v>18</v>
      </c>
      <c r="D828" s="49">
        <v>240.98</v>
      </c>
      <c r="E828" s="50">
        <v>18.12</v>
      </c>
      <c r="F828" s="50">
        <v>4366.5576000000001</v>
      </c>
      <c r="G828" s="50">
        <v>19.75</v>
      </c>
      <c r="H828" s="50">
        <v>4759.3599999999997</v>
      </c>
    </row>
    <row r="829" spans="1:8" hidden="1" outlineLevel="3" x14ac:dyDescent="0.3">
      <c r="A829" s="46" t="s">
        <v>60</v>
      </c>
      <c r="B829" s="47" t="s">
        <v>61</v>
      </c>
      <c r="C829" s="48" t="s">
        <v>18</v>
      </c>
      <c r="D829" s="49">
        <v>40.07</v>
      </c>
      <c r="E829" s="50">
        <v>17.27</v>
      </c>
      <c r="F829" s="50">
        <v>692.00890000000004</v>
      </c>
      <c r="G829" s="50">
        <v>19.38</v>
      </c>
      <c r="H829" s="50">
        <v>776.56</v>
      </c>
    </row>
    <row r="830" spans="1:8" hidden="1" outlineLevel="3" x14ac:dyDescent="0.3">
      <c r="A830" s="46" t="s">
        <v>57</v>
      </c>
      <c r="B830" s="47" t="s">
        <v>58</v>
      </c>
      <c r="C830" s="48" t="s">
        <v>18</v>
      </c>
      <c r="D830" s="49">
        <v>923.32</v>
      </c>
      <c r="E830" s="50">
        <v>17.12</v>
      </c>
      <c r="F830" s="50">
        <v>15807.238400000002</v>
      </c>
      <c r="G830" s="50">
        <v>19.18</v>
      </c>
      <c r="H830" s="50">
        <v>17709.28</v>
      </c>
    </row>
    <row r="831" spans="1:8" hidden="1" outlineLevel="2" x14ac:dyDescent="0.3">
      <c r="A831" s="61" t="s">
        <v>255</v>
      </c>
      <c r="B831" s="62" t="s">
        <v>143</v>
      </c>
      <c r="C831" s="63"/>
      <c r="D831" s="64"/>
      <c r="E831" s="65"/>
      <c r="F831" s="65"/>
      <c r="G831" s="65"/>
      <c r="H831" s="65"/>
    </row>
    <row r="832" spans="1:8" hidden="1" outlineLevel="3" x14ac:dyDescent="0.3">
      <c r="A832" s="46" t="s">
        <v>52</v>
      </c>
      <c r="B832" s="47" t="s">
        <v>53</v>
      </c>
      <c r="C832" s="48" t="s">
        <v>1</v>
      </c>
      <c r="D832" s="49">
        <v>95.04</v>
      </c>
      <c r="E832" s="50">
        <v>226.33</v>
      </c>
      <c r="F832" s="50">
        <v>21510.403200000004</v>
      </c>
      <c r="G832" s="50">
        <v>286.95</v>
      </c>
      <c r="H832" s="50">
        <v>27271.73</v>
      </c>
    </row>
    <row r="833" spans="1:8" hidden="1" outlineLevel="3" x14ac:dyDescent="0.3">
      <c r="A833" s="46" t="s">
        <v>107</v>
      </c>
      <c r="B833" s="47" t="s">
        <v>108</v>
      </c>
      <c r="C833" s="48" t="s">
        <v>19</v>
      </c>
      <c r="D833" s="49">
        <v>15.55</v>
      </c>
      <c r="E833" s="50">
        <v>1959.07</v>
      </c>
      <c r="F833" s="50">
        <v>30463.538499999999</v>
      </c>
      <c r="G833" s="50">
        <v>1888.45</v>
      </c>
      <c r="H833" s="50">
        <v>29365.4</v>
      </c>
    </row>
    <row r="834" spans="1:8" hidden="1" outlineLevel="3" x14ac:dyDescent="0.3">
      <c r="A834" s="46" t="s">
        <v>55</v>
      </c>
      <c r="B834" s="47" t="s">
        <v>56</v>
      </c>
      <c r="C834" s="48" t="s">
        <v>18</v>
      </c>
      <c r="D834" s="49">
        <v>559.1</v>
      </c>
      <c r="E834" s="50">
        <v>18.12</v>
      </c>
      <c r="F834" s="50">
        <v>10130.892000000002</v>
      </c>
      <c r="G834" s="50">
        <v>19.75</v>
      </c>
      <c r="H834" s="50">
        <v>11042.23</v>
      </c>
    </row>
    <row r="835" spans="1:8" hidden="1" outlineLevel="3" x14ac:dyDescent="0.3">
      <c r="A835" s="46" t="s">
        <v>60</v>
      </c>
      <c r="B835" s="47" t="s">
        <v>61</v>
      </c>
      <c r="C835" s="48" t="s">
        <v>18</v>
      </c>
      <c r="D835" s="49">
        <v>178.79</v>
      </c>
      <c r="E835" s="50">
        <v>17.27</v>
      </c>
      <c r="F835" s="50">
        <v>3087.7032999999997</v>
      </c>
      <c r="G835" s="50">
        <v>19.38</v>
      </c>
      <c r="H835" s="50">
        <v>3464.95</v>
      </c>
    </row>
    <row r="836" spans="1:8" hidden="1" outlineLevel="3" x14ac:dyDescent="0.3">
      <c r="A836" s="46" t="s">
        <v>57</v>
      </c>
      <c r="B836" s="47" t="s">
        <v>58</v>
      </c>
      <c r="C836" s="48" t="s">
        <v>18</v>
      </c>
      <c r="D836" s="49">
        <v>1544.83</v>
      </c>
      <c r="E836" s="50">
        <v>17.12</v>
      </c>
      <c r="F836" s="50">
        <v>26447.489600000001</v>
      </c>
      <c r="G836" s="50">
        <v>19.18</v>
      </c>
      <c r="H836" s="50">
        <v>29629.84</v>
      </c>
    </row>
    <row r="837" spans="1:8" hidden="1" outlineLevel="2" x14ac:dyDescent="0.3">
      <c r="A837" s="61" t="s">
        <v>256</v>
      </c>
      <c r="B837" s="62" t="s">
        <v>145</v>
      </c>
      <c r="C837" s="63"/>
      <c r="D837" s="64"/>
      <c r="E837" s="65"/>
      <c r="F837" s="65"/>
      <c r="G837" s="65"/>
      <c r="H837" s="65"/>
    </row>
    <row r="838" spans="1:8" hidden="1" outlineLevel="3" x14ac:dyDescent="0.3">
      <c r="A838" s="46" t="s">
        <v>52</v>
      </c>
      <c r="B838" s="47" t="s">
        <v>53</v>
      </c>
      <c r="C838" s="48" t="s">
        <v>1</v>
      </c>
      <c r="D838" s="49">
        <v>89.94</v>
      </c>
      <c r="E838" s="50">
        <v>226.33</v>
      </c>
      <c r="F838" s="50">
        <v>20356.120200000001</v>
      </c>
      <c r="G838" s="50">
        <v>286.95</v>
      </c>
      <c r="H838" s="50">
        <v>25808.28</v>
      </c>
    </row>
    <row r="839" spans="1:8" hidden="1" outlineLevel="3" x14ac:dyDescent="0.3">
      <c r="A839" s="46" t="s">
        <v>107</v>
      </c>
      <c r="B839" s="47" t="s">
        <v>108</v>
      </c>
      <c r="C839" s="48" t="s">
        <v>19</v>
      </c>
      <c r="D839" s="49">
        <v>10.78</v>
      </c>
      <c r="E839" s="50">
        <v>1959.07</v>
      </c>
      <c r="F839" s="50">
        <v>21118.774599999997</v>
      </c>
      <c r="G839" s="50">
        <v>1888.45</v>
      </c>
      <c r="H839" s="50">
        <v>20357.490000000002</v>
      </c>
    </row>
    <row r="840" spans="1:8" hidden="1" outlineLevel="3" x14ac:dyDescent="0.3">
      <c r="A840" s="46" t="s">
        <v>55</v>
      </c>
      <c r="B840" s="47" t="s">
        <v>56</v>
      </c>
      <c r="C840" s="48" t="s">
        <v>18</v>
      </c>
      <c r="D840" s="49">
        <v>516.04</v>
      </c>
      <c r="E840" s="50">
        <v>18.12</v>
      </c>
      <c r="F840" s="50">
        <v>9350.6448</v>
      </c>
      <c r="G840" s="50">
        <v>19.75</v>
      </c>
      <c r="H840" s="50">
        <v>10191.790000000001</v>
      </c>
    </row>
    <row r="841" spans="1:8" hidden="1" outlineLevel="3" x14ac:dyDescent="0.3">
      <c r="A841" s="46" t="s">
        <v>60</v>
      </c>
      <c r="B841" s="47" t="s">
        <v>61</v>
      </c>
      <c r="C841" s="48" t="s">
        <v>18</v>
      </c>
      <c r="D841" s="49">
        <v>186.11</v>
      </c>
      <c r="E841" s="50">
        <v>17.27</v>
      </c>
      <c r="F841" s="50">
        <v>3214.1197000000002</v>
      </c>
      <c r="G841" s="50">
        <v>19.38</v>
      </c>
      <c r="H841" s="50">
        <v>3606.81</v>
      </c>
    </row>
    <row r="842" spans="1:8" hidden="1" outlineLevel="3" x14ac:dyDescent="0.3">
      <c r="A842" s="46" t="s">
        <v>57</v>
      </c>
      <c r="B842" s="47" t="s">
        <v>58</v>
      </c>
      <c r="C842" s="48" t="s">
        <v>18</v>
      </c>
      <c r="D842" s="49">
        <v>1742.12</v>
      </c>
      <c r="E842" s="50">
        <v>17.12</v>
      </c>
      <c r="F842" s="50">
        <v>29825.094399999998</v>
      </c>
      <c r="G842" s="50">
        <v>19.18</v>
      </c>
      <c r="H842" s="50">
        <v>33413.86</v>
      </c>
    </row>
    <row r="843" spans="1:8" hidden="1" outlineLevel="2" x14ac:dyDescent="0.3">
      <c r="A843" s="61" t="s">
        <v>257</v>
      </c>
      <c r="B843" s="62" t="s">
        <v>324</v>
      </c>
      <c r="C843" s="63"/>
      <c r="D843" s="64"/>
      <c r="E843" s="65"/>
      <c r="F843" s="65"/>
      <c r="G843" s="65"/>
      <c r="H843" s="65"/>
    </row>
    <row r="844" spans="1:8" hidden="1" outlineLevel="3" x14ac:dyDescent="0.3">
      <c r="A844" s="46" t="s">
        <v>52</v>
      </c>
      <c r="B844" s="47" t="s">
        <v>53</v>
      </c>
      <c r="C844" s="48" t="s">
        <v>1</v>
      </c>
      <c r="D844" s="49">
        <v>9.7100000000000009</v>
      </c>
      <c r="E844" s="50">
        <v>226.33</v>
      </c>
      <c r="F844" s="50">
        <v>2197.6643000000004</v>
      </c>
      <c r="G844" s="50">
        <v>286.95</v>
      </c>
      <c r="H844" s="50">
        <v>2786.28</v>
      </c>
    </row>
    <row r="845" spans="1:8" hidden="1" outlineLevel="3" x14ac:dyDescent="0.3">
      <c r="A845" s="46" t="s">
        <v>107</v>
      </c>
      <c r="B845" s="47" t="s">
        <v>108</v>
      </c>
      <c r="C845" s="48" t="s">
        <v>19</v>
      </c>
      <c r="D845" s="49">
        <v>1.59</v>
      </c>
      <c r="E845" s="50">
        <v>1959.07</v>
      </c>
      <c r="F845" s="50">
        <v>3114.9213</v>
      </c>
      <c r="G845" s="50">
        <v>1888.45</v>
      </c>
      <c r="H845" s="50">
        <v>3002.64</v>
      </c>
    </row>
    <row r="846" spans="1:8" hidden="1" outlineLevel="3" x14ac:dyDescent="0.3">
      <c r="A846" s="46" t="s">
        <v>55</v>
      </c>
      <c r="B846" s="47" t="s">
        <v>56</v>
      </c>
      <c r="C846" s="48" t="s">
        <v>18</v>
      </c>
      <c r="D846" s="49">
        <v>132.81</v>
      </c>
      <c r="E846" s="50">
        <v>18.12</v>
      </c>
      <c r="F846" s="50">
        <v>2406.5172000000002</v>
      </c>
      <c r="G846" s="50">
        <v>19.75</v>
      </c>
      <c r="H846" s="50">
        <v>2623</v>
      </c>
    </row>
    <row r="847" spans="1:8" hidden="1" outlineLevel="3" x14ac:dyDescent="0.3">
      <c r="A847" s="46" t="s">
        <v>60</v>
      </c>
      <c r="B847" s="47" t="s">
        <v>61</v>
      </c>
      <c r="C847" s="48" t="s">
        <v>18</v>
      </c>
      <c r="D847" s="49">
        <v>18.28</v>
      </c>
      <c r="E847" s="50">
        <v>17.27</v>
      </c>
      <c r="F847" s="50">
        <v>315.69560000000001</v>
      </c>
      <c r="G847" s="50">
        <v>19.38</v>
      </c>
      <c r="H847" s="50">
        <v>354.27</v>
      </c>
    </row>
    <row r="848" spans="1:8" hidden="1" outlineLevel="3" x14ac:dyDescent="0.3">
      <c r="A848" s="46" t="s">
        <v>57</v>
      </c>
      <c r="B848" s="47" t="s">
        <v>58</v>
      </c>
      <c r="C848" s="48" t="s">
        <v>18</v>
      </c>
      <c r="D848" s="49">
        <v>250.12</v>
      </c>
      <c r="E848" s="50">
        <v>17.12</v>
      </c>
      <c r="F848" s="50">
        <v>4282.0544</v>
      </c>
      <c r="G848" s="50">
        <v>19.18</v>
      </c>
      <c r="H848" s="50">
        <v>4797.3</v>
      </c>
    </row>
    <row r="849" spans="1:8" hidden="1" outlineLevel="2" x14ac:dyDescent="0.3">
      <c r="A849" s="61" t="s">
        <v>258</v>
      </c>
      <c r="B849" s="62" t="s">
        <v>147</v>
      </c>
      <c r="C849" s="63"/>
      <c r="D849" s="64"/>
      <c r="E849" s="65"/>
      <c r="F849" s="65"/>
      <c r="G849" s="65"/>
      <c r="H849" s="65"/>
    </row>
    <row r="850" spans="1:8" hidden="1" outlineLevel="3" x14ac:dyDescent="0.3">
      <c r="A850" s="46" t="s">
        <v>52</v>
      </c>
      <c r="B850" s="47" t="s">
        <v>53</v>
      </c>
      <c r="C850" s="48" t="s">
        <v>1</v>
      </c>
      <c r="D850" s="49">
        <v>35.880000000000003</v>
      </c>
      <c r="E850" s="50">
        <v>226.33</v>
      </c>
      <c r="F850" s="50">
        <v>8120.7204000000011</v>
      </c>
      <c r="G850" s="50">
        <v>286.95</v>
      </c>
      <c r="H850" s="50">
        <v>10295.77</v>
      </c>
    </row>
    <row r="851" spans="1:8" hidden="1" outlineLevel="3" x14ac:dyDescent="0.3">
      <c r="A851" s="46" t="s">
        <v>107</v>
      </c>
      <c r="B851" s="47" t="s">
        <v>108</v>
      </c>
      <c r="C851" s="48" t="s">
        <v>19</v>
      </c>
      <c r="D851" s="49">
        <v>3.65</v>
      </c>
      <c r="E851" s="50">
        <v>1959.07</v>
      </c>
      <c r="F851" s="50">
        <v>7150.6054999999997</v>
      </c>
      <c r="G851" s="50">
        <v>1888.45</v>
      </c>
      <c r="H851" s="50">
        <v>6892.84</v>
      </c>
    </row>
    <row r="852" spans="1:8" hidden="1" outlineLevel="3" x14ac:dyDescent="0.3">
      <c r="A852" s="46" t="s">
        <v>55</v>
      </c>
      <c r="B852" s="47" t="s">
        <v>56</v>
      </c>
      <c r="C852" s="48" t="s">
        <v>18</v>
      </c>
      <c r="D852" s="49">
        <v>237.88</v>
      </c>
      <c r="E852" s="50">
        <v>18.12</v>
      </c>
      <c r="F852" s="50">
        <v>4310.3856000000005</v>
      </c>
      <c r="G852" s="50">
        <v>19.75</v>
      </c>
      <c r="H852" s="50">
        <v>4698.13</v>
      </c>
    </row>
    <row r="853" spans="1:8" hidden="1" outlineLevel="3" x14ac:dyDescent="0.3">
      <c r="A853" s="46" t="s">
        <v>60</v>
      </c>
      <c r="B853" s="47" t="s">
        <v>61</v>
      </c>
      <c r="C853" s="48" t="s">
        <v>18</v>
      </c>
      <c r="D853" s="49">
        <v>82.5</v>
      </c>
      <c r="E853" s="50">
        <v>17.27</v>
      </c>
      <c r="F853" s="50">
        <v>1424.7749999999999</v>
      </c>
      <c r="G853" s="50">
        <v>19.38</v>
      </c>
      <c r="H853" s="50">
        <v>1598.85</v>
      </c>
    </row>
    <row r="854" spans="1:8" hidden="1" outlineLevel="3" x14ac:dyDescent="0.3">
      <c r="A854" s="46" t="s">
        <v>57</v>
      </c>
      <c r="B854" s="47" t="s">
        <v>58</v>
      </c>
      <c r="C854" s="48" t="s">
        <v>18</v>
      </c>
      <c r="D854" s="49">
        <v>534.65</v>
      </c>
      <c r="E854" s="50">
        <v>17.12</v>
      </c>
      <c r="F854" s="50">
        <v>9153.2080000000005</v>
      </c>
      <c r="G854" s="50">
        <v>19.18</v>
      </c>
      <c r="H854" s="50">
        <v>10254.59</v>
      </c>
    </row>
    <row r="855" spans="1:8" hidden="1" outlineLevel="2" x14ac:dyDescent="0.3">
      <c r="A855" s="61" t="s">
        <v>259</v>
      </c>
      <c r="B855" s="62" t="s">
        <v>325</v>
      </c>
      <c r="C855" s="63"/>
      <c r="D855" s="64"/>
      <c r="E855" s="65"/>
      <c r="F855" s="65"/>
      <c r="G855" s="65"/>
      <c r="H855" s="65"/>
    </row>
    <row r="856" spans="1:8" hidden="1" outlineLevel="3" x14ac:dyDescent="0.3">
      <c r="A856" s="46" t="s">
        <v>52</v>
      </c>
      <c r="B856" s="47" t="s">
        <v>53</v>
      </c>
      <c r="C856" s="48" t="s">
        <v>1</v>
      </c>
      <c r="D856" s="49">
        <v>21.93</v>
      </c>
      <c r="E856" s="50">
        <v>226.33</v>
      </c>
      <c r="F856" s="50">
        <v>4963.4169000000002</v>
      </c>
      <c r="G856" s="50">
        <v>286.95</v>
      </c>
      <c r="H856" s="50">
        <v>6292.81</v>
      </c>
    </row>
    <row r="857" spans="1:8" hidden="1" outlineLevel="3" x14ac:dyDescent="0.3">
      <c r="A857" s="46" t="s">
        <v>107</v>
      </c>
      <c r="B857" s="47" t="s">
        <v>108</v>
      </c>
      <c r="C857" s="48" t="s">
        <v>19</v>
      </c>
      <c r="D857" s="49">
        <v>3.58</v>
      </c>
      <c r="E857" s="50">
        <v>1959.07</v>
      </c>
      <c r="F857" s="50">
        <v>7013.4705999999996</v>
      </c>
      <c r="G857" s="50">
        <v>1888.45</v>
      </c>
      <c r="H857" s="50">
        <v>6760.65</v>
      </c>
    </row>
    <row r="858" spans="1:8" hidden="1" outlineLevel="3" x14ac:dyDescent="0.3">
      <c r="A858" s="46" t="s">
        <v>55</v>
      </c>
      <c r="B858" s="47" t="s">
        <v>56</v>
      </c>
      <c r="C858" s="48" t="s">
        <v>18</v>
      </c>
      <c r="D858" s="49">
        <v>299.52</v>
      </c>
      <c r="E858" s="50">
        <v>18.12</v>
      </c>
      <c r="F858" s="50">
        <v>5427.3023999999996</v>
      </c>
      <c r="G858" s="50">
        <v>19.75</v>
      </c>
      <c r="H858" s="50">
        <v>5915.52</v>
      </c>
    </row>
    <row r="859" spans="1:8" hidden="1" outlineLevel="3" x14ac:dyDescent="0.3">
      <c r="A859" s="46" t="s">
        <v>60</v>
      </c>
      <c r="B859" s="47" t="s">
        <v>61</v>
      </c>
      <c r="C859" s="48" t="s">
        <v>18</v>
      </c>
      <c r="D859" s="49">
        <v>41.25</v>
      </c>
      <c r="E859" s="50">
        <v>17.27</v>
      </c>
      <c r="F859" s="50">
        <v>712.38749999999993</v>
      </c>
      <c r="G859" s="50">
        <v>19.38</v>
      </c>
      <c r="H859" s="50">
        <v>799.43</v>
      </c>
    </row>
    <row r="860" spans="1:8" hidden="1" outlineLevel="3" x14ac:dyDescent="0.3">
      <c r="A860" s="46" t="s">
        <v>57</v>
      </c>
      <c r="B860" s="47" t="s">
        <v>58</v>
      </c>
      <c r="C860" s="48" t="s">
        <v>18</v>
      </c>
      <c r="D860" s="49">
        <v>623.76</v>
      </c>
      <c r="E860" s="50">
        <v>17.12</v>
      </c>
      <c r="F860" s="50">
        <v>10678.771200000001</v>
      </c>
      <c r="G860" s="50">
        <v>19.18</v>
      </c>
      <c r="H860" s="50">
        <v>11963.72</v>
      </c>
    </row>
    <row r="861" spans="1:8" hidden="1" outlineLevel="2" x14ac:dyDescent="0.3">
      <c r="A861" s="61" t="s">
        <v>260</v>
      </c>
      <c r="B861" s="62" t="s">
        <v>149</v>
      </c>
      <c r="C861" s="63"/>
      <c r="D861" s="64"/>
      <c r="E861" s="65"/>
      <c r="F861" s="65"/>
      <c r="G861" s="65"/>
      <c r="H861" s="65"/>
    </row>
    <row r="862" spans="1:8" hidden="1" outlineLevel="3" x14ac:dyDescent="0.3">
      <c r="A862" s="46" t="s">
        <v>52</v>
      </c>
      <c r="B862" s="47" t="s">
        <v>53</v>
      </c>
      <c r="C862" s="48" t="s">
        <v>1</v>
      </c>
      <c r="D862" s="49">
        <v>31.8</v>
      </c>
      <c r="E862" s="50">
        <v>226.33</v>
      </c>
      <c r="F862" s="50">
        <v>7197.2940000000008</v>
      </c>
      <c r="G862" s="50">
        <v>286.95</v>
      </c>
      <c r="H862" s="50">
        <v>9125.01</v>
      </c>
    </row>
    <row r="863" spans="1:8" hidden="1" outlineLevel="3" x14ac:dyDescent="0.3">
      <c r="A863" s="46" t="s">
        <v>107</v>
      </c>
      <c r="B863" s="47" t="s">
        <v>108</v>
      </c>
      <c r="C863" s="48" t="s">
        <v>19</v>
      </c>
      <c r="D863" s="49">
        <v>4.66</v>
      </c>
      <c r="E863" s="50">
        <v>1959.07</v>
      </c>
      <c r="F863" s="50">
        <v>9129.2662</v>
      </c>
      <c r="G863" s="50">
        <v>1888.45</v>
      </c>
      <c r="H863" s="50">
        <v>8800.18</v>
      </c>
    </row>
    <row r="864" spans="1:8" hidden="1" outlineLevel="3" x14ac:dyDescent="0.3">
      <c r="A864" s="46" t="s">
        <v>55</v>
      </c>
      <c r="B864" s="47" t="s">
        <v>56</v>
      </c>
      <c r="C864" s="48" t="s">
        <v>18</v>
      </c>
      <c r="D864" s="49">
        <v>741.3</v>
      </c>
      <c r="E864" s="50">
        <v>18.12</v>
      </c>
      <c r="F864" s="50">
        <v>13432.356</v>
      </c>
      <c r="G864" s="50">
        <v>19.75</v>
      </c>
      <c r="H864" s="50">
        <v>14640.68</v>
      </c>
    </row>
    <row r="865" spans="1:10" hidden="1" outlineLevel="3" x14ac:dyDescent="0.3">
      <c r="A865" s="46" t="s">
        <v>57</v>
      </c>
      <c r="B865" s="47" t="s">
        <v>58</v>
      </c>
      <c r="C865" s="48" t="s">
        <v>18</v>
      </c>
      <c r="D865" s="49">
        <v>1042.4000000000001</v>
      </c>
      <c r="E865" s="50">
        <v>17.12</v>
      </c>
      <c r="F865" s="50">
        <v>17845.888000000003</v>
      </c>
      <c r="G865" s="50">
        <v>19.18</v>
      </c>
      <c r="H865" s="50">
        <v>19993.23</v>
      </c>
    </row>
    <row r="866" spans="1:10" hidden="1" outlineLevel="2" x14ac:dyDescent="0.3">
      <c r="A866" s="61" t="s">
        <v>261</v>
      </c>
      <c r="B866" s="62" t="s">
        <v>151</v>
      </c>
      <c r="C866" s="63"/>
      <c r="D866" s="64"/>
      <c r="E866" s="65"/>
      <c r="F866" s="65"/>
      <c r="G866" s="65"/>
      <c r="H866" s="65"/>
    </row>
    <row r="867" spans="1:10" hidden="1" outlineLevel="2" x14ac:dyDescent="0.3">
      <c r="A867" s="46" t="s">
        <v>52</v>
      </c>
      <c r="B867" s="47" t="s">
        <v>53</v>
      </c>
      <c r="C867" s="48" t="s">
        <v>1</v>
      </c>
      <c r="D867" s="49">
        <v>89.33</v>
      </c>
      <c r="E867" s="50">
        <v>226.33</v>
      </c>
      <c r="F867" s="50">
        <v>20218.0589</v>
      </c>
      <c r="G867" s="50">
        <v>286.95</v>
      </c>
      <c r="H867" s="50">
        <v>25633.24</v>
      </c>
    </row>
    <row r="868" spans="1:10" hidden="1" outlineLevel="2" x14ac:dyDescent="0.3">
      <c r="A868" s="46" t="s">
        <v>107</v>
      </c>
      <c r="B868" s="47" t="s">
        <v>108</v>
      </c>
      <c r="C868" s="48" t="s">
        <v>19</v>
      </c>
      <c r="D868" s="49">
        <v>8.5</v>
      </c>
      <c r="E868" s="50">
        <v>1959.07</v>
      </c>
      <c r="F868" s="50">
        <v>16652.095000000001</v>
      </c>
      <c r="G868" s="50">
        <v>1888.45</v>
      </c>
      <c r="H868" s="50">
        <v>16051.83</v>
      </c>
    </row>
    <row r="869" spans="1:10" hidden="1" outlineLevel="2" x14ac:dyDescent="0.3">
      <c r="A869" s="46" t="s">
        <v>55</v>
      </c>
      <c r="B869" s="47" t="s">
        <v>56</v>
      </c>
      <c r="C869" s="48" t="s">
        <v>18</v>
      </c>
      <c r="D869" s="49">
        <v>714</v>
      </c>
      <c r="E869" s="50">
        <v>18.12</v>
      </c>
      <c r="F869" s="50">
        <v>12937.68</v>
      </c>
      <c r="G869" s="50">
        <v>19.75</v>
      </c>
      <c r="H869" s="50">
        <v>14101.5</v>
      </c>
    </row>
    <row r="870" spans="1:10" hidden="1" outlineLevel="2" x14ac:dyDescent="0.3">
      <c r="A870" s="46" t="s">
        <v>57</v>
      </c>
      <c r="B870" s="47" t="s">
        <v>58</v>
      </c>
      <c r="C870" s="48" t="s">
        <v>18</v>
      </c>
      <c r="D870" s="49">
        <v>2702.14</v>
      </c>
      <c r="E870" s="50">
        <v>17.12</v>
      </c>
      <c r="F870" s="50">
        <v>46260.6368</v>
      </c>
      <c r="G870" s="50">
        <v>19.18</v>
      </c>
      <c r="H870" s="50">
        <v>51827.05</v>
      </c>
    </row>
    <row r="871" spans="1:10" hidden="1" outlineLevel="1" x14ac:dyDescent="0.3">
      <c r="A871" s="56" t="s">
        <v>262</v>
      </c>
      <c r="B871" s="57" t="s">
        <v>263</v>
      </c>
      <c r="C871" s="58"/>
      <c r="D871" s="59"/>
      <c r="E871" s="60"/>
      <c r="F871" s="60">
        <v>454380.9374</v>
      </c>
      <c r="G871" s="60"/>
      <c r="H871" s="60">
        <v>530769.95000000019</v>
      </c>
      <c r="J871" s="66">
        <f>H871-F871</f>
        <v>76389.012600000191</v>
      </c>
    </row>
    <row r="872" spans="1:10" hidden="1" outlineLevel="2" x14ac:dyDescent="0.3">
      <c r="A872" s="61" t="s">
        <v>264</v>
      </c>
      <c r="B872" s="62" t="s">
        <v>85</v>
      </c>
      <c r="C872" s="63"/>
      <c r="D872" s="64"/>
      <c r="E872" s="65"/>
      <c r="F872" s="65"/>
      <c r="G872" s="65"/>
      <c r="H872" s="65"/>
    </row>
    <row r="873" spans="1:10" hidden="1" outlineLevel="3" x14ac:dyDescent="0.3">
      <c r="A873" s="46" t="s">
        <v>63</v>
      </c>
      <c r="B873" s="47" t="s">
        <v>64</v>
      </c>
      <c r="C873" s="48" t="s">
        <v>18</v>
      </c>
      <c r="D873" s="49">
        <v>1947</v>
      </c>
      <c r="E873" s="50">
        <v>17.440000000000001</v>
      </c>
      <c r="F873" s="50">
        <v>33955.68</v>
      </c>
      <c r="G873" s="50">
        <v>19.68</v>
      </c>
      <c r="H873" s="50">
        <v>38316.959999999999</v>
      </c>
    </row>
    <row r="874" spans="1:10" hidden="1" outlineLevel="3" x14ac:dyDescent="0.3">
      <c r="A874" s="46" t="s">
        <v>52</v>
      </c>
      <c r="B874" s="47" t="s">
        <v>290</v>
      </c>
      <c r="C874" s="48" t="s">
        <v>1</v>
      </c>
      <c r="D874" s="49">
        <v>245.21</v>
      </c>
      <c r="E874" s="50">
        <v>226.33</v>
      </c>
      <c r="F874" s="50">
        <v>55498.379300000008</v>
      </c>
      <c r="G874" s="50">
        <v>268.12</v>
      </c>
      <c r="H874" s="50">
        <v>65745.710000000006</v>
      </c>
    </row>
    <row r="875" spans="1:10" hidden="1" outlineLevel="3" x14ac:dyDescent="0.3">
      <c r="A875" s="46" t="s">
        <v>107</v>
      </c>
      <c r="B875" s="47" t="s">
        <v>108</v>
      </c>
      <c r="C875" s="48" t="s">
        <v>19</v>
      </c>
      <c r="D875" s="49">
        <v>24.69</v>
      </c>
      <c r="E875" s="50">
        <v>1959.07</v>
      </c>
      <c r="F875" s="50">
        <v>48369.438300000002</v>
      </c>
      <c r="G875" s="50">
        <v>1864.78</v>
      </c>
      <c r="H875" s="50">
        <v>46041.42</v>
      </c>
    </row>
    <row r="876" spans="1:10" hidden="1" outlineLevel="3" x14ac:dyDescent="0.3">
      <c r="A876" s="46" t="s">
        <v>55</v>
      </c>
      <c r="B876" s="47" t="s">
        <v>56</v>
      </c>
      <c r="C876" s="48" t="s">
        <v>18</v>
      </c>
      <c r="D876" s="49">
        <v>1476.7</v>
      </c>
      <c r="E876" s="50">
        <v>18.12</v>
      </c>
      <c r="F876" s="50">
        <v>26757.804000000004</v>
      </c>
      <c r="G876" s="50">
        <v>19.75</v>
      </c>
      <c r="H876" s="50">
        <v>29164.83</v>
      </c>
    </row>
    <row r="877" spans="1:10" hidden="1" outlineLevel="3" x14ac:dyDescent="0.3">
      <c r="A877" s="46" t="s">
        <v>60</v>
      </c>
      <c r="B877" s="47" t="s">
        <v>61</v>
      </c>
      <c r="C877" s="48" t="s">
        <v>18</v>
      </c>
      <c r="D877" s="49">
        <v>1160</v>
      </c>
      <c r="E877" s="50">
        <v>17.27</v>
      </c>
      <c r="F877" s="50">
        <v>20033.2</v>
      </c>
      <c r="G877" s="50">
        <v>19.38</v>
      </c>
      <c r="H877" s="50">
        <v>22480.799999999999</v>
      </c>
    </row>
    <row r="878" spans="1:10" hidden="1" outlineLevel="2" x14ac:dyDescent="0.3">
      <c r="A878" s="61" t="s">
        <v>265</v>
      </c>
      <c r="B878" s="62" t="s">
        <v>266</v>
      </c>
      <c r="C878" s="63"/>
      <c r="D878" s="64"/>
      <c r="E878" s="65"/>
      <c r="F878" s="65"/>
      <c r="G878" s="65"/>
      <c r="H878" s="65"/>
    </row>
    <row r="879" spans="1:10" hidden="1" outlineLevel="3" x14ac:dyDescent="0.3">
      <c r="A879" s="46" t="s">
        <v>52</v>
      </c>
      <c r="B879" s="47" t="s">
        <v>290</v>
      </c>
      <c r="C879" s="48" t="s">
        <v>1</v>
      </c>
      <c r="D879" s="49">
        <v>265.5</v>
      </c>
      <c r="E879" s="50">
        <v>226.33</v>
      </c>
      <c r="F879" s="50">
        <v>60090.615000000005</v>
      </c>
      <c r="G879" s="50">
        <v>346.07</v>
      </c>
      <c r="H879" s="50">
        <v>91881.59</v>
      </c>
    </row>
    <row r="880" spans="1:10" hidden="1" outlineLevel="3" x14ac:dyDescent="0.3">
      <c r="A880" s="46" t="s">
        <v>107</v>
      </c>
      <c r="B880" s="47" t="s">
        <v>285</v>
      </c>
      <c r="C880" s="48" t="s">
        <v>19</v>
      </c>
      <c r="D880" s="49">
        <v>24.5</v>
      </c>
      <c r="E880" s="50">
        <v>1959.07</v>
      </c>
      <c r="F880" s="50">
        <v>47997.214999999997</v>
      </c>
      <c r="G880" s="50">
        <v>1899.19</v>
      </c>
      <c r="H880" s="50">
        <v>46530.16</v>
      </c>
    </row>
    <row r="881" spans="1:10" hidden="1" outlineLevel="3" x14ac:dyDescent="0.3">
      <c r="A881" s="46" t="s">
        <v>55</v>
      </c>
      <c r="B881" s="47" t="s">
        <v>56</v>
      </c>
      <c r="C881" s="48" t="s">
        <v>18</v>
      </c>
      <c r="D881" s="49">
        <v>3943</v>
      </c>
      <c r="E881" s="50">
        <v>18.12</v>
      </c>
      <c r="F881" s="50">
        <v>71447.16</v>
      </c>
      <c r="G881" s="50">
        <v>20.39</v>
      </c>
      <c r="H881" s="50">
        <v>80397.77</v>
      </c>
    </row>
    <row r="882" spans="1:10" hidden="1" outlineLevel="2" x14ac:dyDescent="0.3">
      <c r="A882" s="61" t="s">
        <v>267</v>
      </c>
      <c r="B882" s="62" t="s">
        <v>268</v>
      </c>
      <c r="C882" s="63"/>
      <c r="D882" s="64"/>
      <c r="E882" s="65"/>
      <c r="F882" s="65"/>
      <c r="G882" s="65"/>
      <c r="H882" s="65"/>
    </row>
    <row r="883" spans="1:10" hidden="1" outlineLevel="3" x14ac:dyDescent="0.3">
      <c r="A883" s="46" t="s">
        <v>55</v>
      </c>
      <c r="B883" s="47" t="s">
        <v>56</v>
      </c>
      <c r="C883" s="48" t="s">
        <v>18</v>
      </c>
      <c r="D883" s="49">
        <v>190.14</v>
      </c>
      <c r="E883" s="50">
        <v>18.12</v>
      </c>
      <c r="F883" s="50">
        <v>3445.3368</v>
      </c>
      <c r="G883" s="50">
        <v>20.39</v>
      </c>
      <c r="H883" s="50">
        <v>3876.95</v>
      </c>
    </row>
    <row r="884" spans="1:10" hidden="1" outlineLevel="3" x14ac:dyDescent="0.3">
      <c r="A884" s="46" t="s">
        <v>63</v>
      </c>
      <c r="B884" s="47" t="s">
        <v>64</v>
      </c>
      <c r="C884" s="48" t="s">
        <v>18</v>
      </c>
      <c r="D884" s="49">
        <v>147.4</v>
      </c>
      <c r="E884" s="50">
        <v>17.440000000000001</v>
      </c>
      <c r="F884" s="50">
        <v>2570.6560000000004</v>
      </c>
      <c r="G884" s="50">
        <v>20.14</v>
      </c>
      <c r="H884" s="50">
        <v>2968.64</v>
      </c>
    </row>
    <row r="885" spans="1:10" hidden="1" outlineLevel="3" x14ac:dyDescent="0.3">
      <c r="A885" s="46" t="s">
        <v>60</v>
      </c>
      <c r="B885" s="47" t="s">
        <v>61</v>
      </c>
      <c r="C885" s="48" t="s">
        <v>18</v>
      </c>
      <c r="D885" s="49">
        <v>153.03</v>
      </c>
      <c r="E885" s="50">
        <v>17.27</v>
      </c>
      <c r="F885" s="50">
        <v>2642.8281000000002</v>
      </c>
      <c r="G885" s="50">
        <v>19.97</v>
      </c>
      <c r="H885" s="50">
        <v>3056.01</v>
      </c>
    </row>
    <row r="886" spans="1:10" hidden="1" outlineLevel="3" x14ac:dyDescent="0.3">
      <c r="A886" s="46" t="s">
        <v>52</v>
      </c>
      <c r="B886" s="47" t="s">
        <v>290</v>
      </c>
      <c r="C886" s="48" t="s">
        <v>1</v>
      </c>
      <c r="D886" s="49">
        <v>41.2</v>
      </c>
      <c r="E886" s="50">
        <v>226.33</v>
      </c>
      <c r="F886" s="50">
        <v>9324.7960000000003</v>
      </c>
      <c r="G886" s="50">
        <v>346.07</v>
      </c>
      <c r="H886" s="50">
        <v>14258.08</v>
      </c>
    </row>
    <row r="887" spans="1:10" hidden="1" outlineLevel="3" x14ac:dyDescent="0.3">
      <c r="A887" s="46" t="s">
        <v>107</v>
      </c>
      <c r="B887" s="47" t="s">
        <v>108</v>
      </c>
      <c r="C887" s="48" t="s">
        <v>19</v>
      </c>
      <c r="D887" s="49">
        <v>3.3</v>
      </c>
      <c r="E887" s="50">
        <v>1959.07</v>
      </c>
      <c r="F887" s="50">
        <v>6464.9309999999996</v>
      </c>
      <c r="G887" s="50">
        <v>1899.19</v>
      </c>
      <c r="H887" s="50">
        <v>6267.33</v>
      </c>
    </row>
    <row r="888" spans="1:10" hidden="1" outlineLevel="2" x14ac:dyDescent="0.3">
      <c r="A888" s="61" t="s">
        <v>269</v>
      </c>
      <c r="B888" s="62" t="s">
        <v>270</v>
      </c>
      <c r="C888" s="63"/>
      <c r="D888" s="64"/>
      <c r="E888" s="65"/>
      <c r="F888" s="65"/>
      <c r="G888" s="65"/>
      <c r="H888" s="65"/>
    </row>
    <row r="889" spans="1:10" hidden="1" outlineLevel="2" x14ac:dyDescent="0.3">
      <c r="A889" s="46" t="s">
        <v>55</v>
      </c>
      <c r="B889" s="47" t="s">
        <v>56</v>
      </c>
      <c r="C889" s="48" t="s">
        <v>18</v>
      </c>
      <c r="D889" s="49">
        <v>729.7</v>
      </c>
      <c r="E889" s="50">
        <v>18.12</v>
      </c>
      <c r="F889" s="50">
        <v>13222.164000000001</v>
      </c>
      <c r="G889" s="50">
        <v>20.39</v>
      </c>
      <c r="H889" s="50">
        <v>14878.58</v>
      </c>
    </row>
    <row r="890" spans="1:10" hidden="1" outlineLevel="2" x14ac:dyDescent="0.3">
      <c r="A890" s="46" t="s">
        <v>63</v>
      </c>
      <c r="B890" s="47" t="s">
        <v>64</v>
      </c>
      <c r="C890" s="48" t="s">
        <v>18</v>
      </c>
      <c r="D890" s="49">
        <v>1604.9</v>
      </c>
      <c r="E890" s="50">
        <v>17.440000000000001</v>
      </c>
      <c r="F890" s="50">
        <v>27989.456000000002</v>
      </c>
      <c r="G890" s="50">
        <v>20.14</v>
      </c>
      <c r="H890" s="50">
        <v>32322.69</v>
      </c>
    </row>
    <row r="891" spans="1:10" hidden="1" outlineLevel="2" x14ac:dyDescent="0.3">
      <c r="A891" s="46" t="s">
        <v>52</v>
      </c>
      <c r="B891" s="47" t="s">
        <v>290</v>
      </c>
      <c r="C891" s="48" t="s">
        <v>1</v>
      </c>
      <c r="D891" s="49">
        <v>69.180000000000007</v>
      </c>
      <c r="E891" s="50">
        <v>226.33</v>
      </c>
      <c r="F891" s="50">
        <v>15657.509400000003</v>
      </c>
      <c r="G891" s="50">
        <v>346.07</v>
      </c>
      <c r="H891" s="50">
        <v>23941.119999999999</v>
      </c>
    </row>
    <row r="892" spans="1:10" hidden="1" outlineLevel="2" x14ac:dyDescent="0.3">
      <c r="A892" s="46" t="s">
        <v>107</v>
      </c>
      <c r="B892" s="47" t="s">
        <v>108</v>
      </c>
      <c r="C892" s="48" t="s">
        <v>19</v>
      </c>
      <c r="D892" s="49">
        <v>4.55</v>
      </c>
      <c r="E892" s="50">
        <v>1959.07</v>
      </c>
      <c r="F892" s="50">
        <v>8913.7685000000001</v>
      </c>
      <c r="G892" s="50">
        <v>1899.19</v>
      </c>
      <c r="H892" s="50">
        <v>8641.31</v>
      </c>
    </row>
    <row r="893" spans="1:10" hidden="1" outlineLevel="1" x14ac:dyDescent="0.3">
      <c r="A893" s="56" t="s">
        <v>271</v>
      </c>
      <c r="B893" s="57" t="s">
        <v>272</v>
      </c>
      <c r="C893" s="58"/>
      <c r="D893" s="59"/>
      <c r="E893" s="60"/>
      <c r="F893" s="60">
        <v>376233.54760000005</v>
      </c>
      <c r="G893" s="60"/>
      <c r="H893" s="60">
        <v>438633.00999999995</v>
      </c>
      <c r="J893" s="66">
        <f>H893-F893</f>
        <v>62399.462399999902</v>
      </c>
    </row>
    <row r="894" spans="1:10" hidden="1" outlineLevel="1" x14ac:dyDescent="0.3">
      <c r="A894" s="61" t="s">
        <v>273</v>
      </c>
      <c r="B894" s="62" t="s">
        <v>85</v>
      </c>
      <c r="C894" s="63"/>
      <c r="D894" s="64"/>
      <c r="E894" s="65"/>
      <c r="F894" s="65"/>
      <c r="G894" s="65"/>
      <c r="H894" s="65"/>
    </row>
    <row r="895" spans="1:10" hidden="1" outlineLevel="2" x14ac:dyDescent="0.3">
      <c r="A895" s="46" t="s">
        <v>63</v>
      </c>
      <c r="B895" s="47" t="s">
        <v>64</v>
      </c>
      <c r="C895" s="48" t="s">
        <v>18</v>
      </c>
      <c r="D895" s="49">
        <v>1647</v>
      </c>
      <c r="E895" s="50">
        <v>17.440000000000001</v>
      </c>
      <c r="F895" s="50">
        <v>28723.68</v>
      </c>
      <c r="G895" s="50">
        <v>19.68</v>
      </c>
      <c r="H895" s="50">
        <v>32412.959999999999</v>
      </c>
    </row>
    <row r="896" spans="1:10" hidden="1" outlineLevel="2" x14ac:dyDescent="0.3">
      <c r="A896" s="46" t="s">
        <v>52</v>
      </c>
      <c r="B896" s="47" t="s">
        <v>290</v>
      </c>
      <c r="C896" s="48" t="s">
        <v>1</v>
      </c>
      <c r="D896" s="49">
        <v>205.21</v>
      </c>
      <c r="E896" s="50">
        <v>226.33</v>
      </c>
      <c r="F896" s="50">
        <v>46445.179300000003</v>
      </c>
      <c r="G896" s="50">
        <v>268.12</v>
      </c>
      <c r="H896" s="50">
        <v>55020.91</v>
      </c>
    </row>
    <row r="897" spans="1:8" hidden="1" outlineLevel="2" x14ac:dyDescent="0.3">
      <c r="A897" s="46" t="s">
        <v>107</v>
      </c>
      <c r="B897" s="47" t="s">
        <v>108</v>
      </c>
      <c r="C897" s="48" t="s">
        <v>19</v>
      </c>
      <c r="D897" s="49">
        <v>21.69</v>
      </c>
      <c r="E897" s="50">
        <v>1959.07</v>
      </c>
      <c r="F897" s="50">
        <v>42492.228300000002</v>
      </c>
      <c r="G897" s="50">
        <v>1864.78</v>
      </c>
      <c r="H897" s="50">
        <v>40447.08</v>
      </c>
    </row>
    <row r="898" spans="1:8" hidden="1" outlineLevel="2" x14ac:dyDescent="0.3">
      <c r="A898" s="46" t="s">
        <v>55</v>
      </c>
      <c r="B898" s="47" t="s">
        <v>56</v>
      </c>
      <c r="C898" s="48" t="s">
        <v>18</v>
      </c>
      <c r="D898" s="49">
        <v>976.7</v>
      </c>
      <c r="E898" s="50">
        <v>18.12</v>
      </c>
      <c r="F898" s="50">
        <v>17697.804</v>
      </c>
      <c r="G898" s="50">
        <v>19.75</v>
      </c>
      <c r="H898" s="50">
        <v>19289.830000000002</v>
      </c>
    </row>
    <row r="899" spans="1:8" hidden="1" outlineLevel="2" x14ac:dyDescent="0.3">
      <c r="A899" s="46" t="s">
        <v>60</v>
      </c>
      <c r="B899" s="47" t="s">
        <v>61</v>
      </c>
      <c r="C899" s="48" t="s">
        <v>18</v>
      </c>
      <c r="D899" s="49">
        <v>860</v>
      </c>
      <c r="E899" s="50">
        <v>17.27</v>
      </c>
      <c r="F899" s="50">
        <v>14852.199999999999</v>
      </c>
      <c r="G899" s="50">
        <v>19.38</v>
      </c>
      <c r="H899" s="50">
        <v>16666.8</v>
      </c>
    </row>
    <row r="900" spans="1:8" hidden="1" outlineLevel="1" x14ac:dyDescent="0.3">
      <c r="A900" s="61" t="s">
        <v>274</v>
      </c>
      <c r="B900" s="62" t="s">
        <v>266</v>
      </c>
      <c r="C900" s="63"/>
      <c r="D900" s="64"/>
      <c r="E900" s="65"/>
      <c r="F900" s="65"/>
      <c r="G900" s="65"/>
      <c r="H900" s="65"/>
    </row>
    <row r="901" spans="1:8" hidden="1" outlineLevel="2" x14ac:dyDescent="0.3">
      <c r="A901" s="46" t="s">
        <v>52</v>
      </c>
      <c r="B901" s="47" t="s">
        <v>290</v>
      </c>
      <c r="C901" s="48" t="s">
        <v>1</v>
      </c>
      <c r="D901" s="49">
        <v>210.33</v>
      </c>
      <c r="E901" s="50">
        <v>226.33</v>
      </c>
      <c r="F901" s="50">
        <v>47603.988900000004</v>
      </c>
      <c r="G901" s="50">
        <v>346.07</v>
      </c>
      <c r="H901" s="50">
        <v>72788.899999999994</v>
      </c>
    </row>
    <row r="902" spans="1:8" hidden="1" outlineLevel="2" x14ac:dyDescent="0.3">
      <c r="A902" s="46" t="s">
        <v>107</v>
      </c>
      <c r="B902" s="47" t="s">
        <v>285</v>
      </c>
      <c r="C902" s="48" t="s">
        <v>19</v>
      </c>
      <c r="D902" s="49">
        <v>20.61</v>
      </c>
      <c r="E902" s="50">
        <v>1959.07</v>
      </c>
      <c r="F902" s="50">
        <v>40376.432699999998</v>
      </c>
      <c r="G902" s="50">
        <v>1899.19</v>
      </c>
      <c r="H902" s="50">
        <v>39142.31</v>
      </c>
    </row>
    <row r="903" spans="1:8" hidden="1" outlineLevel="2" x14ac:dyDescent="0.3">
      <c r="A903" s="46" t="s">
        <v>55</v>
      </c>
      <c r="B903" s="47" t="s">
        <v>56</v>
      </c>
      <c r="C903" s="48" t="s">
        <v>18</v>
      </c>
      <c r="D903" s="49">
        <v>3294</v>
      </c>
      <c r="E903" s="50">
        <v>18.12</v>
      </c>
      <c r="F903" s="50">
        <v>59687.280000000006</v>
      </c>
      <c r="G903" s="50">
        <v>20.39</v>
      </c>
      <c r="H903" s="50">
        <v>67164.66</v>
      </c>
    </row>
    <row r="904" spans="1:8" hidden="1" outlineLevel="1" x14ac:dyDescent="0.3">
      <c r="A904" s="61" t="s">
        <v>275</v>
      </c>
      <c r="B904" s="62" t="s">
        <v>268</v>
      </c>
      <c r="C904" s="63"/>
      <c r="D904" s="64"/>
      <c r="E904" s="65"/>
      <c r="F904" s="65"/>
      <c r="G904" s="65"/>
      <c r="H904" s="65"/>
    </row>
    <row r="905" spans="1:8" hidden="1" outlineLevel="2" x14ac:dyDescent="0.3">
      <c r="A905" s="46" t="s">
        <v>55</v>
      </c>
      <c r="B905" s="47" t="s">
        <v>56</v>
      </c>
      <c r="C905" s="48" t="s">
        <v>18</v>
      </c>
      <c r="D905" s="49">
        <v>170.14</v>
      </c>
      <c r="E905" s="50">
        <v>18.12</v>
      </c>
      <c r="F905" s="50">
        <v>3082.9367999999999</v>
      </c>
      <c r="G905" s="50">
        <v>20.39</v>
      </c>
      <c r="H905" s="50">
        <v>3469.15</v>
      </c>
    </row>
    <row r="906" spans="1:8" hidden="1" outlineLevel="2" x14ac:dyDescent="0.3">
      <c r="A906" s="46" t="s">
        <v>63</v>
      </c>
      <c r="B906" s="47" t="s">
        <v>64</v>
      </c>
      <c r="C906" s="48" t="s">
        <v>18</v>
      </c>
      <c r="D906" s="49">
        <v>127.4</v>
      </c>
      <c r="E906" s="50">
        <v>17.440000000000001</v>
      </c>
      <c r="F906" s="50">
        <v>2221.8560000000002</v>
      </c>
      <c r="G906" s="50">
        <v>20.14</v>
      </c>
      <c r="H906" s="50">
        <v>2565.84</v>
      </c>
    </row>
    <row r="907" spans="1:8" hidden="1" outlineLevel="2" x14ac:dyDescent="0.3">
      <c r="A907" s="46" t="s">
        <v>60</v>
      </c>
      <c r="B907" s="47" t="s">
        <v>61</v>
      </c>
      <c r="C907" s="48" t="s">
        <v>18</v>
      </c>
      <c r="D907" s="49">
        <v>133.03</v>
      </c>
      <c r="E907" s="50">
        <v>17.27</v>
      </c>
      <c r="F907" s="50">
        <v>2297.4281000000001</v>
      </c>
      <c r="G907" s="50">
        <v>19.97</v>
      </c>
      <c r="H907" s="50">
        <v>2656.61</v>
      </c>
    </row>
    <row r="908" spans="1:8" hidden="1" outlineLevel="2" x14ac:dyDescent="0.3">
      <c r="A908" s="46" t="s">
        <v>52</v>
      </c>
      <c r="B908" s="47" t="s">
        <v>290</v>
      </c>
      <c r="C908" s="48" t="s">
        <v>1</v>
      </c>
      <c r="D908" s="49">
        <v>35</v>
      </c>
      <c r="E908" s="50">
        <v>226.33</v>
      </c>
      <c r="F908" s="50">
        <v>7921.55</v>
      </c>
      <c r="G908" s="50">
        <v>346.07</v>
      </c>
      <c r="H908" s="50">
        <v>12112.45</v>
      </c>
    </row>
    <row r="909" spans="1:8" hidden="1" outlineLevel="2" x14ac:dyDescent="0.3">
      <c r="A909" s="46" t="s">
        <v>107</v>
      </c>
      <c r="B909" s="47" t="s">
        <v>108</v>
      </c>
      <c r="C909" s="48" t="s">
        <v>19</v>
      </c>
      <c r="D909" s="49">
        <v>2.8</v>
      </c>
      <c r="E909" s="50">
        <v>1959.07</v>
      </c>
      <c r="F909" s="50">
        <v>5485.3959999999997</v>
      </c>
      <c r="G909" s="50">
        <v>1899.19</v>
      </c>
      <c r="H909" s="50">
        <v>5317.73</v>
      </c>
    </row>
    <row r="910" spans="1:8" hidden="1" outlineLevel="1" x14ac:dyDescent="0.3">
      <c r="A910" s="61" t="s">
        <v>276</v>
      </c>
      <c r="B910" s="62" t="s">
        <v>270</v>
      </c>
      <c r="C910" s="63"/>
      <c r="D910" s="64"/>
      <c r="E910" s="65"/>
      <c r="F910" s="65"/>
      <c r="G910" s="65"/>
      <c r="H910" s="65"/>
    </row>
    <row r="911" spans="1:8" hidden="1" outlineLevel="1" x14ac:dyDescent="0.3">
      <c r="A911" s="46" t="s">
        <v>55</v>
      </c>
      <c r="B911" s="47" t="s">
        <v>56</v>
      </c>
      <c r="C911" s="48" t="s">
        <v>18</v>
      </c>
      <c r="D911" s="49">
        <v>689.63</v>
      </c>
      <c r="E911" s="50">
        <v>18.12</v>
      </c>
      <c r="F911" s="50">
        <v>12496.095600000001</v>
      </c>
      <c r="G911" s="50">
        <v>20.39</v>
      </c>
      <c r="H911" s="50">
        <v>14061.56</v>
      </c>
    </row>
    <row r="912" spans="1:8" hidden="1" outlineLevel="1" x14ac:dyDescent="0.3">
      <c r="A912" s="46" t="s">
        <v>63</v>
      </c>
      <c r="B912" s="47" t="s">
        <v>64</v>
      </c>
      <c r="C912" s="48" t="s">
        <v>18</v>
      </c>
      <c r="D912" s="49">
        <v>1404.85</v>
      </c>
      <c r="E912" s="50">
        <v>17.440000000000001</v>
      </c>
      <c r="F912" s="50">
        <v>24500.583999999999</v>
      </c>
      <c r="G912" s="50">
        <v>20.14</v>
      </c>
      <c r="H912" s="50">
        <v>28293.68</v>
      </c>
    </row>
    <row r="913" spans="1:10" hidden="1" outlineLevel="1" x14ac:dyDescent="0.3">
      <c r="A913" s="46" t="s">
        <v>52</v>
      </c>
      <c r="B913" s="47" t="s">
        <v>290</v>
      </c>
      <c r="C913" s="48" t="s">
        <v>1</v>
      </c>
      <c r="D913" s="49">
        <v>59.18</v>
      </c>
      <c r="E913" s="50">
        <v>226.33</v>
      </c>
      <c r="F913" s="50">
        <v>13394.209400000002</v>
      </c>
      <c r="G913" s="50">
        <v>346.07</v>
      </c>
      <c r="H913" s="50">
        <v>20480.419999999998</v>
      </c>
    </row>
    <row r="914" spans="1:10" hidden="1" outlineLevel="1" x14ac:dyDescent="0.3">
      <c r="A914" s="46" t="s">
        <v>107</v>
      </c>
      <c r="B914" s="47" t="s">
        <v>108</v>
      </c>
      <c r="C914" s="48" t="s">
        <v>19</v>
      </c>
      <c r="D914" s="49">
        <v>3.55</v>
      </c>
      <c r="E914" s="50">
        <v>1959.07</v>
      </c>
      <c r="F914" s="50">
        <v>6954.6984999999995</v>
      </c>
      <c r="G914" s="50">
        <v>1899.19</v>
      </c>
      <c r="H914" s="50">
        <v>6742.12</v>
      </c>
    </row>
    <row r="915" spans="1:10" collapsed="1" x14ac:dyDescent="0.3">
      <c r="A915" s="41"/>
      <c r="B915" s="42"/>
      <c r="C915" s="43"/>
      <c r="D915" s="44"/>
      <c r="E915" s="45"/>
      <c r="F915" s="45"/>
      <c r="G915" s="45"/>
      <c r="H915" s="45"/>
    </row>
    <row r="916" spans="1:10" x14ac:dyDescent="0.3">
      <c r="A916" s="21"/>
      <c r="B916" s="21"/>
      <c r="C916" s="22"/>
      <c r="D916" s="23"/>
      <c r="E916" s="23" t="s">
        <v>291</v>
      </c>
      <c r="F916" s="38">
        <f>SUM(F13)</f>
        <v>11765795.294440746</v>
      </c>
      <c r="G916" s="23" t="s">
        <v>291</v>
      </c>
      <c r="H916" s="38">
        <f>SUM(H13)</f>
        <v>12916315.200100003</v>
      </c>
      <c r="I916" s="66"/>
      <c r="J916" s="66"/>
    </row>
    <row r="917" spans="1:10" x14ac:dyDescent="0.3">
      <c r="A917" s="19"/>
      <c r="B917" s="20" t="s">
        <v>279</v>
      </c>
      <c r="C917" s="18"/>
      <c r="D917" s="17"/>
      <c r="E917" s="28"/>
      <c r="F917" s="75"/>
      <c r="G917" s="75"/>
      <c r="H917" s="75"/>
    </row>
    <row r="918" spans="1:10" x14ac:dyDescent="0.3">
      <c r="A918" s="51" t="s">
        <v>17</v>
      </c>
      <c r="B918" s="52" t="s">
        <v>339</v>
      </c>
      <c r="C918" s="53"/>
      <c r="D918" s="54"/>
      <c r="E918" s="55" t="s">
        <v>280</v>
      </c>
      <c r="F918" s="89">
        <f>F919+F924+F962+F979+F983+F1000+F1008+F1026+F1037+F1041</f>
        <v>6339760.4898500005</v>
      </c>
      <c r="G918" s="89" t="s">
        <v>280</v>
      </c>
      <c r="H918" s="89">
        <v>6709818.8699999992</v>
      </c>
    </row>
    <row r="919" spans="1:10" outlineLevel="1" x14ac:dyDescent="0.3">
      <c r="A919" s="56" t="s">
        <v>23</v>
      </c>
      <c r="B919" s="57" t="s">
        <v>340</v>
      </c>
      <c r="C919" s="58"/>
      <c r="D919" s="59"/>
      <c r="E919" s="60"/>
      <c r="F919" s="90">
        <f>SUM(F920:F923)</f>
        <v>118373.56479999999</v>
      </c>
      <c r="G919" s="60"/>
      <c r="H919" s="90">
        <f>SUM(H920:H923)</f>
        <v>138077.82</v>
      </c>
      <c r="J919" s="66"/>
    </row>
    <row r="920" spans="1:10" ht="21.75" customHeight="1" outlineLevel="2" x14ac:dyDescent="0.3">
      <c r="A920" s="46" t="s">
        <v>341</v>
      </c>
      <c r="B920" s="76" t="s">
        <v>342</v>
      </c>
      <c r="C920" s="48" t="s">
        <v>1</v>
      </c>
      <c r="D920" s="49">
        <v>593.91999999999996</v>
      </c>
      <c r="E920" s="50">
        <v>196.69</v>
      </c>
      <c r="F920" s="50">
        <f t="shared" ref="F920:F982" si="1">D920*E920</f>
        <v>116818.12479999999</v>
      </c>
      <c r="G920" s="50">
        <v>215.09</v>
      </c>
      <c r="H920" s="50">
        <v>127746.25</v>
      </c>
      <c r="I920" s="66">
        <f>F920</f>
        <v>116818.12479999999</v>
      </c>
    </row>
    <row r="921" spans="1:10" outlineLevel="2" x14ac:dyDescent="0.3">
      <c r="A921" s="46" t="s">
        <v>343</v>
      </c>
      <c r="B921" s="47" t="s">
        <v>344</v>
      </c>
      <c r="C921" s="48" t="s">
        <v>345</v>
      </c>
      <c r="D921" s="49">
        <v>16</v>
      </c>
      <c r="E921" s="50">
        <v>66.94</v>
      </c>
      <c r="F921" s="50">
        <f t="shared" si="1"/>
        <v>1071.04</v>
      </c>
      <c r="G921" s="50">
        <v>378.91</v>
      </c>
      <c r="H921" s="50">
        <v>6062.56</v>
      </c>
    </row>
    <row r="922" spans="1:10" outlineLevel="2" x14ac:dyDescent="0.3">
      <c r="A922" s="46" t="s">
        <v>277</v>
      </c>
      <c r="B922" s="47" t="s">
        <v>346</v>
      </c>
      <c r="C922" s="48" t="s">
        <v>345</v>
      </c>
      <c r="D922" s="49">
        <v>1</v>
      </c>
      <c r="E922" s="50">
        <v>222.16</v>
      </c>
      <c r="F922" s="50">
        <f t="shared" si="1"/>
        <v>222.16</v>
      </c>
      <c r="G922" s="50">
        <v>2877.29</v>
      </c>
      <c r="H922" s="50">
        <v>2877.29</v>
      </c>
    </row>
    <row r="923" spans="1:10" outlineLevel="2" x14ac:dyDescent="0.3">
      <c r="A923" s="46" t="s">
        <v>347</v>
      </c>
      <c r="B923" s="47" t="s">
        <v>348</v>
      </c>
      <c r="C923" s="48" t="s">
        <v>345</v>
      </c>
      <c r="D923" s="49">
        <v>1</v>
      </c>
      <c r="E923" s="50">
        <v>262.24</v>
      </c>
      <c r="F923" s="50">
        <f t="shared" si="1"/>
        <v>262.24</v>
      </c>
      <c r="G923" s="50">
        <v>1391.72</v>
      </c>
      <c r="H923" s="50">
        <v>1391.72</v>
      </c>
    </row>
    <row r="924" spans="1:10" outlineLevel="1" x14ac:dyDescent="0.3">
      <c r="A924" s="56" t="s">
        <v>39</v>
      </c>
      <c r="B924" s="57" t="s">
        <v>349</v>
      </c>
      <c r="C924" s="58"/>
      <c r="D924" s="59"/>
      <c r="E924" s="60"/>
      <c r="F924" s="90">
        <f>SUM(F925:F961)</f>
        <v>1340692.5176500001</v>
      </c>
      <c r="G924" s="60"/>
      <c r="H924" s="90">
        <v>1613153.32</v>
      </c>
      <c r="J924" s="66">
        <f>I926+I927+I932+I933+I964+I965+I988+I991</f>
        <v>424341.27</v>
      </c>
    </row>
    <row r="925" spans="1:10" outlineLevel="2" x14ac:dyDescent="0.3">
      <c r="A925" s="266" t="s">
        <v>350</v>
      </c>
      <c r="B925" s="263" t="s">
        <v>351</v>
      </c>
      <c r="C925" s="264" t="s">
        <v>1</v>
      </c>
      <c r="D925" s="265">
        <v>801.82</v>
      </c>
      <c r="E925" s="235">
        <v>259.52</v>
      </c>
      <c r="F925" s="235">
        <f t="shared" si="1"/>
        <v>208088.32639999999</v>
      </c>
      <c r="G925" s="50">
        <v>315.54000000000002</v>
      </c>
      <c r="H925" s="50">
        <v>253006.28</v>
      </c>
    </row>
    <row r="926" spans="1:10" outlineLevel="2" x14ac:dyDescent="0.3">
      <c r="A926" s="321" t="s">
        <v>352</v>
      </c>
      <c r="B926" s="322" t="s">
        <v>353</v>
      </c>
      <c r="C926" s="323" t="s">
        <v>345</v>
      </c>
      <c r="D926" s="324">
        <v>62</v>
      </c>
      <c r="E926" s="325">
        <v>543.36</v>
      </c>
      <c r="F926" s="325">
        <f t="shared" si="1"/>
        <v>33688.32</v>
      </c>
      <c r="G926" s="50">
        <v>83.23</v>
      </c>
      <c r="H926" s="50">
        <v>5160.26</v>
      </c>
      <c r="I926" s="66">
        <f>F926</f>
        <v>33688.32</v>
      </c>
    </row>
    <row r="927" spans="1:10" outlineLevel="2" x14ac:dyDescent="0.3">
      <c r="A927" s="321" t="s">
        <v>354</v>
      </c>
      <c r="B927" s="322" t="s">
        <v>355</v>
      </c>
      <c r="C927" s="323" t="s">
        <v>345</v>
      </c>
      <c r="D927" s="324">
        <v>30</v>
      </c>
      <c r="E927" s="325">
        <v>793.32</v>
      </c>
      <c r="F927" s="325">
        <f t="shared" si="1"/>
        <v>23799.600000000002</v>
      </c>
      <c r="G927" s="50">
        <v>124.87</v>
      </c>
      <c r="H927" s="50">
        <v>3746.1</v>
      </c>
      <c r="I927" s="66">
        <f>F927</f>
        <v>23799.600000000002</v>
      </c>
    </row>
    <row r="928" spans="1:10" outlineLevel="2" x14ac:dyDescent="0.3">
      <c r="A928" s="46" t="s">
        <v>356</v>
      </c>
      <c r="B928" s="47" t="s">
        <v>357</v>
      </c>
      <c r="C928" s="48" t="s">
        <v>2</v>
      </c>
      <c r="D928" s="49">
        <v>218</v>
      </c>
      <c r="E928" s="50">
        <v>127.93</v>
      </c>
      <c r="F928" s="50">
        <f t="shared" si="1"/>
        <v>27888.74</v>
      </c>
      <c r="G928" s="50">
        <v>191.8</v>
      </c>
      <c r="H928" s="50">
        <v>41812.400000000001</v>
      </c>
    </row>
    <row r="929" spans="1:9" outlineLevel="2" x14ac:dyDescent="0.3">
      <c r="A929" s="46" t="s">
        <v>358</v>
      </c>
      <c r="B929" s="47" t="s">
        <v>359</v>
      </c>
      <c r="C929" s="48" t="s">
        <v>2</v>
      </c>
      <c r="D929" s="49">
        <v>144</v>
      </c>
      <c r="E929" s="50">
        <v>199.51</v>
      </c>
      <c r="F929" s="50">
        <f t="shared" si="1"/>
        <v>28729.439999999999</v>
      </c>
      <c r="G929" s="50">
        <v>275.38</v>
      </c>
      <c r="H929" s="50">
        <v>39654.720000000001</v>
      </c>
    </row>
    <row r="930" spans="1:9" outlineLevel="2" x14ac:dyDescent="0.3">
      <c r="A930" s="46" t="s">
        <v>360</v>
      </c>
      <c r="B930" s="47" t="s">
        <v>361</v>
      </c>
      <c r="C930" s="48" t="s">
        <v>2</v>
      </c>
      <c r="D930" s="49">
        <v>88.4</v>
      </c>
      <c r="E930" s="50">
        <v>280.08999999999997</v>
      </c>
      <c r="F930" s="50">
        <f t="shared" si="1"/>
        <v>24759.955999999998</v>
      </c>
      <c r="G930" s="50">
        <v>353.19</v>
      </c>
      <c r="H930" s="50">
        <v>31222</v>
      </c>
    </row>
    <row r="931" spans="1:9" outlineLevel="2" x14ac:dyDescent="0.3">
      <c r="A931" s="46" t="s">
        <v>362</v>
      </c>
      <c r="B931" s="47" t="s">
        <v>363</v>
      </c>
      <c r="C931" s="48" t="s">
        <v>2</v>
      </c>
      <c r="D931" s="49">
        <v>4</v>
      </c>
      <c r="E931" s="50">
        <v>336.46</v>
      </c>
      <c r="F931" s="50">
        <f t="shared" si="1"/>
        <v>1345.84</v>
      </c>
      <c r="G931" s="50">
        <v>491.79</v>
      </c>
      <c r="H931" s="50">
        <v>1967.16</v>
      </c>
    </row>
    <row r="932" spans="1:9" outlineLevel="2" x14ac:dyDescent="0.3">
      <c r="A932" s="321" t="s">
        <v>364</v>
      </c>
      <c r="B932" s="322" t="s">
        <v>365</v>
      </c>
      <c r="C932" s="323" t="s">
        <v>345</v>
      </c>
      <c r="D932" s="324">
        <v>23</v>
      </c>
      <c r="E932" s="325">
        <v>1014.12</v>
      </c>
      <c r="F932" s="325">
        <f t="shared" si="1"/>
        <v>23324.76</v>
      </c>
      <c r="G932" s="50">
        <v>166.5</v>
      </c>
      <c r="H932" s="50">
        <v>3829.5</v>
      </c>
      <c r="I932" s="66">
        <f>F932</f>
        <v>23324.76</v>
      </c>
    </row>
    <row r="933" spans="1:9" outlineLevel="2" x14ac:dyDescent="0.3">
      <c r="A933" s="321" t="s">
        <v>366</v>
      </c>
      <c r="B933" s="322" t="s">
        <v>367</v>
      </c>
      <c r="C933" s="323" t="s">
        <v>345</v>
      </c>
      <c r="D933" s="324">
        <v>1</v>
      </c>
      <c r="E933" s="325">
        <v>1220.31</v>
      </c>
      <c r="F933" s="325">
        <f t="shared" si="1"/>
        <v>1220.31</v>
      </c>
      <c r="G933" s="50">
        <v>208.1</v>
      </c>
      <c r="H933" s="50">
        <v>208.1</v>
      </c>
      <c r="I933" s="66">
        <f>F933</f>
        <v>1220.31</v>
      </c>
    </row>
    <row r="934" spans="1:9" outlineLevel="2" x14ac:dyDescent="0.3">
      <c r="A934" s="46" t="s">
        <v>368</v>
      </c>
      <c r="B934" s="47" t="s">
        <v>369</v>
      </c>
      <c r="C934" s="48" t="s">
        <v>2</v>
      </c>
      <c r="D934" s="49">
        <v>190</v>
      </c>
      <c r="E934" s="50">
        <v>228.01</v>
      </c>
      <c r="F934" s="50">
        <f t="shared" si="1"/>
        <v>43321.9</v>
      </c>
      <c r="G934" s="50">
        <v>249.1</v>
      </c>
      <c r="H934" s="50">
        <v>47329</v>
      </c>
    </row>
    <row r="935" spans="1:9" outlineLevel="2" x14ac:dyDescent="0.3">
      <c r="A935" s="46" t="s">
        <v>370</v>
      </c>
      <c r="B935" s="47" t="s">
        <v>371</v>
      </c>
      <c r="C935" s="48" t="s">
        <v>2</v>
      </c>
      <c r="D935" s="49">
        <v>222.73</v>
      </c>
      <c r="E935" s="50">
        <v>228.01</v>
      </c>
      <c r="F935" s="50">
        <f t="shared" si="1"/>
        <v>50784.667299999994</v>
      </c>
      <c r="G935" s="50">
        <v>264.58</v>
      </c>
      <c r="H935" s="50">
        <v>58929.9</v>
      </c>
    </row>
    <row r="936" spans="1:9" outlineLevel="2" x14ac:dyDescent="0.3">
      <c r="A936" s="46" t="s">
        <v>372</v>
      </c>
      <c r="B936" s="47" t="s">
        <v>373</v>
      </c>
      <c r="C936" s="48" t="s">
        <v>2</v>
      </c>
      <c r="D936" s="49">
        <v>222.73</v>
      </c>
      <c r="E936" s="50">
        <v>228.01</v>
      </c>
      <c r="F936" s="50">
        <f t="shared" si="1"/>
        <v>50784.667299999994</v>
      </c>
      <c r="G936" s="50">
        <v>268.58999999999997</v>
      </c>
      <c r="H936" s="50">
        <v>59823.05</v>
      </c>
    </row>
    <row r="937" spans="1:9" outlineLevel="2" x14ac:dyDescent="0.3">
      <c r="A937" s="46" t="s">
        <v>374</v>
      </c>
      <c r="B937" s="47" t="s">
        <v>375</v>
      </c>
      <c r="C937" s="48" t="s">
        <v>1</v>
      </c>
      <c r="D937" s="49">
        <v>1655.02</v>
      </c>
      <c r="E937" s="50">
        <v>160.04</v>
      </c>
      <c r="F937" s="50">
        <f t="shared" si="1"/>
        <v>264869.4008</v>
      </c>
      <c r="G937" s="50">
        <v>182.44</v>
      </c>
      <c r="H937" s="50">
        <v>301941.84999999998</v>
      </c>
    </row>
    <row r="938" spans="1:9" outlineLevel="2" x14ac:dyDescent="0.3">
      <c r="A938" s="266" t="s">
        <v>376</v>
      </c>
      <c r="B938" s="263" t="s">
        <v>377</v>
      </c>
      <c r="C938" s="264" t="s">
        <v>1</v>
      </c>
      <c r="D938" s="265">
        <v>1550.6759999999999</v>
      </c>
      <c r="E938" s="235">
        <v>161.30000000000001</v>
      </c>
      <c r="F938" s="235">
        <f t="shared" si="1"/>
        <v>250124.03880000001</v>
      </c>
      <c r="G938" s="50">
        <v>171.05</v>
      </c>
      <c r="H938" s="50">
        <v>265243.81</v>
      </c>
    </row>
    <row r="939" spans="1:9" outlineLevel="2" x14ac:dyDescent="0.3">
      <c r="A939" s="46" t="s">
        <v>378</v>
      </c>
      <c r="B939" s="47" t="s">
        <v>379</v>
      </c>
      <c r="C939" s="48" t="s">
        <v>2</v>
      </c>
      <c r="D939" s="49">
        <v>173.5</v>
      </c>
      <c r="E939" s="50">
        <v>47.07</v>
      </c>
      <c r="F939" s="50">
        <f t="shared" si="1"/>
        <v>8166.6450000000004</v>
      </c>
      <c r="G939" s="50">
        <v>73.75</v>
      </c>
      <c r="H939" s="50">
        <v>12795.63</v>
      </c>
    </row>
    <row r="940" spans="1:9" outlineLevel="2" x14ac:dyDescent="0.3">
      <c r="A940" s="46" t="s">
        <v>380</v>
      </c>
      <c r="B940" s="47" t="s">
        <v>381</v>
      </c>
      <c r="C940" s="48" t="s">
        <v>1</v>
      </c>
      <c r="D940" s="49">
        <v>17.3</v>
      </c>
      <c r="E940" s="50">
        <v>301.88</v>
      </c>
      <c r="F940" s="50">
        <f t="shared" si="1"/>
        <v>5222.5240000000003</v>
      </c>
      <c r="G940" s="50">
        <v>202.76</v>
      </c>
      <c r="H940" s="50">
        <v>3507.75</v>
      </c>
    </row>
    <row r="941" spans="1:9" outlineLevel="2" x14ac:dyDescent="0.3">
      <c r="A941" s="46" t="s">
        <v>382</v>
      </c>
      <c r="B941" s="47" t="s">
        <v>383</v>
      </c>
      <c r="C941" s="48" t="s">
        <v>384</v>
      </c>
      <c r="D941" s="49">
        <v>5</v>
      </c>
      <c r="E941" s="50">
        <v>57.96</v>
      </c>
      <c r="F941" s="50">
        <f t="shared" si="1"/>
        <v>289.8</v>
      </c>
      <c r="G941" s="50">
        <v>297.51</v>
      </c>
      <c r="H941" s="50">
        <v>1487.55</v>
      </c>
    </row>
    <row r="942" spans="1:9" outlineLevel="2" x14ac:dyDescent="0.3">
      <c r="A942" s="266" t="s">
        <v>385</v>
      </c>
      <c r="B942" s="263" t="s">
        <v>386</v>
      </c>
      <c r="C942" s="264" t="s">
        <v>1</v>
      </c>
      <c r="D942" s="265">
        <v>412.40499999999997</v>
      </c>
      <c r="E942" s="235">
        <v>253.39</v>
      </c>
      <c r="F942" s="235">
        <f t="shared" si="1"/>
        <v>104499.30294999998</v>
      </c>
      <c r="G942" s="50">
        <v>282.69</v>
      </c>
      <c r="H942" s="50">
        <v>116584.18</v>
      </c>
    </row>
    <row r="943" spans="1:9" outlineLevel="2" x14ac:dyDescent="0.3">
      <c r="A943" s="46" t="s">
        <v>387</v>
      </c>
      <c r="B943" s="47" t="s">
        <v>388</v>
      </c>
      <c r="C943" s="48" t="s">
        <v>345</v>
      </c>
      <c r="D943" s="49">
        <v>2</v>
      </c>
      <c r="E943" s="50">
        <v>779.56</v>
      </c>
      <c r="F943" s="50">
        <f t="shared" si="1"/>
        <v>1559.12</v>
      </c>
      <c r="G943" s="50">
        <v>1070.3399999999999</v>
      </c>
      <c r="H943" s="50">
        <v>2140.6799999999998</v>
      </c>
    </row>
    <row r="944" spans="1:9" outlineLevel="2" x14ac:dyDescent="0.3">
      <c r="A944" s="46" t="s">
        <v>389</v>
      </c>
      <c r="B944" s="47" t="s">
        <v>390</v>
      </c>
      <c r="C944" s="48" t="s">
        <v>345</v>
      </c>
      <c r="D944" s="49">
        <v>2</v>
      </c>
      <c r="E944" s="50">
        <v>675.38</v>
      </c>
      <c r="F944" s="50">
        <f t="shared" si="1"/>
        <v>1350.76</v>
      </c>
      <c r="G944" s="50">
        <v>907.47</v>
      </c>
      <c r="H944" s="50">
        <v>1814.94</v>
      </c>
    </row>
    <row r="945" spans="1:8" outlineLevel="2" x14ac:dyDescent="0.3">
      <c r="A945" s="46" t="s">
        <v>391</v>
      </c>
      <c r="B945" s="47" t="s">
        <v>392</v>
      </c>
      <c r="C945" s="48" t="s">
        <v>2</v>
      </c>
      <c r="D945" s="49">
        <v>3.8</v>
      </c>
      <c r="E945" s="50">
        <v>172.79</v>
      </c>
      <c r="F945" s="50">
        <f t="shared" si="1"/>
        <v>656.60199999999998</v>
      </c>
      <c r="G945" s="50">
        <v>246.54</v>
      </c>
      <c r="H945" s="50">
        <v>936.85</v>
      </c>
    </row>
    <row r="946" spans="1:8" outlineLevel="2" x14ac:dyDescent="0.3">
      <c r="A946" s="46" t="s">
        <v>393</v>
      </c>
      <c r="B946" s="47" t="s">
        <v>394</v>
      </c>
      <c r="C946" s="48" t="s">
        <v>345</v>
      </c>
      <c r="D946" s="49">
        <v>1</v>
      </c>
      <c r="E946" s="50">
        <v>275.24</v>
      </c>
      <c r="F946" s="50">
        <f t="shared" si="1"/>
        <v>275.24</v>
      </c>
      <c r="G946" s="50">
        <v>721.77</v>
      </c>
      <c r="H946" s="50">
        <v>721.77</v>
      </c>
    </row>
    <row r="947" spans="1:8" outlineLevel="2" x14ac:dyDescent="0.3">
      <c r="A947" s="46" t="s">
        <v>395</v>
      </c>
      <c r="B947" s="47" t="s">
        <v>396</v>
      </c>
      <c r="C947" s="48" t="s">
        <v>2</v>
      </c>
      <c r="D947" s="49">
        <v>715</v>
      </c>
      <c r="E947" s="50">
        <v>36.11</v>
      </c>
      <c r="F947" s="50">
        <f t="shared" si="1"/>
        <v>25818.649999999998</v>
      </c>
      <c r="G947" s="50">
        <v>94.54</v>
      </c>
      <c r="H947" s="50">
        <v>67596.100000000006</v>
      </c>
    </row>
    <row r="948" spans="1:8" outlineLevel="2" x14ac:dyDescent="0.3">
      <c r="A948" s="46" t="s">
        <v>397</v>
      </c>
      <c r="B948" s="47" t="s">
        <v>398</v>
      </c>
      <c r="C948" s="48" t="s">
        <v>2</v>
      </c>
      <c r="D948" s="49">
        <v>27.69</v>
      </c>
      <c r="E948" s="50">
        <v>907.68</v>
      </c>
      <c r="F948" s="50">
        <f t="shared" si="1"/>
        <v>25133.659199999998</v>
      </c>
      <c r="G948" s="50">
        <v>2840.35</v>
      </c>
      <c r="H948" s="50">
        <v>78649.289999999994</v>
      </c>
    </row>
    <row r="949" spans="1:8" outlineLevel="2" x14ac:dyDescent="0.3">
      <c r="A949" s="46" t="s">
        <v>399</v>
      </c>
      <c r="B949" s="47" t="s">
        <v>400</v>
      </c>
      <c r="C949" s="48" t="s">
        <v>2</v>
      </c>
      <c r="D949" s="49">
        <v>11.16</v>
      </c>
      <c r="E949" s="50">
        <v>187.44</v>
      </c>
      <c r="F949" s="50">
        <f t="shared" si="1"/>
        <v>2091.8303999999998</v>
      </c>
      <c r="G949" s="50">
        <v>239.45</v>
      </c>
      <c r="H949" s="50">
        <v>2672.26</v>
      </c>
    </row>
    <row r="950" spans="1:8" outlineLevel="2" x14ac:dyDescent="0.3">
      <c r="A950" s="46" t="s">
        <v>401</v>
      </c>
      <c r="B950" s="47" t="s">
        <v>402</v>
      </c>
      <c r="C950" s="48" t="s">
        <v>403</v>
      </c>
      <c r="D950" s="49">
        <v>1</v>
      </c>
      <c r="E950" s="50">
        <v>2783.67</v>
      </c>
      <c r="F950" s="50">
        <f t="shared" si="1"/>
        <v>2783.67</v>
      </c>
      <c r="G950" s="50">
        <v>4711.5600000000004</v>
      </c>
      <c r="H950" s="50">
        <v>4711.5600000000004</v>
      </c>
    </row>
    <row r="951" spans="1:8" outlineLevel="2" x14ac:dyDescent="0.3">
      <c r="A951" s="46" t="s">
        <v>404</v>
      </c>
      <c r="B951" s="47" t="s">
        <v>405</v>
      </c>
      <c r="C951" s="48" t="s">
        <v>403</v>
      </c>
      <c r="D951" s="49">
        <v>1</v>
      </c>
      <c r="E951" s="50">
        <v>4929.3999999999996</v>
      </c>
      <c r="F951" s="50">
        <f t="shared" si="1"/>
        <v>4929.3999999999996</v>
      </c>
      <c r="G951" s="50">
        <v>8103.1</v>
      </c>
      <c r="H951" s="50">
        <v>8103.1</v>
      </c>
    </row>
    <row r="952" spans="1:8" outlineLevel="2" x14ac:dyDescent="0.3">
      <c r="A952" s="46" t="s">
        <v>406</v>
      </c>
      <c r="B952" s="47" t="s">
        <v>407</v>
      </c>
      <c r="C952" s="48" t="s">
        <v>403</v>
      </c>
      <c r="D952" s="49">
        <v>1</v>
      </c>
      <c r="E952" s="50">
        <v>1619.35</v>
      </c>
      <c r="F952" s="50">
        <f t="shared" si="1"/>
        <v>1619.35</v>
      </c>
      <c r="G952" s="50">
        <v>2819.61</v>
      </c>
      <c r="H952" s="50">
        <v>2819.61</v>
      </c>
    </row>
    <row r="953" spans="1:8" outlineLevel="2" x14ac:dyDescent="0.3">
      <c r="A953" s="46" t="s">
        <v>408</v>
      </c>
      <c r="B953" s="47" t="s">
        <v>409</v>
      </c>
      <c r="C953" s="48" t="s">
        <v>403</v>
      </c>
      <c r="D953" s="49">
        <v>2</v>
      </c>
      <c r="E953" s="50">
        <v>3122.7</v>
      </c>
      <c r="F953" s="50">
        <f t="shared" si="1"/>
        <v>6245.4</v>
      </c>
      <c r="G953" s="50">
        <v>5161.3999999999996</v>
      </c>
      <c r="H953" s="50">
        <v>10322.799999999999</v>
      </c>
    </row>
    <row r="954" spans="1:8" outlineLevel="2" x14ac:dyDescent="0.3">
      <c r="A954" s="46" t="s">
        <v>410</v>
      </c>
      <c r="B954" s="47" t="s">
        <v>411</v>
      </c>
      <c r="C954" s="48" t="s">
        <v>403</v>
      </c>
      <c r="D954" s="49">
        <v>3</v>
      </c>
      <c r="E954" s="50">
        <v>5594.11</v>
      </c>
      <c r="F954" s="50">
        <f t="shared" si="1"/>
        <v>16782.329999999998</v>
      </c>
      <c r="G954" s="50">
        <v>9185.82</v>
      </c>
      <c r="H954" s="50">
        <v>27557.46</v>
      </c>
    </row>
    <row r="955" spans="1:8" outlineLevel="2" x14ac:dyDescent="0.3">
      <c r="A955" s="46" t="s">
        <v>412</v>
      </c>
      <c r="B955" s="47" t="s">
        <v>413</v>
      </c>
      <c r="C955" s="48" t="s">
        <v>403</v>
      </c>
      <c r="D955" s="49">
        <v>1</v>
      </c>
      <c r="E955" s="50">
        <v>1449.82</v>
      </c>
      <c r="F955" s="50">
        <f t="shared" si="1"/>
        <v>1449.82</v>
      </c>
      <c r="G955" s="50">
        <v>3900.42</v>
      </c>
      <c r="H955" s="50">
        <v>3900.42</v>
      </c>
    </row>
    <row r="956" spans="1:8" outlineLevel="2" x14ac:dyDescent="0.3">
      <c r="A956" s="46" t="s">
        <v>414</v>
      </c>
      <c r="B956" s="47" t="s">
        <v>415</v>
      </c>
      <c r="C956" s="48" t="s">
        <v>403</v>
      </c>
      <c r="D956" s="49">
        <v>1</v>
      </c>
      <c r="E956" s="50">
        <v>1672.88</v>
      </c>
      <c r="F956" s="50">
        <f t="shared" si="1"/>
        <v>1672.88</v>
      </c>
      <c r="G956" s="50">
        <v>3865.14</v>
      </c>
      <c r="H956" s="50">
        <v>3865.14</v>
      </c>
    </row>
    <row r="957" spans="1:8" outlineLevel="2" x14ac:dyDescent="0.3">
      <c r="A957" s="46" t="s">
        <v>416</v>
      </c>
      <c r="B957" s="47" t="s">
        <v>417</v>
      </c>
      <c r="C957" s="48" t="s">
        <v>403</v>
      </c>
      <c r="D957" s="49">
        <v>2</v>
      </c>
      <c r="E957" s="50">
        <v>7792.31</v>
      </c>
      <c r="F957" s="50">
        <f t="shared" si="1"/>
        <v>15584.62</v>
      </c>
      <c r="G957" s="50">
        <v>16479.16</v>
      </c>
      <c r="H957" s="50">
        <v>32958.32</v>
      </c>
    </row>
    <row r="958" spans="1:8" outlineLevel="2" x14ac:dyDescent="0.3">
      <c r="A958" s="46" t="s">
        <v>418</v>
      </c>
      <c r="B958" s="47" t="s">
        <v>419</v>
      </c>
      <c r="C958" s="48" t="s">
        <v>403</v>
      </c>
      <c r="D958" s="49">
        <v>1</v>
      </c>
      <c r="E958" s="50">
        <v>9626.4500000000007</v>
      </c>
      <c r="F958" s="50">
        <f t="shared" si="1"/>
        <v>9626.4500000000007</v>
      </c>
      <c r="G958" s="50">
        <v>24300.54</v>
      </c>
      <c r="H958" s="50">
        <v>24300.54</v>
      </c>
    </row>
    <row r="959" spans="1:8" outlineLevel="2" x14ac:dyDescent="0.3">
      <c r="A959" s="46" t="s">
        <v>420</v>
      </c>
      <c r="B959" s="47" t="s">
        <v>421</v>
      </c>
      <c r="C959" s="48" t="s">
        <v>403</v>
      </c>
      <c r="D959" s="49">
        <v>1</v>
      </c>
      <c r="E959" s="50">
        <v>1427.57</v>
      </c>
      <c r="F959" s="50">
        <f t="shared" si="1"/>
        <v>1427.57</v>
      </c>
      <c r="G959" s="50">
        <v>2491.96</v>
      </c>
      <c r="H959" s="50">
        <v>2491.96</v>
      </c>
    </row>
    <row r="960" spans="1:8" outlineLevel="2" x14ac:dyDescent="0.3">
      <c r="A960" s="46" t="s">
        <v>422</v>
      </c>
      <c r="B960" s="47" t="s">
        <v>423</v>
      </c>
      <c r="C960" s="48" t="s">
        <v>2</v>
      </c>
      <c r="D960" s="49">
        <v>28.65</v>
      </c>
      <c r="E960" s="50">
        <v>695.71</v>
      </c>
      <c r="F960" s="50">
        <f t="shared" si="1"/>
        <v>19932.091499999999</v>
      </c>
      <c r="G960" s="50">
        <v>882.04</v>
      </c>
      <c r="H960" s="50">
        <v>25270.45</v>
      </c>
    </row>
    <row r="961" spans="1:9" outlineLevel="2" x14ac:dyDescent="0.3">
      <c r="A961" s="46" t="s">
        <v>424</v>
      </c>
      <c r="B961" s="47" t="s">
        <v>425</v>
      </c>
      <c r="C961" s="48" t="s">
        <v>2</v>
      </c>
      <c r="D961" s="49">
        <v>58.9</v>
      </c>
      <c r="E961" s="50">
        <v>863.24</v>
      </c>
      <c r="F961" s="50">
        <f t="shared" si="1"/>
        <v>50844.835999999996</v>
      </c>
      <c r="G961" s="50">
        <v>1087.79</v>
      </c>
      <c r="H961" s="50">
        <v>64070.83</v>
      </c>
    </row>
    <row r="962" spans="1:9" outlineLevel="1" x14ac:dyDescent="0.3">
      <c r="A962" s="56" t="s">
        <v>426</v>
      </c>
      <c r="B962" s="57" t="s">
        <v>427</v>
      </c>
      <c r="C962" s="58"/>
      <c r="D962" s="59"/>
      <c r="E962" s="60"/>
      <c r="F962" s="90">
        <f>SUM(F963:F978)</f>
        <v>2484034.6848000004</v>
      </c>
      <c r="G962" s="60"/>
      <c r="H962" s="90">
        <v>2201957.16</v>
      </c>
      <c r="I962" s="66"/>
    </row>
    <row r="963" spans="1:9" outlineLevel="2" x14ac:dyDescent="0.3">
      <c r="A963" s="46" t="s">
        <v>428</v>
      </c>
      <c r="B963" s="47" t="s">
        <v>351</v>
      </c>
      <c r="C963" s="48" t="s">
        <v>1</v>
      </c>
      <c r="D963" s="49">
        <v>1595.16</v>
      </c>
      <c r="E963" s="50">
        <v>259.52</v>
      </c>
      <c r="F963" s="50">
        <f t="shared" si="1"/>
        <v>413975.92320000002</v>
      </c>
      <c r="G963" s="50">
        <v>343.45</v>
      </c>
      <c r="H963" s="50">
        <v>547857.69999999995</v>
      </c>
    </row>
    <row r="964" spans="1:9" outlineLevel="2" x14ac:dyDescent="0.3">
      <c r="A964" s="321" t="s">
        <v>429</v>
      </c>
      <c r="B964" s="322" t="s">
        <v>353</v>
      </c>
      <c r="C964" s="323" t="s">
        <v>345</v>
      </c>
      <c r="D964" s="324">
        <v>308</v>
      </c>
      <c r="E964" s="325">
        <v>543.36</v>
      </c>
      <c r="F964" s="325">
        <f t="shared" si="1"/>
        <v>167354.88</v>
      </c>
      <c r="G964" s="50">
        <v>83.23</v>
      </c>
      <c r="H964" s="50">
        <v>25634.84</v>
      </c>
      <c r="I964" s="66">
        <f>F964</f>
        <v>167354.88</v>
      </c>
    </row>
    <row r="965" spans="1:9" outlineLevel="2" x14ac:dyDescent="0.3">
      <c r="A965" s="321" t="s">
        <v>430</v>
      </c>
      <c r="B965" s="322" t="s">
        <v>431</v>
      </c>
      <c r="C965" s="323" t="s">
        <v>345</v>
      </c>
      <c r="D965" s="324">
        <v>119</v>
      </c>
      <c r="E965" s="325">
        <v>793.32</v>
      </c>
      <c r="F965" s="325">
        <f t="shared" si="1"/>
        <v>94405.08</v>
      </c>
      <c r="G965" s="50">
        <v>124.87</v>
      </c>
      <c r="H965" s="50">
        <v>14859.53</v>
      </c>
      <c r="I965" s="66">
        <f>F965</f>
        <v>94405.08</v>
      </c>
    </row>
    <row r="966" spans="1:9" outlineLevel="2" x14ac:dyDescent="0.3">
      <c r="A966" s="46" t="s">
        <v>432</v>
      </c>
      <c r="B966" s="47" t="s">
        <v>433</v>
      </c>
      <c r="C966" s="48" t="s">
        <v>2</v>
      </c>
      <c r="D966" s="49">
        <v>1014.3</v>
      </c>
      <c r="E966" s="50">
        <v>199.51</v>
      </c>
      <c r="F966" s="50">
        <f t="shared" si="1"/>
        <v>202362.99299999999</v>
      </c>
      <c r="G966" s="50">
        <v>191.8</v>
      </c>
      <c r="H966" s="50">
        <v>194542.74</v>
      </c>
    </row>
    <row r="967" spans="1:9" outlineLevel="2" x14ac:dyDescent="0.3">
      <c r="A967" s="46" t="s">
        <v>434</v>
      </c>
      <c r="B967" s="47" t="s">
        <v>359</v>
      </c>
      <c r="C967" s="48" t="s">
        <v>2</v>
      </c>
      <c r="D967" s="49">
        <v>308.7</v>
      </c>
      <c r="E967" s="50">
        <v>199.51</v>
      </c>
      <c r="F967" s="50">
        <f t="shared" si="1"/>
        <v>61588.736999999994</v>
      </c>
      <c r="G967" s="50">
        <v>275.38</v>
      </c>
      <c r="H967" s="50">
        <v>85009.81</v>
      </c>
    </row>
    <row r="968" spans="1:9" outlineLevel="2" x14ac:dyDescent="0.3">
      <c r="A968" s="46" t="s">
        <v>435</v>
      </c>
      <c r="B968" s="47" t="s">
        <v>436</v>
      </c>
      <c r="C968" s="48" t="s">
        <v>2</v>
      </c>
      <c r="D968" s="49">
        <v>531.72</v>
      </c>
      <c r="E968" s="50">
        <v>203.08</v>
      </c>
      <c r="F968" s="50">
        <f t="shared" si="1"/>
        <v>107981.69760000001</v>
      </c>
      <c r="G968" s="50">
        <v>249.1</v>
      </c>
      <c r="H968" s="50">
        <v>132451.45000000001</v>
      </c>
    </row>
    <row r="969" spans="1:9" outlineLevel="2" x14ac:dyDescent="0.3">
      <c r="A969" s="46" t="s">
        <v>437</v>
      </c>
      <c r="B969" s="47" t="s">
        <v>438</v>
      </c>
      <c r="C969" s="48" t="s">
        <v>2</v>
      </c>
      <c r="D969" s="49">
        <v>584.89</v>
      </c>
      <c r="E969" s="50">
        <v>201.09</v>
      </c>
      <c r="F969" s="50">
        <f t="shared" si="1"/>
        <v>117615.5301</v>
      </c>
      <c r="G969" s="50">
        <v>264.64</v>
      </c>
      <c r="H969" s="50">
        <v>154785.29</v>
      </c>
    </row>
    <row r="970" spans="1:9" outlineLevel="2" x14ac:dyDescent="0.3">
      <c r="A970" s="46" t="s">
        <v>439</v>
      </c>
      <c r="B970" s="47" t="s">
        <v>440</v>
      </c>
      <c r="C970" s="48" t="s">
        <v>2</v>
      </c>
      <c r="D970" s="49">
        <v>531.72</v>
      </c>
      <c r="E970" s="50">
        <v>201.09</v>
      </c>
      <c r="F970" s="50">
        <f t="shared" si="1"/>
        <v>106923.5748</v>
      </c>
      <c r="G970" s="50">
        <v>265.94</v>
      </c>
      <c r="H970" s="50">
        <v>141405.62</v>
      </c>
    </row>
    <row r="971" spans="1:9" outlineLevel="2" x14ac:dyDescent="0.3">
      <c r="A971" s="46" t="s">
        <v>441</v>
      </c>
      <c r="B971" s="47" t="s">
        <v>442</v>
      </c>
      <c r="C971" s="48" t="s">
        <v>1</v>
      </c>
      <c r="D971" s="49">
        <v>1595.16</v>
      </c>
      <c r="E971" s="50">
        <v>161.30000000000001</v>
      </c>
      <c r="F971" s="50">
        <f t="shared" si="1"/>
        <v>257299.30800000002</v>
      </c>
      <c r="G971" s="50">
        <v>174.37</v>
      </c>
      <c r="H971" s="50">
        <v>278148.05</v>
      </c>
    </row>
    <row r="972" spans="1:9" outlineLevel="2" x14ac:dyDescent="0.3">
      <c r="A972" s="266" t="s">
        <v>443</v>
      </c>
      <c r="B972" s="263" t="s">
        <v>444</v>
      </c>
      <c r="C972" s="264" t="s">
        <v>1</v>
      </c>
      <c r="D972" s="265">
        <v>1595.16</v>
      </c>
      <c r="E972" s="235">
        <v>187.86</v>
      </c>
      <c r="F972" s="235">
        <f t="shared" si="1"/>
        <v>299666.75760000001</v>
      </c>
      <c r="G972" s="50">
        <v>144.79</v>
      </c>
      <c r="H972" s="50">
        <v>230963.22</v>
      </c>
    </row>
    <row r="973" spans="1:9" outlineLevel="2" x14ac:dyDescent="0.3">
      <c r="A973" s="46" t="s">
        <v>445</v>
      </c>
      <c r="B973" s="47" t="s">
        <v>446</v>
      </c>
      <c r="C973" s="48" t="s">
        <v>2</v>
      </c>
      <c r="D973" s="49">
        <v>1008</v>
      </c>
      <c r="E973" s="233">
        <v>413.28</v>
      </c>
      <c r="F973" s="50">
        <f t="shared" si="1"/>
        <v>416586.23999999999</v>
      </c>
      <c r="G973" s="50">
        <v>149.9</v>
      </c>
      <c r="H973" s="50">
        <v>151099.20000000001</v>
      </c>
      <c r="I973" s="66">
        <v>227194.79342112</v>
      </c>
    </row>
    <row r="974" spans="1:9" outlineLevel="2" x14ac:dyDescent="0.3">
      <c r="A974" s="46" t="s">
        <v>447</v>
      </c>
      <c r="B974" s="47" t="s">
        <v>448</v>
      </c>
      <c r="C974" s="48" t="s">
        <v>2</v>
      </c>
      <c r="D974" s="49">
        <v>888.86</v>
      </c>
      <c r="E974" s="50">
        <v>48.29</v>
      </c>
      <c r="F974" s="50">
        <f t="shared" si="1"/>
        <v>42923.049400000004</v>
      </c>
      <c r="G974" s="50">
        <v>73.75</v>
      </c>
      <c r="H974" s="50">
        <v>65553.429999999993</v>
      </c>
    </row>
    <row r="975" spans="1:9" outlineLevel="2" x14ac:dyDescent="0.3">
      <c r="A975" s="46" t="s">
        <v>449</v>
      </c>
      <c r="B975" s="47" t="s">
        <v>450</v>
      </c>
      <c r="C975" s="48" t="s">
        <v>1</v>
      </c>
      <c r="D975" s="49">
        <v>117.12</v>
      </c>
      <c r="E975" s="50">
        <v>135.35</v>
      </c>
      <c r="F975" s="50">
        <f t="shared" si="1"/>
        <v>15852.191999999999</v>
      </c>
      <c r="G975" s="50">
        <v>185.47</v>
      </c>
      <c r="H975" s="50">
        <v>21722.25</v>
      </c>
    </row>
    <row r="976" spans="1:9" outlineLevel="2" x14ac:dyDescent="0.3">
      <c r="A976" s="266" t="s">
        <v>451</v>
      </c>
      <c r="B976" s="263" t="s">
        <v>452</v>
      </c>
      <c r="C976" s="264" t="s">
        <v>1</v>
      </c>
      <c r="D976" s="265">
        <v>525.58000000000004</v>
      </c>
      <c r="E976" s="235">
        <v>301.88</v>
      </c>
      <c r="F976" s="235">
        <f t="shared" si="1"/>
        <v>158662.09040000002</v>
      </c>
      <c r="G976" s="50">
        <v>202.76</v>
      </c>
      <c r="H976" s="50">
        <v>106566.6</v>
      </c>
    </row>
    <row r="977" spans="1:10" outlineLevel="2" x14ac:dyDescent="0.3">
      <c r="A977" s="46" t="s">
        <v>453</v>
      </c>
      <c r="B977" s="47" t="s">
        <v>392</v>
      </c>
      <c r="C977" s="48" t="s">
        <v>2</v>
      </c>
      <c r="D977" s="49">
        <v>85.23</v>
      </c>
      <c r="E977" s="50">
        <v>172.79</v>
      </c>
      <c r="F977" s="50">
        <f t="shared" si="1"/>
        <v>14726.8917</v>
      </c>
      <c r="G977" s="50">
        <v>214.98</v>
      </c>
      <c r="H977" s="50">
        <v>18322.75</v>
      </c>
    </row>
    <row r="978" spans="1:10" outlineLevel="2" x14ac:dyDescent="0.3">
      <c r="A978" s="46" t="s">
        <v>454</v>
      </c>
      <c r="B978" s="47" t="s">
        <v>455</v>
      </c>
      <c r="C978" s="48" t="s">
        <v>345</v>
      </c>
      <c r="D978" s="49">
        <v>126</v>
      </c>
      <c r="E978" s="50">
        <v>48.49</v>
      </c>
      <c r="F978" s="50">
        <f t="shared" si="1"/>
        <v>6109.7400000000007</v>
      </c>
      <c r="G978" s="50">
        <v>262.18</v>
      </c>
      <c r="H978" s="50">
        <v>33034.68</v>
      </c>
    </row>
    <row r="979" spans="1:10" outlineLevel="1" x14ac:dyDescent="0.3">
      <c r="A979" s="56" t="s">
        <v>456</v>
      </c>
      <c r="B979" s="57" t="s">
        <v>457</v>
      </c>
      <c r="C979" s="58"/>
      <c r="D979" s="59"/>
      <c r="E979" s="60"/>
      <c r="F979" s="90">
        <f>SUM(F980:F982)</f>
        <v>538532.50139999995</v>
      </c>
      <c r="G979" s="60"/>
      <c r="H979" s="90">
        <v>690025.82000000007</v>
      </c>
      <c r="J979" s="66"/>
    </row>
    <row r="980" spans="1:10" outlineLevel="2" x14ac:dyDescent="0.3">
      <c r="A980" s="46" t="s">
        <v>458</v>
      </c>
      <c r="B980" s="47" t="s">
        <v>459</v>
      </c>
      <c r="C980" s="48" t="s">
        <v>1</v>
      </c>
      <c r="D980" s="49">
        <v>2606.91</v>
      </c>
      <c r="E980" s="50">
        <v>160.04</v>
      </c>
      <c r="F980" s="50">
        <f t="shared" si="1"/>
        <v>417209.87639999995</v>
      </c>
      <c r="G980" s="50">
        <v>211.98</v>
      </c>
      <c r="H980" s="50">
        <v>552612.78</v>
      </c>
    </row>
    <row r="981" spans="1:10" outlineLevel="2" x14ac:dyDescent="0.3">
      <c r="A981" s="46" t="s">
        <v>460</v>
      </c>
      <c r="B981" s="47" t="s">
        <v>461</v>
      </c>
      <c r="C981" s="48" t="s">
        <v>2</v>
      </c>
      <c r="D981" s="49">
        <v>1121.0999999999999</v>
      </c>
      <c r="E981" s="50">
        <v>68.75</v>
      </c>
      <c r="F981" s="50">
        <f t="shared" si="1"/>
        <v>77075.625</v>
      </c>
      <c r="G981" s="50">
        <v>74.349999999999994</v>
      </c>
      <c r="H981" s="50">
        <v>83353.789999999994</v>
      </c>
    </row>
    <row r="982" spans="1:10" outlineLevel="2" x14ac:dyDescent="0.3">
      <c r="A982" s="46" t="s">
        <v>462</v>
      </c>
      <c r="B982" s="47" t="s">
        <v>463</v>
      </c>
      <c r="C982" s="48" t="s">
        <v>2</v>
      </c>
      <c r="D982" s="49">
        <v>735</v>
      </c>
      <c r="E982" s="50">
        <v>60.2</v>
      </c>
      <c r="F982" s="50">
        <f t="shared" si="1"/>
        <v>44247</v>
      </c>
      <c r="G982" s="50">
        <v>73.55</v>
      </c>
      <c r="H982" s="50">
        <v>54059.25</v>
      </c>
    </row>
    <row r="983" spans="1:10" outlineLevel="1" x14ac:dyDescent="0.3">
      <c r="A983" s="56" t="s">
        <v>464</v>
      </c>
      <c r="B983" s="57" t="s">
        <v>465</v>
      </c>
      <c r="C983" s="58"/>
      <c r="D983" s="59"/>
      <c r="E983" s="60"/>
      <c r="F983" s="90">
        <f>SUM(F984:F999)</f>
        <v>422877.60390000005</v>
      </c>
      <c r="G983" s="60"/>
      <c r="H983" s="90">
        <v>405464.45000000007</v>
      </c>
      <c r="I983" s="66"/>
    </row>
    <row r="984" spans="1:10" outlineLevel="2" x14ac:dyDescent="0.3">
      <c r="A984" s="46" t="s">
        <v>466</v>
      </c>
      <c r="B984" s="47" t="s">
        <v>467</v>
      </c>
      <c r="C984" s="48" t="s">
        <v>1</v>
      </c>
      <c r="D984" s="49">
        <v>345.07</v>
      </c>
      <c r="E984" s="50">
        <v>140.38999999999999</v>
      </c>
      <c r="F984" s="50">
        <f t="shared" ref="F984:F1047" si="2">D984*E984</f>
        <v>48444.377299999993</v>
      </c>
      <c r="G984" s="50">
        <v>169.72</v>
      </c>
      <c r="H984" s="50">
        <v>58565.279999999999</v>
      </c>
    </row>
    <row r="985" spans="1:10" outlineLevel="2" x14ac:dyDescent="0.3">
      <c r="A985" s="46" t="s">
        <v>468</v>
      </c>
      <c r="B985" s="47" t="s">
        <v>469</v>
      </c>
      <c r="C985" s="48" t="s">
        <v>2</v>
      </c>
      <c r="D985" s="49">
        <v>116</v>
      </c>
      <c r="E985" s="50">
        <v>55.24</v>
      </c>
      <c r="F985" s="50">
        <f t="shared" si="2"/>
        <v>6407.84</v>
      </c>
      <c r="G985" s="50">
        <v>76.92</v>
      </c>
      <c r="H985" s="50">
        <v>8922.7199999999993</v>
      </c>
    </row>
    <row r="986" spans="1:10" outlineLevel="2" x14ac:dyDescent="0.3">
      <c r="A986" s="46" t="s">
        <v>470</v>
      </c>
      <c r="B986" s="47" t="s">
        <v>471</v>
      </c>
      <c r="C986" s="48" t="s">
        <v>1</v>
      </c>
      <c r="D986" s="49">
        <v>345.07</v>
      </c>
      <c r="E986" s="50">
        <v>325.33999999999997</v>
      </c>
      <c r="F986" s="50">
        <f t="shared" si="2"/>
        <v>112265.07379999998</v>
      </c>
      <c r="G986" s="50">
        <v>245.92</v>
      </c>
      <c r="H986" s="50">
        <v>84859.61</v>
      </c>
    </row>
    <row r="987" spans="1:10" outlineLevel="2" x14ac:dyDescent="0.3">
      <c r="A987" s="46" t="s">
        <v>472</v>
      </c>
      <c r="B987" s="47" t="s">
        <v>473</v>
      </c>
      <c r="C987" s="48" t="s">
        <v>1</v>
      </c>
      <c r="D987" s="49">
        <v>204.37</v>
      </c>
      <c r="E987" s="50">
        <v>259.52</v>
      </c>
      <c r="F987" s="50">
        <f t="shared" si="2"/>
        <v>53038.102399999996</v>
      </c>
      <c r="G987" s="50">
        <v>351.59</v>
      </c>
      <c r="H987" s="50">
        <v>71854.45</v>
      </c>
    </row>
    <row r="988" spans="1:10" outlineLevel="2" x14ac:dyDescent="0.3">
      <c r="A988" s="321" t="s">
        <v>474</v>
      </c>
      <c r="B988" s="322" t="s">
        <v>353</v>
      </c>
      <c r="C988" s="323" t="s">
        <v>345</v>
      </c>
      <c r="D988" s="324">
        <v>84</v>
      </c>
      <c r="E988" s="325">
        <v>543.36</v>
      </c>
      <c r="F988" s="325">
        <f t="shared" si="2"/>
        <v>45642.239999999998</v>
      </c>
      <c r="G988" s="50">
        <v>83.23</v>
      </c>
      <c r="H988" s="50">
        <v>6991.32</v>
      </c>
      <c r="I988" s="66">
        <f>F988</f>
        <v>45642.239999999998</v>
      </c>
    </row>
    <row r="989" spans="1:10" outlineLevel="2" x14ac:dyDescent="0.3">
      <c r="A989" s="46" t="s">
        <v>475</v>
      </c>
      <c r="B989" s="47" t="s">
        <v>476</v>
      </c>
      <c r="C989" s="48" t="s">
        <v>2</v>
      </c>
      <c r="D989" s="49">
        <v>79.5</v>
      </c>
      <c r="E989" s="50">
        <v>127.93</v>
      </c>
      <c r="F989" s="50">
        <f t="shared" si="2"/>
        <v>10170.435000000001</v>
      </c>
      <c r="G989" s="50">
        <v>191.8</v>
      </c>
      <c r="H989" s="50">
        <v>15248.1</v>
      </c>
    </row>
    <row r="990" spans="1:10" outlineLevel="2" x14ac:dyDescent="0.3">
      <c r="A990" s="46" t="s">
        <v>477</v>
      </c>
      <c r="B990" s="47" t="s">
        <v>359</v>
      </c>
      <c r="C990" s="48" t="s">
        <v>2</v>
      </c>
      <c r="D990" s="49">
        <v>32</v>
      </c>
      <c r="E990" s="50">
        <v>199.51</v>
      </c>
      <c r="F990" s="50">
        <f t="shared" si="2"/>
        <v>6384.32</v>
      </c>
      <c r="G990" s="50">
        <v>275.38</v>
      </c>
      <c r="H990" s="50">
        <v>8812.16</v>
      </c>
    </row>
    <row r="991" spans="1:10" outlineLevel="2" x14ac:dyDescent="0.3">
      <c r="A991" s="321" t="s">
        <v>478</v>
      </c>
      <c r="B991" s="322" t="s">
        <v>431</v>
      </c>
      <c r="C991" s="323" t="s">
        <v>345</v>
      </c>
      <c r="D991" s="324">
        <v>44</v>
      </c>
      <c r="E991" s="325">
        <v>793.32</v>
      </c>
      <c r="F991" s="325">
        <f t="shared" si="2"/>
        <v>34906.080000000002</v>
      </c>
      <c r="G991" s="50">
        <v>124.87</v>
      </c>
      <c r="H991" s="50">
        <v>5494.28</v>
      </c>
      <c r="I991" s="66">
        <f>F991</f>
        <v>34906.080000000002</v>
      </c>
    </row>
    <row r="992" spans="1:10" outlineLevel="2" x14ac:dyDescent="0.3">
      <c r="A992" s="46" t="s">
        <v>479</v>
      </c>
      <c r="B992" s="47" t="s">
        <v>480</v>
      </c>
      <c r="C992" s="48" t="s">
        <v>2</v>
      </c>
      <c r="D992" s="49">
        <v>90.66</v>
      </c>
      <c r="E992" s="50">
        <v>201.09</v>
      </c>
      <c r="F992" s="50">
        <f t="shared" si="2"/>
        <v>18230.8194</v>
      </c>
      <c r="G992" s="50">
        <v>248.25</v>
      </c>
      <c r="H992" s="50">
        <v>22506.35</v>
      </c>
    </row>
    <row r="993" spans="1:10" outlineLevel="2" x14ac:dyDescent="0.3">
      <c r="A993" s="46" t="s">
        <v>481</v>
      </c>
      <c r="B993" s="47" t="s">
        <v>482</v>
      </c>
      <c r="C993" s="48" t="s">
        <v>2</v>
      </c>
      <c r="D993" s="49">
        <v>105.36</v>
      </c>
      <c r="E993" s="50">
        <v>201.09</v>
      </c>
      <c r="F993" s="50">
        <f t="shared" si="2"/>
        <v>21186.842400000001</v>
      </c>
      <c r="G993" s="50">
        <v>268.64999999999998</v>
      </c>
      <c r="H993" s="50">
        <v>28304.959999999999</v>
      </c>
    </row>
    <row r="994" spans="1:10" outlineLevel="2" x14ac:dyDescent="0.3">
      <c r="A994" s="46" t="s">
        <v>483</v>
      </c>
      <c r="B994" s="47" t="s">
        <v>484</v>
      </c>
      <c r="C994" s="48" t="s">
        <v>1</v>
      </c>
      <c r="D994" s="49">
        <v>263.33999999999997</v>
      </c>
      <c r="E994" s="50">
        <v>160.04</v>
      </c>
      <c r="F994" s="50">
        <f t="shared" si="2"/>
        <v>42144.933599999997</v>
      </c>
      <c r="G994" s="50">
        <v>194.46</v>
      </c>
      <c r="H994" s="50">
        <v>51209.1</v>
      </c>
    </row>
    <row r="995" spans="1:10" outlineLevel="2" x14ac:dyDescent="0.3">
      <c r="A995" s="46" t="s">
        <v>485</v>
      </c>
      <c r="B995" s="47" t="s">
        <v>486</v>
      </c>
      <c r="C995" s="48" t="s">
        <v>345</v>
      </c>
      <c r="D995" s="49">
        <v>9</v>
      </c>
      <c r="E995" s="50">
        <v>1643.92</v>
      </c>
      <c r="F995" s="50">
        <f t="shared" si="2"/>
        <v>14795.28</v>
      </c>
      <c r="G995" s="50">
        <v>3160.43</v>
      </c>
      <c r="H995" s="50">
        <v>28443.87</v>
      </c>
    </row>
    <row r="996" spans="1:10" outlineLevel="2" x14ac:dyDescent="0.3">
      <c r="A996" s="46" t="s">
        <v>487</v>
      </c>
      <c r="B996" s="47" t="s">
        <v>488</v>
      </c>
      <c r="C996" s="48" t="s">
        <v>403</v>
      </c>
      <c r="D996" s="49">
        <v>9</v>
      </c>
      <c r="E996" s="50">
        <v>47.28</v>
      </c>
      <c r="F996" s="50">
        <f t="shared" si="2"/>
        <v>425.52</v>
      </c>
      <c r="G996" s="50">
        <v>350.51</v>
      </c>
      <c r="H996" s="50">
        <v>3154.59</v>
      </c>
    </row>
    <row r="997" spans="1:10" outlineLevel="2" x14ac:dyDescent="0.3">
      <c r="A997" s="46" t="s">
        <v>489</v>
      </c>
      <c r="B997" s="47" t="s">
        <v>490</v>
      </c>
      <c r="C997" s="48" t="s">
        <v>403</v>
      </c>
      <c r="D997" s="49">
        <v>2</v>
      </c>
      <c r="E997" s="50">
        <v>1125.8699999999999</v>
      </c>
      <c r="F997" s="50">
        <f t="shared" si="2"/>
        <v>2251.7399999999998</v>
      </c>
      <c r="G997" s="50">
        <v>1039.6400000000001</v>
      </c>
      <c r="H997" s="50">
        <v>2079.2800000000002</v>
      </c>
    </row>
    <row r="998" spans="1:10" outlineLevel="2" x14ac:dyDescent="0.3">
      <c r="A998" s="46" t="s">
        <v>491</v>
      </c>
      <c r="B998" s="47" t="s">
        <v>492</v>
      </c>
      <c r="C998" s="48" t="s">
        <v>403</v>
      </c>
      <c r="D998" s="49">
        <v>1</v>
      </c>
      <c r="E998" s="50">
        <v>3081.9</v>
      </c>
      <c r="F998" s="50">
        <f t="shared" si="2"/>
        <v>3081.9</v>
      </c>
      <c r="G998" s="50">
        <v>3823.98</v>
      </c>
      <c r="H998" s="50">
        <v>3823.98</v>
      </c>
    </row>
    <row r="999" spans="1:10" outlineLevel="2" x14ac:dyDescent="0.3">
      <c r="A999" s="46" t="s">
        <v>493</v>
      </c>
      <c r="B999" s="47" t="s">
        <v>494</v>
      </c>
      <c r="C999" s="48" t="s">
        <v>403</v>
      </c>
      <c r="D999" s="49">
        <v>5</v>
      </c>
      <c r="E999" s="50">
        <v>700.42</v>
      </c>
      <c r="F999" s="50">
        <f t="shared" si="2"/>
        <v>3502.1</v>
      </c>
      <c r="G999" s="50">
        <v>1038.8800000000001</v>
      </c>
      <c r="H999" s="50">
        <v>5194.3999999999996</v>
      </c>
    </row>
    <row r="1000" spans="1:10" outlineLevel="1" x14ac:dyDescent="0.3">
      <c r="A1000" s="56" t="s">
        <v>86</v>
      </c>
      <c r="B1000" s="57" t="s">
        <v>495</v>
      </c>
      <c r="C1000" s="58"/>
      <c r="D1000" s="59"/>
      <c r="E1000" s="60"/>
      <c r="F1000" s="90">
        <f>SUM(F1001:F1007)</f>
        <v>43916.662499999999</v>
      </c>
      <c r="G1000" s="60"/>
      <c r="H1000" s="90">
        <v>40722.85</v>
      </c>
      <c r="I1000" s="66"/>
    </row>
    <row r="1001" spans="1:10" outlineLevel="2" x14ac:dyDescent="0.3">
      <c r="A1001" s="46" t="s">
        <v>496</v>
      </c>
      <c r="B1001" s="47" t="s">
        <v>497</v>
      </c>
      <c r="C1001" s="48" t="s">
        <v>1</v>
      </c>
      <c r="D1001" s="49">
        <v>49.35</v>
      </c>
      <c r="E1001" s="50">
        <v>303.91000000000003</v>
      </c>
      <c r="F1001" s="50">
        <f t="shared" si="2"/>
        <v>14997.958500000002</v>
      </c>
      <c r="G1001" s="50">
        <v>389.35</v>
      </c>
      <c r="H1001" s="50">
        <v>19214.419999999998</v>
      </c>
    </row>
    <row r="1002" spans="1:10" outlineLevel="2" x14ac:dyDescent="0.3">
      <c r="A1002" s="321" t="s">
        <v>498</v>
      </c>
      <c r="B1002" s="322" t="s">
        <v>431</v>
      </c>
      <c r="C1002" s="323" t="s">
        <v>384</v>
      </c>
      <c r="D1002" s="324">
        <v>14</v>
      </c>
      <c r="E1002" s="325">
        <v>793.32</v>
      </c>
      <c r="F1002" s="325">
        <f t="shared" si="2"/>
        <v>11106.480000000001</v>
      </c>
      <c r="G1002" s="50">
        <v>124.87</v>
      </c>
      <c r="H1002" s="50">
        <v>1748.18</v>
      </c>
    </row>
    <row r="1003" spans="1:10" outlineLevel="2" x14ac:dyDescent="0.3">
      <c r="A1003" s="46" t="s">
        <v>499</v>
      </c>
      <c r="B1003" s="47" t="s">
        <v>500</v>
      </c>
      <c r="C1003" s="48" t="s">
        <v>2</v>
      </c>
      <c r="D1003" s="49">
        <v>14.1</v>
      </c>
      <c r="E1003" s="50">
        <v>240.33</v>
      </c>
      <c r="F1003" s="50">
        <f t="shared" si="2"/>
        <v>3388.6530000000002</v>
      </c>
      <c r="G1003" s="50">
        <v>261.92</v>
      </c>
      <c r="H1003" s="50">
        <v>3693.07</v>
      </c>
    </row>
    <row r="1004" spans="1:10" outlineLevel="2" x14ac:dyDescent="0.3">
      <c r="A1004" s="46" t="s">
        <v>501</v>
      </c>
      <c r="B1004" s="47" t="s">
        <v>502</v>
      </c>
      <c r="C1004" s="48" t="s">
        <v>2</v>
      </c>
      <c r="D1004" s="49">
        <v>14.1</v>
      </c>
      <c r="E1004" s="50">
        <v>240.33</v>
      </c>
      <c r="F1004" s="50">
        <f t="shared" si="2"/>
        <v>3388.6530000000002</v>
      </c>
      <c r="G1004" s="50">
        <v>266.04000000000002</v>
      </c>
      <c r="H1004" s="50">
        <v>3751.16</v>
      </c>
    </row>
    <row r="1005" spans="1:10" outlineLevel="2" x14ac:dyDescent="0.3">
      <c r="A1005" s="46" t="s">
        <v>503</v>
      </c>
      <c r="B1005" s="47" t="s">
        <v>504</v>
      </c>
      <c r="C1005" s="48" t="s">
        <v>1</v>
      </c>
      <c r="D1005" s="49">
        <v>49.35</v>
      </c>
      <c r="E1005" s="50">
        <v>167.6</v>
      </c>
      <c r="F1005" s="50">
        <f t="shared" si="2"/>
        <v>8271.06</v>
      </c>
      <c r="G1005" s="50">
        <v>182.44</v>
      </c>
      <c r="H1005" s="50">
        <v>9003.41</v>
      </c>
    </row>
    <row r="1006" spans="1:10" outlineLevel="2" x14ac:dyDescent="0.3">
      <c r="A1006" s="46" t="s">
        <v>505</v>
      </c>
      <c r="B1006" s="47" t="s">
        <v>506</v>
      </c>
      <c r="C1006" s="48" t="s">
        <v>2</v>
      </c>
      <c r="D1006" s="49">
        <v>10.4</v>
      </c>
      <c r="E1006" s="50">
        <v>47.07</v>
      </c>
      <c r="F1006" s="50">
        <f t="shared" si="2"/>
        <v>489.52800000000002</v>
      </c>
      <c r="G1006" s="50">
        <v>73.75</v>
      </c>
      <c r="H1006" s="50">
        <v>767</v>
      </c>
    </row>
    <row r="1007" spans="1:10" outlineLevel="2" x14ac:dyDescent="0.3">
      <c r="A1007" s="46" t="s">
        <v>507</v>
      </c>
      <c r="B1007" s="47" t="s">
        <v>508</v>
      </c>
      <c r="C1007" s="48" t="s">
        <v>1</v>
      </c>
      <c r="D1007" s="49">
        <v>14.1</v>
      </c>
      <c r="E1007" s="50">
        <v>161.30000000000001</v>
      </c>
      <c r="F1007" s="50">
        <f t="shared" si="2"/>
        <v>2274.33</v>
      </c>
      <c r="G1007" s="50">
        <v>180.54</v>
      </c>
      <c r="H1007" s="50">
        <v>2545.61</v>
      </c>
    </row>
    <row r="1008" spans="1:10" outlineLevel="1" x14ac:dyDescent="0.3">
      <c r="A1008" s="56" t="s">
        <v>104</v>
      </c>
      <c r="B1008" s="57" t="s">
        <v>509</v>
      </c>
      <c r="C1008" s="58"/>
      <c r="D1008" s="59"/>
      <c r="E1008" s="60"/>
      <c r="F1008" s="90">
        <f>SUM(F1009:F1025)</f>
        <v>300980.64880000002</v>
      </c>
      <c r="G1008" s="60"/>
      <c r="H1008" s="90">
        <v>404191.35</v>
      </c>
      <c r="J1008" s="66"/>
    </row>
    <row r="1009" spans="1:10" outlineLevel="2" x14ac:dyDescent="0.3">
      <c r="A1009" s="46" t="s">
        <v>510</v>
      </c>
      <c r="B1009" s="47" t="s">
        <v>511</v>
      </c>
      <c r="C1009" s="48" t="s">
        <v>345</v>
      </c>
      <c r="D1009" s="49">
        <v>2</v>
      </c>
      <c r="E1009" s="50">
        <v>2000.63</v>
      </c>
      <c r="F1009" s="50">
        <f>D1009*E1009</f>
        <v>4001.26</v>
      </c>
      <c r="G1009" s="50">
        <v>4321.62</v>
      </c>
      <c r="H1009" s="50">
        <v>8643.24</v>
      </c>
      <c r="I1009" s="66">
        <f>F1009</f>
        <v>4001.26</v>
      </c>
    </row>
    <row r="1010" spans="1:10" outlineLevel="2" x14ac:dyDescent="0.3">
      <c r="A1010" s="46" t="s">
        <v>512</v>
      </c>
      <c r="B1010" s="47" t="s">
        <v>513</v>
      </c>
      <c r="C1010" s="48" t="s">
        <v>2</v>
      </c>
      <c r="D1010" s="49">
        <v>12</v>
      </c>
      <c r="E1010" s="50">
        <v>1201.5</v>
      </c>
      <c r="F1010" s="50">
        <f t="shared" si="2"/>
        <v>14418</v>
      </c>
      <c r="G1010" s="50">
        <v>1371.57</v>
      </c>
      <c r="H1010" s="50">
        <v>16458.84</v>
      </c>
      <c r="I1010" s="66">
        <f>F1010</f>
        <v>14418</v>
      </c>
    </row>
    <row r="1011" spans="1:10" outlineLevel="2" x14ac:dyDescent="0.3">
      <c r="A1011" s="46" t="s">
        <v>514</v>
      </c>
      <c r="B1011" s="47" t="s">
        <v>515</v>
      </c>
      <c r="C1011" s="48" t="s">
        <v>1</v>
      </c>
      <c r="D1011" s="49">
        <v>13.77</v>
      </c>
      <c r="E1011" s="50">
        <v>266.35000000000002</v>
      </c>
      <c r="F1011" s="50">
        <f t="shared" si="2"/>
        <v>3667.6395000000002</v>
      </c>
      <c r="G1011" s="50">
        <v>363.65</v>
      </c>
      <c r="H1011" s="50">
        <v>5007.46</v>
      </c>
    </row>
    <row r="1012" spans="1:10" outlineLevel="2" x14ac:dyDescent="0.3">
      <c r="A1012" s="321" t="s">
        <v>516</v>
      </c>
      <c r="B1012" s="322" t="s">
        <v>517</v>
      </c>
      <c r="C1012" s="323" t="s">
        <v>384</v>
      </c>
      <c r="D1012" s="324">
        <v>12</v>
      </c>
      <c r="E1012" s="325">
        <v>271.68</v>
      </c>
      <c r="F1012" s="325">
        <f t="shared" si="2"/>
        <v>3260.16</v>
      </c>
      <c r="G1012" s="50">
        <v>41.63</v>
      </c>
      <c r="H1012" s="50">
        <v>499.56</v>
      </c>
    </row>
    <row r="1013" spans="1:10" outlineLevel="2" x14ac:dyDescent="0.3">
      <c r="A1013" s="46" t="s">
        <v>518</v>
      </c>
      <c r="B1013" s="47" t="s">
        <v>519</v>
      </c>
      <c r="C1013" s="48" t="s">
        <v>520</v>
      </c>
      <c r="D1013" s="49">
        <v>7</v>
      </c>
      <c r="E1013" s="50">
        <v>477</v>
      </c>
      <c r="F1013" s="50">
        <f t="shared" si="2"/>
        <v>3339</v>
      </c>
      <c r="G1013" s="50">
        <v>483.98</v>
      </c>
      <c r="H1013" s="50">
        <v>3387.86</v>
      </c>
    </row>
    <row r="1014" spans="1:10" outlineLevel="2" x14ac:dyDescent="0.3">
      <c r="A1014" s="266" t="s">
        <v>521</v>
      </c>
      <c r="B1014" s="263" t="s">
        <v>522</v>
      </c>
      <c r="C1014" s="264" t="s">
        <v>384</v>
      </c>
      <c r="D1014" s="265">
        <v>7</v>
      </c>
      <c r="E1014" s="235">
        <v>1366.51</v>
      </c>
      <c r="F1014" s="235">
        <f t="shared" si="2"/>
        <v>9565.57</v>
      </c>
      <c r="G1014" s="50">
        <v>249.72</v>
      </c>
      <c r="H1014" s="50">
        <v>1748.04</v>
      </c>
    </row>
    <row r="1015" spans="1:10" outlineLevel="2" x14ac:dyDescent="0.3">
      <c r="A1015" s="46" t="s">
        <v>523</v>
      </c>
      <c r="B1015" s="47" t="s">
        <v>524</v>
      </c>
      <c r="C1015" s="48" t="s">
        <v>520</v>
      </c>
      <c r="D1015" s="49">
        <v>7</v>
      </c>
      <c r="E1015" s="50">
        <v>335.04</v>
      </c>
      <c r="F1015" s="50">
        <f t="shared" si="2"/>
        <v>2345.2800000000002</v>
      </c>
      <c r="G1015" s="50">
        <v>465.37</v>
      </c>
      <c r="H1015" s="50">
        <v>3257.59</v>
      </c>
    </row>
    <row r="1016" spans="1:10" outlineLevel="2" x14ac:dyDescent="0.3">
      <c r="A1016" s="46" t="s">
        <v>525</v>
      </c>
      <c r="B1016" s="47" t="s">
        <v>526</v>
      </c>
      <c r="C1016" s="48" t="s">
        <v>1</v>
      </c>
      <c r="D1016" s="49">
        <v>31.8</v>
      </c>
      <c r="E1016" s="50">
        <v>160.04</v>
      </c>
      <c r="F1016" s="50">
        <f t="shared" si="2"/>
        <v>5089.2719999999999</v>
      </c>
      <c r="G1016" s="50">
        <v>182.44</v>
      </c>
      <c r="H1016" s="50">
        <v>5801.59</v>
      </c>
    </row>
    <row r="1017" spans="1:10" outlineLevel="2" x14ac:dyDescent="0.3">
      <c r="A1017" s="46" t="s">
        <v>527</v>
      </c>
      <c r="B1017" s="47" t="s">
        <v>528</v>
      </c>
      <c r="C1017" s="48" t="s">
        <v>2</v>
      </c>
      <c r="D1017" s="49">
        <v>48.1</v>
      </c>
      <c r="E1017" s="50">
        <v>82.94</v>
      </c>
      <c r="F1017" s="50">
        <f t="shared" si="2"/>
        <v>3989.4140000000002</v>
      </c>
      <c r="G1017" s="50">
        <v>256.39</v>
      </c>
      <c r="H1017" s="50">
        <v>12332.36</v>
      </c>
    </row>
    <row r="1018" spans="1:10" outlineLevel="2" x14ac:dyDescent="0.3">
      <c r="A1018" s="46" t="s">
        <v>529</v>
      </c>
      <c r="B1018" s="47" t="s">
        <v>530</v>
      </c>
      <c r="C1018" s="48" t="s">
        <v>1</v>
      </c>
      <c r="D1018" s="49">
        <v>20.25</v>
      </c>
      <c r="E1018" s="50">
        <v>130.07</v>
      </c>
      <c r="F1018" s="50">
        <f t="shared" si="2"/>
        <v>2633.9175</v>
      </c>
      <c r="G1018" s="50">
        <v>268.38</v>
      </c>
      <c r="H1018" s="50">
        <v>5434.7</v>
      </c>
      <c r="I1018" s="66">
        <f>F1018</f>
        <v>2633.9175</v>
      </c>
    </row>
    <row r="1019" spans="1:10" outlineLevel="2" x14ac:dyDescent="0.3">
      <c r="A1019" s="46" t="s">
        <v>531</v>
      </c>
      <c r="B1019" s="47" t="s">
        <v>532</v>
      </c>
      <c r="C1019" s="48" t="s">
        <v>2</v>
      </c>
      <c r="D1019" s="49">
        <v>246</v>
      </c>
      <c r="E1019" s="50">
        <v>155.12</v>
      </c>
      <c r="F1019" s="50">
        <f t="shared" si="2"/>
        <v>38159.520000000004</v>
      </c>
      <c r="G1019" s="50">
        <v>327.08</v>
      </c>
      <c r="H1019" s="50">
        <v>80461.679999999993</v>
      </c>
      <c r="I1019" s="66">
        <f>F1019</f>
        <v>38159.520000000004</v>
      </c>
    </row>
    <row r="1020" spans="1:10" outlineLevel="2" x14ac:dyDescent="0.3">
      <c r="A1020" s="46" t="s">
        <v>533</v>
      </c>
      <c r="B1020" s="47" t="s">
        <v>534</v>
      </c>
      <c r="C1020" s="48" t="s">
        <v>1</v>
      </c>
      <c r="D1020" s="49">
        <v>133.58000000000001</v>
      </c>
      <c r="E1020" s="50">
        <v>444.81</v>
      </c>
      <c r="F1020" s="50">
        <f t="shared" si="2"/>
        <v>59417.719800000006</v>
      </c>
      <c r="G1020" s="50">
        <v>517.02</v>
      </c>
      <c r="H1020" s="50">
        <v>69063.53</v>
      </c>
      <c r="I1020" s="66">
        <f>F1020</f>
        <v>59417.719800000006</v>
      </c>
    </row>
    <row r="1021" spans="1:10" outlineLevel="2" x14ac:dyDescent="0.3">
      <c r="A1021" s="46" t="s">
        <v>535</v>
      </c>
      <c r="B1021" s="47" t="s">
        <v>536</v>
      </c>
      <c r="C1021" s="48" t="s">
        <v>1</v>
      </c>
      <c r="D1021" s="49">
        <v>208.56</v>
      </c>
      <c r="E1021" s="50">
        <v>404.71</v>
      </c>
      <c r="F1021" s="50">
        <f t="shared" si="2"/>
        <v>84406.317599999995</v>
      </c>
      <c r="G1021" s="50">
        <v>550.84</v>
      </c>
      <c r="H1021" s="50">
        <v>114883.19</v>
      </c>
      <c r="I1021" s="66">
        <f>F1021</f>
        <v>84406.317599999995</v>
      </c>
      <c r="J1021" s="66">
        <f>SUM(I1018:I1021)</f>
        <v>184617.47490000003</v>
      </c>
    </row>
    <row r="1022" spans="1:10" outlineLevel="2" x14ac:dyDescent="0.3">
      <c r="A1022" s="77" t="s">
        <v>537</v>
      </c>
      <c r="B1022" s="78" t="s">
        <v>538</v>
      </c>
      <c r="C1022" s="79" t="s">
        <v>1</v>
      </c>
      <c r="D1022" s="80">
        <v>264.45</v>
      </c>
      <c r="E1022" s="81"/>
      <c r="F1022" s="82"/>
      <c r="G1022" s="50">
        <v>0</v>
      </c>
      <c r="H1022" s="50">
        <v>0</v>
      </c>
    </row>
    <row r="1023" spans="1:10" outlineLevel="2" x14ac:dyDescent="0.3">
      <c r="A1023" s="46" t="s">
        <v>539</v>
      </c>
      <c r="B1023" s="47" t="s">
        <v>540</v>
      </c>
      <c r="C1023" s="48" t="s">
        <v>19</v>
      </c>
      <c r="D1023" s="49">
        <v>42.52</v>
      </c>
      <c r="E1023" s="50">
        <v>321.60000000000002</v>
      </c>
      <c r="F1023" s="50">
        <f t="shared" si="2"/>
        <v>13674.432000000003</v>
      </c>
      <c r="G1023" s="50">
        <v>289.11</v>
      </c>
      <c r="H1023" s="50">
        <v>12292.96</v>
      </c>
      <c r="I1023" s="66">
        <f>F1023</f>
        <v>13674.432000000003</v>
      </c>
    </row>
    <row r="1024" spans="1:10" outlineLevel="2" x14ac:dyDescent="0.3">
      <c r="A1024" s="46" t="s">
        <v>541</v>
      </c>
      <c r="B1024" s="47" t="s">
        <v>542</v>
      </c>
      <c r="C1024" s="48" t="s">
        <v>1</v>
      </c>
      <c r="D1024" s="49">
        <v>9.84</v>
      </c>
      <c r="E1024" s="50">
        <v>404.71</v>
      </c>
      <c r="F1024" s="50">
        <f t="shared" si="2"/>
        <v>3982.3463999999999</v>
      </c>
      <c r="G1024" s="50">
        <v>681.8</v>
      </c>
      <c r="H1024" s="50">
        <v>6708.91</v>
      </c>
      <c r="I1024" s="66">
        <f>F1024</f>
        <v>3982.3463999999999</v>
      </c>
    </row>
    <row r="1025" spans="1:10" outlineLevel="2" x14ac:dyDescent="0.3">
      <c r="A1025" s="46" t="s">
        <v>543</v>
      </c>
      <c r="B1025" s="47" t="s">
        <v>544</v>
      </c>
      <c r="C1025" s="48" t="s">
        <v>384</v>
      </c>
      <c r="D1025" s="49">
        <v>78</v>
      </c>
      <c r="E1025" s="50">
        <v>628.6</v>
      </c>
      <c r="F1025" s="50">
        <f t="shared" si="2"/>
        <v>49030.8</v>
      </c>
      <c r="G1025" s="50">
        <v>746.28</v>
      </c>
      <c r="H1025" s="50">
        <v>58209.84</v>
      </c>
      <c r="I1025" s="66">
        <f>F1025</f>
        <v>49030.8</v>
      </c>
      <c r="J1025" s="66">
        <f>I1018+I1019+I1020+I1021+I1023+I1024+I1025</f>
        <v>251305.05330000003</v>
      </c>
    </row>
    <row r="1026" spans="1:10" outlineLevel="1" x14ac:dyDescent="0.3">
      <c r="A1026" s="56" t="s">
        <v>118</v>
      </c>
      <c r="B1026" s="57" t="s">
        <v>545</v>
      </c>
      <c r="C1026" s="58"/>
      <c r="D1026" s="59"/>
      <c r="E1026" s="60"/>
      <c r="F1026" s="90">
        <f>SUM(F1027:F1036)</f>
        <v>433663.90040000004</v>
      </c>
      <c r="G1026" s="60"/>
      <c r="H1026" s="90">
        <v>421468.77999999997</v>
      </c>
      <c r="I1026" s="66">
        <f>F1026</f>
        <v>433663.90040000004</v>
      </c>
    </row>
    <row r="1027" spans="1:10" outlineLevel="2" x14ac:dyDescent="0.3">
      <c r="A1027" s="46" t="s">
        <v>546</v>
      </c>
      <c r="B1027" s="47" t="s">
        <v>515</v>
      </c>
      <c r="C1027" s="48" t="s">
        <v>1</v>
      </c>
      <c r="D1027" s="49">
        <v>181.5</v>
      </c>
      <c r="E1027" s="50">
        <v>266.35000000000002</v>
      </c>
      <c r="F1027" s="50">
        <f t="shared" si="2"/>
        <v>48342.525000000001</v>
      </c>
      <c r="G1027" s="50">
        <v>334.84</v>
      </c>
      <c r="H1027" s="50">
        <v>60773.46</v>
      </c>
    </row>
    <row r="1028" spans="1:10" outlineLevel="2" x14ac:dyDescent="0.3">
      <c r="A1028" s="46" t="s">
        <v>547</v>
      </c>
      <c r="B1028" s="47" t="s">
        <v>548</v>
      </c>
      <c r="C1028" s="48" t="s">
        <v>2</v>
      </c>
      <c r="D1028" s="49">
        <v>85</v>
      </c>
      <c r="E1028" s="50">
        <v>1082.28</v>
      </c>
      <c r="F1028" s="50">
        <f t="shared" si="2"/>
        <v>91993.8</v>
      </c>
      <c r="G1028" s="50">
        <v>1065.46</v>
      </c>
      <c r="H1028" s="50">
        <v>90564.1</v>
      </c>
    </row>
    <row r="1029" spans="1:10" outlineLevel="2" x14ac:dyDescent="0.3">
      <c r="A1029" s="321" t="s">
        <v>549</v>
      </c>
      <c r="B1029" s="322" t="s">
        <v>517</v>
      </c>
      <c r="C1029" s="323" t="s">
        <v>384</v>
      </c>
      <c r="D1029" s="324">
        <v>82</v>
      </c>
      <c r="E1029" s="325">
        <v>271.68</v>
      </c>
      <c r="F1029" s="325">
        <f t="shared" si="2"/>
        <v>22277.760000000002</v>
      </c>
      <c r="G1029" s="50">
        <v>41.63</v>
      </c>
      <c r="H1029" s="50">
        <v>3413.66</v>
      </c>
    </row>
    <row r="1030" spans="1:10" outlineLevel="2" x14ac:dyDescent="0.3">
      <c r="A1030" s="46" t="s">
        <v>550</v>
      </c>
      <c r="B1030" s="47" t="s">
        <v>551</v>
      </c>
      <c r="C1030" s="48" t="s">
        <v>520</v>
      </c>
      <c r="D1030" s="49">
        <v>74.400000000000006</v>
      </c>
      <c r="E1030" s="50">
        <v>194.13</v>
      </c>
      <c r="F1030" s="50">
        <f t="shared" si="2"/>
        <v>14443.272000000001</v>
      </c>
      <c r="G1030" s="50">
        <v>212.19</v>
      </c>
      <c r="H1030" s="50">
        <v>15786.94</v>
      </c>
    </row>
    <row r="1031" spans="1:10" outlineLevel="2" x14ac:dyDescent="0.3">
      <c r="A1031" s="321" t="s">
        <v>552</v>
      </c>
      <c r="B1031" s="322" t="s">
        <v>553</v>
      </c>
      <c r="C1031" s="323" t="s">
        <v>384</v>
      </c>
      <c r="D1031" s="324">
        <v>47</v>
      </c>
      <c r="E1031" s="325">
        <v>915.5</v>
      </c>
      <c r="F1031" s="325">
        <f t="shared" si="2"/>
        <v>43028.5</v>
      </c>
      <c r="G1031" s="50">
        <v>166.5</v>
      </c>
      <c r="H1031" s="50">
        <v>7825.5</v>
      </c>
    </row>
    <row r="1032" spans="1:10" outlineLevel="2" x14ac:dyDescent="0.3">
      <c r="A1032" s="46" t="s">
        <v>554</v>
      </c>
      <c r="B1032" s="47" t="s">
        <v>555</v>
      </c>
      <c r="C1032" s="48" t="s">
        <v>2</v>
      </c>
      <c r="D1032" s="49">
        <v>114.26</v>
      </c>
      <c r="E1032" s="50">
        <v>225.95</v>
      </c>
      <c r="F1032" s="50">
        <f t="shared" si="2"/>
        <v>25817.046999999999</v>
      </c>
      <c r="G1032" s="50">
        <v>256.51</v>
      </c>
      <c r="H1032" s="50">
        <v>29308.83</v>
      </c>
    </row>
    <row r="1033" spans="1:10" outlineLevel="2" x14ac:dyDescent="0.3">
      <c r="A1033" s="46" t="s">
        <v>556</v>
      </c>
      <c r="B1033" s="47" t="s">
        <v>526</v>
      </c>
      <c r="C1033" s="48" t="s">
        <v>1</v>
      </c>
      <c r="D1033" s="49">
        <v>372.59</v>
      </c>
      <c r="E1033" s="50">
        <v>160.04</v>
      </c>
      <c r="F1033" s="50">
        <f t="shared" si="2"/>
        <v>59629.303599999992</v>
      </c>
      <c r="G1033" s="50">
        <v>172.98</v>
      </c>
      <c r="H1033" s="50">
        <v>64450.62</v>
      </c>
    </row>
    <row r="1034" spans="1:10" outlineLevel="2" x14ac:dyDescent="0.3">
      <c r="A1034" s="46" t="s">
        <v>557</v>
      </c>
      <c r="B1034" s="47" t="s">
        <v>558</v>
      </c>
      <c r="C1034" s="48" t="s">
        <v>1</v>
      </c>
      <c r="D1034" s="49">
        <v>608.25</v>
      </c>
      <c r="E1034" s="50">
        <v>160.04</v>
      </c>
      <c r="F1034" s="50">
        <f t="shared" si="2"/>
        <v>97344.33</v>
      </c>
      <c r="G1034" s="50">
        <v>187.28</v>
      </c>
      <c r="H1034" s="50">
        <v>113913.06</v>
      </c>
    </row>
    <row r="1035" spans="1:10" outlineLevel="2" x14ac:dyDescent="0.3">
      <c r="A1035" s="83" t="s">
        <v>559</v>
      </c>
      <c r="B1035" s="84" t="s">
        <v>560</v>
      </c>
      <c r="C1035" s="85" t="s">
        <v>1</v>
      </c>
      <c r="D1035" s="86">
        <v>52.88</v>
      </c>
      <c r="E1035" s="50">
        <v>303.10000000000002</v>
      </c>
      <c r="F1035" s="50">
        <f t="shared" si="2"/>
        <v>16027.928000000002</v>
      </c>
      <c r="G1035" s="50">
        <v>396.78</v>
      </c>
      <c r="H1035" s="50">
        <v>20981.73</v>
      </c>
    </row>
    <row r="1036" spans="1:10" outlineLevel="2" x14ac:dyDescent="0.3">
      <c r="A1036" s="46" t="s">
        <v>561</v>
      </c>
      <c r="B1036" s="47" t="s">
        <v>562</v>
      </c>
      <c r="C1036" s="48" t="s">
        <v>19</v>
      </c>
      <c r="D1036" s="49">
        <v>32.79</v>
      </c>
      <c r="E1036" s="50">
        <v>450.12</v>
      </c>
      <c r="F1036" s="50">
        <f t="shared" si="2"/>
        <v>14759.434799999999</v>
      </c>
      <c r="G1036" s="50">
        <v>440.71</v>
      </c>
      <c r="H1036" s="50">
        <v>14450.88</v>
      </c>
    </row>
    <row r="1037" spans="1:10" outlineLevel="1" x14ac:dyDescent="0.3">
      <c r="A1037" s="56" t="s">
        <v>152</v>
      </c>
      <c r="B1037" s="57" t="s">
        <v>563</v>
      </c>
      <c r="C1037" s="58"/>
      <c r="D1037" s="59"/>
      <c r="E1037" s="60"/>
      <c r="F1037" s="90">
        <f>SUM(F1038:F1040)</f>
        <v>467541.60399999993</v>
      </c>
      <c r="G1037" s="60"/>
      <c r="H1037" s="90">
        <v>627943.85</v>
      </c>
      <c r="I1037" s="66">
        <f>F1037</f>
        <v>467541.60399999993</v>
      </c>
      <c r="J1037" s="66"/>
    </row>
    <row r="1038" spans="1:10" outlineLevel="2" x14ac:dyDescent="0.3">
      <c r="A1038" s="46" t="s">
        <v>564</v>
      </c>
      <c r="B1038" s="47" t="s">
        <v>565</v>
      </c>
      <c r="C1038" s="48" t="s">
        <v>566</v>
      </c>
      <c r="D1038" s="49">
        <v>300</v>
      </c>
      <c r="E1038" s="50">
        <v>416.84</v>
      </c>
      <c r="F1038" s="50">
        <f t="shared" si="2"/>
        <v>125051.99999999999</v>
      </c>
      <c r="G1038" s="50">
        <v>886.1</v>
      </c>
      <c r="H1038" s="50">
        <v>265830</v>
      </c>
    </row>
    <row r="1039" spans="1:10" outlineLevel="2" x14ac:dyDescent="0.3">
      <c r="A1039" s="46" t="s">
        <v>567</v>
      </c>
      <c r="B1039" s="47" t="s">
        <v>568</v>
      </c>
      <c r="C1039" s="48" t="s">
        <v>566</v>
      </c>
      <c r="D1039" s="49">
        <v>300</v>
      </c>
      <c r="E1039" s="50">
        <v>416.84</v>
      </c>
      <c r="F1039" s="50">
        <f t="shared" si="2"/>
        <v>125051.99999999999</v>
      </c>
      <c r="G1039" s="50">
        <v>572.03</v>
      </c>
      <c r="H1039" s="50">
        <v>171609</v>
      </c>
    </row>
    <row r="1040" spans="1:10" outlineLevel="2" x14ac:dyDescent="0.3">
      <c r="A1040" s="46" t="s">
        <v>569</v>
      </c>
      <c r="B1040" s="47" t="s">
        <v>570</v>
      </c>
      <c r="C1040" s="48" t="s">
        <v>19</v>
      </c>
      <c r="D1040" s="49">
        <v>1250.3599999999999</v>
      </c>
      <c r="E1040" s="50">
        <v>173.9</v>
      </c>
      <c r="F1040" s="50">
        <f t="shared" si="2"/>
        <v>217437.60399999999</v>
      </c>
      <c r="G1040" s="50">
        <v>152.36000000000001</v>
      </c>
      <c r="H1040" s="50">
        <v>190504.85</v>
      </c>
    </row>
    <row r="1041" spans="1:10" outlineLevel="1" x14ac:dyDescent="0.3">
      <c r="A1041" s="56" t="s">
        <v>169</v>
      </c>
      <c r="B1041" s="57" t="s">
        <v>571</v>
      </c>
      <c r="C1041" s="58"/>
      <c r="D1041" s="59"/>
      <c r="E1041" s="60"/>
      <c r="F1041" s="90">
        <f>SUM(F1042:F1052)</f>
        <v>189146.80160000001</v>
      </c>
      <c r="G1041" s="60"/>
      <c r="H1041" s="90">
        <v>166813.47</v>
      </c>
      <c r="I1041" s="66">
        <f>F1041</f>
        <v>189146.80160000001</v>
      </c>
    </row>
    <row r="1042" spans="1:10" outlineLevel="1" x14ac:dyDescent="0.3">
      <c r="A1042" s="46" t="s">
        <v>572</v>
      </c>
      <c r="B1042" s="47" t="s">
        <v>573</v>
      </c>
      <c r="C1042" s="48" t="s">
        <v>19</v>
      </c>
      <c r="D1042" s="49">
        <v>46</v>
      </c>
      <c r="E1042" s="235">
        <v>450.12</v>
      </c>
      <c r="F1042" s="50">
        <f t="shared" si="2"/>
        <v>20705.52</v>
      </c>
      <c r="G1042" s="50">
        <v>399.96</v>
      </c>
      <c r="H1042" s="50">
        <v>18398.16</v>
      </c>
    </row>
    <row r="1043" spans="1:10" outlineLevel="1" x14ac:dyDescent="0.3">
      <c r="A1043" s="46" t="s">
        <v>574</v>
      </c>
      <c r="B1043" s="47" t="s">
        <v>575</v>
      </c>
      <c r="C1043" s="48" t="s">
        <v>19</v>
      </c>
      <c r="D1043" s="49">
        <v>45</v>
      </c>
      <c r="E1043" s="235">
        <v>516.94000000000005</v>
      </c>
      <c r="F1043" s="50">
        <f t="shared" si="2"/>
        <v>23262.300000000003</v>
      </c>
      <c r="G1043" s="50">
        <v>580.19000000000005</v>
      </c>
      <c r="H1043" s="50">
        <v>26108.55</v>
      </c>
    </row>
    <row r="1044" spans="1:10" outlineLevel="1" x14ac:dyDescent="0.3">
      <c r="A1044" s="67" t="s">
        <v>576</v>
      </c>
      <c r="B1044" s="68" t="s">
        <v>577</v>
      </c>
      <c r="C1044" s="69" t="s">
        <v>2</v>
      </c>
      <c r="D1044" s="70">
        <v>30</v>
      </c>
      <c r="E1044" s="70">
        <v>2786.78</v>
      </c>
      <c r="F1044" s="87">
        <f t="shared" si="2"/>
        <v>83603.400000000009</v>
      </c>
      <c r="G1044" s="50">
        <v>8794.2199999999993</v>
      </c>
      <c r="H1044" s="50">
        <v>8794.2199999999993</v>
      </c>
    </row>
    <row r="1045" spans="1:10" outlineLevel="1" x14ac:dyDescent="0.3">
      <c r="A1045" s="46" t="s">
        <v>578</v>
      </c>
      <c r="B1045" s="47" t="s">
        <v>579</v>
      </c>
      <c r="C1045" s="48" t="s">
        <v>2</v>
      </c>
      <c r="D1045" s="49">
        <v>18</v>
      </c>
      <c r="E1045" s="50">
        <v>76.03</v>
      </c>
      <c r="F1045" s="50">
        <f t="shared" si="2"/>
        <v>1368.54</v>
      </c>
      <c r="G1045" s="50">
        <v>635.67999999999995</v>
      </c>
      <c r="H1045" s="50">
        <v>11442.24</v>
      </c>
    </row>
    <row r="1046" spans="1:10" outlineLevel="1" x14ac:dyDescent="0.3">
      <c r="A1046" s="46" t="s">
        <v>580</v>
      </c>
      <c r="B1046" s="47" t="s">
        <v>581</v>
      </c>
      <c r="C1046" s="48" t="s">
        <v>2</v>
      </c>
      <c r="D1046" s="49">
        <v>10</v>
      </c>
      <c r="E1046" s="50">
        <v>76.03</v>
      </c>
      <c r="F1046" s="50">
        <f t="shared" si="2"/>
        <v>760.3</v>
      </c>
      <c r="G1046" s="50">
        <v>577.22</v>
      </c>
      <c r="H1046" s="50">
        <v>5772.2</v>
      </c>
    </row>
    <row r="1047" spans="1:10" outlineLevel="1" x14ac:dyDescent="0.3">
      <c r="A1047" s="46" t="s">
        <v>582</v>
      </c>
      <c r="B1047" s="47" t="s">
        <v>583</v>
      </c>
      <c r="C1047" s="48" t="s">
        <v>345</v>
      </c>
      <c r="D1047" s="49">
        <v>12</v>
      </c>
      <c r="E1047" s="50">
        <v>423.71</v>
      </c>
      <c r="F1047" s="50">
        <f t="shared" si="2"/>
        <v>5084.5199999999995</v>
      </c>
      <c r="G1047" s="50">
        <v>238.34</v>
      </c>
      <c r="H1047" s="50">
        <v>2860.08</v>
      </c>
    </row>
    <row r="1048" spans="1:10" outlineLevel="1" x14ac:dyDescent="0.3">
      <c r="A1048" s="46" t="s">
        <v>584</v>
      </c>
      <c r="B1048" s="47" t="s">
        <v>585</v>
      </c>
      <c r="C1048" s="48" t="s">
        <v>2</v>
      </c>
      <c r="D1048" s="49">
        <v>27</v>
      </c>
      <c r="E1048" s="50">
        <v>76.03</v>
      </c>
      <c r="F1048" s="50">
        <f t="shared" ref="F1048:F1051" si="3">D1048*E1048</f>
        <v>2052.81</v>
      </c>
      <c r="G1048" s="50">
        <v>286.01</v>
      </c>
      <c r="H1048" s="50">
        <v>7722.27</v>
      </c>
    </row>
    <row r="1049" spans="1:10" outlineLevel="1" x14ac:dyDescent="0.3">
      <c r="A1049" s="46" t="s">
        <v>586</v>
      </c>
      <c r="B1049" s="47" t="s">
        <v>587</v>
      </c>
      <c r="C1049" s="48" t="s">
        <v>1</v>
      </c>
      <c r="D1049" s="49">
        <v>29</v>
      </c>
      <c r="E1049" s="50">
        <v>410.19</v>
      </c>
      <c r="F1049" s="50">
        <f t="shared" si="3"/>
        <v>11895.51</v>
      </c>
      <c r="G1049" s="50">
        <v>592.08000000000004</v>
      </c>
      <c r="H1049" s="50">
        <v>17170.32</v>
      </c>
    </row>
    <row r="1050" spans="1:10" outlineLevel="1" x14ac:dyDescent="0.3">
      <c r="A1050" s="46" t="s">
        <v>588</v>
      </c>
      <c r="B1050" s="47" t="s">
        <v>589</v>
      </c>
      <c r="C1050" s="48" t="s">
        <v>345</v>
      </c>
      <c r="D1050" s="49">
        <v>14</v>
      </c>
      <c r="E1050" s="50">
        <v>2379.31</v>
      </c>
      <c r="F1050" s="50">
        <f t="shared" si="3"/>
        <v>33310.339999999997</v>
      </c>
      <c r="G1050" s="50">
        <v>4608.16</v>
      </c>
      <c r="H1050" s="50">
        <v>64514.239999999998</v>
      </c>
    </row>
    <row r="1051" spans="1:10" outlineLevel="1" x14ac:dyDescent="0.3">
      <c r="A1051" s="46" t="s">
        <v>590</v>
      </c>
      <c r="B1051" s="47" t="s">
        <v>591</v>
      </c>
      <c r="C1051" s="48" t="s">
        <v>1</v>
      </c>
      <c r="D1051" s="49">
        <v>95.12</v>
      </c>
      <c r="E1051" s="50">
        <v>74.680000000000007</v>
      </c>
      <c r="F1051" s="50">
        <f t="shared" si="3"/>
        <v>7103.5616000000009</v>
      </c>
      <c r="G1051" s="50">
        <v>42.38</v>
      </c>
      <c r="H1051" s="50">
        <v>4031.19</v>
      </c>
    </row>
    <row r="1052" spans="1:10" outlineLevel="1" x14ac:dyDescent="0.3">
      <c r="A1052" s="77" t="s">
        <v>592</v>
      </c>
      <c r="B1052" s="78" t="s">
        <v>593</v>
      </c>
      <c r="C1052" s="79" t="s">
        <v>594</v>
      </c>
      <c r="D1052" s="80">
        <v>1</v>
      </c>
      <c r="E1052" s="81"/>
      <c r="F1052" s="82"/>
      <c r="G1052" s="50">
        <v>0</v>
      </c>
      <c r="H1052" s="50">
        <v>0</v>
      </c>
    </row>
    <row r="1053" spans="1:10" x14ac:dyDescent="0.3">
      <c r="A1053" s="41"/>
      <c r="B1053" s="42"/>
      <c r="C1053" s="43"/>
      <c r="D1053" s="44"/>
      <c r="E1053" s="45"/>
      <c r="F1053" s="45"/>
      <c r="G1053" s="45"/>
      <c r="H1053" s="45"/>
    </row>
    <row r="1054" spans="1:10" x14ac:dyDescent="0.3">
      <c r="A1054" s="21"/>
      <c r="B1054" s="21"/>
      <c r="C1054" s="22"/>
      <c r="D1054" s="23"/>
      <c r="E1054" s="23" t="s">
        <v>291</v>
      </c>
      <c r="F1054" s="88">
        <f>SUM(F918)</f>
        <v>6339760.4898500005</v>
      </c>
      <c r="G1054" s="23" t="s">
        <v>291</v>
      </c>
      <c r="H1054" s="91">
        <v>6709818.8699999992</v>
      </c>
      <c r="I1054" s="66">
        <f>SUM(I920:I1052)</f>
        <v>2128430.8075211197</v>
      </c>
      <c r="J1054" s="113">
        <f>H1054-F1054</f>
        <v>370058.3801499987</v>
      </c>
    </row>
    <row r="1055" spans="1:10" x14ac:dyDescent="0.3">
      <c r="A1055" s="51" t="s">
        <v>595</v>
      </c>
      <c r="B1055" s="52" t="s">
        <v>596</v>
      </c>
      <c r="C1055" s="53"/>
      <c r="D1055" s="54"/>
      <c r="E1055" s="55" t="s">
        <v>280</v>
      </c>
      <c r="F1055" s="89">
        <f>F1056+F1061+F1090+F1116+F1118</f>
        <v>3013438.2035000003</v>
      </c>
      <c r="G1055" s="55" t="s">
        <v>280</v>
      </c>
      <c r="H1055" s="94">
        <f>SUM(H1056,H1061,H1090,H1116,H1118)</f>
        <v>2718879.8800000004</v>
      </c>
    </row>
    <row r="1056" spans="1:10" outlineLevel="1" x14ac:dyDescent="0.3">
      <c r="A1056" s="56" t="s">
        <v>597</v>
      </c>
      <c r="B1056" s="57" t="s">
        <v>340</v>
      </c>
      <c r="C1056" s="58"/>
      <c r="D1056" s="59"/>
      <c r="E1056" s="60"/>
      <c r="F1056" s="90">
        <f>SUM(F1057:F1060)</f>
        <v>24472.538385000003</v>
      </c>
      <c r="G1056" s="60"/>
      <c r="H1056" s="95">
        <v>22793.129999999997</v>
      </c>
      <c r="I1056" s="66">
        <f>F1056-H1056</f>
        <v>1679.4083850000061</v>
      </c>
    </row>
    <row r="1057" spans="1:9" outlineLevel="2" x14ac:dyDescent="0.3">
      <c r="A1057" s="46" t="s">
        <v>598</v>
      </c>
      <c r="B1057" s="47" t="s">
        <v>599</v>
      </c>
      <c r="C1057" s="48" t="s">
        <v>2</v>
      </c>
      <c r="D1057" s="49">
        <v>20.966999999999999</v>
      </c>
      <c r="E1057" s="50">
        <v>85.04</v>
      </c>
      <c r="F1057" s="50">
        <f t="shared" ref="F1057:F1060" si="4">D1057*E1057</f>
        <v>1783.03368</v>
      </c>
      <c r="G1057" s="50">
        <v>110.63</v>
      </c>
      <c r="H1057" s="50">
        <v>2319.91</v>
      </c>
    </row>
    <row r="1058" spans="1:9" outlineLevel="2" x14ac:dyDescent="0.3">
      <c r="A1058" s="46" t="s">
        <v>600</v>
      </c>
      <c r="B1058" s="47" t="s">
        <v>601</v>
      </c>
      <c r="C1058" s="48" t="s">
        <v>1</v>
      </c>
      <c r="D1058" s="49">
        <v>75.14</v>
      </c>
      <c r="E1058" s="50">
        <v>79.87</v>
      </c>
      <c r="F1058" s="50">
        <f t="shared" si="4"/>
        <v>6001.4318000000003</v>
      </c>
      <c r="G1058" s="50">
        <v>65.94</v>
      </c>
      <c r="H1058" s="50">
        <v>4954.7299999999996</v>
      </c>
    </row>
    <row r="1059" spans="1:9" outlineLevel="2" x14ac:dyDescent="0.3">
      <c r="A1059" s="46" t="s">
        <v>602</v>
      </c>
      <c r="B1059" s="47" t="s">
        <v>603</v>
      </c>
      <c r="C1059" s="48" t="s">
        <v>1</v>
      </c>
      <c r="D1059" s="49">
        <v>133.63150000000002</v>
      </c>
      <c r="E1059" s="50">
        <v>79.87</v>
      </c>
      <c r="F1059" s="50">
        <f t="shared" si="4"/>
        <v>10673.147905000002</v>
      </c>
      <c r="G1059" s="50">
        <v>65.94</v>
      </c>
      <c r="H1059" s="50">
        <v>8811.56</v>
      </c>
    </row>
    <row r="1060" spans="1:9" outlineLevel="2" x14ac:dyDescent="0.3">
      <c r="A1060" s="46" t="s">
        <v>604</v>
      </c>
      <c r="B1060" s="47" t="s">
        <v>605</v>
      </c>
      <c r="C1060" s="48" t="s">
        <v>1</v>
      </c>
      <c r="D1060" s="49">
        <v>114.57000000000001</v>
      </c>
      <c r="E1060" s="50">
        <v>52.5</v>
      </c>
      <c r="F1060" s="50">
        <f t="shared" si="4"/>
        <v>6014.9250000000002</v>
      </c>
      <c r="G1060" s="50">
        <v>58.54</v>
      </c>
      <c r="H1060" s="50">
        <v>6706.93</v>
      </c>
    </row>
    <row r="1061" spans="1:9" outlineLevel="1" x14ac:dyDescent="0.3">
      <c r="A1061" s="56" t="s">
        <v>606</v>
      </c>
      <c r="B1061" s="57" t="s">
        <v>607</v>
      </c>
      <c r="C1061" s="58"/>
      <c r="D1061" s="59"/>
      <c r="E1061" s="60"/>
      <c r="F1061" s="90">
        <f>SUM(F1063:F1089)</f>
        <v>412129.22253999993</v>
      </c>
      <c r="G1061" s="60"/>
      <c r="H1061" s="90">
        <v>311019.96999999991</v>
      </c>
      <c r="I1061" s="66">
        <f>F1061-H1061</f>
        <v>101109.25254000002</v>
      </c>
    </row>
    <row r="1062" spans="1:9" outlineLevel="3" x14ac:dyDescent="0.3">
      <c r="A1062" s="61" t="s">
        <v>608</v>
      </c>
      <c r="B1062" s="62" t="s">
        <v>609</v>
      </c>
      <c r="C1062" s="63"/>
      <c r="D1062" s="64"/>
      <c r="E1062" s="65"/>
      <c r="F1062" s="65"/>
      <c r="G1062" s="65"/>
      <c r="H1062" s="65"/>
    </row>
    <row r="1063" spans="1:9" outlineLevel="3" x14ac:dyDescent="0.3">
      <c r="A1063" s="46" t="s">
        <v>610</v>
      </c>
      <c r="B1063" s="47" t="s">
        <v>611</v>
      </c>
      <c r="C1063" s="48" t="s">
        <v>1</v>
      </c>
      <c r="D1063" s="49">
        <v>24.9</v>
      </c>
      <c r="E1063" s="235">
        <v>350.69</v>
      </c>
      <c r="F1063" s="50">
        <f t="shared" ref="F1063:F1084" si="5">D1063*E1063</f>
        <v>8732.1809999999987</v>
      </c>
      <c r="G1063" s="50">
        <v>222.39</v>
      </c>
      <c r="H1063" s="50">
        <v>5537.51</v>
      </c>
    </row>
    <row r="1064" spans="1:9" outlineLevel="3" x14ac:dyDescent="0.3">
      <c r="A1064" s="46" t="s">
        <v>612</v>
      </c>
      <c r="B1064" s="47" t="s">
        <v>613</v>
      </c>
      <c r="C1064" s="48" t="s">
        <v>1</v>
      </c>
      <c r="D1064" s="49">
        <v>24.9</v>
      </c>
      <c r="E1064" s="235">
        <v>343.21</v>
      </c>
      <c r="F1064" s="50">
        <f t="shared" si="5"/>
        <v>8545.9289999999983</v>
      </c>
      <c r="G1064" s="50">
        <v>162.25</v>
      </c>
      <c r="H1064" s="50">
        <v>4040.03</v>
      </c>
    </row>
    <row r="1065" spans="1:9" outlineLevel="3" x14ac:dyDescent="0.3">
      <c r="A1065" s="46" t="s">
        <v>614</v>
      </c>
      <c r="B1065" s="47" t="s">
        <v>615</v>
      </c>
      <c r="C1065" s="48" t="s">
        <v>2</v>
      </c>
      <c r="D1065" s="49">
        <v>9.6</v>
      </c>
      <c r="E1065" s="235">
        <v>38.21</v>
      </c>
      <c r="F1065" s="50">
        <f t="shared" si="5"/>
        <v>366.81599999999997</v>
      </c>
      <c r="G1065" s="50">
        <v>66.95</v>
      </c>
      <c r="H1065" s="50">
        <v>642.72</v>
      </c>
    </row>
    <row r="1066" spans="1:9" outlineLevel="3" x14ac:dyDescent="0.3">
      <c r="A1066" s="46" t="s">
        <v>616</v>
      </c>
      <c r="B1066" s="92" t="s">
        <v>603</v>
      </c>
      <c r="C1066" s="48" t="s">
        <v>1</v>
      </c>
      <c r="D1066" s="49">
        <v>367.41</v>
      </c>
      <c r="E1066" s="50">
        <v>79.87</v>
      </c>
      <c r="F1066" s="50">
        <f t="shared" si="5"/>
        <v>29345.036700000004</v>
      </c>
      <c r="G1066" s="50">
        <v>65.94</v>
      </c>
      <c r="H1066" s="50">
        <v>24227.02</v>
      </c>
    </row>
    <row r="1067" spans="1:9" outlineLevel="3" x14ac:dyDescent="0.3">
      <c r="A1067" s="46" t="s">
        <v>617</v>
      </c>
      <c r="B1067" s="92" t="s">
        <v>601</v>
      </c>
      <c r="C1067" s="48" t="s">
        <v>1</v>
      </c>
      <c r="D1067" s="49">
        <v>100.88</v>
      </c>
      <c r="E1067" s="50">
        <v>79.87</v>
      </c>
      <c r="F1067" s="50">
        <f t="shared" si="5"/>
        <v>8057.2856000000002</v>
      </c>
      <c r="G1067" s="50">
        <v>65.94</v>
      </c>
      <c r="H1067" s="50">
        <v>6652.03</v>
      </c>
    </row>
    <row r="1068" spans="1:9" outlineLevel="3" x14ac:dyDescent="0.3">
      <c r="A1068" s="46" t="s">
        <v>618</v>
      </c>
      <c r="B1068" s="93" t="s">
        <v>619</v>
      </c>
      <c r="C1068" s="48" t="s">
        <v>1</v>
      </c>
      <c r="D1068" s="49">
        <v>320.10000000000002</v>
      </c>
      <c r="E1068" s="50">
        <v>52.5</v>
      </c>
      <c r="F1068" s="50">
        <f t="shared" si="5"/>
        <v>16805.25</v>
      </c>
      <c r="G1068" s="50">
        <v>58.54</v>
      </c>
      <c r="H1068" s="50">
        <v>18738.650000000001</v>
      </c>
    </row>
    <row r="1069" spans="1:9" outlineLevel="3" x14ac:dyDescent="0.3">
      <c r="A1069" s="46" t="s">
        <v>620</v>
      </c>
      <c r="B1069" s="47" t="s">
        <v>621</v>
      </c>
      <c r="C1069" s="48" t="s">
        <v>1</v>
      </c>
      <c r="D1069" s="49">
        <v>261.03000000000003</v>
      </c>
      <c r="E1069" s="50">
        <v>52.5</v>
      </c>
      <c r="F1069" s="50">
        <f t="shared" si="5"/>
        <v>13704.075000000001</v>
      </c>
      <c r="G1069" s="50">
        <v>48.85</v>
      </c>
      <c r="H1069" s="50">
        <v>12751.32</v>
      </c>
    </row>
    <row r="1070" spans="1:9" outlineLevel="3" x14ac:dyDescent="0.3">
      <c r="A1070" s="46" t="s">
        <v>622</v>
      </c>
      <c r="B1070" s="47" t="s">
        <v>623</v>
      </c>
      <c r="C1070" s="48" t="s">
        <v>1</v>
      </c>
      <c r="D1070" s="49">
        <v>275.94</v>
      </c>
      <c r="E1070" s="50">
        <v>52.5</v>
      </c>
      <c r="F1070" s="50">
        <f t="shared" si="5"/>
        <v>14486.85</v>
      </c>
      <c r="G1070" s="50">
        <v>48.85</v>
      </c>
      <c r="H1070" s="50">
        <v>13479.67</v>
      </c>
    </row>
    <row r="1071" spans="1:9" outlineLevel="2" x14ac:dyDescent="0.3">
      <c r="A1071" s="61" t="s">
        <v>624</v>
      </c>
      <c r="B1071" s="62" t="s">
        <v>625</v>
      </c>
      <c r="C1071" s="63"/>
      <c r="D1071" s="64"/>
      <c r="E1071" s="65"/>
      <c r="F1071" s="65"/>
      <c r="G1071" s="65"/>
      <c r="H1071" s="65"/>
    </row>
    <row r="1072" spans="1:9" outlineLevel="3" x14ac:dyDescent="0.3">
      <c r="A1072" s="46" t="s">
        <v>626</v>
      </c>
      <c r="B1072" s="47" t="s">
        <v>627</v>
      </c>
      <c r="C1072" s="48" t="s">
        <v>2</v>
      </c>
      <c r="D1072" s="49">
        <v>132.75</v>
      </c>
      <c r="E1072" s="235">
        <v>104.77</v>
      </c>
      <c r="F1072" s="50">
        <f t="shared" si="5"/>
        <v>13908.217499999999</v>
      </c>
      <c r="G1072" s="50">
        <v>99.33</v>
      </c>
      <c r="H1072" s="50">
        <v>13186.06</v>
      </c>
    </row>
    <row r="1073" spans="1:9" outlineLevel="3" x14ac:dyDescent="0.3">
      <c r="A1073" s="46" t="s">
        <v>628</v>
      </c>
      <c r="B1073" s="47" t="s">
        <v>629</v>
      </c>
      <c r="C1073" s="48" t="s">
        <v>2</v>
      </c>
      <c r="D1073" s="49">
        <v>122.98</v>
      </c>
      <c r="E1073" s="235">
        <v>111.02</v>
      </c>
      <c r="F1073" s="50">
        <f t="shared" si="5"/>
        <v>13653.239600000001</v>
      </c>
      <c r="G1073" s="50">
        <v>109.17</v>
      </c>
      <c r="H1073" s="50">
        <v>13425.73</v>
      </c>
    </row>
    <row r="1074" spans="1:9" outlineLevel="3" x14ac:dyDescent="0.3">
      <c r="A1074" s="46" t="s">
        <v>630</v>
      </c>
      <c r="B1074" s="47" t="s">
        <v>613</v>
      </c>
      <c r="C1074" s="48" t="s">
        <v>1</v>
      </c>
      <c r="D1074" s="49">
        <v>13.27</v>
      </c>
      <c r="E1074" s="235">
        <v>347.6</v>
      </c>
      <c r="F1074" s="50">
        <f t="shared" si="5"/>
        <v>4612.652</v>
      </c>
      <c r="G1074" s="50">
        <v>162.25</v>
      </c>
      <c r="H1074" s="50">
        <v>2153.06</v>
      </c>
    </row>
    <row r="1075" spans="1:9" outlineLevel="3" x14ac:dyDescent="0.3">
      <c r="A1075" s="46" t="s">
        <v>631</v>
      </c>
      <c r="B1075" s="47" t="s">
        <v>632</v>
      </c>
      <c r="C1075" s="48" t="s">
        <v>1</v>
      </c>
      <c r="D1075" s="49">
        <v>12.3</v>
      </c>
      <c r="E1075" s="50">
        <v>411.52</v>
      </c>
      <c r="F1075" s="50">
        <f t="shared" si="5"/>
        <v>5061.6959999999999</v>
      </c>
      <c r="G1075" s="50">
        <v>361.97</v>
      </c>
      <c r="H1075" s="50">
        <v>4452.2299999999996</v>
      </c>
    </row>
    <row r="1076" spans="1:9" outlineLevel="2" x14ac:dyDescent="0.3">
      <c r="A1076" s="61" t="s">
        <v>633</v>
      </c>
      <c r="B1076" s="62" t="s">
        <v>634</v>
      </c>
      <c r="C1076" s="63"/>
      <c r="D1076" s="64"/>
      <c r="E1076" s="65"/>
      <c r="F1076" s="65"/>
      <c r="G1076" s="65"/>
      <c r="H1076" s="65"/>
    </row>
    <row r="1077" spans="1:9" outlineLevel="3" x14ac:dyDescent="0.3">
      <c r="A1077" s="46" t="s">
        <v>635</v>
      </c>
      <c r="B1077" s="47" t="s">
        <v>636</v>
      </c>
      <c r="C1077" s="48" t="s">
        <v>1</v>
      </c>
      <c r="D1077" s="49">
        <v>86.050000000000011</v>
      </c>
      <c r="E1077" s="235">
        <v>349.09</v>
      </c>
      <c r="F1077" s="50">
        <f t="shared" si="5"/>
        <v>30039.194500000001</v>
      </c>
      <c r="G1077" s="50">
        <v>215.04</v>
      </c>
      <c r="H1077" s="50">
        <v>18504.189999999999</v>
      </c>
    </row>
    <row r="1078" spans="1:9" outlineLevel="3" x14ac:dyDescent="0.3">
      <c r="A1078" s="46" t="s">
        <v>637</v>
      </c>
      <c r="B1078" s="47" t="s">
        <v>638</v>
      </c>
      <c r="C1078" s="48" t="s">
        <v>1</v>
      </c>
      <c r="D1078" s="49">
        <v>218.22</v>
      </c>
      <c r="E1078" s="233">
        <v>411.52</v>
      </c>
      <c r="F1078" s="50">
        <f t="shared" si="5"/>
        <v>89801.89439999999</v>
      </c>
      <c r="G1078" s="50">
        <v>242.74</v>
      </c>
      <c r="H1078" s="50">
        <v>52970.720000000001</v>
      </c>
      <c r="I1078" s="232" t="s">
        <v>2145</v>
      </c>
    </row>
    <row r="1079" spans="1:9" outlineLevel="3" x14ac:dyDescent="0.3">
      <c r="A1079" s="46" t="s">
        <v>639</v>
      </c>
      <c r="B1079" s="47" t="s">
        <v>613</v>
      </c>
      <c r="C1079" s="48" t="s">
        <v>1</v>
      </c>
      <c r="D1079" s="49">
        <v>94.655000000000015</v>
      </c>
      <c r="E1079" s="50">
        <v>347.6</v>
      </c>
      <c r="F1079" s="50">
        <f t="shared" si="5"/>
        <v>32902.078000000009</v>
      </c>
      <c r="G1079" s="50">
        <v>162.25</v>
      </c>
      <c r="H1079" s="50">
        <v>15358.59</v>
      </c>
    </row>
    <row r="1080" spans="1:9" outlineLevel="3" x14ac:dyDescent="0.3">
      <c r="A1080" s="46" t="s">
        <v>640</v>
      </c>
      <c r="B1080" s="47" t="s">
        <v>632</v>
      </c>
      <c r="C1080" s="48" t="s">
        <v>1</v>
      </c>
      <c r="D1080" s="49">
        <v>240.04200000000003</v>
      </c>
      <c r="E1080" s="50">
        <v>411.52</v>
      </c>
      <c r="F1080" s="50">
        <f t="shared" si="5"/>
        <v>98782.083840000007</v>
      </c>
      <c r="G1080" s="50">
        <v>361.97</v>
      </c>
      <c r="H1080" s="50">
        <v>86887.28</v>
      </c>
    </row>
    <row r="1081" spans="1:9" outlineLevel="3" x14ac:dyDescent="0.3">
      <c r="A1081" s="46" t="s">
        <v>641</v>
      </c>
      <c r="B1081" s="47" t="s">
        <v>615</v>
      </c>
      <c r="C1081" s="48" t="s">
        <v>2</v>
      </c>
      <c r="D1081" s="49">
        <v>19.54</v>
      </c>
      <c r="E1081" s="50">
        <v>38.21</v>
      </c>
      <c r="F1081" s="50">
        <f t="shared" si="5"/>
        <v>746.62339999999995</v>
      </c>
      <c r="G1081" s="50">
        <v>66.95</v>
      </c>
      <c r="H1081" s="50">
        <v>1308.2</v>
      </c>
    </row>
    <row r="1082" spans="1:9" outlineLevel="2" x14ac:dyDescent="0.3">
      <c r="A1082" s="61" t="s">
        <v>642</v>
      </c>
      <c r="B1082" s="62" t="s">
        <v>643</v>
      </c>
      <c r="C1082" s="63"/>
      <c r="D1082" s="64"/>
      <c r="E1082" s="65"/>
      <c r="F1082" s="65"/>
      <c r="G1082" s="65"/>
      <c r="H1082" s="65"/>
    </row>
    <row r="1083" spans="1:9" outlineLevel="3" x14ac:dyDescent="0.3">
      <c r="A1083" s="46" t="s">
        <v>644</v>
      </c>
      <c r="B1083" s="47" t="s">
        <v>645</v>
      </c>
      <c r="C1083" s="48" t="s">
        <v>345</v>
      </c>
      <c r="D1083" s="49">
        <v>2</v>
      </c>
      <c r="E1083" s="50">
        <v>5644.53</v>
      </c>
      <c r="F1083" s="50">
        <f t="shared" si="5"/>
        <v>11289.06</v>
      </c>
      <c r="G1083" s="50">
        <v>4176.24</v>
      </c>
      <c r="H1083" s="50">
        <v>8352.48</v>
      </c>
    </row>
    <row r="1084" spans="1:9" outlineLevel="3" x14ac:dyDescent="0.3">
      <c r="A1084" s="46" t="s">
        <v>646</v>
      </c>
      <c r="B1084" s="47" t="s">
        <v>647</v>
      </c>
      <c r="C1084" s="48" t="s">
        <v>345</v>
      </c>
      <c r="D1084" s="49">
        <v>2</v>
      </c>
      <c r="E1084" s="50">
        <v>5644.53</v>
      </c>
      <c r="F1084" s="50">
        <f t="shared" si="5"/>
        <v>11289.06</v>
      </c>
      <c r="G1084" s="50">
        <v>4176.24</v>
      </c>
      <c r="H1084" s="50">
        <v>8352.48</v>
      </c>
    </row>
    <row r="1085" spans="1:9" outlineLevel="3" x14ac:dyDescent="0.3">
      <c r="A1085" s="77" t="s">
        <v>648</v>
      </c>
      <c r="B1085" s="78" t="s">
        <v>649</v>
      </c>
      <c r="C1085" s="79" t="s">
        <v>345</v>
      </c>
      <c r="D1085" s="80"/>
      <c r="E1085" s="82"/>
      <c r="F1085" s="82"/>
      <c r="G1085" s="50">
        <v>0</v>
      </c>
      <c r="H1085" s="50">
        <v>0</v>
      </c>
    </row>
    <row r="1086" spans="1:9" outlineLevel="3" x14ac:dyDescent="0.3">
      <c r="A1086" s="77" t="s">
        <v>650</v>
      </c>
      <c r="B1086" s="78" t="s">
        <v>651</v>
      </c>
      <c r="C1086" s="79" t="s">
        <v>345</v>
      </c>
      <c r="D1086" s="80"/>
      <c r="E1086" s="82"/>
      <c r="F1086" s="82"/>
      <c r="G1086" s="50">
        <v>0</v>
      </c>
      <c r="H1086" s="50">
        <v>0</v>
      </c>
    </row>
    <row r="1087" spans="1:9" outlineLevel="3" x14ac:dyDescent="0.3">
      <c r="A1087" s="77" t="s">
        <v>652</v>
      </c>
      <c r="B1087" s="78" t="s">
        <v>653</v>
      </c>
      <c r="C1087" s="79" t="s">
        <v>345</v>
      </c>
      <c r="D1087" s="80"/>
      <c r="E1087" s="82"/>
      <c r="F1087" s="82"/>
      <c r="G1087" s="50">
        <v>0</v>
      </c>
      <c r="H1087" s="50">
        <v>0</v>
      </c>
    </row>
    <row r="1088" spans="1:9" outlineLevel="3" x14ac:dyDescent="0.3">
      <c r="A1088" s="77" t="s">
        <v>654</v>
      </c>
      <c r="B1088" s="78" t="s">
        <v>655</v>
      </c>
      <c r="C1088" s="79" t="s">
        <v>345</v>
      </c>
      <c r="D1088" s="80"/>
      <c r="E1088" s="82"/>
      <c r="F1088" s="82"/>
      <c r="G1088" s="50">
        <v>0</v>
      </c>
      <c r="H1088" s="50">
        <v>0</v>
      </c>
    </row>
    <row r="1089" spans="1:10" outlineLevel="3" x14ac:dyDescent="0.3">
      <c r="A1089" s="77" t="s">
        <v>656</v>
      </c>
      <c r="B1089" s="78" t="s">
        <v>657</v>
      </c>
      <c r="C1089" s="79" t="s">
        <v>345</v>
      </c>
      <c r="D1089" s="80"/>
      <c r="E1089" s="82"/>
      <c r="F1089" s="82"/>
      <c r="G1089" s="50">
        <v>0</v>
      </c>
      <c r="H1089" s="50">
        <v>0</v>
      </c>
    </row>
    <row r="1090" spans="1:10" outlineLevel="1" x14ac:dyDescent="0.3">
      <c r="A1090" s="56" t="s">
        <v>658</v>
      </c>
      <c r="B1090" s="57" t="s">
        <v>659</v>
      </c>
      <c r="C1090" s="58"/>
      <c r="D1090" s="59"/>
      <c r="E1090" s="60"/>
      <c r="F1090" s="90">
        <f>SUM(F1092:F1115)</f>
        <v>2365097.51492</v>
      </c>
      <c r="G1090" s="60"/>
      <c r="H1090" s="90">
        <v>2105300.42</v>
      </c>
      <c r="I1090" s="66">
        <f>F1090-H1090</f>
        <v>259797.09492000006</v>
      </c>
    </row>
    <row r="1091" spans="1:10" outlineLevel="2" x14ac:dyDescent="0.3">
      <c r="A1091" s="61" t="s">
        <v>660</v>
      </c>
      <c r="B1091" s="62" t="s">
        <v>634</v>
      </c>
      <c r="C1091" s="63"/>
      <c r="D1091" s="64"/>
      <c r="E1091" s="65"/>
      <c r="F1091" s="65"/>
      <c r="G1091" s="65"/>
      <c r="H1091" s="65"/>
    </row>
    <row r="1092" spans="1:10" outlineLevel="3" x14ac:dyDescent="0.3">
      <c r="A1092" s="46" t="s">
        <v>661</v>
      </c>
      <c r="B1092" s="47" t="s">
        <v>662</v>
      </c>
      <c r="C1092" s="48" t="s">
        <v>1</v>
      </c>
      <c r="D1092" s="49">
        <v>516.44400000000007</v>
      </c>
      <c r="E1092" s="233">
        <v>388.82</v>
      </c>
      <c r="F1092" s="50">
        <f t="shared" ref="F1092:F1115" si="6">D1092*E1092</f>
        <v>200803.75608000002</v>
      </c>
      <c r="G1092" s="50">
        <v>267.36</v>
      </c>
      <c r="H1092" s="50">
        <v>138075.4</v>
      </c>
      <c r="I1092" s="232" t="s">
        <v>2145</v>
      </c>
    </row>
    <row r="1093" spans="1:10" outlineLevel="3" x14ac:dyDescent="0.3">
      <c r="A1093" s="46" t="s">
        <v>663</v>
      </c>
      <c r="B1093" s="47" t="s">
        <v>664</v>
      </c>
      <c r="C1093" s="48" t="s">
        <v>1</v>
      </c>
      <c r="D1093" s="49">
        <v>516.44400000000007</v>
      </c>
      <c r="E1093" s="233">
        <v>388.82</v>
      </c>
      <c r="F1093" s="50">
        <f t="shared" si="6"/>
        <v>200803.75608000002</v>
      </c>
      <c r="G1093" s="50">
        <v>275.83</v>
      </c>
      <c r="H1093" s="50">
        <v>142449.65</v>
      </c>
      <c r="I1093" s="232" t="s">
        <v>2145</v>
      </c>
    </row>
    <row r="1094" spans="1:10" outlineLevel="3" x14ac:dyDescent="0.3">
      <c r="A1094" s="46" t="s">
        <v>665</v>
      </c>
      <c r="B1094" s="93" t="s">
        <v>605</v>
      </c>
      <c r="C1094" s="48" t="s">
        <v>1</v>
      </c>
      <c r="D1094" s="49">
        <v>1877.8760000000002</v>
      </c>
      <c r="E1094" s="50">
        <v>52.5</v>
      </c>
      <c r="F1094" s="50">
        <f t="shared" si="6"/>
        <v>98588.49</v>
      </c>
      <c r="G1094" s="50">
        <v>58.54</v>
      </c>
      <c r="H1094" s="50">
        <v>109931.1</v>
      </c>
    </row>
    <row r="1095" spans="1:10" outlineLevel="3" x14ac:dyDescent="0.3">
      <c r="A1095" s="46" t="s">
        <v>666</v>
      </c>
      <c r="B1095" s="47" t="s">
        <v>621</v>
      </c>
      <c r="C1095" s="48" t="s">
        <v>1</v>
      </c>
      <c r="D1095" s="49">
        <v>7078.3440000000001</v>
      </c>
      <c r="E1095" s="50">
        <v>52.5</v>
      </c>
      <c r="F1095" s="50">
        <f t="shared" si="6"/>
        <v>371613.06</v>
      </c>
      <c r="G1095" s="50">
        <v>48.85</v>
      </c>
      <c r="H1095" s="50">
        <v>345776.91</v>
      </c>
    </row>
    <row r="1096" spans="1:10" outlineLevel="3" x14ac:dyDescent="0.3">
      <c r="A1096" s="46" t="s">
        <v>667</v>
      </c>
      <c r="B1096" s="47" t="s">
        <v>623</v>
      </c>
      <c r="C1096" s="48" t="s">
        <v>1</v>
      </c>
      <c r="D1096" s="49">
        <v>2936.9340000000002</v>
      </c>
      <c r="E1096" s="50">
        <v>52.5</v>
      </c>
      <c r="F1096" s="50">
        <f t="shared" si="6"/>
        <v>154189.035</v>
      </c>
      <c r="G1096" s="50">
        <v>48.85</v>
      </c>
      <c r="H1096" s="50">
        <v>143469.03</v>
      </c>
    </row>
    <row r="1097" spans="1:10" outlineLevel="3" x14ac:dyDescent="0.3">
      <c r="A1097" s="46" t="s">
        <v>668</v>
      </c>
      <c r="B1097" s="92" t="s">
        <v>603</v>
      </c>
      <c r="C1097" s="48" t="s">
        <v>1</v>
      </c>
      <c r="D1097" s="49">
        <v>456.274</v>
      </c>
      <c r="E1097" s="50">
        <v>79.87</v>
      </c>
      <c r="F1097" s="50">
        <f t="shared" si="6"/>
        <v>36442.604380000004</v>
      </c>
      <c r="G1097" s="50">
        <v>65.94</v>
      </c>
      <c r="H1097" s="50">
        <v>30086.44</v>
      </c>
    </row>
    <row r="1098" spans="1:10" outlineLevel="3" x14ac:dyDescent="0.3">
      <c r="A1098" s="46" t="s">
        <v>669</v>
      </c>
      <c r="B1098" s="92" t="s">
        <v>601</v>
      </c>
      <c r="C1098" s="48" t="s">
        <v>1</v>
      </c>
      <c r="D1098" s="49">
        <v>116.41</v>
      </c>
      <c r="E1098" s="50">
        <v>79.87</v>
      </c>
      <c r="F1098" s="50">
        <f t="shared" si="6"/>
        <v>9297.6666999999998</v>
      </c>
      <c r="G1098" s="50">
        <v>65.94</v>
      </c>
      <c r="H1098" s="50">
        <v>7676.08</v>
      </c>
    </row>
    <row r="1099" spans="1:10" outlineLevel="3" x14ac:dyDescent="0.3">
      <c r="A1099" s="46" t="s">
        <v>670</v>
      </c>
      <c r="B1099" s="47" t="s">
        <v>615</v>
      </c>
      <c r="C1099" s="48" t="s">
        <v>2</v>
      </c>
      <c r="D1099" s="49">
        <v>459.9</v>
      </c>
      <c r="E1099" s="50">
        <v>38.21</v>
      </c>
      <c r="F1099" s="50">
        <f t="shared" si="6"/>
        <v>17572.778999999999</v>
      </c>
      <c r="G1099" s="50">
        <v>66.95</v>
      </c>
      <c r="H1099" s="50">
        <v>30790.31</v>
      </c>
    </row>
    <row r="1100" spans="1:10" outlineLevel="2" x14ac:dyDescent="0.3">
      <c r="A1100" s="61" t="s">
        <v>671</v>
      </c>
      <c r="B1100" s="62" t="s">
        <v>625</v>
      </c>
      <c r="C1100" s="63"/>
      <c r="D1100" s="64"/>
      <c r="E1100" s="65"/>
      <c r="F1100" s="65"/>
      <c r="G1100" s="65"/>
      <c r="H1100" s="65"/>
    </row>
    <row r="1101" spans="1:10" outlineLevel="3" x14ac:dyDescent="0.3">
      <c r="A1101" s="46" t="s">
        <v>670</v>
      </c>
      <c r="B1101" s="47" t="s">
        <v>672</v>
      </c>
      <c r="C1101" s="48" t="s">
        <v>2</v>
      </c>
      <c r="D1101" s="49">
        <v>1521.3599999999997</v>
      </c>
      <c r="E1101" s="50">
        <v>108.75</v>
      </c>
      <c r="F1101" s="50">
        <f t="shared" si="6"/>
        <v>165447.89999999997</v>
      </c>
      <c r="G1101" s="50">
        <v>109.17</v>
      </c>
      <c r="H1101" s="50">
        <v>166086.87</v>
      </c>
    </row>
    <row r="1102" spans="1:10" outlineLevel="3" x14ac:dyDescent="0.3">
      <c r="A1102" s="46" t="s">
        <v>704</v>
      </c>
      <c r="B1102" s="47" t="s">
        <v>705</v>
      </c>
      <c r="C1102" s="48" t="s">
        <v>1</v>
      </c>
      <c r="D1102" s="49">
        <v>152.13</v>
      </c>
      <c r="E1102" s="235"/>
      <c r="F1102" s="50"/>
      <c r="G1102" s="50">
        <v>288.37</v>
      </c>
      <c r="H1102" s="50">
        <v>43869.73</v>
      </c>
      <c r="I1102" s="232" t="s">
        <v>703</v>
      </c>
      <c r="J1102" s="66">
        <f>H1102</f>
        <v>43869.73</v>
      </c>
    </row>
    <row r="1103" spans="1:10" outlineLevel="2" x14ac:dyDescent="0.3">
      <c r="A1103" s="61" t="s">
        <v>673</v>
      </c>
      <c r="B1103" s="62" t="s">
        <v>609</v>
      </c>
      <c r="C1103" s="63"/>
      <c r="D1103" s="64"/>
      <c r="E1103" s="65"/>
      <c r="F1103" s="65"/>
      <c r="G1103" s="65"/>
      <c r="H1103" s="65"/>
    </row>
    <row r="1104" spans="1:10" outlineLevel="3" x14ac:dyDescent="0.3">
      <c r="A1104" s="46" t="s">
        <v>674</v>
      </c>
      <c r="B1104" s="47" t="s">
        <v>675</v>
      </c>
      <c r="C1104" s="48" t="s">
        <v>1</v>
      </c>
      <c r="D1104" s="49">
        <v>766.96199999999999</v>
      </c>
      <c r="E1104" s="233">
        <v>388.82</v>
      </c>
      <c r="F1104" s="50">
        <f t="shared" si="6"/>
        <v>298210.16483999998</v>
      </c>
      <c r="G1104" s="50">
        <v>275.83999999999997</v>
      </c>
      <c r="H1104" s="50">
        <v>211558.25</v>
      </c>
      <c r="I1104" s="232" t="s">
        <v>2145</v>
      </c>
    </row>
    <row r="1105" spans="1:10" outlineLevel="3" x14ac:dyDescent="0.3">
      <c r="A1105" s="46" t="s">
        <v>676</v>
      </c>
      <c r="B1105" s="47" t="s">
        <v>632</v>
      </c>
      <c r="C1105" s="48" t="s">
        <v>1</v>
      </c>
      <c r="D1105" s="49">
        <v>766.96199999999999</v>
      </c>
      <c r="E1105" s="50">
        <v>388.82</v>
      </c>
      <c r="F1105" s="50">
        <f t="shared" si="6"/>
        <v>298210.16483999998</v>
      </c>
      <c r="G1105" s="50">
        <v>275.83</v>
      </c>
      <c r="H1105" s="50">
        <v>211550.58</v>
      </c>
    </row>
    <row r="1106" spans="1:10" outlineLevel="3" x14ac:dyDescent="0.3">
      <c r="A1106" s="46" t="s">
        <v>677</v>
      </c>
      <c r="B1106" s="47" t="s">
        <v>615</v>
      </c>
      <c r="C1106" s="48" t="s">
        <v>2</v>
      </c>
      <c r="D1106" s="49">
        <v>718.2</v>
      </c>
      <c r="E1106" s="50">
        <v>38.21</v>
      </c>
      <c r="F1106" s="50">
        <f t="shared" si="6"/>
        <v>27442.422000000002</v>
      </c>
      <c r="G1106" s="50">
        <v>66.95</v>
      </c>
      <c r="H1106" s="50">
        <v>48083.49</v>
      </c>
    </row>
    <row r="1107" spans="1:10" outlineLevel="2" x14ac:dyDescent="0.3">
      <c r="A1107" s="61" t="s">
        <v>678</v>
      </c>
      <c r="B1107" s="62" t="s">
        <v>679</v>
      </c>
      <c r="C1107" s="63"/>
      <c r="D1107" s="64"/>
      <c r="E1107" s="65"/>
      <c r="F1107" s="65"/>
      <c r="G1107" s="65"/>
      <c r="H1107" s="65"/>
    </row>
    <row r="1108" spans="1:10" outlineLevel="3" x14ac:dyDescent="0.3">
      <c r="A1108" s="46" t="s">
        <v>680</v>
      </c>
      <c r="B1108" s="47" t="s">
        <v>681</v>
      </c>
      <c r="C1108" s="48" t="s">
        <v>345</v>
      </c>
      <c r="D1108" s="49">
        <v>1</v>
      </c>
      <c r="E1108" s="50">
        <v>3567.33</v>
      </c>
      <c r="F1108" s="50">
        <f t="shared" si="6"/>
        <v>3567.33</v>
      </c>
      <c r="G1108" s="50">
        <v>2826.12</v>
      </c>
      <c r="H1108" s="50">
        <v>2826.12</v>
      </c>
    </row>
    <row r="1109" spans="1:10" outlineLevel="3" x14ac:dyDescent="0.3">
      <c r="A1109" s="46" t="s">
        <v>682</v>
      </c>
      <c r="B1109" s="47" t="s">
        <v>683</v>
      </c>
      <c r="C1109" s="48" t="s">
        <v>345</v>
      </c>
      <c r="D1109" s="49">
        <v>126</v>
      </c>
      <c r="E1109" s="50">
        <v>3045.03</v>
      </c>
      <c r="F1109" s="50">
        <f t="shared" si="6"/>
        <v>383673.78</v>
      </c>
      <c r="G1109" s="50">
        <v>2754.46</v>
      </c>
      <c r="H1109" s="50">
        <v>347061.96</v>
      </c>
    </row>
    <row r="1110" spans="1:10" outlineLevel="2" x14ac:dyDescent="0.3">
      <c r="A1110" s="61" t="s">
        <v>684</v>
      </c>
      <c r="B1110" s="62" t="s">
        <v>495</v>
      </c>
      <c r="C1110" s="63"/>
      <c r="D1110" s="64"/>
      <c r="E1110" s="65"/>
      <c r="F1110" s="65"/>
      <c r="G1110" s="65"/>
      <c r="H1110" s="65"/>
    </row>
    <row r="1111" spans="1:10" outlineLevel="3" x14ac:dyDescent="0.3">
      <c r="A1111" s="46" t="s">
        <v>685</v>
      </c>
      <c r="B1111" s="47" t="s">
        <v>686</v>
      </c>
      <c r="C1111" s="48" t="s">
        <v>1</v>
      </c>
      <c r="D1111" s="49">
        <v>36.74</v>
      </c>
      <c r="E1111" s="50">
        <v>369.66</v>
      </c>
      <c r="F1111" s="50">
        <f t="shared" si="6"/>
        <v>13581.308400000002</v>
      </c>
      <c r="G1111" s="50">
        <v>245.92</v>
      </c>
      <c r="H1111" s="50">
        <v>9035.1</v>
      </c>
    </row>
    <row r="1112" spans="1:10" outlineLevel="2" x14ac:dyDescent="0.3">
      <c r="A1112" s="61" t="s">
        <v>687</v>
      </c>
      <c r="B1112" s="62" t="s">
        <v>509</v>
      </c>
      <c r="C1112" s="63"/>
      <c r="D1112" s="64"/>
      <c r="E1112" s="65"/>
      <c r="F1112" s="65"/>
      <c r="G1112" s="65"/>
      <c r="H1112" s="65"/>
    </row>
    <row r="1113" spans="1:10" outlineLevel="3" x14ac:dyDescent="0.3">
      <c r="A1113" s="77" t="s">
        <v>688</v>
      </c>
      <c r="B1113" s="78" t="s">
        <v>689</v>
      </c>
      <c r="C1113" s="79" t="s">
        <v>1</v>
      </c>
      <c r="D1113" s="80">
        <v>52.26</v>
      </c>
      <c r="E1113" s="82">
        <v>428.96</v>
      </c>
      <c r="F1113" s="82">
        <f t="shared" ref="F1113:F1114" si="7">D1113*E1113</f>
        <v>22417.449599999996</v>
      </c>
      <c r="G1113" s="50">
        <v>691.88</v>
      </c>
      <c r="H1113" s="50">
        <v>36157.65</v>
      </c>
    </row>
    <row r="1114" spans="1:10" outlineLevel="3" x14ac:dyDescent="0.3">
      <c r="A1114" s="46" t="s">
        <v>690</v>
      </c>
      <c r="B1114" s="47" t="s">
        <v>691</v>
      </c>
      <c r="C1114" s="48" t="s">
        <v>1</v>
      </c>
      <c r="D1114" s="49">
        <v>151.4</v>
      </c>
      <c r="E1114" s="50">
        <v>320.27999999999997</v>
      </c>
      <c r="F1114" s="50">
        <f t="shared" si="7"/>
        <v>48490.392</v>
      </c>
      <c r="G1114" s="50">
        <v>375.36</v>
      </c>
      <c r="H1114" s="50">
        <v>56829.5</v>
      </c>
    </row>
    <row r="1115" spans="1:10" outlineLevel="3" x14ac:dyDescent="0.3">
      <c r="A1115" s="46" t="s">
        <v>692</v>
      </c>
      <c r="B1115" s="47" t="s">
        <v>693</v>
      </c>
      <c r="C1115" s="48" t="s">
        <v>2</v>
      </c>
      <c r="D1115" s="49">
        <v>765.6</v>
      </c>
      <c r="E1115" s="50">
        <v>19.260000000000002</v>
      </c>
      <c r="F1115" s="50">
        <f t="shared" si="6"/>
        <v>14745.456000000002</v>
      </c>
      <c r="G1115" s="50">
        <v>31.33</v>
      </c>
      <c r="H1115" s="50">
        <v>23986.25</v>
      </c>
    </row>
    <row r="1116" spans="1:10" outlineLevel="1" x14ac:dyDescent="0.3">
      <c r="A1116" s="56" t="s">
        <v>694</v>
      </c>
      <c r="B1116" s="57" t="s">
        <v>457</v>
      </c>
      <c r="C1116" s="58"/>
      <c r="D1116" s="59"/>
      <c r="E1116" s="60"/>
      <c r="F1116" s="90">
        <f>SUM(F1117)</f>
        <v>175516.97167499998</v>
      </c>
      <c r="G1116" s="60"/>
      <c r="H1116" s="90">
        <v>244984.39</v>
      </c>
      <c r="J1116" s="66">
        <f>H1116-F1116</f>
        <v>69467.418325000035</v>
      </c>
    </row>
    <row r="1117" spans="1:10" outlineLevel="2" x14ac:dyDescent="0.3">
      <c r="A1117" s="46" t="s">
        <v>695</v>
      </c>
      <c r="B1117" s="47" t="s">
        <v>696</v>
      </c>
      <c r="C1117" s="48" t="s">
        <v>1</v>
      </c>
      <c r="D1117" s="49">
        <v>2957.3204999999998</v>
      </c>
      <c r="E1117" s="50">
        <v>59.35</v>
      </c>
      <c r="F1117" s="50">
        <f t="shared" ref="F1117" si="8">D1117*E1117</f>
        <v>175516.97167499998</v>
      </c>
      <c r="G1117" s="50">
        <v>82.84</v>
      </c>
      <c r="H1117" s="50">
        <v>244984.39</v>
      </c>
    </row>
    <row r="1118" spans="1:10" outlineLevel="1" x14ac:dyDescent="0.3">
      <c r="A1118" s="56" t="s">
        <v>697</v>
      </c>
      <c r="B1118" s="57" t="s">
        <v>465</v>
      </c>
      <c r="C1118" s="58"/>
      <c r="D1118" s="59"/>
      <c r="E1118" s="60"/>
      <c r="F1118" s="90">
        <f>SUM(F1119:F1122)</f>
        <v>36221.955979999999</v>
      </c>
      <c r="G1118" s="60"/>
      <c r="H1118" s="90">
        <v>34781.97</v>
      </c>
      <c r="I1118" s="66">
        <f>F1118-H1118</f>
        <v>1439.9859799999977</v>
      </c>
    </row>
    <row r="1119" spans="1:10" outlineLevel="1" x14ac:dyDescent="0.3">
      <c r="A1119" s="46" t="s">
        <v>698</v>
      </c>
      <c r="B1119" s="47" t="s">
        <v>603</v>
      </c>
      <c r="C1119" s="48" t="s">
        <v>1</v>
      </c>
      <c r="D1119" s="49">
        <v>228.32399999999998</v>
      </c>
      <c r="E1119" s="50">
        <v>79.87</v>
      </c>
      <c r="F1119" s="50">
        <f t="shared" ref="F1119:F1122" si="9">D1119*E1119</f>
        <v>18236.237880000001</v>
      </c>
      <c r="G1119" s="50">
        <v>65.94</v>
      </c>
      <c r="H1119" s="50">
        <v>15055.42</v>
      </c>
    </row>
    <row r="1120" spans="1:10" outlineLevel="1" x14ac:dyDescent="0.3">
      <c r="A1120" s="46" t="s">
        <v>699</v>
      </c>
      <c r="B1120" s="47" t="s">
        <v>601</v>
      </c>
      <c r="C1120" s="48" t="s">
        <v>1</v>
      </c>
      <c r="D1120" s="49">
        <v>116.41</v>
      </c>
      <c r="E1120" s="50">
        <v>79.87</v>
      </c>
      <c r="F1120" s="50">
        <f t="shared" si="9"/>
        <v>9297.6666999999998</v>
      </c>
      <c r="G1120" s="50">
        <v>65.94</v>
      </c>
      <c r="H1120" s="50">
        <v>7676.08</v>
      </c>
    </row>
    <row r="1121" spans="1:9" outlineLevel="1" x14ac:dyDescent="0.3">
      <c r="A1121" s="46" t="s">
        <v>700</v>
      </c>
      <c r="B1121" s="47" t="s">
        <v>605</v>
      </c>
      <c r="C1121" s="48" t="s">
        <v>1</v>
      </c>
      <c r="D1121" s="49">
        <v>108.252</v>
      </c>
      <c r="E1121" s="50">
        <v>52.5</v>
      </c>
      <c r="F1121" s="50">
        <f t="shared" si="9"/>
        <v>5683.23</v>
      </c>
      <c r="G1121" s="50">
        <v>58.54</v>
      </c>
      <c r="H1121" s="50">
        <v>6336.96</v>
      </c>
    </row>
    <row r="1122" spans="1:9" outlineLevel="1" x14ac:dyDescent="0.3">
      <c r="A1122" s="46" t="s">
        <v>701</v>
      </c>
      <c r="B1122" s="47" t="s">
        <v>702</v>
      </c>
      <c r="C1122" s="48" t="s">
        <v>2</v>
      </c>
      <c r="D1122" s="49">
        <v>85.34</v>
      </c>
      <c r="E1122" s="50">
        <v>35.21</v>
      </c>
      <c r="F1122" s="50">
        <f t="shared" si="9"/>
        <v>3004.8214000000003</v>
      </c>
      <c r="G1122" s="50">
        <v>66.95</v>
      </c>
      <c r="H1122" s="50">
        <v>5713.51</v>
      </c>
    </row>
    <row r="1123" spans="1:9" x14ac:dyDescent="0.3">
      <c r="A1123" s="41"/>
      <c r="B1123" s="42"/>
      <c r="C1123" s="43"/>
      <c r="D1123" s="44"/>
      <c r="E1123" s="45"/>
      <c r="F1123" s="45"/>
      <c r="G1123" s="45"/>
      <c r="H1123" s="45"/>
    </row>
    <row r="1124" spans="1:9" x14ac:dyDescent="0.3">
      <c r="A1124" s="21"/>
      <c r="B1124" s="21"/>
      <c r="C1124" s="22"/>
      <c r="D1124" s="23"/>
      <c r="E1124" s="23" t="s">
        <v>291</v>
      </c>
      <c r="F1124" s="91">
        <f>SUM(F1055)</f>
        <v>3013438.2035000003</v>
      </c>
      <c r="G1124" s="23" t="s">
        <v>291</v>
      </c>
      <c r="H1124" s="96">
        <v>2718879.88</v>
      </c>
      <c r="I1124" s="66">
        <f>F1124-H1124</f>
        <v>294558.32350000041</v>
      </c>
    </row>
    <row r="1125" spans="1:9" x14ac:dyDescent="0.3">
      <c r="A1125" s="19"/>
      <c r="B1125" s="20"/>
      <c r="C1125" s="18"/>
      <c r="D1125" s="17"/>
      <c r="E1125" s="28"/>
      <c r="F1125" s="75"/>
      <c r="G1125" s="28"/>
      <c r="H1125" s="75"/>
    </row>
    <row r="1126" spans="1:9" x14ac:dyDescent="0.3">
      <c r="A1126" s="51" t="s">
        <v>706</v>
      </c>
      <c r="B1126" s="52" t="s">
        <v>707</v>
      </c>
      <c r="C1126" s="53"/>
      <c r="D1126" s="54"/>
      <c r="E1126" s="89" t="s">
        <v>280</v>
      </c>
      <c r="F1126" s="89">
        <f>F1139+F1158</f>
        <v>3066984.5999999996</v>
      </c>
      <c r="G1126" s="94" t="s">
        <v>280</v>
      </c>
      <c r="H1126" s="94">
        <v>2829550.63</v>
      </c>
    </row>
    <row r="1127" spans="1:9" outlineLevel="1" x14ac:dyDescent="0.3">
      <c r="A1127" s="97" t="s">
        <v>708</v>
      </c>
      <c r="B1127" s="98" t="s">
        <v>709</v>
      </c>
      <c r="C1127" s="99"/>
      <c r="D1127" s="100"/>
      <c r="E1127" s="101"/>
      <c r="F1127" s="102"/>
      <c r="G1127" s="101"/>
      <c r="H1127" s="102"/>
    </row>
    <row r="1128" spans="1:9" outlineLevel="2" x14ac:dyDescent="0.3">
      <c r="A1128" s="46" t="s">
        <v>710</v>
      </c>
      <c r="B1128" s="47" t="s">
        <v>711</v>
      </c>
      <c r="C1128" s="48" t="s">
        <v>345</v>
      </c>
      <c r="D1128" s="49">
        <v>2</v>
      </c>
      <c r="E1128" s="50">
        <v>12376.85</v>
      </c>
      <c r="F1128" s="50">
        <f t="shared" ref="F1128:F1138" si="10">D1128*E1128</f>
        <v>24753.7</v>
      </c>
      <c r="G1128" s="50">
        <v>10014.1</v>
      </c>
      <c r="H1128" s="50">
        <v>20028.2</v>
      </c>
    </row>
    <row r="1129" spans="1:9" outlineLevel="2" x14ac:dyDescent="0.3">
      <c r="A1129" s="46" t="s">
        <v>712</v>
      </c>
      <c r="B1129" s="47" t="s">
        <v>713</v>
      </c>
      <c r="C1129" s="48" t="s">
        <v>345</v>
      </c>
      <c r="D1129" s="49">
        <v>1</v>
      </c>
      <c r="E1129" s="50">
        <v>8373.2099999999991</v>
      </c>
      <c r="F1129" s="50">
        <f t="shared" si="10"/>
        <v>8373.2099999999991</v>
      </c>
      <c r="G1129" s="50">
        <v>8461.4500000000007</v>
      </c>
      <c r="H1129" s="50">
        <v>8461.4500000000007</v>
      </c>
    </row>
    <row r="1130" spans="1:9" outlineLevel="2" x14ac:dyDescent="0.3">
      <c r="A1130" s="46" t="s">
        <v>714</v>
      </c>
      <c r="B1130" s="47" t="s">
        <v>715</v>
      </c>
      <c r="C1130" s="48" t="s">
        <v>345</v>
      </c>
      <c r="D1130" s="49">
        <v>1</v>
      </c>
      <c r="E1130" s="50">
        <v>11696.27</v>
      </c>
      <c r="F1130" s="50">
        <f t="shared" si="10"/>
        <v>11696.27</v>
      </c>
      <c r="G1130" s="50">
        <v>11779.44</v>
      </c>
      <c r="H1130" s="50">
        <v>11779.44</v>
      </c>
    </row>
    <row r="1131" spans="1:9" outlineLevel="2" x14ac:dyDescent="0.3">
      <c r="A1131" s="46" t="s">
        <v>716</v>
      </c>
      <c r="B1131" s="47" t="s">
        <v>717</v>
      </c>
      <c r="C1131" s="48" t="s">
        <v>345</v>
      </c>
      <c r="D1131" s="49">
        <v>2</v>
      </c>
      <c r="E1131" s="50">
        <v>12231.91</v>
      </c>
      <c r="F1131" s="50">
        <f t="shared" si="10"/>
        <v>24463.82</v>
      </c>
      <c r="G1131" s="50">
        <v>11107.63</v>
      </c>
      <c r="H1131" s="50">
        <v>22215.26</v>
      </c>
    </row>
    <row r="1132" spans="1:9" outlineLevel="2" x14ac:dyDescent="0.3">
      <c r="A1132" s="46" t="s">
        <v>718</v>
      </c>
      <c r="B1132" s="47" t="s">
        <v>719</v>
      </c>
      <c r="C1132" s="48" t="s">
        <v>345</v>
      </c>
      <c r="D1132" s="49">
        <v>1</v>
      </c>
      <c r="E1132" s="50">
        <v>13799.98</v>
      </c>
      <c r="F1132" s="50">
        <f t="shared" si="10"/>
        <v>13799.98</v>
      </c>
      <c r="G1132" s="50">
        <v>15838.42</v>
      </c>
      <c r="H1132" s="50">
        <v>15838.42</v>
      </c>
    </row>
    <row r="1133" spans="1:9" outlineLevel="2" x14ac:dyDescent="0.3">
      <c r="A1133" s="46" t="s">
        <v>720</v>
      </c>
      <c r="B1133" s="47" t="s">
        <v>721</v>
      </c>
      <c r="C1133" s="48" t="s">
        <v>345</v>
      </c>
      <c r="D1133" s="49">
        <v>2</v>
      </c>
      <c r="E1133" s="50">
        <v>14452.29</v>
      </c>
      <c r="F1133" s="50">
        <f t="shared" si="10"/>
        <v>28904.58</v>
      </c>
      <c r="G1133" s="50">
        <v>14937.81</v>
      </c>
      <c r="H1133" s="50">
        <v>29875.62</v>
      </c>
    </row>
    <row r="1134" spans="1:9" outlineLevel="2" x14ac:dyDescent="0.3">
      <c r="A1134" s="46" t="s">
        <v>722</v>
      </c>
      <c r="B1134" s="47" t="s">
        <v>723</v>
      </c>
      <c r="C1134" s="48" t="s">
        <v>345</v>
      </c>
      <c r="D1134" s="49">
        <v>1</v>
      </c>
      <c r="E1134" s="50">
        <v>10422.84</v>
      </c>
      <c r="F1134" s="50">
        <f t="shared" si="10"/>
        <v>10422.84</v>
      </c>
      <c r="G1134" s="50">
        <v>11719.33</v>
      </c>
      <c r="H1134" s="50">
        <v>11719.33</v>
      </c>
    </row>
    <row r="1135" spans="1:9" outlineLevel="2" x14ac:dyDescent="0.3">
      <c r="A1135" s="46" t="s">
        <v>724</v>
      </c>
      <c r="B1135" s="47" t="s">
        <v>725</v>
      </c>
      <c r="C1135" s="48" t="s">
        <v>345</v>
      </c>
      <c r="D1135" s="49">
        <v>1</v>
      </c>
      <c r="E1135" s="50">
        <v>8150.49</v>
      </c>
      <c r="F1135" s="50">
        <f t="shared" si="10"/>
        <v>8150.49</v>
      </c>
      <c r="G1135" s="50">
        <v>7380.85</v>
      </c>
      <c r="H1135" s="50">
        <v>7380.85</v>
      </c>
    </row>
    <row r="1136" spans="1:9" outlineLevel="2" x14ac:dyDescent="0.3">
      <c r="A1136" s="46" t="s">
        <v>726</v>
      </c>
      <c r="B1136" s="47" t="s">
        <v>727</v>
      </c>
      <c r="C1136" s="48" t="s">
        <v>345</v>
      </c>
      <c r="D1136" s="49">
        <v>1</v>
      </c>
      <c r="E1136" s="50">
        <v>10597.56</v>
      </c>
      <c r="F1136" s="50">
        <f t="shared" si="10"/>
        <v>10597.56</v>
      </c>
      <c r="G1136" s="50">
        <v>8268.34</v>
      </c>
      <c r="H1136" s="50">
        <v>8268.34</v>
      </c>
    </row>
    <row r="1137" spans="1:10" outlineLevel="2" x14ac:dyDescent="0.3">
      <c r="A1137" s="46" t="s">
        <v>728</v>
      </c>
      <c r="B1137" s="47" t="s">
        <v>729</v>
      </c>
      <c r="C1137" s="48" t="s">
        <v>345</v>
      </c>
      <c r="D1137" s="49">
        <v>2</v>
      </c>
      <c r="E1137" s="50">
        <v>8149.98</v>
      </c>
      <c r="F1137" s="50">
        <f t="shared" si="10"/>
        <v>16299.96</v>
      </c>
      <c r="G1137" s="50">
        <v>10445.44</v>
      </c>
      <c r="H1137" s="50">
        <v>20890.88</v>
      </c>
    </row>
    <row r="1138" spans="1:10" outlineLevel="2" x14ac:dyDescent="0.3">
      <c r="A1138" s="46" t="s">
        <v>730</v>
      </c>
      <c r="B1138" s="47" t="s">
        <v>731</v>
      </c>
      <c r="C1138" s="48" t="s">
        <v>345</v>
      </c>
      <c r="D1138" s="49">
        <v>1</v>
      </c>
      <c r="E1138" s="50">
        <v>8150.49</v>
      </c>
      <c r="F1138" s="50">
        <f t="shared" si="10"/>
        <v>8150.49</v>
      </c>
      <c r="G1138" s="50">
        <v>8447.2099999999991</v>
      </c>
      <c r="H1138" s="50">
        <v>8447.2099999999991</v>
      </c>
    </row>
    <row r="1139" spans="1:10" outlineLevel="2" x14ac:dyDescent="0.3">
      <c r="A1139" s="104"/>
      <c r="B1139" s="105"/>
      <c r="C1139" s="106"/>
      <c r="D1139" s="107"/>
      <c r="E1139" s="111" t="s">
        <v>732</v>
      </c>
      <c r="F1139" s="112">
        <f>SUM(F1128:F1138)</f>
        <v>165612.9</v>
      </c>
      <c r="G1139" s="108" t="s">
        <v>732</v>
      </c>
      <c r="H1139" s="229">
        <v>164905</v>
      </c>
      <c r="I1139" s="66">
        <f>F1139-H1139</f>
        <v>707.89999999999418</v>
      </c>
      <c r="J1139" s="66"/>
    </row>
    <row r="1140" spans="1:10" outlineLevel="1" x14ac:dyDescent="0.3">
      <c r="A1140" s="97" t="s">
        <v>733</v>
      </c>
      <c r="B1140" s="98" t="s">
        <v>734</v>
      </c>
      <c r="C1140" s="99"/>
      <c r="D1140" s="100"/>
      <c r="E1140" s="101"/>
      <c r="F1140" s="102"/>
      <c r="G1140" s="101"/>
      <c r="H1140" s="102"/>
    </row>
    <row r="1141" spans="1:10" outlineLevel="1" x14ac:dyDescent="0.3">
      <c r="A1141" s="46" t="s">
        <v>735</v>
      </c>
      <c r="B1141" s="47" t="s">
        <v>736</v>
      </c>
      <c r="C1141" s="48" t="s">
        <v>345</v>
      </c>
      <c r="D1141" s="49">
        <v>125</v>
      </c>
      <c r="E1141" s="233">
        <v>9118.0499999999993</v>
      </c>
      <c r="F1141" s="50">
        <f t="shared" ref="F1141:F1149" si="11">D1141*E1141</f>
        <v>1139756.25</v>
      </c>
      <c r="G1141" s="50">
        <v>7931.33</v>
      </c>
      <c r="H1141" s="50">
        <v>991416.25</v>
      </c>
      <c r="I1141" s="232" t="s">
        <v>2145</v>
      </c>
    </row>
    <row r="1142" spans="1:10" outlineLevel="1" x14ac:dyDescent="0.3">
      <c r="A1142" s="46" t="s">
        <v>737</v>
      </c>
      <c r="B1142" s="47" t="s">
        <v>738</v>
      </c>
      <c r="C1142" s="48" t="s">
        <v>345</v>
      </c>
      <c r="D1142" s="49">
        <v>125</v>
      </c>
      <c r="E1142" s="50">
        <v>6420.32</v>
      </c>
      <c r="F1142" s="50">
        <f t="shared" si="11"/>
        <v>802540</v>
      </c>
      <c r="G1142" s="50">
        <v>7056.24</v>
      </c>
      <c r="H1142" s="50">
        <v>882030</v>
      </c>
    </row>
    <row r="1143" spans="1:10" outlineLevel="1" x14ac:dyDescent="0.3">
      <c r="A1143" s="46" t="s">
        <v>739</v>
      </c>
      <c r="B1143" s="47" t="s">
        <v>740</v>
      </c>
      <c r="C1143" s="48" t="s">
        <v>345</v>
      </c>
      <c r="D1143" s="49">
        <v>1</v>
      </c>
      <c r="E1143" s="50">
        <v>9909.1299999999992</v>
      </c>
      <c r="F1143" s="50">
        <f t="shared" si="11"/>
        <v>9909.1299999999992</v>
      </c>
      <c r="G1143" s="50">
        <v>8548.57</v>
      </c>
      <c r="H1143" s="50">
        <v>8548.57</v>
      </c>
    </row>
    <row r="1144" spans="1:10" outlineLevel="1" x14ac:dyDescent="0.3">
      <c r="A1144" s="46" t="s">
        <v>741</v>
      </c>
      <c r="B1144" s="47" t="s">
        <v>742</v>
      </c>
      <c r="C1144" s="48" t="s">
        <v>345</v>
      </c>
      <c r="D1144" s="49">
        <v>1</v>
      </c>
      <c r="E1144" s="50">
        <v>6925.23</v>
      </c>
      <c r="F1144" s="50">
        <f t="shared" si="11"/>
        <v>6925.23</v>
      </c>
      <c r="G1144" s="50">
        <v>7475.75</v>
      </c>
      <c r="H1144" s="50">
        <v>7475.75</v>
      </c>
    </row>
    <row r="1145" spans="1:10" outlineLevel="1" x14ac:dyDescent="0.3">
      <c r="A1145" s="46" t="s">
        <v>743</v>
      </c>
      <c r="B1145" s="47" t="s">
        <v>744</v>
      </c>
      <c r="C1145" s="48" t="s">
        <v>345</v>
      </c>
      <c r="D1145" s="49">
        <v>1</v>
      </c>
      <c r="E1145" s="50">
        <v>13238.69</v>
      </c>
      <c r="F1145" s="50">
        <f t="shared" si="11"/>
        <v>13238.69</v>
      </c>
      <c r="G1145" s="50">
        <v>15013.28</v>
      </c>
      <c r="H1145" s="50">
        <v>15013.28</v>
      </c>
    </row>
    <row r="1146" spans="1:10" outlineLevel="1" x14ac:dyDescent="0.3">
      <c r="A1146" s="46" t="s">
        <v>745</v>
      </c>
      <c r="B1146" s="47" t="s">
        <v>746</v>
      </c>
      <c r="C1146" s="48" t="s">
        <v>345</v>
      </c>
      <c r="D1146" s="49">
        <v>6</v>
      </c>
      <c r="E1146" s="50">
        <v>13112.9</v>
      </c>
      <c r="F1146" s="50">
        <f t="shared" si="11"/>
        <v>78677.399999999994</v>
      </c>
      <c r="G1146" s="50">
        <v>11982.73</v>
      </c>
      <c r="H1146" s="50">
        <v>71896.38</v>
      </c>
    </row>
    <row r="1147" spans="1:10" outlineLevel="1" x14ac:dyDescent="0.3">
      <c r="A1147" s="46" t="s">
        <v>747</v>
      </c>
      <c r="B1147" s="47" t="s">
        <v>748</v>
      </c>
      <c r="C1147" s="48" t="s">
        <v>345</v>
      </c>
      <c r="D1147" s="49">
        <v>1</v>
      </c>
      <c r="E1147" s="50">
        <v>12933.56</v>
      </c>
      <c r="F1147" s="50">
        <f t="shared" si="11"/>
        <v>12933.56</v>
      </c>
      <c r="G1147" s="50">
        <v>11579.86</v>
      </c>
      <c r="H1147" s="50">
        <v>11579.86</v>
      </c>
    </row>
    <row r="1148" spans="1:10" outlineLevel="1" x14ac:dyDescent="0.3">
      <c r="A1148" s="46" t="s">
        <v>749</v>
      </c>
      <c r="B1148" s="47" t="s">
        <v>750</v>
      </c>
      <c r="C1148" s="48" t="s">
        <v>345</v>
      </c>
      <c r="D1148" s="49">
        <v>1</v>
      </c>
      <c r="E1148" s="50">
        <v>10725.28</v>
      </c>
      <c r="F1148" s="50">
        <f t="shared" si="11"/>
        <v>10725.28</v>
      </c>
      <c r="G1148" s="50">
        <v>9600.31</v>
      </c>
      <c r="H1148" s="50">
        <v>9600.31</v>
      </c>
    </row>
    <row r="1149" spans="1:10" outlineLevel="1" x14ac:dyDescent="0.3">
      <c r="A1149" s="46" t="s">
        <v>751</v>
      </c>
      <c r="B1149" s="47" t="s">
        <v>752</v>
      </c>
      <c r="C1149" s="48" t="s">
        <v>345</v>
      </c>
      <c r="D1149" s="49">
        <v>14</v>
      </c>
      <c r="E1149" s="50">
        <v>15469.16</v>
      </c>
      <c r="F1149" s="50">
        <f t="shared" si="11"/>
        <v>216568.24</v>
      </c>
      <c r="G1149" s="50">
        <v>15510.47</v>
      </c>
      <c r="H1149" s="50">
        <v>217146.58</v>
      </c>
    </row>
    <row r="1150" spans="1:10" outlineLevel="1" x14ac:dyDescent="0.3">
      <c r="A1150" s="46" t="s">
        <v>753</v>
      </c>
      <c r="B1150" s="47" t="s">
        <v>754</v>
      </c>
      <c r="C1150" s="48" t="s">
        <v>345</v>
      </c>
      <c r="D1150" s="49">
        <v>125</v>
      </c>
      <c r="E1150" s="50">
        <v>3165.73</v>
      </c>
      <c r="F1150" s="50">
        <f t="shared" ref="F1150:F1157" si="12">E1150*D1150</f>
        <v>395716.25</v>
      </c>
      <c r="G1150" s="50">
        <v>3125.99</v>
      </c>
      <c r="H1150" s="50">
        <v>390748.75</v>
      </c>
    </row>
    <row r="1151" spans="1:10" outlineLevel="1" x14ac:dyDescent="0.3">
      <c r="A1151" s="46" t="s">
        <v>753</v>
      </c>
      <c r="B1151" s="47" t="s">
        <v>755</v>
      </c>
      <c r="C1151" s="48" t="s">
        <v>345</v>
      </c>
      <c r="D1151" s="49">
        <v>5</v>
      </c>
      <c r="E1151" s="233">
        <v>3165.73</v>
      </c>
      <c r="F1151" s="50">
        <f t="shared" si="12"/>
        <v>15828.65</v>
      </c>
      <c r="G1151" s="82">
        <v>0</v>
      </c>
      <c r="H1151" s="82">
        <v>0</v>
      </c>
      <c r="I1151" s="232" t="s">
        <v>2145</v>
      </c>
    </row>
    <row r="1152" spans="1:10" outlineLevel="1" x14ac:dyDescent="0.3">
      <c r="A1152" s="46" t="s">
        <v>756</v>
      </c>
      <c r="B1152" s="47" t="s">
        <v>757</v>
      </c>
      <c r="C1152" s="48" t="s">
        <v>345</v>
      </c>
      <c r="D1152" s="49">
        <v>1</v>
      </c>
      <c r="E1152" s="233">
        <v>31844.65</v>
      </c>
      <c r="F1152" s="50">
        <f t="shared" si="12"/>
        <v>31844.65</v>
      </c>
      <c r="G1152" s="82">
        <v>0</v>
      </c>
      <c r="H1152" s="82">
        <v>0</v>
      </c>
      <c r="I1152" s="232" t="s">
        <v>2145</v>
      </c>
    </row>
    <row r="1153" spans="1:9" outlineLevel="1" x14ac:dyDescent="0.3">
      <c r="A1153" s="46" t="s">
        <v>758</v>
      </c>
      <c r="B1153" s="47" t="s">
        <v>759</v>
      </c>
      <c r="C1153" s="48" t="s">
        <v>345</v>
      </c>
      <c r="D1153" s="49">
        <v>1</v>
      </c>
      <c r="E1153" s="50">
        <v>31844.65</v>
      </c>
      <c r="F1153" s="50">
        <f t="shared" si="12"/>
        <v>31844.65</v>
      </c>
      <c r="G1153" s="50">
        <v>31444.9</v>
      </c>
      <c r="H1153" s="50">
        <v>31444.9</v>
      </c>
    </row>
    <row r="1154" spans="1:9" outlineLevel="1" x14ac:dyDescent="0.3">
      <c r="A1154" s="46" t="s">
        <v>760</v>
      </c>
      <c r="B1154" s="47" t="s">
        <v>761</v>
      </c>
      <c r="C1154" s="48" t="s">
        <v>345</v>
      </c>
      <c r="D1154" s="49">
        <v>1</v>
      </c>
      <c r="E1154" s="233">
        <v>17795.54</v>
      </c>
      <c r="F1154" s="50">
        <f t="shared" si="12"/>
        <v>17795.54</v>
      </c>
      <c r="G1154" s="82">
        <v>0</v>
      </c>
      <c r="H1154" s="82">
        <v>0</v>
      </c>
      <c r="I1154" s="232" t="s">
        <v>2145</v>
      </c>
    </row>
    <row r="1155" spans="1:9" outlineLevel="1" x14ac:dyDescent="0.3">
      <c r="A1155" s="47">
        <v>256350413</v>
      </c>
      <c r="B1155" s="47" t="s">
        <v>762</v>
      </c>
      <c r="C1155" s="48" t="s">
        <v>345</v>
      </c>
      <c r="D1155" s="49">
        <v>5000</v>
      </c>
      <c r="E1155" s="50">
        <v>6.18</v>
      </c>
      <c r="F1155" s="50">
        <f t="shared" si="12"/>
        <v>30900</v>
      </c>
      <c r="G1155" s="82">
        <v>0</v>
      </c>
      <c r="H1155" s="82">
        <v>0</v>
      </c>
    </row>
    <row r="1156" spans="1:9" outlineLevel="1" x14ac:dyDescent="0.3">
      <c r="A1156" s="46"/>
      <c r="B1156" s="47" t="s">
        <v>763</v>
      </c>
      <c r="C1156" s="48" t="s">
        <v>594</v>
      </c>
      <c r="D1156" s="49">
        <v>125</v>
      </c>
      <c r="E1156" s="50">
        <v>149.86000000000001</v>
      </c>
      <c r="F1156" s="50">
        <f t="shared" si="12"/>
        <v>18732.5</v>
      </c>
      <c r="G1156" s="50">
        <v>221.96</v>
      </c>
      <c r="H1156" s="50">
        <v>27745</v>
      </c>
    </row>
    <row r="1157" spans="1:9" outlineLevel="1" x14ac:dyDescent="0.3">
      <c r="A1157" s="46" t="s">
        <v>764</v>
      </c>
      <c r="B1157" s="47" t="s">
        <v>765</v>
      </c>
      <c r="C1157" s="48" t="s">
        <v>345</v>
      </c>
      <c r="D1157" s="49">
        <v>8</v>
      </c>
      <c r="E1157" s="50">
        <v>8429.4599999999991</v>
      </c>
      <c r="F1157" s="50">
        <f t="shared" si="12"/>
        <v>67435.679999999993</v>
      </c>
      <c r="G1157" s="82">
        <v>0</v>
      </c>
      <c r="H1157" s="82">
        <v>0</v>
      </c>
      <c r="I1157" s="232" t="s">
        <v>2145</v>
      </c>
    </row>
    <row r="1158" spans="1:9" outlineLevel="1" x14ac:dyDescent="0.3">
      <c r="A1158" s="104"/>
      <c r="B1158" s="105"/>
      <c r="C1158" s="106"/>
      <c r="D1158" s="107"/>
      <c r="E1158" s="111" t="s">
        <v>732</v>
      </c>
      <c r="F1158" s="112">
        <f>SUM(F1141:F1157)</f>
        <v>2901371.6999999997</v>
      </c>
      <c r="G1158" s="108" t="s">
        <v>732</v>
      </c>
      <c r="H1158" s="109">
        <v>2664645.63</v>
      </c>
      <c r="I1158" s="66">
        <f>F1158-H1158</f>
        <v>236726.06999999983</v>
      </c>
    </row>
    <row r="1159" spans="1:9" ht="17.25" x14ac:dyDescent="0.3">
      <c r="A1159" s="21"/>
      <c r="B1159" s="21"/>
      <c r="C1159" s="22"/>
      <c r="D1159" s="23"/>
      <c r="E1159" s="23" t="s">
        <v>766</v>
      </c>
      <c r="F1159" s="91">
        <f>F1158+F1139</f>
        <v>3066984.5999999996</v>
      </c>
      <c r="G1159" s="114" t="s">
        <v>766</v>
      </c>
      <c r="H1159" s="96">
        <v>2829550.63</v>
      </c>
    </row>
    <row r="1160" spans="1:9" x14ac:dyDescent="0.3">
      <c r="A1160" s="19"/>
      <c r="B1160" s="20"/>
      <c r="C1160" s="18"/>
      <c r="D1160" s="17"/>
      <c r="E1160" s="28"/>
      <c r="F1160" s="75"/>
      <c r="G1160" s="28"/>
      <c r="H1160" s="75"/>
    </row>
    <row r="1161" spans="1:9" x14ac:dyDescent="0.3">
      <c r="A1161" s="51" t="s">
        <v>767</v>
      </c>
      <c r="B1161" s="52" t="s">
        <v>768</v>
      </c>
      <c r="C1161" s="53"/>
      <c r="D1161" s="54"/>
      <c r="E1161" s="89" t="s">
        <v>280</v>
      </c>
      <c r="F1161" s="89">
        <f>SUM(F1162,F1166,F1177,F1179,F1185,F1190)</f>
        <v>1380697.5462000002</v>
      </c>
      <c r="G1161" s="94" t="s">
        <v>280</v>
      </c>
      <c r="H1161" s="94">
        <v>1094235.73</v>
      </c>
      <c r="I1161" s="66">
        <f>F1161-H1161</f>
        <v>286461.81620000023</v>
      </c>
    </row>
    <row r="1162" spans="1:9" outlineLevel="1" x14ac:dyDescent="0.3">
      <c r="A1162" s="56" t="s">
        <v>769</v>
      </c>
      <c r="B1162" s="57" t="s">
        <v>340</v>
      </c>
      <c r="C1162" s="58"/>
      <c r="D1162" s="59"/>
      <c r="E1162" s="60"/>
      <c r="F1162" s="90">
        <f>SUM(F1163:F1165)</f>
        <v>31238.600000000002</v>
      </c>
      <c r="G1162" s="95"/>
      <c r="H1162" s="95">
        <v>17529.45</v>
      </c>
      <c r="I1162" s="66">
        <f>F1162-H1162</f>
        <v>13709.150000000001</v>
      </c>
    </row>
    <row r="1163" spans="1:9" outlineLevel="2" x14ac:dyDescent="0.3">
      <c r="A1163" s="46" t="s">
        <v>770</v>
      </c>
      <c r="B1163" s="47" t="s">
        <v>771</v>
      </c>
      <c r="C1163" s="48" t="s">
        <v>345</v>
      </c>
      <c r="D1163" s="49">
        <v>3</v>
      </c>
      <c r="E1163" s="50">
        <v>1597.74</v>
      </c>
      <c r="F1163" s="50">
        <f t="shared" ref="F1163:F1195" si="13">D1163*E1163</f>
        <v>4793.22</v>
      </c>
      <c r="G1163" s="50">
        <v>1395.93</v>
      </c>
      <c r="H1163" s="50">
        <v>4187.79</v>
      </c>
    </row>
    <row r="1164" spans="1:9" outlineLevel="2" x14ac:dyDescent="0.3">
      <c r="A1164" s="46" t="s">
        <v>772</v>
      </c>
      <c r="B1164" s="47" t="s">
        <v>773</v>
      </c>
      <c r="C1164" s="48" t="s">
        <v>345</v>
      </c>
      <c r="D1164" s="49">
        <v>1</v>
      </c>
      <c r="E1164" s="50">
        <v>5289.08</v>
      </c>
      <c r="F1164" s="50">
        <f t="shared" si="13"/>
        <v>5289.08</v>
      </c>
      <c r="G1164" s="50">
        <v>3494.88</v>
      </c>
      <c r="H1164" s="50">
        <v>3494.88</v>
      </c>
    </row>
    <row r="1165" spans="1:9" outlineLevel="2" x14ac:dyDescent="0.3">
      <c r="A1165" s="46" t="s">
        <v>774</v>
      </c>
      <c r="B1165" s="47" t="s">
        <v>775</v>
      </c>
      <c r="C1165" s="48" t="s">
        <v>345</v>
      </c>
      <c r="D1165" s="49">
        <v>6</v>
      </c>
      <c r="E1165" s="50">
        <v>3526.05</v>
      </c>
      <c r="F1165" s="50">
        <f t="shared" si="13"/>
        <v>21156.300000000003</v>
      </c>
      <c r="G1165" s="50">
        <v>1641.13</v>
      </c>
      <c r="H1165" s="50">
        <v>9846.7800000000007</v>
      </c>
    </row>
    <row r="1166" spans="1:9" outlineLevel="1" x14ac:dyDescent="0.3">
      <c r="A1166" s="56" t="s">
        <v>776</v>
      </c>
      <c r="B1166" s="57" t="s">
        <v>607</v>
      </c>
      <c r="C1166" s="58"/>
      <c r="D1166" s="59"/>
      <c r="E1166" s="60"/>
      <c r="F1166" s="90">
        <f>SUM(F1167:F1176)</f>
        <v>180466.467</v>
      </c>
      <c r="G1166" s="60"/>
      <c r="H1166" s="90">
        <v>107807.98000000001</v>
      </c>
      <c r="I1166" s="66">
        <f>F1166-H1166</f>
        <v>72658.486999999994</v>
      </c>
    </row>
    <row r="1167" spans="1:9" outlineLevel="2" x14ac:dyDescent="0.3">
      <c r="A1167" s="46" t="s">
        <v>777</v>
      </c>
      <c r="B1167" s="47" t="s">
        <v>778</v>
      </c>
      <c r="C1167" s="48" t="s">
        <v>384</v>
      </c>
      <c r="D1167" s="49">
        <v>1</v>
      </c>
      <c r="E1167" s="50">
        <v>17409.88</v>
      </c>
      <c r="F1167" s="50">
        <f t="shared" si="13"/>
        <v>17409.88</v>
      </c>
      <c r="G1167" s="50">
        <v>14710.48</v>
      </c>
      <c r="H1167" s="50">
        <v>14710.48</v>
      </c>
    </row>
    <row r="1168" spans="1:9" outlineLevel="2" x14ac:dyDescent="0.3">
      <c r="A1168" s="46" t="s">
        <v>779</v>
      </c>
      <c r="B1168" s="47" t="s">
        <v>780</v>
      </c>
      <c r="C1168" s="48" t="s">
        <v>345</v>
      </c>
      <c r="D1168" s="49">
        <v>1</v>
      </c>
      <c r="E1168" s="50">
        <v>2534.35</v>
      </c>
      <c r="F1168" s="50">
        <f t="shared" si="13"/>
        <v>2534.35</v>
      </c>
      <c r="G1168" s="50">
        <v>4986.55</v>
      </c>
      <c r="H1168" s="50">
        <v>4986.55</v>
      </c>
    </row>
    <row r="1169" spans="1:10" outlineLevel="2" x14ac:dyDescent="0.3">
      <c r="A1169" s="46" t="s">
        <v>781</v>
      </c>
      <c r="B1169" s="47" t="s">
        <v>782</v>
      </c>
      <c r="C1169" s="48" t="s">
        <v>345</v>
      </c>
      <c r="D1169" s="49">
        <v>5</v>
      </c>
      <c r="E1169" s="50">
        <v>1432.46</v>
      </c>
      <c r="F1169" s="50">
        <f t="shared" si="13"/>
        <v>7162.3</v>
      </c>
      <c r="G1169" s="50">
        <v>672.02</v>
      </c>
      <c r="H1169" s="50">
        <v>3360.1</v>
      </c>
    </row>
    <row r="1170" spans="1:10" outlineLevel="2" x14ac:dyDescent="0.3">
      <c r="A1170" s="46" t="s">
        <v>783</v>
      </c>
      <c r="B1170" s="47" t="s">
        <v>784</v>
      </c>
      <c r="C1170" s="48" t="s">
        <v>345</v>
      </c>
      <c r="D1170" s="49">
        <v>1</v>
      </c>
      <c r="E1170" s="50">
        <v>10137.39</v>
      </c>
      <c r="F1170" s="50">
        <f t="shared" si="13"/>
        <v>10137.39</v>
      </c>
      <c r="G1170" s="50">
        <v>9805.84</v>
      </c>
      <c r="H1170" s="50">
        <v>9805.84</v>
      </c>
    </row>
    <row r="1171" spans="1:10" outlineLevel="2" x14ac:dyDescent="0.3">
      <c r="A1171" s="46" t="s">
        <v>785</v>
      </c>
      <c r="B1171" s="47" t="s">
        <v>786</v>
      </c>
      <c r="C1171" s="48" t="s">
        <v>345</v>
      </c>
      <c r="D1171" s="49">
        <v>2</v>
      </c>
      <c r="E1171" s="50">
        <v>1432.46</v>
      </c>
      <c r="F1171" s="50">
        <f t="shared" si="13"/>
        <v>2864.92</v>
      </c>
      <c r="G1171" s="50">
        <v>923.35</v>
      </c>
      <c r="H1171" s="50">
        <v>1846.7</v>
      </c>
    </row>
    <row r="1172" spans="1:10" outlineLevel="2" x14ac:dyDescent="0.3">
      <c r="A1172" s="46" t="s">
        <v>787</v>
      </c>
      <c r="B1172" s="47" t="s">
        <v>788</v>
      </c>
      <c r="C1172" s="48" t="s">
        <v>2</v>
      </c>
      <c r="D1172" s="49">
        <v>12.1</v>
      </c>
      <c r="E1172" s="50">
        <v>615.65</v>
      </c>
      <c r="F1172" s="50">
        <f t="shared" si="13"/>
        <v>7449.3649999999998</v>
      </c>
      <c r="G1172" s="50">
        <v>495.49</v>
      </c>
      <c r="H1172" s="50">
        <v>5995.43</v>
      </c>
    </row>
    <row r="1173" spans="1:10" outlineLevel="2" x14ac:dyDescent="0.3">
      <c r="A1173" s="46" t="s">
        <v>789</v>
      </c>
      <c r="B1173" s="47" t="s">
        <v>790</v>
      </c>
      <c r="C1173" s="48" t="s">
        <v>345</v>
      </c>
      <c r="D1173" s="49">
        <v>1</v>
      </c>
      <c r="E1173" s="50">
        <v>19613.66</v>
      </c>
      <c r="F1173" s="50">
        <f t="shared" si="13"/>
        <v>19613.66</v>
      </c>
      <c r="G1173" s="50">
        <v>16471.29</v>
      </c>
      <c r="H1173" s="50">
        <v>16471.29</v>
      </c>
    </row>
    <row r="1174" spans="1:10" outlineLevel="2" x14ac:dyDescent="0.3">
      <c r="A1174" s="46" t="s">
        <v>791</v>
      </c>
      <c r="B1174" s="47" t="s">
        <v>792</v>
      </c>
      <c r="C1174" s="48" t="s">
        <v>345</v>
      </c>
      <c r="D1174" s="49">
        <v>1</v>
      </c>
      <c r="E1174" s="50">
        <v>42092.23</v>
      </c>
      <c r="F1174" s="50">
        <f t="shared" si="13"/>
        <v>42092.23</v>
      </c>
      <c r="G1174" s="50">
        <v>43089</v>
      </c>
      <c r="H1174" s="50">
        <v>43089</v>
      </c>
    </row>
    <row r="1175" spans="1:10" outlineLevel="2" x14ac:dyDescent="0.3">
      <c r="A1175" s="46" t="s">
        <v>793</v>
      </c>
      <c r="B1175" s="47" t="s">
        <v>794</v>
      </c>
      <c r="C1175" s="48" t="s">
        <v>2</v>
      </c>
      <c r="D1175" s="49">
        <v>7.2</v>
      </c>
      <c r="E1175" s="233">
        <v>9476.26</v>
      </c>
      <c r="F1175" s="50">
        <f t="shared" si="13"/>
        <v>68229.072</v>
      </c>
      <c r="G1175" s="50">
        <v>4733.46</v>
      </c>
      <c r="H1175" s="50">
        <v>4733.46</v>
      </c>
      <c r="I1175" s="232" t="s">
        <v>2145</v>
      </c>
    </row>
    <row r="1176" spans="1:10" outlineLevel="2" x14ac:dyDescent="0.3">
      <c r="A1176" s="46" t="s">
        <v>795</v>
      </c>
      <c r="B1176" s="47" t="s">
        <v>796</v>
      </c>
      <c r="C1176" s="48" t="s">
        <v>345</v>
      </c>
      <c r="D1176" s="49">
        <v>1</v>
      </c>
      <c r="E1176" s="50">
        <v>2973.3</v>
      </c>
      <c r="F1176" s="50">
        <f t="shared" si="13"/>
        <v>2973.3</v>
      </c>
      <c r="G1176" s="50">
        <v>2809.13</v>
      </c>
      <c r="H1176" s="50">
        <v>2809.13</v>
      </c>
    </row>
    <row r="1177" spans="1:10" outlineLevel="1" x14ac:dyDescent="0.3">
      <c r="A1177" s="56" t="s">
        <v>797</v>
      </c>
      <c r="B1177" s="57" t="s">
        <v>798</v>
      </c>
      <c r="C1177" s="58"/>
      <c r="D1177" s="59"/>
      <c r="E1177" s="60"/>
      <c r="F1177" s="90">
        <f>SUM(F1178)</f>
        <v>226079.68229999999</v>
      </c>
      <c r="G1177" s="60"/>
      <c r="H1177" s="90">
        <v>369451.09</v>
      </c>
      <c r="J1177" s="66">
        <f>H1177-F1177</f>
        <v>143371.40770000004</v>
      </c>
    </row>
    <row r="1178" spans="1:10" outlineLevel="2" x14ac:dyDescent="0.3">
      <c r="A1178" s="46" t="s">
        <v>799</v>
      </c>
      <c r="B1178" s="47" t="s">
        <v>800</v>
      </c>
      <c r="C1178" s="48" t="s">
        <v>2</v>
      </c>
      <c r="D1178" s="49">
        <v>278.77</v>
      </c>
      <c r="E1178" s="50">
        <v>810.99</v>
      </c>
      <c r="F1178" s="50">
        <f t="shared" si="13"/>
        <v>226079.68229999999</v>
      </c>
      <c r="G1178" s="50">
        <v>1325.29</v>
      </c>
      <c r="H1178" s="50">
        <v>369451.09</v>
      </c>
    </row>
    <row r="1179" spans="1:10" outlineLevel="1" x14ac:dyDescent="0.3">
      <c r="A1179" s="56" t="s">
        <v>801</v>
      </c>
      <c r="B1179" s="57" t="s">
        <v>465</v>
      </c>
      <c r="C1179" s="58"/>
      <c r="D1179" s="59"/>
      <c r="E1179" s="60"/>
      <c r="F1179" s="90">
        <f>SUM(F1180:F1184)</f>
        <v>87922.040000000008</v>
      </c>
      <c r="G1179" s="60"/>
      <c r="H1179" s="90">
        <v>41600.58</v>
      </c>
      <c r="I1179" s="66">
        <f>F1179-H1179</f>
        <v>46321.460000000006</v>
      </c>
    </row>
    <row r="1180" spans="1:10" outlineLevel="2" x14ac:dyDescent="0.3">
      <c r="A1180" s="46" t="s">
        <v>802</v>
      </c>
      <c r="B1180" s="47" t="s">
        <v>803</v>
      </c>
      <c r="C1180" s="48" t="s">
        <v>345</v>
      </c>
      <c r="D1180" s="49">
        <v>1</v>
      </c>
      <c r="E1180" s="50">
        <v>14104.21</v>
      </c>
      <c r="F1180" s="50">
        <f t="shared" ref="F1180:F1183" si="14">D1180*E1180</f>
        <v>14104.21</v>
      </c>
      <c r="G1180" s="50">
        <v>7011.71</v>
      </c>
      <c r="H1180" s="50">
        <v>7011.71</v>
      </c>
    </row>
    <row r="1181" spans="1:10" outlineLevel="2" x14ac:dyDescent="0.3">
      <c r="A1181" s="46" t="s">
        <v>804</v>
      </c>
      <c r="B1181" s="47" t="s">
        <v>805</v>
      </c>
      <c r="C1181" s="48" t="s">
        <v>345</v>
      </c>
      <c r="D1181" s="49">
        <v>1</v>
      </c>
      <c r="E1181" s="50">
        <v>10798.54</v>
      </c>
      <c r="F1181" s="50">
        <f t="shared" si="14"/>
        <v>10798.54</v>
      </c>
      <c r="G1181" s="50">
        <v>4053.93</v>
      </c>
      <c r="H1181" s="50">
        <v>4053.93</v>
      </c>
    </row>
    <row r="1182" spans="1:10" outlineLevel="2" x14ac:dyDescent="0.3">
      <c r="A1182" s="46" t="s">
        <v>806</v>
      </c>
      <c r="B1182" s="47" t="s">
        <v>807</v>
      </c>
      <c r="C1182" s="48" t="s">
        <v>345</v>
      </c>
      <c r="D1182" s="49">
        <v>1</v>
      </c>
      <c r="E1182" s="50">
        <v>6593.93</v>
      </c>
      <c r="F1182" s="50">
        <f t="shared" si="14"/>
        <v>6593.93</v>
      </c>
      <c r="G1182" s="50">
        <v>7196.45</v>
      </c>
      <c r="H1182" s="50">
        <v>7196.45</v>
      </c>
    </row>
    <row r="1183" spans="1:10" outlineLevel="2" x14ac:dyDescent="0.3">
      <c r="A1183" s="46" t="s">
        <v>808</v>
      </c>
      <c r="B1183" s="47" t="s">
        <v>809</v>
      </c>
      <c r="C1183" s="48" t="s">
        <v>345</v>
      </c>
      <c r="D1183" s="49">
        <v>1</v>
      </c>
      <c r="E1183" s="50">
        <v>14104.21</v>
      </c>
      <c r="F1183" s="50">
        <f t="shared" si="14"/>
        <v>14104.21</v>
      </c>
      <c r="G1183" s="50">
        <v>10442.39</v>
      </c>
      <c r="H1183" s="50">
        <v>10442.39</v>
      </c>
    </row>
    <row r="1184" spans="1:10" outlineLevel="2" x14ac:dyDescent="0.3">
      <c r="A1184" s="77" t="s">
        <v>810</v>
      </c>
      <c r="B1184" s="78" t="s">
        <v>811</v>
      </c>
      <c r="C1184" s="79" t="s">
        <v>812</v>
      </c>
      <c r="D1184" s="80">
        <v>345</v>
      </c>
      <c r="E1184" s="326">
        <v>122.67</v>
      </c>
      <c r="F1184" s="82">
        <f t="shared" si="13"/>
        <v>42321.15</v>
      </c>
      <c r="G1184" s="50">
        <v>37.380000000000003</v>
      </c>
      <c r="H1184" s="50">
        <v>12896.1</v>
      </c>
      <c r="I1184" s="232" t="s">
        <v>2145</v>
      </c>
    </row>
    <row r="1185" spans="1:10" outlineLevel="1" x14ac:dyDescent="0.3">
      <c r="A1185" s="56" t="s">
        <v>813</v>
      </c>
      <c r="B1185" s="57" t="s">
        <v>545</v>
      </c>
      <c r="C1185" s="58"/>
      <c r="D1185" s="59"/>
      <c r="E1185" s="60"/>
      <c r="F1185" s="90">
        <f>SUM(F1186:F1189)</f>
        <v>650365.6952999999</v>
      </c>
      <c r="G1185" s="60"/>
      <c r="H1185" s="90">
        <v>332397.15999999997</v>
      </c>
      <c r="I1185" s="66">
        <f>F1185-H1185</f>
        <v>317968.53529999993</v>
      </c>
    </row>
    <row r="1186" spans="1:10" outlineLevel="2" x14ac:dyDescent="0.3">
      <c r="A1186" s="46" t="s">
        <v>814</v>
      </c>
      <c r="B1186" s="47" t="s">
        <v>815</v>
      </c>
      <c r="C1186" s="48" t="s">
        <v>384</v>
      </c>
      <c r="D1186" s="49">
        <v>1</v>
      </c>
      <c r="E1186" s="50">
        <v>48368.61</v>
      </c>
      <c r="F1186" s="50">
        <f t="shared" si="13"/>
        <v>48368.61</v>
      </c>
      <c r="G1186" s="50">
        <v>72931.17</v>
      </c>
      <c r="H1186" s="50">
        <v>72931.17</v>
      </c>
    </row>
    <row r="1187" spans="1:10" outlineLevel="2" x14ac:dyDescent="0.3">
      <c r="A1187" s="46" t="s">
        <v>816</v>
      </c>
      <c r="B1187" s="47" t="s">
        <v>817</v>
      </c>
      <c r="C1187" s="48" t="s">
        <v>2</v>
      </c>
      <c r="D1187" s="49">
        <v>114.49</v>
      </c>
      <c r="E1187" s="235">
        <v>2313.9699999999998</v>
      </c>
      <c r="F1187" s="50">
        <f t="shared" si="13"/>
        <v>264926.42529999994</v>
      </c>
      <c r="G1187" s="50">
        <v>842.21</v>
      </c>
      <c r="H1187" s="50">
        <v>96424.62</v>
      </c>
    </row>
    <row r="1188" spans="1:10" outlineLevel="2" x14ac:dyDescent="0.3">
      <c r="A1188" s="46"/>
      <c r="B1188" s="47" t="s">
        <v>818</v>
      </c>
      <c r="C1188" s="48" t="s">
        <v>345</v>
      </c>
      <c r="D1188" s="49">
        <v>1</v>
      </c>
      <c r="E1188" s="233">
        <v>306776</v>
      </c>
      <c r="F1188" s="50">
        <f t="shared" si="13"/>
        <v>306776</v>
      </c>
      <c r="G1188" s="50">
        <v>155741.10999999999</v>
      </c>
      <c r="H1188" s="50">
        <v>155741.10999999999</v>
      </c>
      <c r="I1188" s="236" t="s">
        <v>2145</v>
      </c>
    </row>
    <row r="1189" spans="1:10" outlineLevel="2" x14ac:dyDescent="0.3">
      <c r="A1189" s="46" t="s">
        <v>819</v>
      </c>
      <c r="B1189" s="47" t="s">
        <v>820</v>
      </c>
      <c r="C1189" s="48" t="s">
        <v>384</v>
      </c>
      <c r="D1189" s="49">
        <v>22</v>
      </c>
      <c r="E1189" s="235">
        <v>1377.03</v>
      </c>
      <c r="F1189" s="50">
        <f t="shared" si="13"/>
        <v>30294.66</v>
      </c>
      <c r="G1189" s="50">
        <v>331.83</v>
      </c>
      <c r="H1189" s="50">
        <v>7300.26</v>
      </c>
    </row>
    <row r="1190" spans="1:10" outlineLevel="1" x14ac:dyDescent="0.3">
      <c r="A1190" s="56" t="s">
        <v>821</v>
      </c>
      <c r="B1190" s="57" t="s">
        <v>822</v>
      </c>
      <c r="C1190" s="58"/>
      <c r="D1190" s="59"/>
      <c r="E1190" s="60"/>
      <c r="F1190" s="90">
        <f>SUM(F1191:F1195)</f>
        <v>204625.06160000002</v>
      </c>
      <c r="G1190" s="60"/>
      <c r="H1190" s="90">
        <v>225449.47</v>
      </c>
      <c r="J1190" s="66">
        <f>H1190-F1190</f>
        <v>20824.408399999986</v>
      </c>
    </row>
    <row r="1191" spans="1:10" outlineLevel="1" x14ac:dyDescent="0.3">
      <c r="A1191" s="46" t="s">
        <v>823</v>
      </c>
      <c r="B1191" s="47" t="s">
        <v>824</v>
      </c>
      <c r="C1191" s="48" t="s">
        <v>345</v>
      </c>
      <c r="D1191" s="49">
        <v>2</v>
      </c>
      <c r="E1191" s="235">
        <v>5068.7</v>
      </c>
      <c r="F1191" s="50">
        <f t="shared" si="13"/>
        <v>10137.4</v>
      </c>
      <c r="G1191" s="50">
        <v>1242.76</v>
      </c>
      <c r="H1191" s="50">
        <v>2485.52</v>
      </c>
    </row>
    <row r="1192" spans="1:10" outlineLevel="1" x14ac:dyDescent="0.3">
      <c r="A1192" s="46" t="s">
        <v>825</v>
      </c>
      <c r="B1192" s="47" t="s">
        <v>826</v>
      </c>
      <c r="C1192" s="48" t="s">
        <v>18</v>
      </c>
      <c r="D1192" s="49">
        <v>2879.12</v>
      </c>
      <c r="E1192" s="50">
        <v>31.68</v>
      </c>
      <c r="F1192" s="50">
        <f t="shared" si="13"/>
        <v>91210.521599999993</v>
      </c>
      <c r="G1192" s="50">
        <v>34.880000000000003</v>
      </c>
      <c r="H1192" s="50">
        <v>100423.71</v>
      </c>
    </row>
    <row r="1193" spans="1:10" outlineLevel="1" x14ac:dyDescent="0.3">
      <c r="A1193" s="46" t="s">
        <v>827</v>
      </c>
      <c r="B1193" s="47" t="s">
        <v>828</v>
      </c>
      <c r="C1193" s="48" t="s">
        <v>18</v>
      </c>
      <c r="D1193" s="49">
        <v>1758</v>
      </c>
      <c r="E1193" s="50">
        <v>31.68</v>
      </c>
      <c r="F1193" s="50">
        <f t="shared" si="13"/>
        <v>55693.440000000002</v>
      </c>
      <c r="G1193" s="50">
        <v>34.880000000000003</v>
      </c>
      <c r="H1193" s="50">
        <v>61319.040000000001</v>
      </c>
    </row>
    <row r="1194" spans="1:10" outlineLevel="1" x14ac:dyDescent="0.3">
      <c r="A1194" s="46" t="s">
        <v>829</v>
      </c>
      <c r="B1194" s="47" t="s">
        <v>830</v>
      </c>
      <c r="C1194" s="48" t="s">
        <v>345</v>
      </c>
      <c r="D1194" s="49">
        <v>40</v>
      </c>
      <c r="E1194" s="50">
        <v>379.13</v>
      </c>
      <c r="F1194" s="50">
        <f t="shared" si="13"/>
        <v>15165.2</v>
      </c>
      <c r="G1194" s="50">
        <v>385.82</v>
      </c>
      <c r="H1194" s="50">
        <v>15432.8</v>
      </c>
    </row>
    <row r="1195" spans="1:10" outlineLevel="1" x14ac:dyDescent="0.3">
      <c r="A1195" s="46" t="s">
        <v>831</v>
      </c>
      <c r="B1195" s="47" t="s">
        <v>832</v>
      </c>
      <c r="C1195" s="48" t="s">
        <v>833</v>
      </c>
      <c r="D1195" s="49">
        <v>230</v>
      </c>
      <c r="E1195" s="50">
        <v>140.94999999999999</v>
      </c>
      <c r="F1195" s="50">
        <f t="shared" si="13"/>
        <v>32418.499999999996</v>
      </c>
      <c r="G1195" s="50">
        <v>199.08</v>
      </c>
      <c r="H1195" s="50">
        <v>45788.4</v>
      </c>
    </row>
    <row r="1196" spans="1:10" x14ac:dyDescent="0.3">
      <c r="A1196" s="51" t="s">
        <v>834</v>
      </c>
      <c r="B1196" s="52" t="s">
        <v>835</v>
      </c>
      <c r="C1196" s="53"/>
      <c r="D1196" s="54"/>
      <c r="E1196" s="89" t="s">
        <v>280</v>
      </c>
      <c r="F1196" s="89">
        <f>SUM(F1197:F1208)</f>
        <v>2013985.2500000002</v>
      </c>
      <c r="G1196" s="94" t="s">
        <v>280</v>
      </c>
      <c r="H1196" s="94">
        <v>1682674.3299999998</v>
      </c>
      <c r="I1196" s="66">
        <f>F1196-H1196</f>
        <v>331310.92000000039</v>
      </c>
    </row>
    <row r="1197" spans="1:10" ht="16.5" customHeight="1" outlineLevel="1" x14ac:dyDescent="0.3">
      <c r="A1197" s="46" t="s">
        <v>836</v>
      </c>
      <c r="B1197" s="227" t="s">
        <v>837</v>
      </c>
      <c r="C1197" s="48" t="s">
        <v>345</v>
      </c>
      <c r="D1197" s="49">
        <v>1</v>
      </c>
      <c r="E1197" s="50">
        <v>18952.52</v>
      </c>
      <c r="F1197" s="50">
        <f t="shared" ref="F1197:F1208" si="15">D1197*E1197</f>
        <v>18952.52</v>
      </c>
      <c r="G1197" s="50">
        <v>13836.66</v>
      </c>
      <c r="H1197" s="50">
        <v>13836.66</v>
      </c>
    </row>
    <row r="1198" spans="1:10" ht="16.5" customHeight="1" outlineLevel="1" x14ac:dyDescent="0.3">
      <c r="A1198" s="46" t="s">
        <v>838</v>
      </c>
      <c r="B1198" s="227" t="s">
        <v>839</v>
      </c>
      <c r="C1198" s="48" t="s">
        <v>345</v>
      </c>
      <c r="D1198" s="49">
        <v>14</v>
      </c>
      <c r="E1198" s="50">
        <v>3526.05</v>
      </c>
      <c r="F1198" s="50">
        <f t="shared" si="15"/>
        <v>49364.700000000004</v>
      </c>
      <c r="G1198" s="50">
        <v>4736.6099999999997</v>
      </c>
      <c r="H1198" s="50">
        <v>66312.539999999994</v>
      </c>
    </row>
    <row r="1199" spans="1:10" ht="16.5" customHeight="1" outlineLevel="1" x14ac:dyDescent="0.3">
      <c r="A1199" s="46" t="s">
        <v>840</v>
      </c>
      <c r="B1199" s="227" t="s">
        <v>841</v>
      </c>
      <c r="C1199" s="48" t="s">
        <v>345</v>
      </c>
      <c r="D1199" s="49">
        <v>1</v>
      </c>
      <c r="E1199" s="50">
        <v>11860.2</v>
      </c>
      <c r="F1199" s="50">
        <f t="shared" si="15"/>
        <v>11860.2</v>
      </c>
      <c r="G1199" s="50">
        <v>8169.06</v>
      </c>
      <c r="H1199" s="50">
        <v>8169.06</v>
      </c>
    </row>
    <row r="1200" spans="1:10" ht="16.5" customHeight="1" outlineLevel="1" x14ac:dyDescent="0.3">
      <c r="A1200" s="46" t="s">
        <v>842</v>
      </c>
      <c r="B1200" s="227" t="s">
        <v>843</v>
      </c>
      <c r="C1200" s="48" t="s">
        <v>345</v>
      </c>
      <c r="D1200" s="49">
        <v>3</v>
      </c>
      <c r="E1200" s="50">
        <v>6170.59</v>
      </c>
      <c r="F1200" s="50">
        <f t="shared" si="15"/>
        <v>18511.77</v>
      </c>
      <c r="G1200" s="50">
        <v>4952.16</v>
      </c>
      <c r="H1200" s="50">
        <v>14856.48</v>
      </c>
    </row>
    <row r="1201" spans="1:10" ht="17.25" customHeight="1" outlineLevel="1" x14ac:dyDescent="0.3">
      <c r="A1201" s="46" t="s">
        <v>844</v>
      </c>
      <c r="B1201" s="227" t="s">
        <v>845</v>
      </c>
      <c r="C1201" s="48" t="s">
        <v>345</v>
      </c>
      <c r="D1201" s="49">
        <v>1</v>
      </c>
      <c r="E1201" s="50">
        <v>18181.2</v>
      </c>
      <c r="F1201" s="50">
        <f t="shared" si="15"/>
        <v>18181.2</v>
      </c>
      <c r="G1201" s="50">
        <v>8388.01</v>
      </c>
      <c r="H1201" s="50">
        <v>8388.01</v>
      </c>
    </row>
    <row r="1202" spans="1:10" ht="17.25" customHeight="1" outlineLevel="1" x14ac:dyDescent="0.3">
      <c r="A1202" s="46" t="s">
        <v>846</v>
      </c>
      <c r="B1202" s="228" t="s">
        <v>1957</v>
      </c>
      <c r="C1202" s="48" t="s">
        <v>345</v>
      </c>
      <c r="D1202" s="80">
        <v>128</v>
      </c>
      <c r="E1202" s="82">
        <v>7162.29</v>
      </c>
      <c r="F1202" s="82">
        <f t="shared" si="15"/>
        <v>916773.12</v>
      </c>
      <c r="G1202" s="82">
        <v>4279.1899999999996</v>
      </c>
      <c r="H1202" s="82">
        <v>547736.31999999995</v>
      </c>
      <c r="I1202" s="237" t="s">
        <v>859</v>
      </c>
      <c r="J1202" s="120">
        <f>D1202*2000</f>
        <v>256000</v>
      </c>
    </row>
    <row r="1203" spans="1:10" ht="16.5" customHeight="1" outlineLevel="1" x14ac:dyDescent="0.3">
      <c r="A1203" s="46" t="s">
        <v>847</v>
      </c>
      <c r="B1203" s="228" t="s">
        <v>848</v>
      </c>
      <c r="C1203" s="48" t="s">
        <v>345</v>
      </c>
      <c r="D1203" s="49">
        <v>125</v>
      </c>
      <c r="E1203" s="50">
        <v>6170.59</v>
      </c>
      <c r="F1203" s="50">
        <f t="shared" si="15"/>
        <v>771323.75</v>
      </c>
      <c r="G1203" s="50">
        <v>6080.72</v>
      </c>
      <c r="H1203" s="50">
        <v>760090</v>
      </c>
    </row>
    <row r="1204" spans="1:10" ht="17.25" customHeight="1" outlineLevel="1" x14ac:dyDescent="0.3">
      <c r="A1204" s="46" t="s">
        <v>849</v>
      </c>
      <c r="B1204" s="228" t="s">
        <v>850</v>
      </c>
      <c r="C1204" s="48" t="s">
        <v>345</v>
      </c>
      <c r="D1204" s="49">
        <v>125</v>
      </c>
      <c r="E1204" s="50">
        <v>936.61</v>
      </c>
      <c r="F1204" s="50">
        <f t="shared" si="15"/>
        <v>117076.25</v>
      </c>
      <c r="G1204" s="50">
        <v>1162.27</v>
      </c>
      <c r="H1204" s="50">
        <v>145283.75</v>
      </c>
    </row>
    <row r="1205" spans="1:10" ht="17.25" customHeight="1" outlineLevel="1" x14ac:dyDescent="0.3">
      <c r="A1205" s="46" t="s">
        <v>851</v>
      </c>
      <c r="B1205" s="228" t="s">
        <v>852</v>
      </c>
      <c r="C1205" s="48" t="s">
        <v>345</v>
      </c>
      <c r="D1205" s="49">
        <v>1</v>
      </c>
      <c r="E1205" s="50">
        <v>79820.929999999993</v>
      </c>
      <c r="F1205" s="50">
        <f t="shared" si="15"/>
        <v>79820.929999999993</v>
      </c>
      <c r="G1205" s="50">
        <v>108671.93</v>
      </c>
      <c r="H1205" s="50">
        <v>108671.93</v>
      </c>
    </row>
    <row r="1206" spans="1:10" ht="17.25" customHeight="1" outlineLevel="1" x14ac:dyDescent="0.3">
      <c r="A1206" s="46" t="s">
        <v>853</v>
      </c>
      <c r="B1206" s="228" t="s">
        <v>854</v>
      </c>
      <c r="C1206" s="48" t="s">
        <v>345</v>
      </c>
      <c r="D1206" s="49">
        <v>1</v>
      </c>
      <c r="E1206" s="50">
        <v>1652.84</v>
      </c>
      <c r="F1206" s="50">
        <f t="shared" si="15"/>
        <v>1652.84</v>
      </c>
      <c r="G1206" s="50">
        <v>2051.48</v>
      </c>
      <c r="H1206" s="50">
        <v>2051.48</v>
      </c>
    </row>
    <row r="1207" spans="1:10" ht="16.5" customHeight="1" outlineLevel="1" x14ac:dyDescent="0.3">
      <c r="A1207" s="46" t="s">
        <v>855</v>
      </c>
      <c r="B1207" s="228" t="s">
        <v>856</v>
      </c>
      <c r="C1207" s="48" t="s">
        <v>345</v>
      </c>
      <c r="D1207" s="49">
        <v>6</v>
      </c>
      <c r="E1207" s="50">
        <v>1322.27</v>
      </c>
      <c r="F1207" s="50">
        <f t="shared" si="15"/>
        <v>7933.62</v>
      </c>
      <c r="G1207" s="50">
        <v>967.63</v>
      </c>
      <c r="H1207" s="50">
        <v>5805.78</v>
      </c>
    </row>
    <row r="1208" spans="1:10" ht="16.5" customHeight="1" outlineLevel="1" x14ac:dyDescent="0.3">
      <c r="A1208" s="46" t="s">
        <v>857</v>
      </c>
      <c r="B1208" s="228" t="s">
        <v>858</v>
      </c>
      <c r="C1208" s="48" t="s">
        <v>345</v>
      </c>
      <c r="D1208" s="49">
        <v>1</v>
      </c>
      <c r="E1208" s="50">
        <v>2534.35</v>
      </c>
      <c r="F1208" s="50">
        <f t="shared" si="15"/>
        <v>2534.35</v>
      </c>
      <c r="G1208" s="50">
        <v>1472.32</v>
      </c>
      <c r="H1208" s="50">
        <v>1472.32</v>
      </c>
    </row>
    <row r="1209" spans="1:10" x14ac:dyDescent="0.3">
      <c r="A1209" s="115"/>
      <c r="B1209" s="92"/>
      <c r="C1209" s="116"/>
      <c r="D1209" s="117"/>
      <c r="E1209" s="118"/>
      <c r="F1209" s="118"/>
      <c r="G1209" s="118"/>
      <c r="H1209" s="118"/>
    </row>
    <row r="1210" spans="1:10" ht="17.25" x14ac:dyDescent="0.3">
      <c r="A1210" s="21"/>
      <c r="B1210" s="21"/>
      <c r="C1210" s="22"/>
      <c r="D1210" s="23"/>
      <c r="E1210" s="23" t="s">
        <v>291</v>
      </c>
      <c r="F1210" s="91">
        <f>F1161+F1196</f>
        <v>3394682.7962000007</v>
      </c>
      <c r="G1210" s="110" t="s">
        <v>291</v>
      </c>
      <c r="H1210" s="96">
        <v>2776910.0599999996</v>
      </c>
      <c r="I1210" s="238">
        <f>F1210-H1210</f>
        <v>617772.73620000109</v>
      </c>
    </row>
    <row r="1211" spans="1:10" x14ac:dyDescent="0.3">
      <c r="A1211" s="21"/>
      <c r="B1211" s="21"/>
      <c r="C1211" s="22"/>
      <c r="D1211" s="23"/>
      <c r="E1211" s="23"/>
      <c r="F1211" s="88"/>
      <c r="G1211" s="23"/>
      <c r="H1211" s="88"/>
    </row>
    <row r="1212" spans="1:10" x14ac:dyDescent="0.3">
      <c r="A1212" s="19"/>
      <c r="B1212" s="20"/>
      <c r="C1212" s="18"/>
      <c r="D1212" s="17"/>
      <c r="E1212" s="28"/>
      <c r="F1212" s="75"/>
      <c r="G1212" s="28"/>
      <c r="H1212" s="75"/>
    </row>
    <row r="1213" spans="1:10" x14ac:dyDescent="0.3">
      <c r="A1213" s="51" t="s">
        <v>834</v>
      </c>
      <c r="B1213" s="52" t="s">
        <v>860</v>
      </c>
      <c r="C1213" s="53"/>
      <c r="D1213" s="54"/>
      <c r="E1213" s="89" t="s">
        <v>280</v>
      </c>
      <c r="F1213" s="89">
        <f>SUM(F1214,F1243,F1261,F1275,F1289,F1303,F1317,F1331)</f>
        <v>2713543.3499999996</v>
      </c>
      <c r="G1213" s="94" t="s">
        <v>280</v>
      </c>
      <c r="H1213" s="94">
        <v>1655060.6400000004</v>
      </c>
      <c r="I1213" s="239" t="s">
        <v>2147</v>
      </c>
      <c r="J1213" s="234"/>
    </row>
    <row r="1214" spans="1:10" outlineLevel="1" x14ac:dyDescent="0.3">
      <c r="A1214" s="56" t="s">
        <v>861</v>
      </c>
      <c r="B1214" s="57" t="s">
        <v>607</v>
      </c>
      <c r="C1214" s="58"/>
      <c r="D1214" s="59"/>
      <c r="E1214" s="60"/>
      <c r="F1214" s="60">
        <f>SUM(F1215:F1242)</f>
        <v>189558.12</v>
      </c>
      <c r="G1214" s="60"/>
      <c r="H1214" s="90">
        <v>245862.43999999994</v>
      </c>
      <c r="J1214" s="66">
        <f>H1214-F1214</f>
        <v>56304.319999999949</v>
      </c>
    </row>
    <row r="1215" spans="1:10" outlineLevel="2" x14ac:dyDescent="0.3">
      <c r="A1215" s="46" t="s">
        <v>862</v>
      </c>
      <c r="B1215" s="47" t="s">
        <v>863</v>
      </c>
      <c r="C1215" s="48" t="s">
        <v>345</v>
      </c>
      <c r="D1215" s="49">
        <v>1</v>
      </c>
      <c r="E1215" s="50">
        <v>7162.29</v>
      </c>
      <c r="F1215" s="50">
        <f>D1215*E1215</f>
        <v>7162.29</v>
      </c>
      <c r="G1215" s="50">
        <v>17914</v>
      </c>
      <c r="H1215" s="50">
        <v>17914</v>
      </c>
    </row>
    <row r="1216" spans="1:10" outlineLevel="2" x14ac:dyDescent="0.3">
      <c r="A1216" s="46" t="s">
        <v>864</v>
      </c>
      <c r="B1216" s="93" t="s">
        <v>865</v>
      </c>
      <c r="C1216" s="48" t="s">
        <v>345</v>
      </c>
      <c r="D1216" s="49">
        <v>1</v>
      </c>
      <c r="E1216" s="50">
        <v>6831.72</v>
      </c>
      <c r="F1216" s="50">
        <f t="shared" ref="F1216:F1217" si="16">D1216*E1216</f>
        <v>6831.72</v>
      </c>
      <c r="G1216" s="50">
        <v>12614</v>
      </c>
      <c r="H1216" s="50">
        <v>12614</v>
      </c>
    </row>
    <row r="1217" spans="1:9" outlineLevel="2" x14ac:dyDescent="0.3">
      <c r="A1217" s="46" t="s">
        <v>866</v>
      </c>
      <c r="B1217" s="93" t="s">
        <v>867</v>
      </c>
      <c r="C1217" s="48" t="s">
        <v>345</v>
      </c>
      <c r="D1217" s="49">
        <v>1</v>
      </c>
      <c r="E1217" s="50">
        <v>8594.75</v>
      </c>
      <c r="F1217" s="50">
        <f t="shared" si="16"/>
        <v>8594.75</v>
      </c>
      <c r="G1217" s="50">
        <v>41022</v>
      </c>
      <c r="H1217" s="50">
        <v>41022</v>
      </c>
      <c r="I1217" s="232" t="s">
        <v>2145</v>
      </c>
    </row>
    <row r="1218" spans="1:9" outlineLevel="2" x14ac:dyDescent="0.3">
      <c r="A1218" s="46" t="s">
        <v>868</v>
      </c>
      <c r="B1218" s="47" t="s">
        <v>869</v>
      </c>
      <c r="C1218" s="48" t="s">
        <v>345</v>
      </c>
      <c r="D1218" s="49">
        <v>1</v>
      </c>
      <c r="E1218" s="50">
        <v>6156.22</v>
      </c>
      <c r="F1218" s="50">
        <f>D1218*E1218</f>
        <v>6156.22</v>
      </c>
      <c r="G1218" s="50">
        <v>4844.87</v>
      </c>
      <c r="H1218" s="50">
        <v>4844.87</v>
      </c>
    </row>
    <row r="1219" spans="1:9" outlineLevel="2" x14ac:dyDescent="0.3">
      <c r="A1219" s="46" t="s">
        <v>870</v>
      </c>
      <c r="B1219" s="47" t="s">
        <v>871</v>
      </c>
      <c r="C1219" s="48" t="s">
        <v>345</v>
      </c>
      <c r="D1219" s="49">
        <v>2</v>
      </c>
      <c r="E1219" s="50">
        <v>6637.68</v>
      </c>
      <c r="F1219" s="50">
        <f>D1219*E1219</f>
        <v>13275.36</v>
      </c>
      <c r="G1219" s="50">
        <v>5039.72</v>
      </c>
      <c r="H1219" s="50">
        <v>10079.44</v>
      </c>
    </row>
    <row r="1220" spans="1:9" outlineLevel="2" x14ac:dyDescent="0.3">
      <c r="A1220" s="46" t="s">
        <v>872</v>
      </c>
      <c r="B1220" s="47" t="s">
        <v>873</v>
      </c>
      <c r="C1220" s="48" t="s">
        <v>345</v>
      </c>
      <c r="D1220" s="49">
        <v>4</v>
      </c>
      <c r="E1220" s="50">
        <v>844.71</v>
      </c>
      <c r="F1220" s="50">
        <f t="shared" ref="F1220:F1242" si="17">D1220*E1220</f>
        <v>3378.84</v>
      </c>
      <c r="G1220" s="50">
        <v>817.68</v>
      </c>
      <c r="H1220" s="50">
        <v>3270.72</v>
      </c>
    </row>
    <row r="1221" spans="1:9" outlineLevel="2" x14ac:dyDescent="0.3">
      <c r="A1221" s="46" t="s">
        <v>874</v>
      </c>
      <c r="B1221" s="47" t="s">
        <v>875</v>
      </c>
      <c r="C1221" s="48" t="s">
        <v>345</v>
      </c>
      <c r="D1221" s="49">
        <v>4</v>
      </c>
      <c r="E1221" s="50">
        <v>665.97</v>
      </c>
      <c r="F1221" s="50">
        <f t="shared" si="17"/>
        <v>2663.88</v>
      </c>
      <c r="G1221" s="50">
        <v>630.17999999999995</v>
      </c>
      <c r="H1221" s="50">
        <v>2520.7199999999998</v>
      </c>
    </row>
    <row r="1222" spans="1:9" outlineLevel="2" x14ac:dyDescent="0.3">
      <c r="A1222" s="46" t="s">
        <v>876</v>
      </c>
      <c r="B1222" s="47" t="s">
        <v>877</v>
      </c>
      <c r="C1222" s="48" t="s">
        <v>345</v>
      </c>
      <c r="D1222" s="49">
        <v>4</v>
      </c>
      <c r="E1222" s="50">
        <v>3473.41</v>
      </c>
      <c r="F1222" s="50">
        <f t="shared" si="17"/>
        <v>13893.64</v>
      </c>
      <c r="G1222" s="50">
        <v>3555.66</v>
      </c>
      <c r="H1222" s="50">
        <v>14222.64</v>
      </c>
    </row>
    <row r="1223" spans="1:9" outlineLevel="2" x14ac:dyDescent="0.3">
      <c r="A1223" s="46" t="s">
        <v>878</v>
      </c>
      <c r="B1223" s="47" t="s">
        <v>879</v>
      </c>
      <c r="C1223" s="48" t="s">
        <v>345</v>
      </c>
      <c r="D1223" s="49">
        <v>2</v>
      </c>
      <c r="E1223" s="50">
        <v>2754.73</v>
      </c>
      <c r="F1223" s="50">
        <f t="shared" si="17"/>
        <v>5509.46</v>
      </c>
      <c r="G1223" s="50">
        <v>2231.85</v>
      </c>
      <c r="H1223" s="50">
        <v>4463.7</v>
      </c>
    </row>
    <row r="1224" spans="1:9" outlineLevel="2" x14ac:dyDescent="0.3">
      <c r="A1224" s="46" t="s">
        <v>880</v>
      </c>
      <c r="B1224" s="47" t="s">
        <v>881</v>
      </c>
      <c r="C1224" s="48" t="s">
        <v>345</v>
      </c>
      <c r="D1224" s="49">
        <v>3</v>
      </c>
      <c r="E1224" s="50">
        <v>237</v>
      </c>
      <c r="F1224" s="50">
        <f t="shared" si="17"/>
        <v>711</v>
      </c>
      <c r="G1224" s="50">
        <v>133.6</v>
      </c>
      <c r="H1224" s="50">
        <v>400.8</v>
      </c>
    </row>
    <row r="1225" spans="1:9" outlineLevel="2" x14ac:dyDescent="0.3">
      <c r="A1225" s="46" t="s">
        <v>882</v>
      </c>
      <c r="B1225" s="47" t="s">
        <v>883</v>
      </c>
      <c r="C1225" s="48" t="s">
        <v>345</v>
      </c>
      <c r="D1225" s="49">
        <v>2</v>
      </c>
      <c r="E1225" s="50">
        <v>6156.22</v>
      </c>
      <c r="F1225" s="50">
        <f>D1225*E1225</f>
        <v>12312.44</v>
      </c>
      <c r="G1225" s="50">
        <v>5271.18</v>
      </c>
      <c r="H1225" s="50">
        <v>10542.36</v>
      </c>
    </row>
    <row r="1226" spans="1:9" outlineLevel="2" x14ac:dyDescent="0.3">
      <c r="A1226" s="46" t="s">
        <v>884</v>
      </c>
      <c r="B1226" s="47" t="s">
        <v>885</v>
      </c>
      <c r="C1226" s="48" t="s">
        <v>345</v>
      </c>
      <c r="D1226" s="49">
        <v>4</v>
      </c>
      <c r="E1226" s="50">
        <v>578.63</v>
      </c>
      <c r="F1226" s="50">
        <f t="shared" si="17"/>
        <v>2314.52</v>
      </c>
      <c r="G1226" s="50">
        <v>423.62</v>
      </c>
      <c r="H1226" s="50">
        <v>1694.48</v>
      </c>
    </row>
    <row r="1227" spans="1:9" outlineLevel="2" x14ac:dyDescent="0.3">
      <c r="A1227" s="46" t="s">
        <v>886</v>
      </c>
      <c r="B1227" s="47" t="s">
        <v>887</v>
      </c>
      <c r="C1227" s="48" t="s">
        <v>345</v>
      </c>
      <c r="D1227" s="49">
        <v>3</v>
      </c>
      <c r="E1227" s="50">
        <v>414.42</v>
      </c>
      <c r="F1227" s="50">
        <f t="shared" si="17"/>
        <v>1243.26</v>
      </c>
      <c r="G1227" s="50">
        <v>372.06</v>
      </c>
      <c r="H1227" s="50">
        <v>1116.18</v>
      </c>
    </row>
    <row r="1228" spans="1:9" outlineLevel="2" x14ac:dyDescent="0.3">
      <c r="A1228" s="46" t="s">
        <v>888</v>
      </c>
      <c r="B1228" s="47" t="s">
        <v>889</v>
      </c>
      <c r="C1228" s="48" t="s">
        <v>345</v>
      </c>
      <c r="D1228" s="49">
        <v>2</v>
      </c>
      <c r="E1228" s="50">
        <v>2846.09</v>
      </c>
      <c r="F1228" s="50">
        <f t="shared" si="17"/>
        <v>5692.18</v>
      </c>
      <c r="G1228" s="50">
        <v>794.28</v>
      </c>
      <c r="H1228" s="50">
        <v>1588.56</v>
      </c>
    </row>
    <row r="1229" spans="1:9" outlineLevel="2" x14ac:dyDescent="0.3">
      <c r="A1229" s="46" t="s">
        <v>890</v>
      </c>
      <c r="B1229" s="47" t="s">
        <v>891</v>
      </c>
      <c r="C1229" s="48" t="s">
        <v>892</v>
      </c>
      <c r="D1229" s="49">
        <v>1</v>
      </c>
      <c r="E1229" s="50">
        <v>19524.5</v>
      </c>
      <c r="F1229" s="50">
        <f t="shared" si="17"/>
        <v>19524.5</v>
      </c>
      <c r="G1229" s="50">
        <v>20731.61</v>
      </c>
      <c r="H1229" s="50">
        <v>20731.61</v>
      </c>
    </row>
    <row r="1230" spans="1:9" outlineLevel="2" x14ac:dyDescent="0.3">
      <c r="A1230" s="46" t="s">
        <v>893</v>
      </c>
      <c r="B1230" s="47" t="s">
        <v>894</v>
      </c>
      <c r="C1230" s="48" t="s">
        <v>345</v>
      </c>
      <c r="D1230" s="49">
        <v>3</v>
      </c>
      <c r="E1230" s="50">
        <v>2492.5700000000002</v>
      </c>
      <c r="F1230" s="50">
        <f t="shared" si="17"/>
        <v>7477.7100000000009</v>
      </c>
      <c r="G1230" s="50">
        <v>1504.66</v>
      </c>
      <c r="H1230" s="50">
        <v>4513.9799999999996</v>
      </c>
    </row>
    <row r="1231" spans="1:9" outlineLevel="2" x14ac:dyDescent="0.3">
      <c r="A1231" s="46" t="s">
        <v>895</v>
      </c>
      <c r="B1231" s="47" t="s">
        <v>896</v>
      </c>
      <c r="C1231" s="48" t="s">
        <v>345</v>
      </c>
      <c r="D1231" s="49">
        <v>1</v>
      </c>
      <c r="E1231" s="50">
        <v>2047.68</v>
      </c>
      <c r="F1231" s="50">
        <f t="shared" si="17"/>
        <v>2047.68</v>
      </c>
      <c r="G1231" s="50">
        <v>1152.8800000000001</v>
      </c>
      <c r="H1231" s="50">
        <v>1152.8800000000001</v>
      </c>
    </row>
    <row r="1232" spans="1:9" outlineLevel="2" x14ac:dyDescent="0.3">
      <c r="A1232" s="46" t="s">
        <v>897</v>
      </c>
      <c r="B1232" s="47" t="s">
        <v>898</v>
      </c>
      <c r="C1232" s="48" t="s">
        <v>345</v>
      </c>
      <c r="D1232" s="49">
        <v>1</v>
      </c>
      <c r="E1232" s="50">
        <v>1990.24</v>
      </c>
      <c r="F1232" s="50">
        <f t="shared" si="17"/>
        <v>1990.24</v>
      </c>
      <c r="G1232" s="50">
        <v>1526.97</v>
      </c>
      <c r="H1232" s="50">
        <v>1526.97</v>
      </c>
    </row>
    <row r="1233" spans="1:9" outlineLevel="2" x14ac:dyDescent="0.3">
      <c r="A1233" s="46" t="s">
        <v>899</v>
      </c>
      <c r="B1233" s="47" t="s">
        <v>873</v>
      </c>
      <c r="C1233" s="48" t="s">
        <v>345</v>
      </c>
      <c r="D1233" s="49">
        <v>4</v>
      </c>
      <c r="E1233" s="50">
        <v>844.71</v>
      </c>
      <c r="F1233" s="50">
        <f t="shared" si="17"/>
        <v>3378.84</v>
      </c>
      <c r="G1233" s="50">
        <v>727.2</v>
      </c>
      <c r="H1233" s="50">
        <v>2908.8</v>
      </c>
    </row>
    <row r="1234" spans="1:9" outlineLevel="2" x14ac:dyDescent="0.3">
      <c r="A1234" s="46" t="s">
        <v>900</v>
      </c>
      <c r="B1234" s="93" t="s">
        <v>901</v>
      </c>
      <c r="C1234" s="48" t="s">
        <v>345</v>
      </c>
      <c r="D1234" s="49">
        <v>4</v>
      </c>
      <c r="E1234" s="50">
        <v>838.05</v>
      </c>
      <c r="F1234" s="50">
        <f t="shared" si="17"/>
        <v>3352.2</v>
      </c>
      <c r="G1234" s="50">
        <v>660.84</v>
      </c>
      <c r="H1234" s="50">
        <v>2643.36</v>
      </c>
    </row>
    <row r="1235" spans="1:9" outlineLevel="2" x14ac:dyDescent="0.3">
      <c r="A1235" s="46" t="s">
        <v>902</v>
      </c>
      <c r="B1235" s="93" t="s">
        <v>875</v>
      </c>
      <c r="C1235" s="48" t="s">
        <v>345</v>
      </c>
      <c r="D1235" s="49">
        <v>4</v>
      </c>
      <c r="E1235" s="50">
        <v>665.97</v>
      </c>
      <c r="F1235" s="50">
        <f t="shared" si="17"/>
        <v>2663.88</v>
      </c>
      <c r="G1235" s="50">
        <v>495.31</v>
      </c>
      <c r="H1235" s="50">
        <v>1981.24</v>
      </c>
    </row>
    <row r="1236" spans="1:9" outlineLevel="2" x14ac:dyDescent="0.3">
      <c r="A1236" s="46" t="s">
        <v>903</v>
      </c>
      <c r="B1236" s="47" t="s">
        <v>904</v>
      </c>
      <c r="C1236" s="48" t="s">
        <v>345</v>
      </c>
      <c r="D1236" s="49">
        <v>2</v>
      </c>
      <c r="E1236" s="50">
        <v>3272.62</v>
      </c>
      <c r="F1236" s="50">
        <f t="shared" si="17"/>
        <v>6545.24</v>
      </c>
      <c r="G1236" s="50">
        <v>2628.8</v>
      </c>
      <c r="H1236" s="50">
        <v>5257.6</v>
      </c>
    </row>
    <row r="1237" spans="1:9" outlineLevel="2" x14ac:dyDescent="0.3">
      <c r="A1237" s="46" t="s">
        <v>905</v>
      </c>
      <c r="B1237" s="47" t="s">
        <v>906</v>
      </c>
      <c r="C1237" s="48" t="s">
        <v>345</v>
      </c>
      <c r="D1237" s="49">
        <v>4</v>
      </c>
      <c r="E1237" s="50">
        <v>1317.98</v>
      </c>
      <c r="F1237" s="50">
        <f t="shared" si="17"/>
        <v>5271.92</v>
      </c>
      <c r="G1237" s="50">
        <v>1086.42</v>
      </c>
      <c r="H1237" s="50">
        <v>4345.68</v>
      </c>
    </row>
    <row r="1238" spans="1:9" outlineLevel="2" x14ac:dyDescent="0.3">
      <c r="A1238" s="46" t="s">
        <v>907</v>
      </c>
      <c r="B1238" s="47" t="s">
        <v>908</v>
      </c>
      <c r="C1238" s="48" t="s">
        <v>345</v>
      </c>
      <c r="D1238" s="49">
        <v>4</v>
      </c>
      <c r="E1238" s="50">
        <v>108.06</v>
      </c>
      <c r="F1238" s="50">
        <f t="shared" si="17"/>
        <v>432.24</v>
      </c>
      <c r="G1238" s="50">
        <v>65.17</v>
      </c>
      <c r="H1238" s="50">
        <v>260.68</v>
      </c>
    </row>
    <row r="1239" spans="1:9" outlineLevel="2" x14ac:dyDescent="0.3">
      <c r="A1239" s="46" t="s">
        <v>909</v>
      </c>
      <c r="B1239" s="47" t="s">
        <v>910</v>
      </c>
      <c r="C1239" s="48" t="s">
        <v>345</v>
      </c>
      <c r="D1239" s="49">
        <v>4</v>
      </c>
      <c r="E1239" s="50">
        <v>1288.3900000000001</v>
      </c>
      <c r="F1239" s="50">
        <f t="shared" si="17"/>
        <v>5153.5600000000004</v>
      </c>
      <c r="G1239" s="50">
        <v>1394.67</v>
      </c>
      <c r="H1239" s="50">
        <v>5578.68</v>
      </c>
    </row>
    <row r="1240" spans="1:9" outlineLevel="2" x14ac:dyDescent="0.3">
      <c r="A1240" s="46" t="s">
        <v>911</v>
      </c>
      <c r="B1240" s="47" t="s">
        <v>881</v>
      </c>
      <c r="C1240" s="48" t="s">
        <v>345</v>
      </c>
      <c r="D1240" s="49">
        <v>3</v>
      </c>
      <c r="E1240" s="50">
        <v>237</v>
      </c>
      <c r="F1240" s="50">
        <f t="shared" si="17"/>
        <v>711</v>
      </c>
      <c r="G1240" s="50">
        <v>133.6</v>
      </c>
      <c r="H1240" s="50">
        <v>400.8</v>
      </c>
    </row>
    <row r="1241" spans="1:9" outlineLevel="2" x14ac:dyDescent="0.3">
      <c r="A1241" s="46" t="s">
        <v>912</v>
      </c>
      <c r="B1241" s="47" t="s">
        <v>889</v>
      </c>
      <c r="C1241" s="48" t="s">
        <v>345</v>
      </c>
      <c r="D1241" s="49">
        <v>2</v>
      </c>
      <c r="E1241" s="50">
        <v>2846.09</v>
      </c>
      <c r="F1241" s="50">
        <f t="shared" si="17"/>
        <v>5692.18</v>
      </c>
      <c r="G1241" s="50">
        <v>940.6</v>
      </c>
      <c r="H1241" s="50">
        <v>1881.2</v>
      </c>
    </row>
    <row r="1242" spans="1:9" outlineLevel="2" x14ac:dyDescent="0.3">
      <c r="A1242" s="46" t="s">
        <v>913</v>
      </c>
      <c r="B1242" s="47" t="s">
        <v>914</v>
      </c>
      <c r="C1242" s="48" t="s">
        <v>892</v>
      </c>
      <c r="D1242" s="49">
        <v>1</v>
      </c>
      <c r="E1242" s="50">
        <v>35577.370000000003</v>
      </c>
      <c r="F1242" s="50">
        <f t="shared" si="17"/>
        <v>35577.370000000003</v>
      </c>
      <c r="G1242" s="233">
        <v>66384.490000000005</v>
      </c>
      <c r="H1242" s="50">
        <v>66384.490000000005</v>
      </c>
      <c r="I1242" s="232" t="s">
        <v>2145</v>
      </c>
    </row>
    <row r="1243" spans="1:9" outlineLevel="1" x14ac:dyDescent="0.3">
      <c r="A1243" s="56" t="s">
        <v>915</v>
      </c>
      <c r="B1243" s="57" t="s">
        <v>916</v>
      </c>
      <c r="C1243" s="58"/>
      <c r="D1243" s="59"/>
      <c r="E1243" s="60"/>
      <c r="F1243" s="90">
        <f>SUM(F1244:F1260)</f>
        <v>352917.39</v>
      </c>
      <c r="G1243" s="60"/>
      <c r="H1243" s="90">
        <v>177241.96000000005</v>
      </c>
      <c r="I1243" s="66">
        <f>F1243-H1243</f>
        <v>175675.42999999996</v>
      </c>
    </row>
    <row r="1244" spans="1:9" outlineLevel="2" x14ac:dyDescent="0.3">
      <c r="A1244" s="46" t="s">
        <v>864</v>
      </c>
      <c r="B1244" s="47" t="s">
        <v>865</v>
      </c>
      <c r="C1244" s="48" t="s">
        <v>345</v>
      </c>
      <c r="D1244" s="49">
        <v>1</v>
      </c>
      <c r="E1244" s="50">
        <v>6831.72</v>
      </c>
      <c r="F1244" s="50">
        <f>D1244*E1244</f>
        <v>6831.72</v>
      </c>
      <c r="G1244" s="50">
        <v>12614</v>
      </c>
      <c r="H1244" s="50">
        <v>12614</v>
      </c>
    </row>
    <row r="1245" spans="1:9" outlineLevel="2" x14ac:dyDescent="0.3">
      <c r="A1245" s="46" t="s">
        <v>917</v>
      </c>
      <c r="B1245" s="47" t="s">
        <v>918</v>
      </c>
      <c r="C1245" s="48" t="s">
        <v>345</v>
      </c>
      <c r="D1245" s="49">
        <v>17</v>
      </c>
      <c r="E1245" s="50">
        <v>2492.5700000000002</v>
      </c>
      <c r="F1245" s="50">
        <f t="shared" ref="F1245:F1344" si="18">D1245*E1245</f>
        <v>42373.69</v>
      </c>
      <c r="G1245" s="50">
        <v>1504.66</v>
      </c>
      <c r="H1245" s="50">
        <v>25579.22</v>
      </c>
    </row>
    <row r="1246" spans="1:9" outlineLevel="2" x14ac:dyDescent="0.3">
      <c r="A1246" s="46" t="s">
        <v>919</v>
      </c>
      <c r="B1246" s="47" t="s">
        <v>920</v>
      </c>
      <c r="C1246" s="48" t="s">
        <v>345</v>
      </c>
      <c r="D1246" s="49">
        <v>1</v>
      </c>
      <c r="E1246" s="50">
        <v>1910.51</v>
      </c>
      <c r="F1246" s="50">
        <f t="shared" si="18"/>
        <v>1910.51</v>
      </c>
      <c r="G1246" s="50">
        <v>1144.49</v>
      </c>
      <c r="H1246" s="50">
        <v>1144.49</v>
      </c>
    </row>
    <row r="1247" spans="1:9" outlineLevel="2" x14ac:dyDescent="0.3">
      <c r="A1247" s="46" t="s">
        <v>921</v>
      </c>
      <c r="B1247" s="47" t="s">
        <v>922</v>
      </c>
      <c r="C1247" s="48" t="s">
        <v>345</v>
      </c>
      <c r="D1247" s="49">
        <v>17</v>
      </c>
      <c r="E1247" s="82">
        <v>7423.91</v>
      </c>
      <c r="F1247" s="82">
        <f t="shared" si="18"/>
        <v>126206.47</v>
      </c>
      <c r="G1247" s="50">
        <v>1048.56</v>
      </c>
      <c r="H1247" s="50">
        <v>17825.52</v>
      </c>
      <c r="I1247" s="232" t="s">
        <v>2146</v>
      </c>
    </row>
    <row r="1248" spans="1:9" outlineLevel="2" x14ac:dyDescent="0.3">
      <c r="A1248" s="46" t="s">
        <v>923</v>
      </c>
      <c r="B1248" s="47" t="s">
        <v>924</v>
      </c>
      <c r="C1248" s="48" t="s">
        <v>345</v>
      </c>
      <c r="D1248" s="49">
        <v>17</v>
      </c>
      <c r="E1248" s="233">
        <v>3029.81</v>
      </c>
      <c r="F1248" s="50">
        <f t="shared" si="18"/>
        <v>51506.77</v>
      </c>
      <c r="G1248" s="50">
        <v>1744.64</v>
      </c>
      <c r="H1248" s="50">
        <v>29658.880000000001</v>
      </c>
      <c r="I1248" s="232" t="s">
        <v>2145</v>
      </c>
    </row>
    <row r="1249" spans="1:9" outlineLevel="2" x14ac:dyDescent="0.3">
      <c r="A1249" s="46" t="s">
        <v>925</v>
      </c>
      <c r="B1249" s="47" t="s">
        <v>910</v>
      </c>
      <c r="C1249" s="48" t="s">
        <v>345</v>
      </c>
      <c r="D1249" s="49">
        <v>17</v>
      </c>
      <c r="E1249" s="50">
        <v>1288.3900000000001</v>
      </c>
      <c r="F1249" s="50">
        <f t="shared" si="18"/>
        <v>21902.63</v>
      </c>
      <c r="G1249" s="50">
        <v>1394.66</v>
      </c>
      <c r="H1249" s="50">
        <v>23709.22</v>
      </c>
    </row>
    <row r="1250" spans="1:9" outlineLevel="2" x14ac:dyDescent="0.3">
      <c r="A1250" s="46" t="s">
        <v>926</v>
      </c>
      <c r="B1250" s="47" t="s">
        <v>906</v>
      </c>
      <c r="C1250" s="48" t="s">
        <v>345</v>
      </c>
      <c r="D1250" s="49">
        <v>17</v>
      </c>
      <c r="E1250" s="50">
        <v>1317.98</v>
      </c>
      <c r="F1250" s="50">
        <f t="shared" si="18"/>
        <v>22405.66</v>
      </c>
      <c r="G1250" s="50">
        <v>1151.58</v>
      </c>
      <c r="H1250" s="50">
        <v>19576.86</v>
      </c>
    </row>
    <row r="1251" spans="1:9" outlineLevel="2" x14ac:dyDescent="0.3">
      <c r="A1251" s="46" t="s">
        <v>927</v>
      </c>
      <c r="B1251" s="47" t="s">
        <v>928</v>
      </c>
      <c r="C1251" s="48" t="s">
        <v>345</v>
      </c>
      <c r="D1251" s="49">
        <v>1</v>
      </c>
      <c r="E1251" s="50">
        <v>2218.34</v>
      </c>
      <c r="F1251" s="50">
        <f t="shared" si="18"/>
        <v>2218.34</v>
      </c>
      <c r="G1251" s="50">
        <v>2018.34</v>
      </c>
      <c r="H1251" s="50">
        <v>2018.34</v>
      </c>
    </row>
    <row r="1252" spans="1:9" outlineLevel="2" x14ac:dyDescent="0.3">
      <c r="A1252" s="46" t="s">
        <v>929</v>
      </c>
      <c r="B1252" s="47" t="s">
        <v>930</v>
      </c>
      <c r="C1252" s="48" t="s">
        <v>345</v>
      </c>
      <c r="D1252" s="49">
        <v>18</v>
      </c>
      <c r="E1252" s="50">
        <v>591.94000000000005</v>
      </c>
      <c r="F1252" s="50">
        <f t="shared" si="18"/>
        <v>10654.920000000002</v>
      </c>
      <c r="G1252" s="50">
        <v>232.65</v>
      </c>
      <c r="H1252" s="50">
        <v>4187.7</v>
      </c>
    </row>
    <row r="1253" spans="1:9" outlineLevel="2" x14ac:dyDescent="0.3">
      <c r="A1253" s="46" t="s">
        <v>931</v>
      </c>
      <c r="B1253" s="47" t="s">
        <v>932</v>
      </c>
      <c r="C1253" s="48" t="s">
        <v>345</v>
      </c>
      <c r="D1253" s="49">
        <v>19</v>
      </c>
      <c r="E1253" s="50">
        <v>431.94</v>
      </c>
      <c r="F1253" s="50">
        <f t="shared" si="18"/>
        <v>8206.86</v>
      </c>
      <c r="G1253" s="50">
        <v>366.92</v>
      </c>
      <c r="H1253" s="50">
        <v>6971.48</v>
      </c>
    </row>
    <row r="1254" spans="1:9" outlineLevel="2" x14ac:dyDescent="0.3">
      <c r="A1254" s="46" t="s">
        <v>933</v>
      </c>
      <c r="B1254" s="47" t="s">
        <v>934</v>
      </c>
      <c r="C1254" s="48" t="s">
        <v>345</v>
      </c>
      <c r="D1254" s="49">
        <v>1</v>
      </c>
      <c r="E1254" s="50">
        <v>870.19</v>
      </c>
      <c r="F1254" s="50">
        <f t="shared" si="18"/>
        <v>870.19</v>
      </c>
      <c r="G1254" s="50">
        <v>746.79</v>
      </c>
      <c r="H1254" s="50">
        <v>746.79</v>
      </c>
    </row>
    <row r="1255" spans="1:9" outlineLevel="2" x14ac:dyDescent="0.3">
      <c r="A1255" s="46" t="s">
        <v>935</v>
      </c>
      <c r="B1255" s="47" t="s">
        <v>936</v>
      </c>
      <c r="C1255" s="48" t="s">
        <v>345</v>
      </c>
      <c r="D1255" s="49">
        <v>36</v>
      </c>
      <c r="E1255" s="50">
        <v>602.84</v>
      </c>
      <c r="F1255" s="50">
        <f t="shared" si="18"/>
        <v>21702.240000000002</v>
      </c>
      <c r="G1255" s="50">
        <v>264.60000000000002</v>
      </c>
      <c r="H1255" s="50">
        <v>9525.6</v>
      </c>
      <c r="I1255" s="232" t="s">
        <v>2145</v>
      </c>
    </row>
    <row r="1256" spans="1:9" outlineLevel="2" x14ac:dyDescent="0.3">
      <c r="A1256" s="46" t="s">
        <v>937</v>
      </c>
      <c r="B1256" s="47" t="s">
        <v>938</v>
      </c>
      <c r="C1256" s="48" t="s">
        <v>345</v>
      </c>
      <c r="D1256" s="49">
        <v>18</v>
      </c>
      <c r="E1256" s="50">
        <v>505.43</v>
      </c>
      <c r="F1256" s="50">
        <f t="shared" si="18"/>
        <v>9097.74</v>
      </c>
      <c r="G1256" s="50">
        <v>297.44</v>
      </c>
      <c r="H1256" s="50">
        <v>5353.92</v>
      </c>
    </row>
    <row r="1257" spans="1:9" outlineLevel="2" x14ac:dyDescent="0.3">
      <c r="A1257" s="46" t="s">
        <v>939</v>
      </c>
      <c r="B1257" s="47" t="s">
        <v>881</v>
      </c>
      <c r="C1257" s="48" t="s">
        <v>345</v>
      </c>
      <c r="D1257" s="49">
        <v>18</v>
      </c>
      <c r="E1257" s="50">
        <v>237</v>
      </c>
      <c r="F1257" s="50">
        <f t="shared" si="18"/>
        <v>4266</v>
      </c>
      <c r="G1257" s="50">
        <v>166.19</v>
      </c>
      <c r="H1257" s="50">
        <v>2991.42</v>
      </c>
    </row>
    <row r="1258" spans="1:9" outlineLevel="2" x14ac:dyDescent="0.3">
      <c r="A1258" s="46" t="s">
        <v>940</v>
      </c>
      <c r="B1258" s="47" t="s">
        <v>941</v>
      </c>
      <c r="C1258" s="48" t="s">
        <v>345</v>
      </c>
      <c r="D1258" s="49">
        <v>19</v>
      </c>
      <c r="E1258" s="50">
        <v>557.84</v>
      </c>
      <c r="F1258" s="50">
        <f t="shared" si="18"/>
        <v>10598.960000000001</v>
      </c>
      <c r="G1258" s="50">
        <v>347.86</v>
      </c>
      <c r="H1258" s="50">
        <v>6609.34</v>
      </c>
    </row>
    <row r="1259" spans="1:9" outlineLevel="2" x14ac:dyDescent="0.3">
      <c r="A1259" s="46" t="s">
        <v>942</v>
      </c>
      <c r="B1259" s="47" t="s">
        <v>943</v>
      </c>
      <c r="C1259" s="48" t="s">
        <v>345</v>
      </c>
      <c r="D1259" s="49">
        <v>1</v>
      </c>
      <c r="E1259" s="50">
        <v>636.59</v>
      </c>
      <c r="F1259" s="50">
        <f t="shared" si="18"/>
        <v>636.59</v>
      </c>
      <c r="G1259" s="50">
        <v>423.62</v>
      </c>
      <c r="H1259" s="50">
        <v>423.62</v>
      </c>
    </row>
    <row r="1260" spans="1:9" outlineLevel="2" x14ac:dyDescent="0.3">
      <c r="A1260" s="46" t="s">
        <v>944</v>
      </c>
      <c r="B1260" s="47" t="s">
        <v>945</v>
      </c>
      <c r="C1260" s="48" t="s">
        <v>345</v>
      </c>
      <c r="D1260" s="49">
        <v>18</v>
      </c>
      <c r="E1260" s="50">
        <v>640.45000000000005</v>
      </c>
      <c r="F1260" s="50">
        <f t="shared" si="18"/>
        <v>11528.1</v>
      </c>
      <c r="G1260" s="50">
        <v>461.42</v>
      </c>
      <c r="H1260" s="50">
        <v>8305.56</v>
      </c>
    </row>
    <row r="1261" spans="1:9" outlineLevel="1" x14ac:dyDescent="0.3">
      <c r="A1261" s="56" t="s">
        <v>946</v>
      </c>
      <c r="B1261" s="57" t="s">
        <v>947</v>
      </c>
      <c r="C1261" s="58"/>
      <c r="D1261" s="59"/>
      <c r="E1261" s="60"/>
      <c r="F1261" s="90">
        <f>SUM(F1262:F1274)</f>
        <v>361844.63999999996</v>
      </c>
      <c r="G1261" s="60"/>
      <c r="H1261" s="90">
        <v>205326.04000000007</v>
      </c>
      <c r="I1261" s="66">
        <f>F1261-H1261</f>
        <v>156518.59999999989</v>
      </c>
    </row>
    <row r="1262" spans="1:9" outlineLevel="2" x14ac:dyDescent="0.3">
      <c r="A1262" s="46" t="s">
        <v>948</v>
      </c>
      <c r="B1262" s="47" t="s">
        <v>949</v>
      </c>
      <c r="C1262" s="48" t="s">
        <v>345</v>
      </c>
      <c r="D1262" s="49">
        <v>1</v>
      </c>
      <c r="E1262" s="50">
        <v>6831.72</v>
      </c>
      <c r="F1262" s="50">
        <f>D1262*E1262</f>
        <v>6831.72</v>
      </c>
      <c r="G1262" s="50">
        <v>38902</v>
      </c>
      <c r="H1262" s="50">
        <v>38902</v>
      </c>
    </row>
    <row r="1263" spans="1:9" outlineLevel="2" x14ac:dyDescent="0.3">
      <c r="A1263" s="46" t="s">
        <v>917</v>
      </c>
      <c r="B1263" s="47" t="s">
        <v>918</v>
      </c>
      <c r="C1263" s="48" t="s">
        <v>345</v>
      </c>
      <c r="D1263" s="49">
        <v>18</v>
      </c>
      <c r="E1263" s="50">
        <v>2492.5700000000002</v>
      </c>
      <c r="F1263" s="50">
        <f>D1263*E1263</f>
        <v>44866.26</v>
      </c>
      <c r="G1263" s="50">
        <v>1504.66</v>
      </c>
      <c r="H1263" s="50">
        <v>27083.88</v>
      </c>
    </row>
    <row r="1264" spans="1:9" outlineLevel="2" x14ac:dyDescent="0.3">
      <c r="A1264" s="46" t="s">
        <v>921</v>
      </c>
      <c r="B1264" s="47" t="s">
        <v>922</v>
      </c>
      <c r="C1264" s="48" t="s">
        <v>345</v>
      </c>
      <c r="D1264" s="49">
        <v>18</v>
      </c>
      <c r="E1264" s="82">
        <v>7423.91</v>
      </c>
      <c r="F1264" s="82">
        <f t="shared" ref="F1264:F1274" si="19">D1264*E1264</f>
        <v>133630.38</v>
      </c>
      <c r="G1264" s="82">
        <v>1048.56</v>
      </c>
      <c r="H1264" s="82">
        <v>18874.080000000002</v>
      </c>
      <c r="I1264" s="232" t="s">
        <v>2146</v>
      </c>
    </row>
    <row r="1265" spans="1:9" outlineLevel="2" x14ac:dyDescent="0.3">
      <c r="A1265" s="46" t="s">
        <v>923</v>
      </c>
      <c r="B1265" s="47" t="s">
        <v>924</v>
      </c>
      <c r="C1265" s="48" t="s">
        <v>345</v>
      </c>
      <c r="D1265" s="49">
        <v>18</v>
      </c>
      <c r="E1265" s="233">
        <v>3029.81</v>
      </c>
      <c r="F1265" s="50">
        <f t="shared" si="19"/>
        <v>54536.58</v>
      </c>
      <c r="G1265" s="50">
        <v>1744.64</v>
      </c>
      <c r="H1265" s="50">
        <v>31403.52</v>
      </c>
      <c r="I1265" s="232" t="s">
        <v>2145</v>
      </c>
    </row>
    <row r="1266" spans="1:9" outlineLevel="2" x14ac:dyDescent="0.3">
      <c r="A1266" s="46" t="s">
        <v>925</v>
      </c>
      <c r="B1266" s="47" t="s">
        <v>910</v>
      </c>
      <c r="C1266" s="48" t="s">
        <v>345</v>
      </c>
      <c r="D1266" s="49">
        <v>18</v>
      </c>
      <c r="E1266" s="50">
        <v>1288.3900000000001</v>
      </c>
      <c r="F1266" s="50">
        <f t="shared" si="19"/>
        <v>23191.02</v>
      </c>
      <c r="G1266" s="50">
        <v>1394.66</v>
      </c>
      <c r="H1266" s="50">
        <v>25103.88</v>
      </c>
    </row>
    <row r="1267" spans="1:9" outlineLevel="2" x14ac:dyDescent="0.3">
      <c r="A1267" s="46" t="s">
        <v>926</v>
      </c>
      <c r="B1267" s="47" t="s">
        <v>906</v>
      </c>
      <c r="C1267" s="48" t="s">
        <v>345</v>
      </c>
      <c r="D1267" s="49">
        <v>18</v>
      </c>
      <c r="E1267" s="50">
        <v>1317.98</v>
      </c>
      <c r="F1267" s="50">
        <f t="shared" si="19"/>
        <v>23723.64</v>
      </c>
      <c r="G1267" s="50">
        <v>1151.58</v>
      </c>
      <c r="H1267" s="50">
        <v>20728.439999999999</v>
      </c>
    </row>
    <row r="1268" spans="1:9" outlineLevel="2" x14ac:dyDescent="0.3">
      <c r="A1268" s="46" t="s">
        <v>929</v>
      </c>
      <c r="B1268" s="47" t="s">
        <v>930</v>
      </c>
      <c r="C1268" s="48" t="s">
        <v>345</v>
      </c>
      <c r="D1268" s="49">
        <v>18</v>
      </c>
      <c r="E1268" s="50">
        <v>591.94000000000005</v>
      </c>
      <c r="F1268" s="50">
        <f t="shared" si="19"/>
        <v>10654.920000000002</v>
      </c>
      <c r="G1268" s="50">
        <v>232.65</v>
      </c>
      <c r="H1268" s="50">
        <v>4187.7</v>
      </c>
    </row>
    <row r="1269" spans="1:9" outlineLevel="2" x14ac:dyDescent="0.3">
      <c r="A1269" s="46" t="s">
        <v>931</v>
      </c>
      <c r="B1269" s="47" t="s">
        <v>932</v>
      </c>
      <c r="C1269" s="48" t="s">
        <v>345</v>
      </c>
      <c r="D1269" s="49">
        <v>18</v>
      </c>
      <c r="E1269" s="50">
        <v>431.94</v>
      </c>
      <c r="F1269" s="50">
        <f t="shared" si="19"/>
        <v>7774.92</v>
      </c>
      <c r="G1269" s="50">
        <v>366.92</v>
      </c>
      <c r="H1269" s="50">
        <v>6604.56</v>
      </c>
    </row>
    <row r="1270" spans="1:9" outlineLevel="2" x14ac:dyDescent="0.3">
      <c r="A1270" s="46" t="s">
        <v>935</v>
      </c>
      <c r="B1270" s="47" t="s">
        <v>936</v>
      </c>
      <c r="C1270" s="48" t="s">
        <v>345</v>
      </c>
      <c r="D1270" s="49">
        <v>36</v>
      </c>
      <c r="E1270" s="50">
        <v>602.84</v>
      </c>
      <c r="F1270" s="50">
        <f t="shared" si="19"/>
        <v>21702.240000000002</v>
      </c>
      <c r="G1270" s="50">
        <v>264.60000000000002</v>
      </c>
      <c r="H1270" s="50">
        <v>9525.6</v>
      </c>
    </row>
    <row r="1271" spans="1:9" outlineLevel="2" x14ac:dyDescent="0.3">
      <c r="A1271" s="46" t="s">
        <v>937</v>
      </c>
      <c r="B1271" s="47" t="s">
        <v>938</v>
      </c>
      <c r="C1271" s="48" t="s">
        <v>345</v>
      </c>
      <c r="D1271" s="49">
        <v>18</v>
      </c>
      <c r="E1271" s="50">
        <v>505.43</v>
      </c>
      <c r="F1271" s="50">
        <f t="shared" si="19"/>
        <v>9097.74</v>
      </c>
      <c r="G1271" s="50">
        <v>297.44</v>
      </c>
      <c r="H1271" s="50">
        <v>5353.92</v>
      </c>
    </row>
    <row r="1272" spans="1:9" outlineLevel="2" x14ac:dyDescent="0.3">
      <c r="A1272" s="46" t="s">
        <v>939</v>
      </c>
      <c r="B1272" s="47" t="s">
        <v>881</v>
      </c>
      <c r="C1272" s="48" t="s">
        <v>345</v>
      </c>
      <c r="D1272" s="49">
        <v>18</v>
      </c>
      <c r="E1272" s="50">
        <v>237</v>
      </c>
      <c r="F1272" s="50">
        <f t="shared" si="19"/>
        <v>4266</v>
      </c>
      <c r="G1272" s="50">
        <v>166.19</v>
      </c>
      <c r="H1272" s="50">
        <v>2991.42</v>
      </c>
    </row>
    <row r="1273" spans="1:9" outlineLevel="2" x14ac:dyDescent="0.3">
      <c r="A1273" s="46" t="s">
        <v>940</v>
      </c>
      <c r="B1273" s="47" t="s">
        <v>941</v>
      </c>
      <c r="C1273" s="48" t="s">
        <v>345</v>
      </c>
      <c r="D1273" s="49">
        <v>18</v>
      </c>
      <c r="E1273" s="50">
        <v>557.84</v>
      </c>
      <c r="F1273" s="50">
        <f t="shared" si="19"/>
        <v>10041.120000000001</v>
      </c>
      <c r="G1273" s="50">
        <v>347.86</v>
      </c>
      <c r="H1273" s="50">
        <v>6261.48</v>
      </c>
    </row>
    <row r="1274" spans="1:9" outlineLevel="2" x14ac:dyDescent="0.3">
      <c r="A1274" s="46" t="s">
        <v>944</v>
      </c>
      <c r="B1274" s="47" t="s">
        <v>945</v>
      </c>
      <c r="C1274" s="48" t="s">
        <v>345</v>
      </c>
      <c r="D1274" s="49">
        <v>18</v>
      </c>
      <c r="E1274" s="50">
        <v>640.45000000000005</v>
      </c>
      <c r="F1274" s="50">
        <f t="shared" si="19"/>
        <v>11528.1</v>
      </c>
      <c r="G1274" s="50">
        <v>461.42</v>
      </c>
      <c r="H1274" s="50">
        <v>8305.56</v>
      </c>
    </row>
    <row r="1275" spans="1:9" outlineLevel="1" x14ac:dyDescent="0.3">
      <c r="A1275" s="56" t="s">
        <v>950</v>
      </c>
      <c r="B1275" s="57" t="s">
        <v>951</v>
      </c>
      <c r="C1275" s="58"/>
      <c r="D1275" s="59"/>
      <c r="E1275" s="60"/>
      <c r="F1275" s="90">
        <f>SUM(F1276:F1288)</f>
        <v>361844.63999999996</v>
      </c>
      <c r="G1275" s="60"/>
      <c r="H1275" s="90">
        <v>205326.04000000007</v>
      </c>
      <c r="I1275" s="66">
        <f>F1275-H1275</f>
        <v>156518.59999999989</v>
      </c>
    </row>
    <row r="1276" spans="1:9" outlineLevel="2" x14ac:dyDescent="0.3">
      <c r="A1276" s="46" t="s">
        <v>948</v>
      </c>
      <c r="B1276" s="47" t="s">
        <v>949</v>
      </c>
      <c r="C1276" s="48" t="s">
        <v>345</v>
      </c>
      <c r="D1276" s="49">
        <v>1</v>
      </c>
      <c r="E1276" s="50">
        <v>6831.72</v>
      </c>
      <c r="F1276" s="50">
        <f t="shared" ref="F1276:F1288" si="20">D1276*E1276</f>
        <v>6831.72</v>
      </c>
      <c r="G1276" s="50">
        <v>38902</v>
      </c>
      <c r="H1276" s="50">
        <v>38902</v>
      </c>
    </row>
    <row r="1277" spans="1:9" outlineLevel="2" x14ac:dyDescent="0.3">
      <c r="A1277" s="46" t="s">
        <v>917</v>
      </c>
      <c r="B1277" s="47" t="s">
        <v>918</v>
      </c>
      <c r="C1277" s="48" t="s">
        <v>345</v>
      </c>
      <c r="D1277" s="49">
        <v>18</v>
      </c>
      <c r="E1277" s="233">
        <v>2492.5700000000002</v>
      </c>
      <c r="F1277" s="50">
        <f t="shared" si="20"/>
        <v>44866.26</v>
      </c>
      <c r="G1277" s="50">
        <v>1504.66</v>
      </c>
      <c r="H1277" s="50">
        <v>27083.88</v>
      </c>
      <c r="I1277" s="232" t="s">
        <v>2145</v>
      </c>
    </row>
    <row r="1278" spans="1:9" outlineLevel="2" x14ac:dyDescent="0.3">
      <c r="A1278" s="46" t="s">
        <v>921</v>
      </c>
      <c r="B1278" s="47" t="s">
        <v>922</v>
      </c>
      <c r="C1278" s="48" t="s">
        <v>345</v>
      </c>
      <c r="D1278" s="49">
        <v>18</v>
      </c>
      <c r="E1278" s="82">
        <v>7423.91</v>
      </c>
      <c r="F1278" s="82">
        <f t="shared" si="20"/>
        <v>133630.38</v>
      </c>
      <c r="G1278" s="82">
        <v>1048.56</v>
      </c>
      <c r="H1278" s="82">
        <v>18874.080000000002</v>
      </c>
      <c r="I1278" s="232" t="s">
        <v>2146</v>
      </c>
    </row>
    <row r="1279" spans="1:9" outlineLevel="2" x14ac:dyDescent="0.3">
      <c r="A1279" s="46" t="s">
        <v>923</v>
      </c>
      <c r="B1279" s="47" t="s">
        <v>924</v>
      </c>
      <c r="C1279" s="48" t="s">
        <v>345</v>
      </c>
      <c r="D1279" s="49">
        <v>18</v>
      </c>
      <c r="E1279" s="233">
        <v>3029.81</v>
      </c>
      <c r="F1279" s="50">
        <f t="shared" si="20"/>
        <v>54536.58</v>
      </c>
      <c r="G1279" s="50">
        <v>1744.64</v>
      </c>
      <c r="H1279" s="50">
        <v>31403.52</v>
      </c>
      <c r="I1279" s="232" t="s">
        <v>2145</v>
      </c>
    </row>
    <row r="1280" spans="1:9" outlineLevel="2" x14ac:dyDescent="0.3">
      <c r="A1280" s="46" t="s">
        <v>925</v>
      </c>
      <c r="B1280" s="47" t="s">
        <v>910</v>
      </c>
      <c r="C1280" s="48" t="s">
        <v>345</v>
      </c>
      <c r="D1280" s="49">
        <v>18</v>
      </c>
      <c r="E1280" s="50">
        <v>1288.3900000000001</v>
      </c>
      <c r="F1280" s="50">
        <f t="shared" si="20"/>
        <v>23191.02</v>
      </c>
      <c r="G1280" s="50">
        <v>1394.66</v>
      </c>
      <c r="H1280" s="50">
        <v>25103.88</v>
      </c>
    </row>
    <row r="1281" spans="1:9" outlineLevel="2" x14ac:dyDescent="0.3">
      <c r="A1281" s="46" t="s">
        <v>926</v>
      </c>
      <c r="B1281" s="47" t="s">
        <v>906</v>
      </c>
      <c r="C1281" s="48" t="s">
        <v>345</v>
      </c>
      <c r="D1281" s="49">
        <v>18</v>
      </c>
      <c r="E1281" s="50">
        <v>1317.98</v>
      </c>
      <c r="F1281" s="50">
        <f t="shared" si="20"/>
        <v>23723.64</v>
      </c>
      <c r="G1281" s="50">
        <v>1151.58</v>
      </c>
      <c r="H1281" s="50">
        <v>20728.439999999999</v>
      </c>
    </row>
    <row r="1282" spans="1:9" outlineLevel="2" x14ac:dyDescent="0.3">
      <c r="A1282" s="46" t="s">
        <v>929</v>
      </c>
      <c r="B1282" s="47" t="s">
        <v>930</v>
      </c>
      <c r="C1282" s="48" t="s">
        <v>345</v>
      </c>
      <c r="D1282" s="49">
        <v>18</v>
      </c>
      <c r="E1282" s="50">
        <v>591.94000000000005</v>
      </c>
      <c r="F1282" s="50">
        <f t="shared" si="20"/>
        <v>10654.920000000002</v>
      </c>
      <c r="G1282" s="50">
        <v>232.65</v>
      </c>
      <c r="H1282" s="50">
        <v>4187.7</v>
      </c>
    </row>
    <row r="1283" spans="1:9" outlineLevel="2" x14ac:dyDescent="0.3">
      <c r="A1283" s="46" t="s">
        <v>931</v>
      </c>
      <c r="B1283" s="47" t="s">
        <v>932</v>
      </c>
      <c r="C1283" s="48" t="s">
        <v>345</v>
      </c>
      <c r="D1283" s="49">
        <v>18</v>
      </c>
      <c r="E1283" s="50">
        <v>431.94</v>
      </c>
      <c r="F1283" s="50">
        <f t="shared" si="20"/>
        <v>7774.92</v>
      </c>
      <c r="G1283" s="50">
        <v>366.92</v>
      </c>
      <c r="H1283" s="50">
        <v>6604.56</v>
      </c>
    </row>
    <row r="1284" spans="1:9" outlineLevel="2" x14ac:dyDescent="0.3">
      <c r="A1284" s="46" t="s">
        <v>935</v>
      </c>
      <c r="B1284" s="47" t="s">
        <v>936</v>
      </c>
      <c r="C1284" s="48" t="s">
        <v>345</v>
      </c>
      <c r="D1284" s="49">
        <v>36</v>
      </c>
      <c r="E1284" s="50">
        <v>602.84</v>
      </c>
      <c r="F1284" s="50">
        <f t="shared" si="20"/>
        <v>21702.240000000002</v>
      </c>
      <c r="G1284" s="50">
        <v>264.60000000000002</v>
      </c>
      <c r="H1284" s="50">
        <v>9525.6</v>
      </c>
    </row>
    <row r="1285" spans="1:9" outlineLevel="2" x14ac:dyDescent="0.3">
      <c r="A1285" s="46" t="s">
        <v>937</v>
      </c>
      <c r="B1285" s="47" t="s">
        <v>938</v>
      </c>
      <c r="C1285" s="48" t="s">
        <v>345</v>
      </c>
      <c r="D1285" s="49">
        <v>18</v>
      </c>
      <c r="E1285" s="50">
        <v>505.43</v>
      </c>
      <c r="F1285" s="50">
        <f t="shared" si="20"/>
        <v>9097.74</v>
      </c>
      <c r="G1285" s="50">
        <v>297.44</v>
      </c>
      <c r="H1285" s="50">
        <v>5353.92</v>
      </c>
    </row>
    <row r="1286" spans="1:9" outlineLevel="2" x14ac:dyDescent="0.3">
      <c r="A1286" s="46" t="s">
        <v>939</v>
      </c>
      <c r="B1286" s="47" t="s">
        <v>881</v>
      </c>
      <c r="C1286" s="48" t="s">
        <v>345</v>
      </c>
      <c r="D1286" s="49">
        <v>18</v>
      </c>
      <c r="E1286" s="50">
        <v>237</v>
      </c>
      <c r="F1286" s="50">
        <f t="shared" si="20"/>
        <v>4266</v>
      </c>
      <c r="G1286" s="50">
        <v>166.19</v>
      </c>
      <c r="H1286" s="50">
        <v>2991.42</v>
      </c>
    </row>
    <row r="1287" spans="1:9" outlineLevel="2" x14ac:dyDescent="0.3">
      <c r="A1287" s="46" t="s">
        <v>940</v>
      </c>
      <c r="B1287" s="47" t="s">
        <v>941</v>
      </c>
      <c r="C1287" s="48" t="s">
        <v>345</v>
      </c>
      <c r="D1287" s="49">
        <v>18</v>
      </c>
      <c r="E1287" s="50">
        <v>557.84</v>
      </c>
      <c r="F1287" s="50">
        <f t="shared" si="20"/>
        <v>10041.120000000001</v>
      </c>
      <c r="G1287" s="50">
        <v>347.86</v>
      </c>
      <c r="H1287" s="50">
        <v>6261.48</v>
      </c>
    </row>
    <row r="1288" spans="1:9" outlineLevel="2" x14ac:dyDescent="0.3">
      <c r="A1288" s="46" t="s">
        <v>944</v>
      </c>
      <c r="B1288" s="47" t="s">
        <v>945</v>
      </c>
      <c r="C1288" s="48" t="s">
        <v>345</v>
      </c>
      <c r="D1288" s="49">
        <v>18</v>
      </c>
      <c r="E1288" s="50">
        <v>640.45000000000005</v>
      </c>
      <c r="F1288" s="50">
        <f t="shared" si="20"/>
        <v>11528.1</v>
      </c>
      <c r="G1288" s="50">
        <v>461.42</v>
      </c>
      <c r="H1288" s="50">
        <v>8305.56</v>
      </c>
    </row>
    <row r="1289" spans="1:9" outlineLevel="1" x14ac:dyDescent="0.3">
      <c r="A1289" s="56" t="s">
        <v>952</v>
      </c>
      <c r="B1289" s="57" t="s">
        <v>953</v>
      </c>
      <c r="C1289" s="58"/>
      <c r="D1289" s="59"/>
      <c r="E1289" s="60"/>
      <c r="F1289" s="90">
        <f>SUM(F1290:F1302)</f>
        <v>361844.63999999996</v>
      </c>
      <c r="G1289" s="60"/>
      <c r="H1289" s="90">
        <v>205326.04000000007</v>
      </c>
      <c r="I1289" s="66">
        <f>F1289-H1289</f>
        <v>156518.59999999989</v>
      </c>
    </row>
    <row r="1290" spans="1:9" outlineLevel="2" x14ac:dyDescent="0.3">
      <c r="A1290" s="46" t="s">
        <v>948</v>
      </c>
      <c r="B1290" s="47" t="s">
        <v>949</v>
      </c>
      <c r="C1290" s="48" t="s">
        <v>345</v>
      </c>
      <c r="D1290" s="49">
        <v>1</v>
      </c>
      <c r="E1290" s="50">
        <v>6831.72</v>
      </c>
      <c r="F1290" s="50">
        <f t="shared" si="18"/>
        <v>6831.72</v>
      </c>
      <c r="G1290" s="50">
        <v>38902</v>
      </c>
      <c r="H1290" s="50">
        <v>38902</v>
      </c>
    </row>
    <row r="1291" spans="1:9" outlineLevel="2" x14ac:dyDescent="0.3">
      <c r="A1291" s="46" t="s">
        <v>917</v>
      </c>
      <c r="B1291" s="47" t="s">
        <v>918</v>
      </c>
      <c r="C1291" s="48" t="s">
        <v>345</v>
      </c>
      <c r="D1291" s="49">
        <v>18</v>
      </c>
      <c r="E1291" s="50">
        <v>2492.5700000000002</v>
      </c>
      <c r="F1291" s="50">
        <f t="shared" si="18"/>
        <v>44866.26</v>
      </c>
      <c r="G1291" s="50">
        <v>1504.66</v>
      </c>
      <c r="H1291" s="50">
        <v>27083.88</v>
      </c>
    </row>
    <row r="1292" spans="1:9" outlineLevel="2" x14ac:dyDescent="0.3">
      <c r="A1292" s="46" t="s">
        <v>921</v>
      </c>
      <c r="B1292" s="47" t="s">
        <v>922</v>
      </c>
      <c r="C1292" s="48" t="s">
        <v>345</v>
      </c>
      <c r="D1292" s="49">
        <v>18</v>
      </c>
      <c r="E1292" s="82">
        <v>7423.91</v>
      </c>
      <c r="F1292" s="82">
        <f t="shared" si="18"/>
        <v>133630.38</v>
      </c>
      <c r="G1292" s="82">
        <v>1048.56</v>
      </c>
      <c r="H1292" s="82">
        <v>18874.080000000002</v>
      </c>
      <c r="I1292" s="232" t="s">
        <v>2146</v>
      </c>
    </row>
    <row r="1293" spans="1:9" outlineLevel="2" x14ac:dyDescent="0.3">
      <c r="A1293" s="46" t="s">
        <v>923</v>
      </c>
      <c r="B1293" s="47" t="s">
        <v>924</v>
      </c>
      <c r="C1293" s="48" t="s">
        <v>345</v>
      </c>
      <c r="D1293" s="49">
        <v>18</v>
      </c>
      <c r="E1293" s="50">
        <v>3029.81</v>
      </c>
      <c r="F1293" s="50">
        <f t="shared" si="18"/>
        <v>54536.58</v>
      </c>
      <c r="G1293" s="50">
        <v>1744.64</v>
      </c>
      <c r="H1293" s="50">
        <v>31403.52</v>
      </c>
    </row>
    <row r="1294" spans="1:9" outlineLevel="2" x14ac:dyDescent="0.3">
      <c r="A1294" s="46" t="s">
        <v>925</v>
      </c>
      <c r="B1294" s="47" t="s">
        <v>910</v>
      </c>
      <c r="C1294" s="48" t="s">
        <v>345</v>
      </c>
      <c r="D1294" s="49">
        <v>18</v>
      </c>
      <c r="E1294" s="50">
        <v>1288.3900000000001</v>
      </c>
      <c r="F1294" s="50">
        <f t="shared" si="18"/>
        <v>23191.02</v>
      </c>
      <c r="G1294" s="50">
        <v>1394.66</v>
      </c>
      <c r="H1294" s="50">
        <v>25103.88</v>
      </c>
    </row>
    <row r="1295" spans="1:9" outlineLevel="2" x14ac:dyDescent="0.3">
      <c r="A1295" s="46" t="s">
        <v>926</v>
      </c>
      <c r="B1295" s="47" t="s">
        <v>906</v>
      </c>
      <c r="C1295" s="48" t="s">
        <v>345</v>
      </c>
      <c r="D1295" s="49">
        <v>18</v>
      </c>
      <c r="E1295" s="50">
        <v>1317.98</v>
      </c>
      <c r="F1295" s="50">
        <f t="shared" si="18"/>
        <v>23723.64</v>
      </c>
      <c r="G1295" s="50">
        <v>1151.58</v>
      </c>
      <c r="H1295" s="50">
        <v>20728.439999999999</v>
      </c>
    </row>
    <row r="1296" spans="1:9" outlineLevel="2" x14ac:dyDescent="0.3">
      <c r="A1296" s="46" t="s">
        <v>929</v>
      </c>
      <c r="B1296" s="47" t="s">
        <v>930</v>
      </c>
      <c r="C1296" s="48" t="s">
        <v>345</v>
      </c>
      <c r="D1296" s="49">
        <v>18</v>
      </c>
      <c r="E1296" s="50">
        <v>591.94000000000005</v>
      </c>
      <c r="F1296" s="50">
        <f t="shared" si="18"/>
        <v>10654.920000000002</v>
      </c>
      <c r="G1296" s="50">
        <v>232.65</v>
      </c>
      <c r="H1296" s="50">
        <v>4187.7</v>
      </c>
    </row>
    <row r="1297" spans="1:9" outlineLevel="2" x14ac:dyDescent="0.3">
      <c r="A1297" s="46" t="s">
        <v>931</v>
      </c>
      <c r="B1297" s="47" t="s">
        <v>932</v>
      </c>
      <c r="C1297" s="48" t="s">
        <v>345</v>
      </c>
      <c r="D1297" s="49">
        <v>18</v>
      </c>
      <c r="E1297" s="50">
        <v>431.94</v>
      </c>
      <c r="F1297" s="50">
        <f t="shared" si="18"/>
        <v>7774.92</v>
      </c>
      <c r="G1297" s="50">
        <v>366.92</v>
      </c>
      <c r="H1297" s="50">
        <v>6604.56</v>
      </c>
    </row>
    <row r="1298" spans="1:9" outlineLevel="2" x14ac:dyDescent="0.3">
      <c r="A1298" s="46" t="s">
        <v>935</v>
      </c>
      <c r="B1298" s="47" t="s">
        <v>936</v>
      </c>
      <c r="C1298" s="48" t="s">
        <v>345</v>
      </c>
      <c r="D1298" s="49">
        <v>36</v>
      </c>
      <c r="E1298" s="50">
        <v>602.84</v>
      </c>
      <c r="F1298" s="50">
        <f t="shared" si="18"/>
        <v>21702.240000000002</v>
      </c>
      <c r="G1298" s="50">
        <v>264.60000000000002</v>
      </c>
      <c r="H1298" s="50">
        <v>9525.6</v>
      </c>
    </row>
    <row r="1299" spans="1:9" outlineLevel="2" x14ac:dyDescent="0.3">
      <c r="A1299" s="46" t="s">
        <v>937</v>
      </c>
      <c r="B1299" s="47" t="s">
        <v>938</v>
      </c>
      <c r="C1299" s="48" t="s">
        <v>345</v>
      </c>
      <c r="D1299" s="49">
        <v>18</v>
      </c>
      <c r="E1299" s="50">
        <v>505.43</v>
      </c>
      <c r="F1299" s="50">
        <f t="shared" si="18"/>
        <v>9097.74</v>
      </c>
      <c r="G1299" s="50">
        <v>297.44</v>
      </c>
      <c r="H1299" s="50">
        <v>5353.92</v>
      </c>
    </row>
    <row r="1300" spans="1:9" outlineLevel="2" x14ac:dyDescent="0.3">
      <c r="A1300" s="46" t="s">
        <v>939</v>
      </c>
      <c r="B1300" s="47" t="s">
        <v>881</v>
      </c>
      <c r="C1300" s="48" t="s">
        <v>345</v>
      </c>
      <c r="D1300" s="49">
        <v>18</v>
      </c>
      <c r="E1300" s="50">
        <v>237</v>
      </c>
      <c r="F1300" s="50">
        <f t="shared" si="18"/>
        <v>4266</v>
      </c>
      <c r="G1300" s="50">
        <v>166.19</v>
      </c>
      <c r="H1300" s="50">
        <v>2991.42</v>
      </c>
    </row>
    <row r="1301" spans="1:9" outlineLevel="2" x14ac:dyDescent="0.3">
      <c r="A1301" s="46" t="s">
        <v>940</v>
      </c>
      <c r="B1301" s="47" t="s">
        <v>941</v>
      </c>
      <c r="C1301" s="48" t="s">
        <v>345</v>
      </c>
      <c r="D1301" s="49">
        <v>18</v>
      </c>
      <c r="E1301" s="50">
        <v>557.84</v>
      </c>
      <c r="F1301" s="50">
        <f t="shared" si="18"/>
        <v>10041.120000000001</v>
      </c>
      <c r="G1301" s="50">
        <v>347.86</v>
      </c>
      <c r="H1301" s="50">
        <v>6261.48</v>
      </c>
    </row>
    <row r="1302" spans="1:9" outlineLevel="2" x14ac:dyDescent="0.3">
      <c r="A1302" s="46" t="s">
        <v>944</v>
      </c>
      <c r="B1302" s="47" t="s">
        <v>945</v>
      </c>
      <c r="C1302" s="48" t="s">
        <v>345</v>
      </c>
      <c r="D1302" s="49">
        <v>18</v>
      </c>
      <c r="E1302" s="50">
        <v>640.45000000000005</v>
      </c>
      <c r="F1302" s="50">
        <f t="shared" si="18"/>
        <v>11528.1</v>
      </c>
      <c r="G1302" s="50">
        <v>461.42</v>
      </c>
      <c r="H1302" s="50">
        <v>8305.56</v>
      </c>
    </row>
    <row r="1303" spans="1:9" outlineLevel="1" x14ac:dyDescent="0.3">
      <c r="A1303" s="56" t="s">
        <v>954</v>
      </c>
      <c r="B1303" s="57" t="s">
        <v>955</v>
      </c>
      <c r="C1303" s="58"/>
      <c r="D1303" s="59"/>
      <c r="E1303" s="60"/>
      <c r="F1303" s="60">
        <f>SUM(F1304:F1316)</f>
        <v>361844.63999999996</v>
      </c>
      <c r="G1303" s="60"/>
      <c r="H1303" s="90">
        <v>205326.04000000007</v>
      </c>
      <c r="I1303" s="66">
        <f>F1303-H1303</f>
        <v>156518.59999999989</v>
      </c>
    </row>
    <row r="1304" spans="1:9" outlineLevel="2" x14ac:dyDescent="0.3">
      <c r="A1304" s="46" t="s">
        <v>948</v>
      </c>
      <c r="B1304" s="47" t="s">
        <v>949</v>
      </c>
      <c r="C1304" s="48" t="s">
        <v>345</v>
      </c>
      <c r="D1304" s="49">
        <v>1</v>
      </c>
      <c r="E1304" s="50">
        <v>6831.72</v>
      </c>
      <c r="F1304" s="50">
        <f t="shared" ref="F1304:F1316" si="21">D1304*E1304</f>
        <v>6831.72</v>
      </c>
      <c r="G1304" s="50">
        <v>38902</v>
      </c>
      <c r="H1304" s="50">
        <v>38902</v>
      </c>
    </row>
    <row r="1305" spans="1:9" outlineLevel="2" x14ac:dyDescent="0.3">
      <c r="A1305" s="46" t="s">
        <v>917</v>
      </c>
      <c r="B1305" s="47" t="s">
        <v>918</v>
      </c>
      <c r="C1305" s="48" t="s">
        <v>345</v>
      </c>
      <c r="D1305" s="49">
        <v>18</v>
      </c>
      <c r="E1305" s="50">
        <v>2492.5700000000002</v>
      </c>
      <c r="F1305" s="50">
        <f t="shared" si="21"/>
        <v>44866.26</v>
      </c>
      <c r="G1305" s="50">
        <v>1504.66</v>
      </c>
      <c r="H1305" s="50">
        <v>27083.88</v>
      </c>
    </row>
    <row r="1306" spans="1:9" outlineLevel="2" x14ac:dyDescent="0.3">
      <c r="A1306" s="46" t="s">
        <v>921</v>
      </c>
      <c r="B1306" s="47" t="s">
        <v>922</v>
      </c>
      <c r="C1306" s="48" t="s">
        <v>345</v>
      </c>
      <c r="D1306" s="49">
        <v>18</v>
      </c>
      <c r="E1306" s="82">
        <v>7423.91</v>
      </c>
      <c r="F1306" s="82">
        <f t="shared" si="21"/>
        <v>133630.38</v>
      </c>
      <c r="G1306" s="82">
        <v>1048.56</v>
      </c>
      <c r="H1306" s="82">
        <v>18874.080000000002</v>
      </c>
      <c r="I1306" s="232" t="s">
        <v>2146</v>
      </c>
    </row>
    <row r="1307" spans="1:9" outlineLevel="2" x14ac:dyDescent="0.3">
      <c r="A1307" s="46" t="s">
        <v>923</v>
      </c>
      <c r="B1307" s="47" t="s">
        <v>924</v>
      </c>
      <c r="C1307" s="48" t="s">
        <v>345</v>
      </c>
      <c r="D1307" s="49">
        <v>18</v>
      </c>
      <c r="E1307" s="50">
        <v>3029.81</v>
      </c>
      <c r="F1307" s="50">
        <f t="shared" si="21"/>
        <v>54536.58</v>
      </c>
      <c r="G1307" s="50">
        <v>1744.64</v>
      </c>
      <c r="H1307" s="50">
        <v>31403.52</v>
      </c>
    </row>
    <row r="1308" spans="1:9" outlineLevel="2" x14ac:dyDescent="0.3">
      <c r="A1308" s="46" t="s">
        <v>925</v>
      </c>
      <c r="B1308" s="47" t="s">
        <v>910</v>
      </c>
      <c r="C1308" s="48" t="s">
        <v>345</v>
      </c>
      <c r="D1308" s="49">
        <v>18</v>
      </c>
      <c r="E1308" s="50">
        <v>1288.3900000000001</v>
      </c>
      <c r="F1308" s="50">
        <f t="shared" si="21"/>
        <v>23191.02</v>
      </c>
      <c r="G1308" s="50">
        <v>1394.66</v>
      </c>
      <c r="H1308" s="50">
        <v>25103.88</v>
      </c>
    </row>
    <row r="1309" spans="1:9" outlineLevel="2" x14ac:dyDescent="0.3">
      <c r="A1309" s="46" t="s">
        <v>926</v>
      </c>
      <c r="B1309" s="47" t="s">
        <v>906</v>
      </c>
      <c r="C1309" s="48" t="s">
        <v>345</v>
      </c>
      <c r="D1309" s="49">
        <v>18</v>
      </c>
      <c r="E1309" s="50">
        <v>1317.98</v>
      </c>
      <c r="F1309" s="50">
        <f t="shared" si="21"/>
        <v>23723.64</v>
      </c>
      <c r="G1309" s="50">
        <v>1151.58</v>
      </c>
      <c r="H1309" s="50">
        <v>20728.439999999999</v>
      </c>
    </row>
    <row r="1310" spans="1:9" outlineLevel="2" x14ac:dyDescent="0.3">
      <c r="A1310" s="46" t="s">
        <v>929</v>
      </c>
      <c r="B1310" s="47" t="s">
        <v>930</v>
      </c>
      <c r="C1310" s="48" t="s">
        <v>345</v>
      </c>
      <c r="D1310" s="49">
        <v>18</v>
      </c>
      <c r="E1310" s="50">
        <v>591.94000000000005</v>
      </c>
      <c r="F1310" s="50">
        <f t="shared" si="21"/>
        <v>10654.920000000002</v>
      </c>
      <c r="G1310" s="50">
        <v>232.65</v>
      </c>
      <c r="H1310" s="50">
        <v>4187.7</v>
      </c>
    </row>
    <row r="1311" spans="1:9" outlineLevel="2" x14ac:dyDescent="0.3">
      <c r="A1311" s="46" t="s">
        <v>931</v>
      </c>
      <c r="B1311" s="47" t="s">
        <v>932</v>
      </c>
      <c r="C1311" s="48" t="s">
        <v>345</v>
      </c>
      <c r="D1311" s="49">
        <v>18</v>
      </c>
      <c r="E1311" s="50">
        <v>431.94</v>
      </c>
      <c r="F1311" s="50">
        <f t="shared" si="21"/>
        <v>7774.92</v>
      </c>
      <c r="G1311" s="50">
        <v>366.92</v>
      </c>
      <c r="H1311" s="50">
        <v>6604.56</v>
      </c>
    </row>
    <row r="1312" spans="1:9" outlineLevel="2" x14ac:dyDescent="0.3">
      <c r="A1312" s="46" t="s">
        <v>935</v>
      </c>
      <c r="B1312" s="47" t="s">
        <v>936</v>
      </c>
      <c r="C1312" s="48" t="s">
        <v>345</v>
      </c>
      <c r="D1312" s="49">
        <v>36</v>
      </c>
      <c r="E1312" s="50">
        <v>602.84</v>
      </c>
      <c r="F1312" s="50">
        <f t="shared" si="21"/>
        <v>21702.240000000002</v>
      </c>
      <c r="G1312" s="50">
        <v>264.60000000000002</v>
      </c>
      <c r="H1312" s="50">
        <v>9525.6</v>
      </c>
    </row>
    <row r="1313" spans="1:9" outlineLevel="2" x14ac:dyDescent="0.3">
      <c r="A1313" s="46" t="s">
        <v>937</v>
      </c>
      <c r="B1313" s="47" t="s">
        <v>938</v>
      </c>
      <c r="C1313" s="48" t="s">
        <v>345</v>
      </c>
      <c r="D1313" s="49">
        <v>18</v>
      </c>
      <c r="E1313" s="50">
        <v>505.43</v>
      </c>
      <c r="F1313" s="50">
        <f t="shared" si="21"/>
        <v>9097.74</v>
      </c>
      <c r="G1313" s="50">
        <v>297.44</v>
      </c>
      <c r="H1313" s="50">
        <v>5353.92</v>
      </c>
    </row>
    <row r="1314" spans="1:9" outlineLevel="2" x14ac:dyDescent="0.3">
      <c r="A1314" s="46" t="s">
        <v>939</v>
      </c>
      <c r="B1314" s="47" t="s">
        <v>881</v>
      </c>
      <c r="C1314" s="48" t="s">
        <v>345</v>
      </c>
      <c r="D1314" s="49">
        <v>18</v>
      </c>
      <c r="E1314" s="50">
        <v>237</v>
      </c>
      <c r="F1314" s="50">
        <f t="shared" si="21"/>
        <v>4266</v>
      </c>
      <c r="G1314" s="50">
        <v>166.19</v>
      </c>
      <c r="H1314" s="50">
        <v>2991.42</v>
      </c>
    </row>
    <row r="1315" spans="1:9" outlineLevel="2" x14ac:dyDescent="0.3">
      <c r="A1315" s="46" t="s">
        <v>940</v>
      </c>
      <c r="B1315" s="47" t="s">
        <v>941</v>
      </c>
      <c r="C1315" s="48" t="s">
        <v>345</v>
      </c>
      <c r="D1315" s="49">
        <v>18</v>
      </c>
      <c r="E1315" s="50">
        <v>557.84</v>
      </c>
      <c r="F1315" s="50">
        <f t="shared" si="21"/>
        <v>10041.120000000001</v>
      </c>
      <c r="G1315" s="50">
        <v>347.86</v>
      </c>
      <c r="H1315" s="50">
        <v>6261.48</v>
      </c>
    </row>
    <row r="1316" spans="1:9" outlineLevel="2" x14ac:dyDescent="0.3">
      <c r="A1316" s="46" t="s">
        <v>944</v>
      </c>
      <c r="B1316" s="47" t="s">
        <v>945</v>
      </c>
      <c r="C1316" s="48" t="s">
        <v>345</v>
      </c>
      <c r="D1316" s="49">
        <v>18</v>
      </c>
      <c r="E1316" s="50">
        <v>640.45000000000005</v>
      </c>
      <c r="F1316" s="50">
        <f t="shared" si="21"/>
        <v>11528.1</v>
      </c>
      <c r="G1316" s="50">
        <v>461.42</v>
      </c>
      <c r="H1316" s="50">
        <v>8305.56</v>
      </c>
    </row>
    <row r="1317" spans="1:9" outlineLevel="1" x14ac:dyDescent="0.3">
      <c r="A1317" s="56" t="s">
        <v>956</v>
      </c>
      <c r="B1317" s="57" t="s">
        <v>957</v>
      </c>
      <c r="C1317" s="58"/>
      <c r="D1317" s="59"/>
      <c r="E1317" s="60"/>
      <c r="F1317" s="60">
        <f>SUM(F1318:F1330)</f>
        <v>361844.63999999996</v>
      </c>
      <c r="G1317" s="60"/>
      <c r="H1317" s="90">
        <v>205326.04000000007</v>
      </c>
      <c r="I1317" s="66">
        <f>F1317-H1317</f>
        <v>156518.59999999989</v>
      </c>
    </row>
    <row r="1318" spans="1:9" outlineLevel="2" x14ac:dyDescent="0.3">
      <c r="A1318" s="46" t="s">
        <v>948</v>
      </c>
      <c r="B1318" s="47" t="s">
        <v>949</v>
      </c>
      <c r="C1318" s="48" t="s">
        <v>345</v>
      </c>
      <c r="D1318" s="49">
        <v>1</v>
      </c>
      <c r="E1318" s="50">
        <v>6831.72</v>
      </c>
      <c r="F1318" s="50">
        <f t="shared" ref="F1318:F1330" si="22">D1318*E1318</f>
        <v>6831.72</v>
      </c>
      <c r="G1318" s="50">
        <v>38902</v>
      </c>
      <c r="H1318" s="50">
        <v>38902</v>
      </c>
    </row>
    <row r="1319" spans="1:9" outlineLevel="2" x14ac:dyDescent="0.3">
      <c r="A1319" s="46" t="s">
        <v>917</v>
      </c>
      <c r="B1319" s="47" t="s">
        <v>918</v>
      </c>
      <c r="C1319" s="48" t="s">
        <v>345</v>
      </c>
      <c r="D1319" s="49">
        <v>18</v>
      </c>
      <c r="E1319" s="50">
        <v>2492.5700000000002</v>
      </c>
      <c r="F1319" s="50">
        <f t="shared" si="22"/>
        <v>44866.26</v>
      </c>
      <c r="G1319" s="50">
        <v>1504.66</v>
      </c>
      <c r="H1319" s="50">
        <v>27083.88</v>
      </c>
    </row>
    <row r="1320" spans="1:9" outlineLevel="2" x14ac:dyDescent="0.3">
      <c r="A1320" s="46" t="s">
        <v>921</v>
      </c>
      <c r="B1320" s="47" t="s">
        <v>922</v>
      </c>
      <c r="C1320" s="48" t="s">
        <v>345</v>
      </c>
      <c r="D1320" s="49">
        <v>18</v>
      </c>
      <c r="E1320" s="82">
        <v>7423.91</v>
      </c>
      <c r="F1320" s="82">
        <f t="shared" si="22"/>
        <v>133630.38</v>
      </c>
      <c r="G1320" s="82">
        <v>1048.56</v>
      </c>
      <c r="H1320" s="82">
        <v>18874.080000000002</v>
      </c>
      <c r="I1320" s="232" t="s">
        <v>2146</v>
      </c>
    </row>
    <row r="1321" spans="1:9" outlineLevel="2" x14ac:dyDescent="0.3">
      <c r="A1321" s="46" t="s">
        <v>923</v>
      </c>
      <c r="B1321" s="47" t="s">
        <v>924</v>
      </c>
      <c r="C1321" s="48" t="s">
        <v>345</v>
      </c>
      <c r="D1321" s="49">
        <v>18</v>
      </c>
      <c r="E1321" s="50">
        <v>3029.81</v>
      </c>
      <c r="F1321" s="50">
        <f t="shared" si="22"/>
        <v>54536.58</v>
      </c>
      <c r="G1321" s="50">
        <v>1744.64</v>
      </c>
      <c r="H1321" s="50">
        <v>31403.52</v>
      </c>
    </row>
    <row r="1322" spans="1:9" outlineLevel="2" x14ac:dyDescent="0.3">
      <c r="A1322" s="46" t="s">
        <v>925</v>
      </c>
      <c r="B1322" s="47" t="s">
        <v>910</v>
      </c>
      <c r="C1322" s="48" t="s">
        <v>345</v>
      </c>
      <c r="D1322" s="49">
        <v>18</v>
      </c>
      <c r="E1322" s="50">
        <v>1288.3900000000001</v>
      </c>
      <c r="F1322" s="50">
        <f t="shared" si="22"/>
        <v>23191.02</v>
      </c>
      <c r="G1322" s="50">
        <v>1394.66</v>
      </c>
      <c r="H1322" s="50">
        <v>25103.88</v>
      </c>
    </row>
    <row r="1323" spans="1:9" outlineLevel="2" x14ac:dyDescent="0.3">
      <c r="A1323" s="46" t="s">
        <v>926</v>
      </c>
      <c r="B1323" s="47" t="s">
        <v>906</v>
      </c>
      <c r="C1323" s="48" t="s">
        <v>345</v>
      </c>
      <c r="D1323" s="49">
        <v>18</v>
      </c>
      <c r="E1323" s="50">
        <v>1317.98</v>
      </c>
      <c r="F1323" s="50">
        <f t="shared" si="22"/>
        <v>23723.64</v>
      </c>
      <c r="G1323" s="50">
        <v>1151.58</v>
      </c>
      <c r="H1323" s="50">
        <v>20728.439999999999</v>
      </c>
    </row>
    <row r="1324" spans="1:9" outlineLevel="2" x14ac:dyDescent="0.3">
      <c r="A1324" s="46" t="s">
        <v>929</v>
      </c>
      <c r="B1324" s="47" t="s">
        <v>930</v>
      </c>
      <c r="C1324" s="48" t="s">
        <v>345</v>
      </c>
      <c r="D1324" s="49">
        <v>18</v>
      </c>
      <c r="E1324" s="50">
        <v>591.94000000000005</v>
      </c>
      <c r="F1324" s="50">
        <f t="shared" si="22"/>
        <v>10654.920000000002</v>
      </c>
      <c r="G1324" s="50">
        <v>232.65</v>
      </c>
      <c r="H1324" s="50">
        <v>4187.7</v>
      </c>
    </row>
    <row r="1325" spans="1:9" outlineLevel="2" x14ac:dyDescent="0.3">
      <c r="A1325" s="46" t="s">
        <v>931</v>
      </c>
      <c r="B1325" s="47" t="s">
        <v>932</v>
      </c>
      <c r="C1325" s="48" t="s">
        <v>345</v>
      </c>
      <c r="D1325" s="49">
        <v>18</v>
      </c>
      <c r="E1325" s="50">
        <v>431.94</v>
      </c>
      <c r="F1325" s="50">
        <f t="shared" si="22"/>
        <v>7774.92</v>
      </c>
      <c r="G1325" s="50">
        <v>366.92</v>
      </c>
      <c r="H1325" s="50">
        <v>6604.56</v>
      </c>
    </row>
    <row r="1326" spans="1:9" outlineLevel="2" x14ac:dyDescent="0.3">
      <c r="A1326" s="46" t="s">
        <v>935</v>
      </c>
      <c r="B1326" s="47" t="s">
        <v>936</v>
      </c>
      <c r="C1326" s="48" t="s">
        <v>345</v>
      </c>
      <c r="D1326" s="49">
        <v>36</v>
      </c>
      <c r="E1326" s="50">
        <v>602.84</v>
      </c>
      <c r="F1326" s="50">
        <f t="shared" si="22"/>
        <v>21702.240000000002</v>
      </c>
      <c r="G1326" s="50">
        <v>264.60000000000002</v>
      </c>
      <c r="H1326" s="50">
        <v>9525.6</v>
      </c>
    </row>
    <row r="1327" spans="1:9" outlineLevel="2" x14ac:dyDescent="0.3">
      <c r="A1327" s="46" t="s">
        <v>937</v>
      </c>
      <c r="B1327" s="47" t="s">
        <v>938</v>
      </c>
      <c r="C1327" s="48" t="s">
        <v>345</v>
      </c>
      <c r="D1327" s="49">
        <v>18</v>
      </c>
      <c r="E1327" s="50">
        <v>505.43</v>
      </c>
      <c r="F1327" s="50">
        <f t="shared" si="22"/>
        <v>9097.74</v>
      </c>
      <c r="G1327" s="50">
        <v>297.44</v>
      </c>
      <c r="H1327" s="50">
        <v>5353.92</v>
      </c>
    </row>
    <row r="1328" spans="1:9" outlineLevel="2" x14ac:dyDescent="0.3">
      <c r="A1328" s="46" t="s">
        <v>939</v>
      </c>
      <c r="B1328" s="47" t="s">
        <v>881</v>
      </c>
      <c r="C1328" s="48" t="s">
        <v>345</v>
      </c>
      <c r="D1328" s="49">
        <v>18</v>
      </c>
      <c r="E1328" s="50">
        <v>237</v>
      </c>
      <c r="F1328" s="50">
        <f t="shared" si="22"/>
        <v>4266</v>
      </c>
      <c r="G1328" s="50">
        <v>166.19</v>
      </c>
      <c r="H1328" s="50">
        <v>2991.42</v>
      </c>
    </row>
    <row r="1329" spans="1:9" outlineLevel="2" x14ac:dyDescent="0.3">
      <c r="A1329" s="46" t="s">
        <v>940</v>
      </c>
      <c r="B1329" s="47" t="s">
        <v>941</v>
      </c>
      <c r="C1329" s="48" t="s">
        <v>345</v>
      </c>
      <c r="D1329" s="49">
        <v>18</v>
      </c>
      <c r="E1329" s="50">
        <v>557.84</v>
      </c>
      <c r="F1329" s="50">
        <f t="shared" si="22"/>
        <v>10041.120000000001</v>
      </c>
      <c r="G1329" s="50">
        <v>347.86</v>
      </c>
      <c r="H1329" s="50">
        <v>6261.48</v>
      </c>
    </row>
    <row r="1330" spans="1:9" outlineLevel="2" x14ac:dyDescent="0.3">
      <c r="A1330" s="46" t="s">
        <v>944</v>
      </c>
      <c r="B1330" s="47" t="s">
        <v>945</v>
      </c>
      <c r="C1330" s="48" t="s">
        <v>345</v>
      </c>
      <c r="D1330" s="49">
        <v>18</v>
      </c>
      <c r="E1330" s="50">
        <v>640.45000000000005</v>
      </c>
      <c r="F1330" s="50">
        <f t="shared" si="22"/>
        <v>11528.1</v>
      </c>
      <c r="G1330" s="50">
        <v>461.42</v>
      </c>
      <c r="H1330" s="50">
        <v>8305.56</v>
      </c>
    </row>
    <row r="1331" spans="1:9" outlineLevel="1" x14ac:dyDescent="0.3">
      <c r="A1331" s="56" t="s">
        <v>958</v>
      </c>
      <c r="B1331" s="57" t="s">
        <v>959</v>
      </c>
      <c r="C1331" s="58"/>
      <c r="D1331" s="59"/>
      <c r="E1331" s="60"/>
      <c r="F1331" s="60">
        <f>SUM(F1332:F1344)</f>
        <v>361844.63999999996</v>
      </c>
      <c r="G1331" s="60"/>
      <c r="H1331" s="90">
        <v>205326.04000000007</v>
      </c>
      <c r="I1331" s="66">
        <f>F1331-H1331</f>
        <v>156518.59999999989</v>
      </c>
    </row>
    <row r="1332" spans="1:9" outlineLevel="1" x14ac:dyDescent="0.3">
      <c r="A1332" s="46" t="s">
        <v>948</v>
      </c>
      <c r="B1332" s="47" t="s">
        <v>949</v>
      </c>
      <c r="C1332" s="48" t="s">
        <v>345</v>
      </c>
      <c r="D1332" s="49">
        <v>1</v>
      </c>
      <c r="E1332" s="50">
        <v>6831.72</v>
      </c>
      <c r="F1332" s="50">
        <f t="shared" si="18"/>
        <v>6831.72</v>
      </c>
      <c r="G1332" s="50">
        <v>38902</v>
      </c>
      <c r="H1332" s="50">
        <v>38902</v>
      </c>
    </row>
    <row r="1333" spans="1:9" outlineLevel="1" x14ac:dyDescent="0.3">
      <c r="A1333" s="46" t="s">
        <v>917</v>
      </c>
      <c r="B1333" s="47" t="s">
        <v>918</v>
      </c>
      <c r="C1333" s="48" t="s">
        <v>345</v>
      </c>
      <c r="D1333" s="49">
        <v>18</v>
      </c>
      <c r="E1333" s="50">
        <v>2492.5700000000002</v>
      </c>
      <c r="F1333" s="50">
        <f t="shared" si="18"/>
        <v>44866.26</v>
      </c>
      <c r="G1333" s="50">
        <v>1504.66</v>
      </c>
      <c r="H1333" s="50">
        <v>27083.88</v>
      </c>
    </row>
    <row r="1334" spans="1:9" outlineLevel="1" x14ac:dyDescent="0.3">
      <c r="A1334" s="46" t="s">
        <v>921</v>
      </c>
      <c r="B1334" s="47" t="s">
        <v>922</v>
      </c>
      <c r="C1334" s="48" t="s">
        <v>345</v>
      </c>
      <c r="D1334" s="49">
        <v>18</v>
      </c>
      <c r="E1334" s="82">
        <v>7423.91</v>
      </c>
      <c r="F1334" s="82">
        <f t="shared" si="18"/>
        <v>133630.38</v>
      </c>
      <c r="G1334" s="82">
        <v>1048.56</v>
      </c>
      <c r="H1334" s="82">
        <v>18874.080000000002</v>
      </c>
      <c r="I1334" s="232" t="s">
        <v>2146</v>
      </c>
    </row>
    <row r="1335" spans="1:9" outlineLevel="1" x14ac:dyDescent="0.3">
      <c r="A1335" s="46" t="s">
        <v>923</v>
      </c>
      <c r="B1335" s="47" t="s">
        <v>924</v>
      </c>
      <c r="C1335" s="48" t="s">
        <v>345</v>
      </c>
      <c r="D1335" s="49">
        <v>18</v>
      </c>
      <c r="E1335" s="50">
        <v>3029.81</v>
      </c>
      <c r="F1335" s="50">
        <f t="shared" si="18"/>
        <v>54536.58</v>
      </c>
      <c r="G1335" s="50">
        <v>1744.64</v>
      </c>
      <c r="H1335" s="50">
        <v>31403.52</v>
      </c>
    </row>
    <row r="1336" spans="1:9" outlineLevel="1" x14ac:dyDescent="0.3">
      <c r="A1336" s="46" t="s">
        <v>925</v>
      </c>
      <c r="B1336" s="47" t="s">
        <v>910</v>
      </c>
      <c r="C1336" s="48" t="s">
        <v>345</v>
      </c>
      <c r="D1336" s="49">
        <v>18</v>
      </c>
      <c r="E1336" s="50">
        <v>1288.3900000000001</v>
      </c>
      <c r="F1336" s="50">
        <f t="shared" si="18"/>
        <v>23191.02</v>
      </c>
      <c r="G1336" s="50">
        <v>1394.66</v>
      </c>
      <c r="H1336" s="50">
        <v>25103.88</v>
      </c>
    </row>
    <row r="1337" spans="1:9" outlineLevel="1" x14ac:dyDescent="0.3">
      <c r="A1337" s="46" t="s">
        <v>926</v>
      </c>
      <c r="B1337" s="47" t="s">
        <v>906</v>
      </c>
      <c r="C1337" s="48" t="s">
        <v>345</v>
      </c>
      <c r="D1337" s="49">
        <v>18</v>
      </c>
      <c r="E1337" s="50">
        <v>1317.98</v>
      </c>
      <c r="F1337" s="50">
        <f t="shared" si="18"/>
        <v>23723.64</v>
      </c>
      <c r="G1337" s="50">
        <v>1151.58</v>
      </c>
      <c r="H1337" s="50">
        <v>20728.439999999999</v>
      </c>
    </row>
    <row r="1338" spans="1:9" outlineLevel="1" x14ac:dyDescent="0.3">
      <c r="A1338" s="46" t="s">
        <v>929</v>
      </c>
      <c r="B1338" s="47" t="s">
        <v>930</v>
      </c>
      <c r="C1338" s="48" t="s">
        <v>345</v>
      </c>
      <c r="D1338" s="49">
        <v>18</v>
      </c>
      <c r="E1338" s="50">
        <v>591.94000000000005</v>
      </c>
      <c r="F1338" s="50">
        <f t="shared" si="18"/>
        <v>10654.920000000002</v>
      </c>
      <c r="G1338" s="50">
        <v>232.65</v>
      </c>
      <c r="H1338" s="50">
        <v>4187.7</v>
      </c>
    </row>
    <row r="1339" spans="1:9" outlineLevel="1" x14ac:dyDescent="0.3">
      <c r="A1339" s="46" t="s">
        <v>931</v>
      </c>
      <c r="B1339" s="47" t="s">
        <v>932</v>
      </c>
      <c r="C1339" s="48" t="s">
        <v>345</v>
      </c>
      <c r="D1339" s="49">
        <v>18</v>
      </c>
      <c r="E1339" s="50">
        <v>431.94</v>
      </c>
      <c r="F1339" s="50">
        <f t="shared" si="18"/>
        <v>7774.92</v>
      </c>
      <c r="G1339" s="50">
        <v>366.92</v>
      </c>
      <c r="H1339" s="50">
        <v>6604.56</v>
      </c>
    </row>
    <row r="1340" spans="1:9" outlineLevel="1" x14ac:dyDescent="0.3">
      <c r="A1340" s="46" t="s">
        <v>935</v>
      </c>
      <c r="B1340" s="47" t="s">
        <v>936</v>
      </c>
      <c r="C1340" s="48" t="s">
        <v>345</v>
      </c>
      <c r="D1340" s="49">
        <v>36</v>
      </c>
      <c r="E1340" s="50">
        <v>602.84</v>
      </c>
      <c r="F1340" s="50">
        <f t="shared" si="18"/>
        <v>21702.240000000002</v>
      </c>
      <c r="G1340" s="50">
        <v>264.60000000000002</v>
      </c>
      <c r="H1340" s="50">
        <v>9525.6</v>
      </c>
    </row>
    <row r="1341" spans="1:9" outlineLevel="1" x14ac:dyDescent="0.3">
      <c r="A1341" s="46" t="s">
        <v>937</v>
      </c>
      <c r="B1341" s="47" t="s">
        <v>938</v>
      </c>
      <c r="C1341" s="48" t="s">
        <v>345</v>
      </c>
      <c r="D1341" s="49">
        <v>18</v>
      </c>
      <c r="E1341" s="50">
        <v>505.43</v>
      </c>
      <c r="F1341" s="50">
        <f t="shared" si="18"/>
        <v>9097.74</v>
      </c>
      <c r="G1341" s="50">
        <v>297.44</v>
      </c>
      <c r="H1341" s="50">
        <v>5353.92</v>
      </c>
    </row>
    <row r="1342" spans="1:9" outlineLevel="1" x14ac:dyDescent="0.3">
      <c r="A1342" s="46" t="s">
        <v>939</v>
      </c>
      <c r="B1342" s="47" t="s">
        <v>881</v>
      </c>
      <c r="C1342" s="48" t="s">
        <v>345</v>
      </c>
      <c r="D1342" s="49">
        <v>18</v>
      </c>
      <c r="E1342" s="50">
        <v>237</v>
      </c>
      <c r="F1342" s="50">
        <f t="shared" si="18"/>
        <v>4266</v>
      </c>
      <c r="G1342" s="50">
        <v>166.19</v>
      </c>
      <c r="H1342" s="50">
        <v>2991.42</v>
      </c>
    </row>
    <row r="1343" spans="1:9" outlineLevel="1" x14ac:dyDescent="0.3">
      <c r="A1343" s="46" t="s">
        <v>940</v>
      </c>
      <c r="B1343" s="47" t="s">
        <v>941</v>
      </c>
      <c r="C1343" s="48" t="s">
        <v>345</v>
      </c>
      <c r="D1343" s="49">
        <v>18</v>
      </c>
      <c r="E1343" s="50">
        <v>557.84</v>
      </c>
      <c r="F1343" s="50">
        <f t="shared" si="18"/>
        <v>10041.120000000001</v>
      </c>
      <c r="G1343" s="50">
        <v>347.86</v>
      </c>
      <c r="H1343" s="50">
        <v>6261.48</v>
      </c>
    </row>
    <row r="1344" spans="1:9" outlineLevel="1" x14ac:dyDescent="0.3">
      <c r="A1344" s="46" t="s">
        <v>944</v>
      </c>
      <c r="B1344" s="47" t="s">
        <v>945</v>
      </c>
      <c r="C1344" s="48" t="s">
        <v>345</v>
      </c>
      <c r="D1344" s="49">
        <v>18</v>
      </c>
      <c r="E1344" s="50">
        <v>640.45000000000005</v>
      </c>
      <c r="F1344" s="50">
        <f t="shared" si="18"/>
        <v>11528.1</v>
      </c>
      <c r="G1344" s="50">
        <v>461.42</v>
      </c>
      <c r="H1344" s="50">
        <v>8305.56</v>
      </c>
    </row>
    <row r="1345" spans="1:9" x14ac:dyDescent="0.3">
      <c r="A1345" s="115"/>
      <c r="B1345" s="92"/>
      <c r="C1345" s="116"/>
      <c r="D1345" s="117"/>
      <c r="E1345" s="118"/>
      <c r="F1345" s="118"/>
      <c r="G1345" s="118"/>
      <c r="H1345" s="118"/>
    </row>
    <row r="1346" spans="1:9" ht="17.25" x14ac:dyDescent="0.3">
      <c r="A1346" s="21"/>
      <c r="B1346" s="21"/>
      <c r="C1346" s="22"/>
      <c r="D1346" s="23"/>
      <c r="E1346" s="23" t="s">
        <v>291</v>
      </c>
      <c r="F1346" s="91">
        <f>SUM(F1213)</f>
        <v>2713543.3499999996</v>
      </c>
      <c r="G1346" s="110" t="s">
        <v>291</v>
      </c>
      <c r="H1346" s="96">
        <v>1655060.6400000004</v>
      </c>
      <c r="I1346" s="66">
        <f>F1346-H1346</f>
        <v>1058482.7099999993</v>
      </c>
    </row>
    <row r="1347" spans="1:9" ht="17.25" x14ac:dyDescent="0.3">
      <c r="A1347" s="21"/>
      <c r="B1347" s="21"/>
      <c r="C1347" s="22"/>
      <c r="D1347" s="23"/>
      <c r="E1347" s="23"/>
      <c r="F1347" s="88"/>
      <c r="G1347" s="110"/>
      <c r="H1347" s="96"/>
    </row>
    <row r="1348" spans="1:9" x14ac:dyDescent="0.3">
      <c r="A1348" s="19"/>
      <c r="B1348" s="20"/>
      <c r="C1348" s="18"/>
      <c r="D1348" s="17"/>
      <c r="E1348" s="28"/>
      <c r="F1348" s="75"/>
      <c r="G1348" s="28"/>
      <c r="H1348" s="124"/>
    </row>
    <row r="1349" spans="1:9" x14ac:dyDescent="0.3">
      <c r="A1349" s="51" t="s">
        <v>960</v>
      </c>
      <c r="B1349" s="52" t="s">
        <v>961</v>
      </c>
      <c r="C1349" s="53"/>
      <c r="D1349" s="54"/>
      <c r="E1349" s="55" t="s">
        <v>280</v>
      </c>
      <c r="F1349" s="89">
        <f>SUM(F1350,F1360,F1377,F1394,F1462,F1411,F1428,F1445)</f>
        <v>3323341.7037999998</v>
      </c>
      <c r="G1349" s="125" t="s">
        <v>280</v>
      </c>
      <c r="H1349" s="125">
        <v>4491941.5199999996</v>
      </c>
    </row>
    <row r="1350" spans="1:9" ht="17.25" customHeight="1" outlineLevel="1" x14ac:dyDescent="0.3">
      <c r="A1350" s="56" t="s">
        <v>962</v>
      </c>
      <c r="B1350" s="57" t="s">
        <v>607</v>
      </c>
      <c r="C1350" s="58"/>
      <c r="D1350" s="59"/>
      <c r="E1350" s="60"/>
      <c r="F1350" s="90">
        <f>SUM(F1351:F1359)</f>
        <v>195091.68280000001</v>
      </c>
      <c r="G1350" s="126"/>
      <c r="H1350" s="127">
        <v>270176.23</v>
      </c>
    </row>
    <row r="1351" spans="1:9" ht="17.25" customHeight="1" outlineLevel="2" x14ac:dyDescent="0.3">
      <c r="A1351" s="67" t="s">
        <v>963</v>
      </c>
      <c r="B1351" s="121" t="s">
        <v>964</v>
      </c>
      <c r="C1351" s="69" t="s">
        <v>1</v>
      </c>
      <c r="D1351" s="70">
        <f>30.75*3</f>
        <v>92.25</v>
      </c>
      <c r="E1351" s="128">
        <v>329.02</v>
      </c>
      <c r="F1351" s="87">
        <f t="shared" ref="F1351:F1464" si="23">D1351*E1351</f>
        <v>30352.094999999998</v>
      </c>
      <c r="G1351" s="128">
        <v>484.27</v>
      </c>
      <c r="H1351" s="128">
        <v>44673.91</v>
      </c>
    </row>
    <row r="1352" spans="1:9" ht="17.25" customHeight="1" outlineLevel="2" x14ac:dyDescent="0.3">
      <c r="A1352" s="46" t="s">
        <v>965</v>
      </c>
      <c r="B1352" s="47" t="s">
        <v>966</v>
      </c>
      <c r="C1352" s="48" t="s">
        <v>1</v>
      </c>
      <c r="D1352" s="49">
        <v>508.12</v>
      </c>
      <c r="E1352" s="128">
        <v>160.09</v>
      </c>
      <c r="F1352" s="50">
        <f t="shared" si="23"/>
        <v>81344.930800000002</v>
      </c>
      <c r="G1352" s="128">
        <v>186.66</v>
      </c>
      <c r="H1352" s="128">
        <v>94845.68</v>
      </c>
    </row>
    <row r="1353" spans="1:9" ht="17.25" customHeight="1" outlineLevel="2" x14ac:dyDescent="0.3">
      <c r="A1353" s="46" t="s">
        <v>967</v>
      </c>
      <c r="B1353" s="47" t="s">
        <v>968</v>
      </c>
      <c r="C1353" s="48" t="s">
        <v>969</v>
      </c>
      <c r="D1353" s="49">
        <v>31.2</v>
      </c>
      <c r="E1353" s="128">
        <v>48.9</v>
      </c>
      <c r="F1353" s="50">
        <f t="shared" si="23"/>
        <v>1525.6799999999998</v>
      </c>
      <c r="G1353" s="128">
        <v>72.290000000000006</v>
      </c>
      <c r="H1353" s="128">
        <v>2255.4499999999998</v>
      </c>
    </row>
    <row r="1354" spans="1:9" ht="17.25" customHeight="1" outlineLevel="2" x14ac:dyDescent="0.3">
      <c r="A1354" s="46" t="s">
        <v>970</v>
      </c>
      <c r="B1354" s="47" t="s">
        <v>971</v>
      </c>
      <c r="C1354" s="48" t="s">
        <v>1</v>
      </c>
      <c r="D1354" s="49">
        <v>288.83</v>
      </c>
      <c r="E1354" s="128">
        <v>225.46</v>
      </c>
      <c r="F1354" s="50">
        <f t="shared" si="23"/>
        <v>65119.611799999999</v>
      </c>
      <c r="G1354" s="128">
        <v>214.31</v>
      </c>
      <c r="H1354" s="128">
        <v>61899.16</v>
      </c>
    </row>
    <row r="1355" spans="1:9" ht="17.25" customHeight="1" outlineLevel="2" x14ac:dyDescent="0.3">
      <c r="A1355" s="46" t="s">
        <v>972</v>
      </c>
      <c r="B1355" s="47" t="s">
        <v>973</v>
      </c>
      <c r="C1355" s="48" t="s">
        <v>1</v>
      </c>
      <c r="D1355" s="49">
        <v>11.32</v>
      </c>
      <c r="E1355" s="128">
        <v>229.31</v>
      </c>
      <c r="F1355" s="50">
        <f t="shared" si="23"/>
        <v>2595.7892000000002</v>
      </c>
      <c r="G1355" s="128">
        <v>221.18</v>
      </c>
      <c r="H1355" s="128">
        <v>2503.7600000000002</v>
      </c>
    </row>
    <row r="1356" spans="1:9" ht="17.25" customHeight="1" outlineLevel="2" x14ac:dyDescent="0.3">
      <c r="A1356" s="46" t="s">
        <v>974</v>
      </c>
      <c r="B1356" s="47" t="s">
        <v>975</v>
      </c>
      <c r="C1356" s="48" t="s">
        <v>1</v>
      </c>
      <c r="D1356" s="49">
        <v>34.14</v>
      </c>
      <c r="E1356" s="128">
        <v>290</v>
      </c>
      <c r="F1356" s="50">
        <f t="shared" si="23"/>
        <v>9900.6</v>
      </c>
      <c r="G1356" s="128">
        <v>431.09</v>
      </c>
      <c r="H1356" s="128">
        <v>14717.41</v>
      </c>
    </row>
    <row r="1357" spans="1:9" ht="17.25" customHeight="1" outlineLevel="2" x14ac:dyDescent="0.3">
      <c r="A1357" s="46" t="s">
        <v>976</v>
      </c>
      <c r="B1357" s="47" t="s">
        <v>977</v>
      </c>
      <c r="C1357" s="48" t="s">
        <v>345</v>
      </c>
      <c r="D1357" s="49">
        <v>1</v>
      </c>
      <c r="E1357" s="128">
        <v>484.37</v>
      </c>
      <c r="F1357" s="50">
        <f t="shared" si="23"/>
        <v>484.37</v>
      </c>
      <c r="G1357" s="128">
        <v>3803.38</v>
      </c>
      <c r="H1357" s="128">
        <v>3803.38</v>
      </c>
    </row>
    <row r="1358" spans="1:9" ht="17.25" customHeight="1" outlineLevel="2" x14ac:dyDescent="0.3">
      <c r="A1358" s="77" t="s">
        <v>978</v>
      </c>
      <c r="B1358" s="78" t="s">
        <v>979</v>
      </c>
      <c r="C1358" s="79" t="s">
        <v>1</v>
      </c>
      <c r="D1358" s="80">
        <v>79.23</v>
      </c>
      <c r="E1358" s="327"/>
      <c r="F1358" s="82"/>
      <c r="G1358" s="128">
        <v>514.01</v>
      </c>
      <c r="H1358" s="128">
        <v>40725.01</v>
      </c>
      <c r="I1358" s="119" t="s">
        <v>1008</v>
      </c>
    </row>
    <row r="1359" spans="1:9" ht="17.25" customHeight="1" outlineLevel="2" x14ac:dyDescent="0.3">
      <c r="A1359" s="46" t="s">
        <v>980</v>
      </c>
      <c r="B1359" s="47" t="s">
        <v>981</v>
      </c>
      <c r="C1359" s="123" t="s">
        <v>1</v>
      </c>
      <c r="D1359" s="49">
        <v>16.23</v>
      </c>
      <c r="E1359" s="128">
        <v>232.2</v>
      </c>
      <c r="F1359" s="50">
        <f t="shared" ref="F1359:F1376" si="24">D1359*E1359</f>
        <v>3768.6059999999998</v>
      </c>
      <c r="G1359" s="128">
        <v>292.82</v>
      </c>
      <c r="H1359" s="128">
        <v>4752.47</v>
      </c>
    </row>
    <row r="1360" spans="1:9" ht="17.25" customHeight="1" outlineLevel="1" x14ac:dyDescent="0.3">
      <c r="A1360" s="56" t="s">
        <v>982</v>
      </c>
      <c r="B1360" s="57" t="s">
        <v>916</v>
      </c>
      <c r="C1360" s="58"/>
      <c r="D1360" s="59"/>
      <c r="E1360" s="60"/>
      <c r="F1360" s="90">
        <f>SUM(F1361:F1376)</f>
        <v>457429.20300000004</v>
      </c>
      <c r="G1360" s="126"/>
      <c r="H1360" s="127">
        <v>618354.47</v>
      </c>
    </row>
    <row r="1361" spans="1:8" ht="17.25" customHeight="1" outlineLevel="2" x14ac:dyDescent="0.3">
      <c r="A1361" s="46" t="s">
        <v>978</v>
      </c>
      <c r="B1361" s="47" t="s">
        <v>979</v>
      </c>
      <c r="C1361" s="48" t="s">
        <v>1</v>
      </c>
      <c r="D1361" s="49">
        <v>48.78</v>
      </c>
      <c r="E1361" s="128"/>
      <c r="F1361" s="50"/>
      <c r="G1361" s="128">
        <v>514.01</v>
      </c>
      <c r="H1361" s="128">
        <v>0</v>
      </c>
    </row>
    <row r="1362" spans="1:8" ht="17.25" customHeight="1" outlineLevel="2" x14ac:dyDescent="0.3">
      <c r="A1362" s="46" t="s">
        <v>983</v>
      </c>
      <c r="B1362" s="47" t="s">
        <v>984</v>
      </c>
      <c r="C1362" s="48" t="s">
        <v>1</v>
      </c>
      <c r="D1362" s="49">
        <v>368.18</v>
      </c>
      <c r="E1362" s="128">
        <v>324.17</v>
      </c>
      <c r="F1362" s="50">
        <f t="shared" si="24"/>
        <v>119352.9106</v>
      </c>
      <c r="G1362" s="128">
        <v>491.77</v>
      </c>
      <c r="H1362" s="128">
        <v>181059.88</v>
      </c>
    </row>
    <row r="1363" spans="1:8" ht="17.25" customHeight="1" outlineLevel="2" x14ac:dyDescent="0.3">
      <c r="A1363" s="67" t="s">
        <v>985</v>
      </c>
      <c r="B1363" s="121" t="s">
        <v>986</v>
      </c>
      <c r="C1363" s="69" t="s">
        <v>1</v>
      </c>
      <c r="D1363" s="70">
        <v>368.18</v>
      </c>
      <c r="E1363" s="128">
        <v>290.45</v>
      </c>
      <c r="F1363" s="87">
        <f t="shared" si="24"/>
        <v>106937.88099999999</v>
      </c>
      <c r="G1363" s="128">
        <v>397.53</v>
      </c>
      <c r="H1363" s="128">
        <v>146362.6</v>
      </c>
    </row>
    <row r="1364" spans="1:8" ht="17.25" customHeight="1" outlineLevel="2" x14ac:dyDescent="0.3">
      <c r="A1364" s="67" t="s">
        <v>987</v>
      </c>
      <c r="B1364" s="121" t="s">
        <v>964</v>
      </c>
      <c r="C1364" s="69" t="s">
        <v>1</v>
      </c>
      <c r="D1364" s="70">
        <v>53.95</v>
      </c>
      <c r="E1364" s="128">
        <v>329.02</v>
      </c>
      <c r="F1364" s="87">
        <f t="shared" si="24"/>
        <v>17750.629000000001</v>
      </c>
      <c r="G1364" s="128">
        <v>495.33</v>
      </c>
      <c r="H1364" s="128">
        <v>26723.05</v>
      </c>
    </row>
    <row r="1365" spans="1:8" ht="17.25" customHeight="1" outlineLevel="2" x14ac:dyDescent="0.3">
      <c r="A1365" s="46" t="s">
        <v>988</v>
      </c>
      <c r="B1365" s="47" t="s">
        <v>989</v>
      </c>
      <c r="C1365" s="48" t="s">
        <v>1</v>
      </c>
      <c r="D1365" s="49">
        <v>65.930000000000007</v>
      </c>
      <c r="E1365" s="128">
        <v>343.77</v>
      </c>
      <c r="F1365" s="50">
        <f t="shared" si="24"/>
        <v>22664.756100000002</v>
      </c>
      <c r="G1365" s="128">
        <v>438.61</v>
      </c>
      <c r="H1365" s="128">
        <v>28917.56</v>
      </c>
    </row>
    <row r="1366" spans="1:8" ht="17.25" customHeight="1" outlineLevel="2" x14ac:dyDescent="0.3">
      <c r="A1366" s="67" t="s">
        <v>990</v>
      </c>
      <c r="B1366" s="121" t="s">
        <v>991</v>
      </c>
      <c r="C1366" s="69" t="s">
        <v>1</v>
      </c>
      <c r="D1366" s="70">
        <v>31.5</v>
      </c>
      <c r="E1366" s="128">
        <v>282.58</v>
      </c>
      <c r="F1366" s="87">
        <f t="shared" si="24"/>
        <v>8901.2699999999986</v>
      </c>
      <c r="G1366" s="128">
        <v>395.35</v>
      </c>
      <c r="H1366" s="128">
        <v>12453.53</v>
      </c>
    </row>
    <row r="1367" spans="1:8" ht="17.25" customHeight="1" outlineLevel="2" x14ac:dyDescent="0.3">
      <c r="A1367" s="46" t="s">
        <v>992</v>
      </c>
      <c r="B1367" s="47" t="s">
        <v>993</v>
      </c>
      <c r="C1367" s="48" t="s">
        <v>1</v>
      </c>
      <c r="D1367" s="49">
        <v>158.47</v>
      </c>
      <c r="E1367" s="128">
        <v>221.67</v>
      </c>
      <c r="F1367" s="50">
        <f t="shared" si="24"/>
        <v>35128.044900000001</v>
      </c>
      <c r="G1367" s="128">
        <v>235.21</v>
      </c>
      <c r="H1367" s="128">
        <v>37273.730000000003</v>
      </c>
    </row>
    <row r="1368" spans="1:8" ht="17.25" customHeight="1" outlineLevel="2" x14ac:dyDescent="0.3">
      <c r="A1368" s="46" t="s">
        <v>967</v>
      </c>
      <c r="B1368" s="47" t="s">
        <v>968</v>
      </c>
      <c r="C1368" s="48" t="s">
        <v>969</v>
      </c>
      <c r="D1368" s="49">
        <v>228.8</v>
      </c>
      <c r="E1368" s="128">
        <v>48.9</v>
      </c>
      <c r="F1368" s="50">
        <f t="shared" si="24"/>
        <v>11188.32</v>
      </c>
      <c r="G1368" s="128">
        <v>72.290000000000006</v>
      </c>
      <c r="H1368" s="128">
        <v>16539.95</v>
      </c>
    </row>
    <row r="1369" spans="1:8" ht="17.25" customHeight="1" outlineLevel="2" x14ac:dyDescent="0.3">
      <c r="A1369" s="46" t="s">
        <v>970</v>
      </c>
      <c r="B1369" s="47" t="s">
        <v>971</v>
      </c>
      <c r="C1369" s="48" t="s">
        <v>1</v>
      </c>
      <c r="D1369" s="49">
        <v>312.75</v>
      </c>
      <c r="E1369" s="128">
        <v>225.46</v>
      </c>
      <c r="F1369" s="50">
        <f t="shared" si="24"/>
        <v>70512.615000000005</v>
      </c>
      <c r="G1369" s="128">
        <v>214.31</v>
      </c>
      <c r="H1369" s="128">
        <v>67025.45</v>
      </c>
    </row>
    <row r="1370" spans="1:8" ht="17.25" customHeight="1" outlineLevel="2" x14ac:dyDescent="0.3">
      <c r="A1370" s="46" t="s">
        <v>972</v>
      </c>
      <c r="B1370" s="47" t="s">
        <v>973</v>
      </c>
      <c r="C1370" s="48" t="s">
        <v>1</v>
      </c>
      <c r="D1370" s="49">
        <v>69.84</v>
      </c>
      <c r="E1370" s="128">
        <v>229.31</v>
      </c>
      <c r="F1370" s="50">
        <f t="shared" si="24"/>
        <v>16015.010400000001</v>
      </c>
      <c r="G1370" s="128">
        <v>221.18</v>
      </c>
      <c r="H1370" s="128">
        <v>15447.21</v>
      </c>
    </row>
    <row r="1371" spans="1:8" ht="17.25" customHeight="1" outlineLevel="2" x14ac:dyDescent="0.3">
      <c r="A1371" s="46" t="s">
        <v>974</v>
      </c>
      <c r="B1371" s="47" t="s">
        <v>975</v>
      </c>
      <c r="C1371" s="48" t="s">
        <v>1</v>
      </c>
      <c r="D1371" s="49">
        <v>23.76</v>
      </c>
      <c r="E1371" s="128">
        <v>290</v>
      </c>
      <c r="F1371" s="50">
        <f t="shared" si="24"/>
        <v>6890.4000000000005</v>
      </c>
      <c r="G1371" s="128">
        <v>431.09</v>
      </c>
      <c r="H1371" s="128">
        <v>10242.700000000001</v>
      </c>
    </row>
    <row r="1372" spans="1:8" ht="17.25" customHeight="1" outlineLevel="2" x14ac:dyDescent="0.3">
      <c r="A1372" s="46" t="s">
        <v>980</v>
      </c>
      <c r="B1372" s="47" t="s">
        <v>981</v>
      </c>
      <c r="C1372" s="48" t="s">
        <v>1</v>
      </c>
      <c r="D1372" s="49">
        <v>84.13</v>
      </c>
      <c r="E1372" s="128">
        <v>232.2</v>
      </c>
      <c r="F1372" s="50">
        <f t="shared" si="24"/>
        <v>19534.985999999997</v>
      </c>
      <c r="G1372" s="128">
        <v>292.82</v>
      </c>
      <c r="H1372" s="128">
        <v>24634.95</v>
      </c>
    </row>
    <row r="1373" spans="1:8" ht="17.25" customHeight="1" outlineLevel="2" x14ac:dyDescent="0.3">
      <c r="A1373" s="46" t="s">
        <v>994</v>
      </c>
      <c r="B1373" s="47" t="s">
        <v>995</v>
      </c>
      <c r="C1373" s="48" t="s">
        <v>345</v>
      </c>
      <c r="D1373" s="49">
        <v>18</v>
      </c>
      <c r="E1373" s="128">
        <v>216.41</v>
      </c>
      <c r="F1373" s="50">
        <f t="shared" si="24"/>
        <v>3895.38</v>
      </c>
      <c r="G1373" s="128">
        <v>495.46</v>
      </c>
      <c r="H1373" s="128">
        <v>8918.2800000000007</v>
      </c>
    </row>
    <row r="1374" spans="1:8" ht="17.25" customHeight="1" outlineLevel="2" x14ac:dyDescent="0.3">
      <c r="A1374" s="46" t="s">
        <v>996</v>
      </c>
      <c r="B1374" s="47" t="s">
        <v>997</v>
      </c>
      <c r="C1374" s="48" t="s">
        <v>345</v>
      </c>
      <c r="D1374" s="49">
        <v>18</v>
      </c>
      <c r="E1374" s="128">
        <v>155.43</v>
      </c>
      <c r="F1374" s="50">
        <f t="shared" si="24"/>
        <v>2797.7400000000002</v>
      </c>
      <c r="G1374" s="128">
        <v>400.89</v>
      </c>
      <c r="H1374" s="128">
        <v>7216.02</v>
      </c>
    </row>
    <row r="1375" spans="1:8" ht="17.25" customHeight="1" outlineLevel="2" x14ac:dyDescent="0.3">
      <c r="A1375" s="46" t="s">
        <v>998</v>
      </c>
      <c r="B1375" s="47" t="s">
        <v>999</v>
      </c>
      <c r="C1375" s="48" t="s">
        <v>2</v>
      </c>
      <c r="D1375" s="49">
        <f>18*3</f>
        <v>54</v>
      </c>
      <c r="E1375" s="128">
        <v>28.07</v>
      </c>
      <c r="F1375" s="50">
        <f t="shared" si="24"/>
        <v>1515.78</v>
      </c>
      <c r="G1375" s="128">
        <v>36</v>
      </c>
      <c r="H1375" s="128">
        <v>1944</v>
      </c>
    </row>
    <row r="1376" spans="1:8" ht="17.25" customHeight="1" outlineLevel="2" x14ac:dyDescent="0.3">
      <c r="A1376" s="46" t="s">
        <v>1000</v>
      </c>
      <c r="B1376" s="47" t="s">
        <v>1001</v>
      </c>
      <c r="C1376" s="48" t="s">
        <v>345</v>
      </c>
      <c r="D1376" s="49">
        <f>18*18</f>
        <v>324</v>
      </c>
      <c r="E1376" s="128">
        <v>44.27</v>
      </c>
      <c r="F1376" s="50">
        <f t="shared" si="24"/>
        <v>14343.480000000001</v>
      </c>
      <c r="G1376" s="128">
        <v>103.69</v>
      </c>
      <c r="H1376" s="128">
        <v>33595.56</v>
      </c>
    </row>
    <row r="1377" spans="1:8" ht="17.25" customHeight="1" outlineLevel="1" x14ac:dyDescent="0.3">
      <c r="A1377" s="56" t="s">
        <v>1002</v>
      </c>
      <c r="B1377" s="57" t="s">
        <v>947</v>
      </c>
      <c r="C1377" s="58"/>
      <c r="D1377" s="59"/>
      <c r="E1377" s="60"/>
      <c r="F1377" s="60">
        <f>SUM(F1378:F1393)</f>
        <v>445136.80300000001</v>
      </c>
      <c r="G1377" s="126"/>
      <c r="H1377" s="127">
        <v>600568.47</v>
      </c>
    </row>
    <row r="1378" spans="1:8" ht="17.25" customHeight="1" outlineLevel="2" x14ac:dyDescent="0.3">
      <c r="A1378" s="77" t="s">
        <v>978</v>
      </c>
      <c r="B1378" s="78" t="s">
        <v>979</v>
      </c>
      <c r="C1378" s="79" t="s">
        <v>1</v>
      </c>
      <c r="D1378" s="80">
        <v>48.78</v>
      </c>
      <c r="E1378" s="122"/>
      <c r="F1378" s="82"/>
      <c r="G1378" s="128">
        <v>514.01</v>
      </c>
      <c r="H1378" s="128">
        <v>0</v>
      </c>
    </row>
    <row r="1379" spans="1:8" ht="17.25" customHeight="1" outlineLevel="2" x14ac:dyDescent="0.3">
      <c r="A1379" s="46" t="s">
        <v>983</v>
      </c>
      <c r="B1379" s="47" t="s">
        <v>984</v>
      </c>
      <c r="C1379" s="48" t="s">
        <v>1</v>
      </c>
      <c r="D1379" s="49">
        <v>348.18</v>
      </c>
      <c r="E1379" s="128">
        <v>324.17</v>
      </c>
      <c r="F1379" s="50">
        <f t="shared" ref="F1379:F1393" si="25">D1379*E1379</f>
        <v>112869.51060000001</v>
      </c>
      <c r="G1379" s="128">
        <v>491.77</v>
      </c>
      <c r="H1379" s="128">
        <v>171224.48</v>
      </c>
    </row>
    <row r="1380" spans="1:8" ht="17.25" customHeight="1" outlineLevel="2" x14ac:dyDescent="0.3">
      <c r="A1380" s="67" t="s">
        <v>985</v>
      </c>
      <c r="B1380" s="121" t="s">
        <v>986</v>
      </c>
      <c r="C1380" s="69" t="s">
        <v>1</v>
      </c>
      <c r="D1380" s="70">
        <v>348.18</v>
      </c>
      <c r="E1380" s="128">
        <v>290.45</v>
      </c>
      <c r="F1380" s="87">
        <f t="shared" si="25"/>
        <v>101128.88099999999</v>
      </c>
      <c r="G1380" s="128">
        <v>397.53</v>
      </c>
      <c r="H1380" s="128">
        <v>138412</v>
      </c>
    </row>
    <row r="1381" spans="1:8" ht="17.25" customHeight="1" outlineLevel="2" x14ac:dyDescent="0.3">
      <c r="A1381" s="67" t="s">
        <v>987</v>
      </c>
      <c r="B1381" s="121" t="s">
        <v>964</v>
      </c>
      <c r="C1381" s="69" t="s">
        <v>1</v>
      </c>
      <c r="D1381" s="70">
        <v>53.95</v>
      </c>
      <c r="E1381" s="128">
        <v>329.02</v>
      </c>
      <c r="F1381" s="87">
        <f t="shared" si="25"/>
        <v>17750.629000000001</v>
      </c>
      <c r="G1381" s="128">
        <v>495.33</v>
      </c>
      <c r="H1381" s="128">
        <v>26723.05</v>
      </c>
    </row>
    <row r="1382" spans="1:8" ht="17.25" customHeight="1" outlineLevel="2" x14ac:dyDescent="0.3">
      <c r="A1382" s="46" t="s">
        <v>988</v>
      </c>
      <c r="B1382" s="47" t="s">
        <v>989</v>
      </c>
      <c r="C1382" s="48" t="s">
        <v>1</v>
      </c>
      <c r="D1382" s="49">
        <v>65.930000000000007</v>
      </c>
      <c r="E1382" s="128">
        <v>343.77</v>
      </c>
      <c r="F1382" s="50">
        <f t="shared" si="25"/>
        <v>22664.756100000002</v>
      </c>
      <c r="G1382" s="128">
        <v>438.61</v>
      </c>
      <c r="H1382" s="128">
        <v>28917.56</v>
      </c>
    </row>
    <row r="1383" spans="1:8" ht="17.25" customHeight="1" outlineLevel="2" x14ac:dyDescent="0.3">
      <c r="A1383" s="67" t="s">
        <v>990</v>
      </c>
      <c r="B1383" s="121" t="s">
        <v>991</v>
      </c>
      <c r="C1383" s="69" t="s">
        <v>1</v>
      </c>
      <c r="D1383" s="70">
        <v>31.5</v>
      </c>
      <c r="E1383" s="128">
        <v>282.58</v>
      </c>
      <c r="F1383" s="87">
        <f t="shared" si="25"/>
        <v>8901.2699999999986</v>
      </c>
      <c r="G1383" s="128">
        <v>395.35</v>
      </c>
      <c r="H1383" s="128">
        <v>12453.53</v>
      </c>
    </row>
    <row r="1384" spans="1:8" ht="17.25" customHeight="1" outlineLevel="2" x14ac:dyDescent="0.3">
      <c r="A1384" s="46" t="s">
        <v>992</v>
      </c>
      <c r="B1384" s="47" t="s">
        <v>993</v>
      </c>
      <c r="C1384" s="48" t="s">
        <v>1</v>
      </c>
      <c r="D1384" s="49">
        <v>158.47</v>
      </c>
      <c r="E1384" s="128">
        <v>221.67</v>
      </c>
      <c r="F1384" s="50">
        <f t="shared" si="25"/>
        <v>35128.044900000001</v>
      </c>
      <c r="G1384" s="128">
        <v>235.21</v>
      </c>
      <c r="H1384" s="128">
        <v>37273.730000000003</v>
      </c>
    </row>
    <row r="1385" spans="1:8" ht="17.25" customHeight="1" outlineLevel="2" x14ac:dyDescent="0.3">
      <c r="A1385" s="46" t="s">
        <v>967</v>
      </c>
      <c r="B1385" s="47" t="s">
        <v>968</v>
      </c>
      <c r="C1385" s="48" t="s">
        <v>969</v>
      </c>
      <c r="D1385" s="49">
        <v>228.8</v>
      </c>
      <c r="E1385" s="128">
        <v>48.9</v>
      </c>
      <c r="F1385" s="50">
        <f t="shared" si="25"/>
        <v>11188.32</v>
      </c>
      <c r="G1385" s="128">
        <v>72.290000000000006</v>
      </c>
      <c r="H1385" s="128">
        <v>16539.95</v>
      </c>
    </row>
    <row r="1386" spans="1:8" ht="17.25" customHeight="1" outlineLevel="2" x14ac:dyDescent="0.3">
      <c r="A1386" s="46" t="s">
        <v>970</v>
      </c>
      <c r="B1386" s="47" t="s">
        <v>971</v>
      </c>
      <c r="C1386" s="48" t="s">
        <v>1</v>
      </c>
      <c r="D1386" s="49">
        <v>312.75</v>
      </c>
      <c r="E1386" s="128">
        <v>225.46</v>
      </c>
      <c r="F1386" s="50">
        <f t="shared" si="25"/>
        <v>70512.615000000005</v>
      </c>
      <c r="G1386" s="128">
        <v>214.31</v>
      </c>
      <c r="H1386" s="128">
        <v>67025.45</v>
      </c>
    </row>
    <row r="1387" spans="1:8" ht="17.25" customHeight="1" outlineLevel="2" x14ac:dyDescent="0.3">
      <c r="A1387" s="46" t="s">
        <v>972</v>
      </c>
      <c r="B1387" s="47" t="s">
        <v>973</v>
      </c>
      <c r="C1387" s="48" t="s">
        <v>1</v>
      </c>
      <c r="D1387" s="49">
        <v>69.84</v>
      </c>
      <c r="E1387" s="128">
        <v>229.31</v>
      </c>
      <c r="F1387" s="50">
        <f t="shared" si="25"/>
        <v>16015.010400000001</v>
      </c>
      <c r="G1387" s="128">
        <v>221.18</v>
      </c>
      <c r="H1387" s="128">
        <v>15447.21</v>
      </c>
    </row>
    <row r="1388" spans="1:8" ht="17.25" customHeight="1" outlineLevel="2" x14ac:dyDescent="0.3">
      <c r="A1388" s="46" t="s">
        <v>974</v>
      </c>
      <c r="B1388" s="47" t="s">
        <v>975</v>
      </c>
      <c r="C1388" s="48" t="s">
        <v>1</v>
      </c>
      <c r="D1388" s="49">
        <v>23.76</v>
      </c>
      <c r="E1388" s="128">
        <v>290</v>
      </c>
      <c r="F1388" s="50">
        <f t="shared" si="25"/>
        <v>6890.4000000000005</v>
      </c>
      <c r="G1388" s="128">
        <v>431.09</v>
      </c>
      <c r="H1388" s="128">
        <v>10242.700000000001</v>
      </c>
    </row>
    <row r="1389" spans="1:8" ht="17.25" customHeight="1" outlineLevel="2" x14ac:dyDescent="0.3">
      <c r="A1389" s="46" t="s">
        <v>980</v>
      </c>
      <c r="B1389" s="47" t="s">
        <v>981</v>
      </c>
      <c r="C1389" s="48" t="s">
        <v>1</v>
      </c>
      <c r="D1389" s="49">
        <v>84.13</v>
      </c>
      <c r="E1389" s="128">
        <v>232.2</v>
      </c>
      <c r="F1389" s="50">
        <f t="shared" si="25"/>
        <v>19534.985999999997</v>
      </c>
      <c r="G1389" s="128">
        <v>292.82</v>
      </c>
      <c r="H1389" s="128">
        <v>24634.95</v>
      </c>
    </row>
    <row r="1390" spans="1:8" ht="17.25" customHeight="1" outlineLevel="2" x14ac:dyDescent="0.3">
      <c r="A1390" s="46" t="s">
        <v>994</v>
      </c>
      <c r="B1390" s="47" t="s">
        <v>995</v>
      </c>
      <c r="C1390" s="48" t="s">
        <v>345</v>
      </c>
      <c r="D1390" s="49">
        <v>18</v>
      </c>
      <c r="E1390" s="128">
        <v>216.41</v>
      </c>
      <c r="F1390" s="50">
        <f t="shared" si="25"/>
        <v>3895.38</v>
      </c>
      <c r="G1390" s="128">
        <v>495.46</v>
      </c>
      <c r="H1390" s="128">
        <v>8918.2800000000007</v>
      </c>
    </row>
    <row r="1391" spans="1:8" ht="17.25" customHeight="1" outlineLevel="2" x14ac:dyDescent="0.3">
      <c r="A1391" s="46" t="s">
        <v>996</v>
      </c>
      <c r="B1391" s="47" t="s">
        <v>997</v>
      </c>
      <c r="C1391" s="48" t="s">
        <v>345</v>
      </c>
      <c r="D1391" s="49">
        <v>18</v>
      </c>
      <c r="E1391" s="128">
        <v>155.43</v>
      </c>
      <c r="F1391" s="50">
        <f t="shared" si="25"/>
        <v>2797.7400000000002</v>
      </c>
      <c r="G1391" s="128">
        <v>400.89</v>
      </c>
      <c r="H1391" s="128">
        <v>7216.02</v>
      </c>
    </row>
    <row r="1392" spans="1:8" ht="17.25" customHeight="1" outlineLevel="2" x14ac:dyDescent="0.3">
      <c r="A1392" s="46" t="s">
        <v>998</v>
      </c>
      <c r="B1392" s="47" t="s">
        <v>999</v>
      </c>
      <c r="C1392" s="48" t="s">
        <v>2</v>
      </c>
      <c r="D1392" s="49">
        <f>18*3</f>
        <v>54</v>
      </c>
      <c r="E1392" s="128">
        <v>28.07</v>
      </c>
      <c r="F1392" s="50">
        <f t="shared" si="25"/>
        <v>1515.78</v>
      </c>
      <c r="G1392" s="128">
        <v>36</v>
      </c>
      <c r="H1392" s="128">
        <v>1944</v>
      </c>
    </row>
    <row r="1393" spans="1:8" ht="17.25" customHeight="1" outlineLevel="2" x14ac:dyDescent="0.3">
      <c r="A1393" s="46" t="s">
        <v>1000</v>
      </c>
      <c r="B1393" s="47" t="s">
        <v>1001</v>
      </c>
      <c r="C1393" s="48" t="s">
        <v>345</v>
      </c>
      <c r="D1393" s="49">
        <f>18*18</f>
        <v>324</v>
      </c>
      <c r="E1393" s="128">
        <v>44.27</v>
      </c>
      <c r="F1393" s="50">
        <f t="shared" si="25"/>
        <v>14343.480000000001</v>
      </c>
      <c r="G1393" s="128">
        <v>103.69</v>
      </c>
      <c r="H1393" s="128">
        <v>33595.56</v>
      </c>
    </row>
    <row r="1394" spans="1:8" ht="17.25" customHeight="1" outlineLevel="1" x14ac:dyDescent="0.3">
      <c r="A1394" s="56" t="s">
        <v>1003</v>
      </c>
      <c r="B1394" s="57" t="s">
        <v>951</v>
      </c>
      <c r="C1394" s="58"/>
      <c r="D1394" s="59"/>
      <c r="E1394" s="60"/>
      <c r="F1394" s="60">
        <f>SUM(F1395:F1410)</f>
        <v>445136.80300000001</v>
      </c>
      <c r="G1394" s="126"/>
      <c r="H1394" s="127">
        <v>600568.47</v>
      </c>
    </row>
    <row r="1395" spans="1:8" ht="17.25" customHeight="1" outlineLevel="2" x14ac:dyDescent="0.3">
      <c r="A1395" s="77" t="s">
        <v>978</v>
      </c>
      <c r="B1395" s="78" t="s">
        <v>979</v>
      </c>
      <c r="C1395" s="79" t="s">
        <v>1</v>
      </c>
      <c r="D1395" s="80">
        <v>48.78</v>
      </c>
      <c r="E1395" s="122"/>
      <c r="F1395" s="82"/>
      <c r="G1395" s="128">
        <v>514.01</v>
      </c>
      <c r="H1395" s="128">
        <v>0</v>
      </c>
    </row>
    <row r="1396" spans="1:8" ht="17.25" customHeight="1" outlineLevel="2" x14ac:dyDescent="0.3">
      <c r="A1396" s="46" t="s">
        <v>983</v>
      </c>
      <c r="B1396" s="47" t="s">
        <v>984</v>
      </c>
      <c r="C1396" s="48" t="s">
        <v>1</v>
      </c>
      <c r="D1396" s="49">
        <v>348.18</v>
      </c>
      <c r="E1396" s="128">
        <v>324.17</v>
      </c>
      <c r="F1396" s="50">
        <f t="shared" si="23"/>
        <v>112869.51060000001</v>
      </c>
      <c r="G1396" s="128">
        <v>491.77</v>
      </c>
      <c r="H1396" s="128">
        <v>171224.48</v>
      </c>
    </row>
    <row r="1397" spans="1:8" ht="17.25" customHeight="1" outlineLevel="2" x14ac:dyDescent="0.3">
      <c r="A1397" s="67" t="s">
        <v>985</v>
      </c>
      <c r="B1397" s="121" t="s">
        <v>986</v>
      </c>
      <c r="C1397" s="69" t="s">
        <v>1</v>
      </c>
      <c r="D1397" s="70">
        <v>348.18</v>
      </c>
      <c r="E1397" s="128">
        <v>290.45</v>
      </c>
      <c r="F1397" s="87">
        <f t="shared" si="23"/>
        <v>101128.88099999999</v>
      </c>
      <c r="G1397" s="128">
        <v>397.53</v>
      </c>
      <c r="H1397" s="128">
        <v>138412</v>
      </c>
    </row>
    <row r="1398" spans="1:8" ht="17.25" customHeight="1" outlineLevel="2" x14ac:dyDescent="0.3">
      <c r="A1398" s="67" t="s">
        <v>987</v>
      </c>
      <c r="B1398" s="121" t="s">
        <v>964</v>
      </c>
      <c r="C1398" s="69" t="s">
        <v>1</v>
      </c>
      <c r="D1398" s="70">
        <v>53.95</v>
      </c>
      <c r="E1398" s="128">
        <v>329.02</v>
      </c>
      <c r="F1398" s="87">
        <f t="shared" si="23"/>
        <v>17750.629000000001</v>
      </c>
      <c r="G1398" s="128">
        <v>495.33</v>
      </c>
      <c r="H1398" s="128">
        <v>26723.05</v>
      </c>
    </row>
    <row r="1399" spans="1:8" ht="17.25" customHeight="1" outlineLevel="2" x14ac:dyDescent="0.3">
      <c r="A1399" s="46" t="s">
        <v>988</v>
      </c>
      <c r="B1399" s="47" t="s">
        <v>989</v>
      </c>
      <c r="C1399" s="48" t="s">
        <v>1</v>
      </c>
      <c r="D1399" s="49">
        <v>65.930000000000007</v>
      </c>
      <c r="E1399" s="128">
        <v>343.77</v>
      </c>
      <c r="F1399" s="50">
        <f t="shared" si="23"/>
        <v>22664.756100000002</v>
      </c>
      <c r="G1399" s="128">
        <v>438.61</v>
      </c>
      <c r="H1399" s="128">
        <v>28917.56</v>
      </c>
    </row>
    <row r="1400" spans="1:8" ht="17.25" customHeight="1" outlineLevel="2" x14ac:dyDescent="0.3">
      <c r="A1400" s="67" t="s">
        <v>990</v>
      </c>
      <c r="B1400" s="121" t="s">
        <v>991</v>
      </c>
      <c r="C1400" s="69" t="s">
        <v>1</v>
      </c>
      <c r="D1400" s="70">
        <v>31.5</v>
      </c>
      <c r="E1400" s="128">
        <v>282.58</v>
      </c>
      <c r="F1400" s="87">
        <f t="shared" si="23"/>
        <v>8901.2699999999986</v>
      </c>
      <c r="G1400" s="128">
        <v>395.35</v>
      </c>
      <c r="H1400" s="128">
        <v>12453.53</v>
      </c>
    </row>
    <row r="1401" spans="1:8" ht="17.25" customHeight="1" outlineLevel="2" x14ac:dyDescent="0.3">
      <c r="A1401" s="46" t="s">
        <v>992</v>
      </c>
      <c r="B1401" s="47" t="s">
        <v>993</v>
      </c>
      <c r="C1401" s="48" t="s">
        <v>1</v>
      </c>
      <c r="D1401" s="49">
        <v>158.47</v>
      </c>
      <c r="E1401" s="128">
        <v>221.67</v>
      </c>
      <c r="F1401" s="50">
        <f t="shared" si="23"/>
        <v>35128.044900000001</v>
      </c>
      <c r="G1401" s="128">
        <v>235.21</v>
      </c>
      <c r="H1401" s="128">
        <v>37273.730000000003</v>
      </c>
    </row>
    <row r="1402" spans="1:8" ht="17.25" customHeight="1" outlineLevel="2" x14ac:dyDescent="0.3">
      <c r="A1402" s="46" t="s">
        <v>967</v>
      </c>
      <c r="B1402" s="47" t="s">
        <v>968</v>
      </c>
      <c r="C1402" s="48" t="s">
        <v>969</v>
      </c>
      <c r="D1402" s="49">
        <v>228.8</v>
      </c>
      <c r="E1402" s="128">
        <v>48.9</v>
      </c>
      <c r="F1402" s="50">
        <f t="shared" si="23"/>
        <v>11188.32</v>
      </c>
      <c r="G1402" s="128">
        <v>72.290000000000006</v>
      </c>
      <c r="H1402" s="128">
        <v>16539.95</v>
      </c>
    </row>
    <row r="1403" spans="1:8" ht="17.25" customHeight="1" outlineLevel="2" x14ac:dyDescent="0.3">
      <c r="A1403" s="46" t="s">
        <v>970</v>
      </c>
      <c r="B1403" s="47" t="s">
        <v>971</v>
      </c>
      <c r="C1403" s="48" t="s">
        <v>1</v>
      </c>
      <c r="D1403" s="49">
        <v>312.75</v>
      </c>
      <c r="E1403" s="128">
        <v>225.46</v>
      </c>
      <c r="F1403" s="50">
        <f t="shared" si="23"/>
        <v>70512.615000000005</v>
      </c>
      <c r="G1403" s="128">
        <v>214.31</v>
      </c>
      <c r="H1403" s="128">
        <v>67025.45</v>
      </c>
    </row>
    <row r="1404" spans="1:8" ht="17.25" customHeight="1" outlineLevel="2" x14ac:dyDescent="0.3">
      <c r="A1404" s="46" t="s">
        <v>972</v>
      </c>
      <c r="B1404" s="47" t="s">
        <v>973</v>
      </c>
      <c r="C1404" s="48" t="s">
        <v>1</v>
      </c>
      <c r="D1404" s="49">
        <v>69.84</v>
      </c>
      <c r="E1404" s="128">
        <v>229.31</v>
      </c>
      <c r="F1404" s="50">
        <f t="shared" si="23"/>
        <v>16015.010400000001</v>
      </c>
      <c r="G1404" s="128">
        <v>221.18</v>
      </c>
      <c r="H1404" s="128">
        <v>15447.21</v>
      </c>
    </row>
    <row r="1405" spans="1:8" ht="17.25" customHeight="1" outlineLevel="2" x14ac:dyDescent="0.3">
      <c r="A1405" s="46" t="s">
        <v>974</v>
      </c>
      <c r="B1405" s="47" t="s">
        <v>975</v>
      </c>
      <c r="C1405" s="48" t="s">
        <v>1</v>
      </c>
      <c r="D1405" s="49">
        <v>23.76</v>
      </c>
      <c r="E1405" s="128">
        <v>290</v>
      </c>
      <c r="F1405" s="50">
        <f t="shared" si="23"/>
        <v>6890.4000000000005</v>
      </c>
      <c r="G1405" s="128">
        <v>431.09</v>
      </c>
      <c r="H1405" s="128">
        <v>10242.700000000001</v>
      </c>
    </row>
    <row r="1406" spans="1:8" ht="17.25" customHeight="1" outlineLevel="2" x14ac:dyDescent="0.3">
      <c r="A1406" s="46" t="s">
        <v>980</v>
      </c>
      <c r="B1406" s="47" t="s">
        <v>981</v>
      </c>
      <c r="C1406" s="48" t="s">
        <v>1</v>
      </c>
      <c r="D1406" s="49">
        <v>84.13</v>
      </c>
      <c r="E1406" s="128">
        <v>232.2</v>
      </c>
      <c r="F1406" s="50">
        <f t="shared" si="23"/>
        <v>19534.985999999997</v>
      </c>
      <c r="G1406" s="128">
        <v>292.82</v>
      </c>
      <c r="H1406" s="128">
        <v>24634.95</v>
      </c>
    </row>
    <row r="1407" spans="1:8" ht="17.25" customHeight="1" outlineLevel="2" x14ac:dyDescent="0.3">
      <c r="A1407" s="46" t="s">
        <v>994</v>
      </c>
      <c r="B1407" s="47" t="s">
        <v>995</v>
      </c>
      <c r="C1407" s="48" t="s">
        <v>345</v>
      </c>
      <c r="D1407" s="49">
        <v>18</v>
      </c>
      <c r="E1407" s="128">
        <v>216.41</v>
      </c>
      <c r="F1407" s="50">
        <f t="shared" si="23"/>
        <v>3895.38</v>
      </c>
      <c r="G1407" s="128">
        <v>495.46</v>
      </c>
      <c r="H1407" s="128">
        <v>8918.2800000000007</v>
      </c>
    </row>
    <row r="1408" spans="1:8" ht="17.25" customHeight="1" outlineLevel="2" x14ac:dyDescent="0.3">
      <c r="A1408" s="46" t="s">
        <v>996</v>
      </c>
      <c r="B1408" s="47" t="s">
        <v>997</v>
      </c>
      <c r="C1408" s="48" t="s">
        <v>345</v>
      </c>
      <c r="D1408" s="49">
        <v>18</v>
      </c>
      <c r="E1408" s="128">
        <v>155.43</v>
      </c>
      <c r="F1408" s="50">
        <f t="shared" si="23"/>
        <v>2797.7400000000002</v>
      </c>
      <c r="G1408" s="128">
        <v>400.89</v>
      </c>
      <c r="H1408" s="128">
        <v>7216.02</v>
      </c>
    </row>
    <row r="1409" spans="1:8" ht="17.25" customHeight="1" outlineLevel="2" x14ac:dyDescent="0.3">
      <c r="A1409" s="46" t="s">
        <v>998</v>
      </c>
      <c r="B1409" s="47" t="s">
        <v>999</v>
      </c>
      <c r="C1409" s="48" t="s">
        <v>2</v>
      </c>
      <c r="D1409" s="49">
        <f>18*3</f>
        <v>54</v>
      </c>
      <c r="E1409" s="128">
        <v>28.07</v>
      </c>
      <c r="F1409" s="50">
        <f t="shared" si="23"/>
        <v>1515.78</v>
      </c>
      <c r="G1409" s="128">
        <v>36</v>
      </c>
      <c r="H1409" s="128">
        <v>1944</v>
      </c>
    </row>
    <row r="1410" spans="1:8" ht="17.25" customHeight="1" outlineLevel="2" x14ac:dyDescent="0.3">
      <c r="A1410" s="46" t="s">
        <v>1000</v>
      </c>
      <c r="B1410" s="47" t="s">
        <v>1001</v>
      </c>
      <c r="C1410" s="48" t="s">
        <v>345</v>
      </c>
      <c r="D1410" s="49">
        <f>18*18</f>
        <v>324</v>
      </c>
      <c r="E1410" s="128">
        <v>44.27</v>
      </c>
      <c r="F1410" s="50">
        <f t="shared" si="23"/>
        <v>14343.480000000001</v>
      </c>
      <c r="G1410" s="128">
        <v>103.69</v>
      </c>
      <c r="H1410" s="128">
        <v>33595.56</v>
      </c>
    </row>
    <row r="1411" spans="1:8" ht="17.25" customHeight="1" outlineLevel="1" x14ac:dyDescent="0.3">
      <c r="A1411" s="56" t="s">
        <v>1004</v>
      </c>
      <c r="B1411" s="57" t="s">
        <v>953</v>
      </c>
      <c r="C1411" s="58"/>
      <c r="D1411" s="59"/>
      <c r="E1411" s="60"/>
      <c r="F1411" s="60">
        <f>SUM(F1412:F1427)</f>
        <v>445136.80300000001</v>
      </c>
      <c r="G1411" s="126"/>
      <c r="H1411" s="127">
        <v>600568.47</v>
      </c>
    </row>
    <row r="1412" spans="1:8" ht="17.25" customHeight="1" outlineLevel="2" x14ac:dyDescent="0.3">
      <c r="A1412" s="77" t="s">
        <v>978</v>
      </c>
      <c r="B1412" s="78" t="s">
        <v>979</v>
      </c>
      <c r="C1412" s="79" t="s">
        <v>1</v>
      </c>
      <c r="D1412" s="80">
        <v>48.78</v>
      </c>
      <c r="E1412" s="122"/>
      <c r="F1412" s="82"/>
      <c r="G1412" s="128">
        <v>514.01</v>
      </c>
      <c r="H1412" s="128">
        <v>0</v>
      </c>
    </row>
    <row r="1413" spans="1:8" ht="17.25" customHeight="1" outlineLevel="3" x14ac:dyDescent="0.3">
      <c r="A1413" s="46" t="s">
        <v>983</v>
      </c>
      <c r="B1413" s="47" t="s">
        <v>984</v>
      </c>
      <c r="C1413" s="48" t="s">
        <v>1</v>
      </c>
      <c r="D1413" s="49">
        <v>348.18</v>
      </c>
      <c r="E1413" s="128">
        <v>324.17</v>
      </c>
      <c r="F1413" s="50">
        <f t="shared" ref="F1413:F1427" si="26">D1413*E1413</f>
        <v>112869.51060000001</v>
      </c>
      <c r="G1413" s="128">
        <v>491.77</v>
      </c>
      <c r="H1413" s="128">
        <v>171224.48</v>
      </c>
    </row>
    <row r="1414" spans="1:8" ht="17.25" customHeight="1" outlineLevel="3" x14ac:dyDescent="0.3">
      <c r="A1414" s="67" t="s">
        <v>985</v>
      </c>
      <c r="B1414" s="121" t="s">
        <v>986</v>
      </c>
      <c r="C1414" s="69" t="s">
        <v>1</v>
      </c>
      <c r="D1414" s="70">
        <v>348.18</v>
      </c>
      <c r="E1414" s="128">
        <v>290.45</v>
      </c>
      <c r="F1414" s="87">
        <f t="shared" si="26"/>
        <v>101128.88099999999</v>
      </c>
      <c r="G1414" s="128">
        <v>397.53</v>
      </c>
      <c r="H1414" s="128">
        <v>138412</v>
      </c>
    </row>
    <row r="1415" spans="1:8" ht="17.25" customHeight="1" outlineLevel="3" x14ac:dyDescent="0.3">
      <c r="A1415" s="67" t="s">
        <v>987</v>
      </c>
      <c r="B1415" s="121" t="s">
        <v>964</v>
      </c>
      <c r="C1415" s="69" t="s">
        <v>1</v>
      </c>
      <c r="D1415" s="70">
        <v>53.95</v>
      </c>
      <c r="E1415" s="128">
        <v>329.02</v>
      </c>
      <c r="F1415" s="87">
        <f t="shared" si="26"/>
        <v>17750.629000000001</v>
      </c>
      <c r="G1415" s="128">
        <v>495.33</v>
      </c>
      <c r="H1415" s="128">
        <v>26723.05</v>
      </c>
    </row>
    <row r="1416" spans="1:8" ht="17.25" customHeight="1" outlineLevel="3" x14ac:dyDescent="0.3">
      <c r="A1416" s="46" t="s">
        <v>988</v>
      </c>
      <c r="B1416" s="47" t="s">
        <v>989</v>
      </c>
      <c r="C1416" s="48" t="s">
        <v>1</v>
      </c>
      <c r="D1416" s="49">
        <v>65.930000000000007</v>
      </c>
      <c r="E1416" s="128">
        <v>343.77</v>
      </c>
      <c r="F1416" s="50">
        <f t="shared" si="26"/>
        <v>22664.756100000002</v>
      </c>
      <c r="G1416" s="128">
        <v>438.61</v>
      </c>
      <c r="H1416" s="128">
        <v>28917.56</v>
      </c>
    </row>
    <row r="1417" spans="1:8" ht="17.25" customHeight="1" outlineLevel="3" x14ac:dyDescent="0.3">
      <c r="A1417" s="67" t="s">
        <v>990</v>
      </c>
      <c r="B1417" s="121" t="s">
        <v>991</v>
      </c>
      <c r="C1417" s="69" t="s">
        <v>1</v>
      </c>
      <c r="D1417" s="70">
        <v>31.5</v>
      </c>
      <c r="E1417" s="128">
        <v>282.58</v>
      </c>
      <c r="F1417" s="87">
        <f t="shared" si="26"/>
        <v>8901.2699999999986</v>
      </c>
      <c r="G1417" s="128">
        <v>395.35</v>
      </c>
      <c r="H1417" s="128">
        <v>12453.53</v>
      </c>
    </row>
    <row r="1418" spans="1:8" ht="17.25" customHeight="1" outlineLevel="3" x14ac:dyDescent="0.3">
      <c r="A1418" s="46" t="s">
        <v>992</v>
      </c>
      <c r="B1418" s="47" t="s">
        <v>993</v>
      </c>
      <c r="C1418" s="48" t="s">
        <v>1</v>
      </c>
      <c r="D1418" s="49">
        <v>158.47</v>
      </c>
      <c r="E1418" s="128">
        <v>221.67</v>
      </c>
      <c r="F1418" s="50">
        <f t="shared" si="26"/>
        <v>35128.044900000001</v>
      </c>
      <c r="G1418" s="128">
        <v>235.21</v>
      </c>
      <c r="H1418" s="128">
        <v>37273.730000000003</v>
      </c>
    </row>
    <row r="1419" spans="1:8" ht="17.25" customHeight="1" outlineLevel="3" x14ac:dyDescent="0.3">
      <c r="A1419" s="46" t="s">
        <v>967</v>
      </c>
      <c r="B1419" s="47" t="s">
        <v>968</v>
      </c>
      <c r="C1419" s="48" t="s">
        <v>969</v>
      </c>
      <c r="D1419" s="49">
        <v>228.8</v>
      </c>
      <c r="E1419" s="128">
        <v>48.9</v>
      </c>
      <c r="F1419" s="50">
        <f t="shared" si="26"/>
        <v>11188.32</v>
      </c>
      <c r="G1419" s="128">
        <v>72.290000000000006</v>
      </c>
      <c r="H1419" s="128">
        <v>16539.95</v>
      </c>
    </row>
    <row r="1420" spans="1:8" ht="17.25" customHeight="1" outlineLevel="3" x14ac:dyDescent="0.3">
      <c r="A1420" s="46" t="s">
        <v>970</v>
      </c>
      <c r="B1420" s="47" t="s">
        <v>971</v>
      </c>
      <c r="C1420" s="48" t="s">
        <v>1</v>
      </c>
      <c r="D1420" s="49">
        <v>312.75</v>
      </c>
      <c r="E1420" s="128">
        <v>225.46</v>
      </c>
      <c r="F1420" s="50">
        <f t="shared" si="26"/>
        <v>70512.615000000005</v>
      </c>
      <c r="G1420" s="128">
        <v>214.31</v>
      </c>
      <c r="H1420" s="128">
        <v>67025.45</v>
      </c>
    </row>
    <row r="1421" spans="1:8" ht="17.25" customHeight="1" outlineLevel="3" x14ac:dyDescent="0.3">
      <c r="A1421" s="46" t="s">
        <v>972</v>
      </c>
      <c r="B1421" s="47" t="s">
        <v>973</v>
      </c>
      <c r="C1421" s="48" t="s">
        <v>1</v>
      </c>
      <c r="D1421" s="49">
        <v>69.84</v>
      </c>
      <c r="E1421" s="128">
        <v>229.31</v>
      </c>
      <c r="F1421" s="50">
        <f t="shared" si="26"/>
        <v>16015.010400000001</v>
      </c>
      <c r="G1421" s="128">
        <v>221.18</v>
      </c>
      <c r="H1421" s="128">
        <v>15447.21</v>
      </c>
    </row>
    <row r="1422" spans="1:8" ht="17.25" customHeight="1" outlineLevel="3" x14ac:dyDescent="0.3">
      <c r="A1422" s="46" t="s">
        <v>974</v>
      </c>
      <c r="B1422" s="47" t="s">
        <v>975</v>
      </c>
      <c r="C1422" s="48" t="s">
        <v>1</v>
      </c>
      <c r="D1422" s="49">
        <v>23.76</v>
      </c>
      <c r="E1422" s="128">
        <v>290</v>
      </c>
      <c r="F1422" s="50">
        <f t="shared" si="26"/>
        <v>6890.4000000000005</v>
      </c>
      <c r="G1422" s="128">
        <v>431.09</v>
      </c>
      <c r="H1422" s="128">
        <v>10242.700000000001</v>
      </c>
    </row>
    <row r="1423" spans="1:8" ht="17.25" customHeight="1" outlineLevel="3" x14ac:dyDescent="0.3">
      <c r="A1423" s="46" t="s">
        <v>980</v>
      </c>
      <c r="B1423" s="47" t="s">
        <v>981</v>
      </c>
      <c r="C1423" s="48" t="s">
        <v>1</v>
      </c>
      <c r="D1423" s="49">
        <v>84.13</v>
      </c>
      <c r="E1423" s="128">
        <v>232.2</v>
      </c>
      <c r="F1423" s="50">
        <f t="shared" si="26"/>
        <v>19534.985999999997</v>
      </c>
      <c r="G1423" s="128">
        <v>292.82</v>
      </c>
      <c r="H1423" s="128">
        <v>24634.95</v>
      </c>
    </row>
    <row r="1424" spans="1:8" ht="17.25" customHeight="1" outlineLevel="3" x14ac:dyDescent="0.3">
      <c r="A1424" s="46" t="s">
        <v>994</v>
      </c>
      <c r="B1424" s="47" t="s">
        <v>995</v>
      </c>
      <c r="C1424" s="48" t="s">
        <v>345</v>
      </c>
      <c r="D1424" s="49">
        <v>18</v>
      </c>
      <c r="E1424" s="128">
        <v>216.41</v>
      </c>
      <c r="F1424" s="50">
        <f t="shared" si="26"/>
        <v>3895.38</v>
      </c>
      <c r="G1424" s="128">
        <v>495.46</v>
      </c>
      <c r="H1424" s="128">
        <v>8918.2800000000007</v>
      </c>
    </row>
    <row r="1425" spans="1:8" ht="17.25" customHeight="1" outlineLevel="3" x14ac:dyDescent="0.3">
      <c r="A1425" s="46" t="s">
        <v>996</v>
      </c>
      <c r="B1425" s="47" t="s">
        <v>997</v>
      </c>
      <c r="C1425" s="48" t="s">
        <v>345</v>
      </c>
      <c r="D1425" s="49">
        <v>18</v>
      </c>
      <c r="E1425" s="128">
        <v>155.43</v>
      </c>
      <c r="F1425" s="50">
        <f t="shared" si="26"/>
        <v>2797.7400000000002</v>
      </c>
      <c r="G1425" s="128">
        <v>400.89</v>
      </c>
      <c r="H1425" s="128">
        <v>7216.02</v>
      </c>
    </row>
    <row r="1426" spans="1:8" ht="17.25" customHeight="1" outlineLevel="3" x14ac:dyDescent="0.3">
      <c r="A1426" s="46" t="s">
        <v>998</v>
      </c>
      <c r="B1426" s="47" t="s">
        <v>999</v>
      </c>
      <c r="C1426" s="48" t="s">
        <v>2</v>
      </c>
      <c r="D1426" s="49">
        <f>18*3</f>
        <v>54</v>
      </c>
      <c r="E1426" s="128">
        <v>28.07</v>
      </c>
      <c r="F1426" s="50">
        <f t="shared" si="26"/>
        <v>1515.78</v>
      </c>
      <c r="G1426" s="128">
        <v>36</v>
      </c>
      <c r="H1426" s="128">
        <v>1944</v>
      </c>
    </row>
    <row r="1427" spans="1:8" ht="17.25" customHeight="1" outlineLevel="3" x14ac:dyDescent="0.3">
      <c r="A1427" s="46" t="s">
        <v>1000</v>
      </c>
      <c r="B1427" s="47" t="s">
        <v>1001</v>
      </c>
      <c r="C1427" s="48" t="s">
        <v>345</v>
      </c>
      <c r="D1427" s="49">
        <f>18*18</f>
        <v>324</v>
      </c>
      <c r="E1427" s="128">
        <v>44.27</v>
      </c>
      <c r="F1427" s="50">
        <f t="shared" si="26"/>
        <v>14343.480000000001</v>
      </c>
      <c r="G1427" s="128">
        <v>103.69</v>
      </c>
      <c r="H1427" s="128">
        <v>33595.56</v>
      </c>
    </row>
    <row r="1428" spans="1:8" ht="17.25" customHeight="1" outlineLevel="1" x14ac:dyDescent="0.3">
      <c r="A1428" s="56" t="s">
        <v>1005</v>
      </c>
      <c r="B1428" s="57" t="s">
        <v>955</v>
      </c>
      <c r="C1428" s="58"/>
      <c r="D1428" s="59"/>
      <c r="E1428" s="60"/>
      <c r="F1428" s="60">
        <f>SUM(F1429:F1444)</f>
        <v>445136.80300000001</v>
      </c>
      <c r="G1428" s="126"/>
      <c r="H1428" s="127">
        <v>600568.47</v>
      </c>
    </row>
    <row r="1429" spans="1:8" ht="17.25" customHeight="1" outlineLevel="2" x14ac:dyDescent="0.3">
      <c r="A1429" s="77" t="s">
        <v>978</v>
      </c>
      <c r="B1429" s="78" t="s">
        <v>979</v>
      </c>
      <c r="C1429" s="79" t="s">
        <v>1</v>
      </c>
      <c r="D1429" s="80">
        <v>48.78</v>
      </c>
      <c r="E1429" s="122"/>
      <c r="F1429" s="82"/>
      <c r="G1429" s="128">
        <v>514.01</v>
      </c>
      <c r="H1429" s="128">
        <v>0</v>
      </c>
    </row>
    <row r="1430" spans="1:8" ht="17.25" customHeight="1" outlineLevel="2" x14ac:dyDescent="0.3">
      <c r="A1430" s="46" t="s">
        <v>983</v>
      </c>
      <c r="B1430" s="47" t="s">
        <v>984</v>
      </c>
      <c r="C1430" s="48" t="s">
        <v>1</v>
      </c>
      <c r="D1430" s="49">
        <v>348.18</v>
      </c>
      <c r="E1430" s="128">
        <v>324.17</v>
      </c>
      <c r="F1430" s="50">
        <f t="shared" ref="F1430:F1444" si="27">D1430*E1430</f>
        <v>112869.51060000001</v>
      </c>
      <c r="G1430" s="128">
        <v>491.77</v>
      </c>
      <c r="H1430" s="128">
        <v>171224.48</v>
      </c>
    </row>
    <row r="1431" spans="1:8" ht="17.25" customHeight="1" outlineLevel="2" x14ac:dyDescent="0.3">
      <c r="A1431" s="67" t="s">
        <v>985</v>
      </c>
      <c r="B1431" s="121" t="s">
        <v>986</v>
      </c>
      <c r="C1431" s="69" t="s">
        <v>1</v>
      </c>
      <c r="D1431" s="70">
        <v>348.18</v>
      </c>
      <c r="E1431" s="128">
        <v>290.45</v>
      </c>
      <c r="F1431" s="87">
        <f t="shared" si="27"/>
        <v>101128.88099999999</v>
      </c>
      <c r="G1431" s="128">
        <v>397.53</v>
      </c>
      <c r="H1431" s="128">
        <v>138412</v>
      </c>
    </row>
    <row r="1432" spans="1:8" ht="17.25" customHeight="1" outlineLevel="2" x14ac:dyDescent="0.3">
      <c r="A1432" s="67" t="s">
        <v>987</v>
      </c>
      <c r="B1432" s="121" t="s">
        <v>964</v>
      </c>
      <c r="C1432" s="69" t="s">
        <v>1</v>
      </c>
      <c r="D1432" s="70">
        <v>53.95</v>
      </c>
      <c r="E1432" s="128">
        <v>329.02</v>
      </c>
      <c r="F1432" s="87">
        <f t="shared" si="27"/>
        <v>17750.629000000001</v>
      </c>
      <c r="G1432" s="128">
        <v>495.33</v>
      </c>
      <c r="H1432" s="128">
        <v>26723.05</v>
      </c>
    </row>
    <row r="1433" spans="1:8" ht="17.25" customHeight="1" outlineLevel="2" x14ac:dyDescent="0.3">
      <c r="A1433" s="46" t="s">
        <v>988</v>
      </c>
      <c r="B1433" s="47" t="s">
        <v>989</v>
      </c>
      <c r="C1433" s="48" t="s">
        <v>1</v>
      </c>
      <c r="D1433" s="49">
        <v>65.930000000000007</v>
      </c>
      <c r="E1433" s="128">
        <v>343.77</v>
      </c>
      <c r="F1433" s="50">
        <f t="shared" si="27"/>
        <v>22664.756100000002</v>
      </c>
      <c r="G1433" s="128">
        <v>438.61</v>
      </c>
      <c r="H1433" s="128">
        <v>28917.56</v>
      </c>
    </row>
    <row r="1434" spans="1:8" ht="17.25" customHeight="1" outlineLevel="2" x14ac:dyDescent="0.3">
      <c r="A1434" s="67" t="s">
        <v>990</v>
      </c>
      <c r="B1434" s="121" t="s">
        <v>991</v>
      </c>
      <c r="C1434" s="69" t="s">
        <v>1</v>
      </c>
      <c r="D1434" s="70">
        <v>31.5</v>
      </c>
      <c r="E1434" s="128">
        <v>282.58</v>
      </c>
      <c r="F1434" s="87">
        <f t="shared" si="27"/>
        <v>8901.2699999999986</v>
      </c>
      <c r="G1434" s="128">
        <v>395.35</v>
      </c>
      <c r="H1434" s="128">
        <v>12453.53</v>
      </c>
    </row>
    <row r="1435" spans="1:8" ht="17.25" customHeight="1" outlineLevel="2" x14ac:dyDescent="0.3">
      <c r="A1435" s="46" t="s">
        <v>992</v>
      </c>
      <c r="B1435" s="47" t="s">
        <v>993</v>
      </c>
      <c r="C1435" s="48" t="s">
        <v>1</v>
      </c>
      <c r="D1435" s="49">
        <v>158.47</v>
      </c>
      <c r="E1435" s="128">
        <v>221.67</v>
      </c>
      <c r="F1435" s="50">
        <f t="shared" si="27"/>
        <v>35128.044900000001</v>
      </c>
      <c r="G1435" s="128">
        <v>235.21</v>
      </c>
      <c r="H1435" s="128">
        <v>37273.730000000003</v>
      </c>
    </row>
    <row r="1436" spans="1:8" ht="17.25" customHeight="1" outlineLevel="2" x14ac:dyDescent="0.3">
      <c r="A1436" s="46" t="s">
        <v>967</v>
      </c>
      <c r="B1436" s="47" t="s">
        <v>968</v>
      </c>
      <c r="C1436" s="48" t="s">
        <v>969</v>
      </c>
      <c r="D1436" s="49">
        <v>228.8</v>
      </c>
      <c r="E1436" s="128">
        <v>48.9</v>
      </c>
      <c r="F1436" s="50">
        <f t="shared" si="27"/>
        <v>11188.32</v>
      </c>
      <c r="G1436" s="128">
        <v>72.290000000000006</v>
      </c>
      <c r="H1436" s="128">
        <v>16539.95</v>
      </c>
    </row>
    <row r="1437" spans="1:8" ht="17.25" customHeight="1" outlineLevel="2" x14ac:dyDescent="0.3">
      <c r="A1437" s="46" t="s">
        <v>970</v>
      </c>
      <c r="B1437" s="47" t="s">
        <v>971</v>
      </c>
      <c r="C1437" s="48" t="s">
        <v>1</v>
      </c>
      <c r="D1437" s="49">
        <v>312.75</v>
      </c>
      <c r="E1437" s="128">
        <v>225.46</v>
      </c>
      <c r="F1437" s="50">
        <f t="shared" si="27"/>
        <v>70512.615000000005</v>
      </c>
      <c r="G1437" s="128">
        <v>214.31</v>
      </c>
      <c r="H1437" s="128">
        <v>67025.45</v>
      </c>
    </row>
    <row r="1438" spans="1:8" ht="17.25" customHeight="1" outlineLevel="2" x14ac:dyDescent="0.3">
      <c r="A1438" s="46" t="s">
        <v>972</v>
      </c>
      <c r="B1438" s="47" t="s">
        <v>973</v>
      </c>
      <c r="C1438" s="48" t="s">
        <v>1</v>
      </c>
      <c r="D1438" s="49">
        <v>69.84</v>
      </c>
      <c r="E1438" s="128">
        <v>229.31</v>
      </c>
      <c r="F1438" s="50">
        <f t="shared" si="27"/>
        <v>16015.010400000001</v>
      </c>
      <c r="G1438" s="128">
        <v>221.18</v>
      </c>
      <c r="H1438" s="128">
        <v>15447.21</v>
      </c>
    </row>
    <row r="1439" spans="1:8" ht="17.25" customHeight="1" outlineLevel="2" x14ac:dyDescent="0.3">
      <c r="A1439" s="46" t="s">
        <v>974</v>
      </c>
      <c r="B1439" s="47" t="s">
        <v>975</v>
      </c>
      <c r="C1439" s="48" t="s">
        <v>1</v>
      </c>
      <c r="D1439" s="49">
        <v>23.76</v>
      </c>
      <c r="E1439" s="128">
        <v>290</v>
      </c>
      <c r="F1439" s="50">
        <f t="shared" si="27"/>
        <v>6890.4000000000005</v>
      </c>
      <c r="G1439" s="128">
        <v>431.09</v>
      </c>
      <c r="H1439" s="128">
        <v>10242.700000000001</v>
      </c>
    </row>
    <row r="1440" spans="1:8" ht="17.25" customHeight="1" outlineLevel="2" x14ac:dyDescent="0.3">
      <c r="A1440" s="46" t="s">
        <v>980</v>
      </c>
      <c r="B1440" s="47" t="s">
        <v>981</v>
      </c>
      <c r="C1440" s="48" t="s">
        <v>1</v>
      </c>
      <c r="D1440" s="49">
        <v>84.13</v>
      </c>
      <c r="E1440" s="128">
        <v>232.2</v>
      </c>
      <c r="F1440" s="50">
        <f t="shared" si="27"/>
        <v>19534.985999999997</v>
      </c>
      <c r="G1440" s="128">
        <v>292.82</v>
      </c>
      <c r="H1440" s="128">
        <v>24634.95</v>
      </c>
    </row>
    <row r="1441" spans="1:8" ht="17.25" customHeight="1" outlineLevel="2" x14ac:dyDescent="0.3">
      <c r="A1441" s="46" t="s">
        <v>994</v>
      </c>
      <c r="B1441" s="47" t="s">
        <v>995</v>
      </c>
      <c r="C1441" s="48" t="s">
        <v>345</v>
      </c>
      <c r="D1441" s="49">
        <v>18</v>
      </c>
      <c r="E1441" s="128">
        <v>216.41</v>
      </c>
      <c r="F1441" s="50">
        <f t="shared" si="27"/>
        <v>3895.38</v>
      </c>
      <c r="G1441" s="128">
        <v>495.46</v>
      </c>
      <c r="H1441" s="128">
        <v>8918.2800000000007</v>
      </c>
    </row>
    <row r="1442" spans="1:8" ht="17.25" customHeight="1" outlineLevel="2" x14ac:dyDescent="0.3">
      <c r="A1442" s="46" t="s">
        <v>996</v>
      </c>
      <c r="B1442" s="47" t="s">
        <v>997</v>
      </c>
      <c r="C1442" s="48" t="s">
        <v>345</v>
      </c>
      <c r="D1442" s="49">
        <v>18</v>
      </c>
      <c r="E1442" s="128">
        <v>155.43</v>
      </c>
      <c r="F1442" s="50">
        <f t="shared" si="27"/>
        <v>2797.7400000000002</v>
      </c>
      <c r="G1442" s="128">
        <v>400.89</v>
      </c>
      <c r="H1442" s="128">
        <v>7216.02</v>
      </c>
    </row>
    <row r="1443" spans="1:8" ht="17.25" customHeight="1" outlineLevel="2" x14ac:dyDescent="0.3">
      <c r="A1443" s="46" t="s">
        <v>998</v>
      </c>
      <c r="B1443" s="47" t="s">
        <v>999</v>
      </c>
      <c r="C1443" s="48" t="s">
        <v>2</v>
      </c>
      <c r="D1443" s="49">
        <f>18*3</f>
        <v>54</v>
      </c>
      <c r="E1443" s="128">
        <v>28.07</v>
      </c>
      <c r="F1443" s="50">
        <f t="shared" si="27"/>
        <v>1515.78</v>
      </c>
      <c r="G1443" s="128">
        <v>36</v>
      </c>
      <c r="H1443" s="128">
        <v>1944</v>
      </c>
    </row>
    <row r="1444" spans="1:8" ht="17.25" customHeight="1" outlineLevel="2" x14ac:dyDescent="0.3">
      <c r="A1444" s="46" t="s">
        <v>1000</v>
      </c>
      <c r="B1444" s="47" t="s">
        <v>1001</v>
      </c>
      <c r="C1444" s="48" t="s">
        <v>345</v>
      </c>
      <c r="D1444" s="49">
        <f>18*18</f>
        <v>324</v>
      </c>
      <c r="E1444" s="128">
        <v>44.27</v>
      </c>
      <c r="F1444" s="50">
        <f t="shared" si="27"/>
        <v>14343.480000000001</v>
      </c>
      <c r="G1444" s="128">
        <v>103.69</v>
      </c>
      <c r="H1444" s="128">
        <v>33595.56</v>
      </c>
    </row>
    <row r="1445" spans="1:8" ht="17.25" customHeight="1" outlineLevel="1" x14ac:dyDescent="0.3">
      <c r="A1445" s="56" t="s">
        <v>1006</v>
      </c>
      <c r="B1445" s="57" t="s">
        <v>957</v>
      </c>
      <c r="C1445" s="58"/>
      <c r="D1445" s="59"/>
      <c r="E1445" s="60"/>
      <c r="F1445" s="90">
        <f>SUM(F1446:F1461)</f>
        <v>445136.80300000001</v>
      </c>
      <c r="G1445" s="126"/>
      <c r="H1445" s="127">
        <v>600568.47</v>
      </c>
    </row>
    <row r="1446" spans="1:8" ht="17.25" customHeight="1" outlineLevel="2" x14ac:dyDescent="0.3">
      <c r="A1446" s="77" t="s">
        <v>978</v>
      </c>
      <c r="B1446" s="78" t="s">
        <v>979</v>
      </c>
      <c r="C1446" s="79" t="s">
        <v>1</v>
      </c>
      <c r="D1446" s="80">
        <v>48.78</v>
      </c>
      <c r="E1446" s="122"/>
      <c r="F1446" s="82"/>
      <c r="G1446" s="128">
        <v>514.01</v>
      </c>
      <c r="H1446" s="128">
        <v>0</v>
      </c>
    </row>
    <row r="1447" spans="1:8" ht="17.25" customHeight="1" outlineLevel="2" x14ac:dyDescent="0.3">
      <c r="A1447" s="46" t="s">
        <v>983</v>
      </c>
      <c r="B1447" s="47" t="s">
        <v>984</v>
      </c>
      <c r="C1447" s="48" t="s">
        <v>1</v>
      </c>
      <c r="D1447" s="49">
        <v>348.18</v>
      </c>
      <c r="E1447" s="128">
        <v>324.17</v>
      </c>
      <c r="F1447" s="50">
        <f t="shared" ref="F1447:F1461" si="28">D1447*E1447</f>
        <v>112869.51060000001</v>
      </c>
      <c r="G1447" s="128">
        <v>491.77</v>
      </c>
      <c r="H1447" s="128">
        <v>171224.48</v>
      </c>
    </row>
    <row r="1448" spans="1:8" ht="17.25" customHeight="1" outlineLevel="2" x14ac:dyDescent="0.3">
      <c r="A1448" s="67" t="s">
        <v>985</v>
      </c>
      <c r="B1448" s="121" t="s">
        <v>986</v>
      </c>
      <c r="C1448" s="69" t="s">
        <v>1</v>
      </c>
      <c r="D1448" s="70">
        <v>348.18</v>
      </c>
      <c r="E1448" s="128">
        <v>290.45</v>
      </c>
      <c r="F1448" s="87">
        <f t="shared" si="28"/>
        <v>101128.88099999999</v>
      </c>
      <c r="G1448" s="128">
        <v>397.53</v>
      </c>
      <c r="H1448" s="128">
        <v>138412</v>
      </c>
    </row>
    <row r="1449" spans="1:8" ht="17.25" customHeight="1" outlineLevel="2" x14ac:dyDescent="0.3">
      <c r="A1449" s="67" t="s">
        <v>987</v>
      </c>
      <c r="B1449" s="121" t="s">
        <v>964</v>
      </c>
      <c r="C1449" s="69" t="s">
        <v>1</v>
      </c>
      <c r="D1449" s="70">
        <v>53.95</v>
      </c>
      <c r="E1449" s="128">
        <v>329.02</v>
      </c>
      <c r="F1449" s="87">
        <f t="shared" si="28"/>
        <v>17750.629000000001</v>
      </c>
      <c r="G1449" s="128">
        <v>495.33</v>
      </c>
      <c r="H1449" s="128">
        <v>26723.05</v>
      </c>
    </row>
    <row r="1450" spans="1:8" ht="17.25" customHeight="1" outlineLevel="2" x14ac:dyDescent="0.3">
      <c r="A1450" s="46" t="s">
        <v>988</v>
      </c>
      <c r="B1450" s="47" t="s">
        <v>989</v>
      </c>
      <c r="C1450" s="48" t="s">
        <v>1</v>
      </c>
      <c r="D1450" s="49">
        <v>65.930000000000007</v>
      </c>
      <c r="E1450" s="128">
        <v>343.77</v>
      </c>
      <c r="F1450" s="50">
        <f t="shared" si="28"/>
        <v>22664.756100000002</v>
      </c>
      <c r="G1450" s="128">
        <v>438.61</v>
      </c>
      <c r="H1450" s="128">
        <v>28917.56</v>
      </c>
    </row>
    <row r="1451" spans="1:8" ht="17.25" customHeight="1" outlineLevel="2" x14ac:dyDescent="0.3">
      <c r="A1451" s="67" t="s">
        <v>990</v>
      </c>
      <c r="B1451" s="121" t="s">
        <v>991</v>
      </c>
      <c r="C1451" s="69" t="s">
        <v>1</v>
      </c>
      <c r="D1451" s="70">
        <v>31.5</v>
      </c>
      <c r="E1451" s="128">
        <v>282.58</v>
      </c>
      <c r="F1451" s="87">
        <f t="shared" si="28"/>
        <v>8901.2699999999986</v>
      </c>
      <c r="G1451" s="128">
        <v>395.35</v>
      </c>
      <c r="H1451" s="128">
        <v>12453.53</v>
      </c>
    </row>
    <row r="1452" spans="1:8" ht="17.25" customHeight="1" outlineLevel="2" x14ac:dyDescent="0.3">
      <c r="A1452" s="46" t="s">
        <v>992</v>
      </c>
      <c r="B1452" s="47" t="s">
        <v>993</v>
      </c>
      <c r="C1452" s="48" t="s">
        <v>1</v>
      </c>
      <c r="D1452" s="49">
        <v>158.47</v>
      </c>
      <c r="E1452" s="128">
        <v>221.67</v>
      </c>
      <c r="F1452" s="50">
        <f t="shared" si="28"/>
        <v>35128.044900000001</v>
      </c>
      <c r="G1452" s="128">
        <v>235.21</v>
      </c>
      <c r="H1452" s="128">
        <v>37273.730000000003</v>
      </c>
    </row>
    <row r="1453" spans="1:8" ht="17.25" customHeight="1" outlineLevel="2" x14ac:dyDescent="0.3">
      <c r="A1453" s="46" t="s">
        <v>967</v>
      </c>
      <c r="B1453" s="47" t="s">
        <v>968</v>
      </c>
      <c r="C1453" s="48" t="s">
        <v>969</v>
      </c>
      <c r="D1453" s="49">
        <v>228.8</v>
      </c>
      <c r="E1453" s="128">
        <v>48.9</v>
      </c>
      <c r="F1453" s="50">
        <f t="shared" si="28"/>
        <v>11188.32</v>
      </c>
      <c r="G1453" s="128">
        <v>72.290000000000006</v>
      </c>
      <c r="H1453" s="128">
        <v>16539.95</v>
      </c>
    </row>
    <row r="1454" spans="1:8" ht="17.25" customHeight="1" outlineLevel="2" x14ac:dyDescent="0.3">
      <c r="A1454" s="46" t="s">
        <v>970</v>
      </c>
      <c r="B1454" s="47" t="s">
        <v>971</v>
      </c>
      <c r="C1454" s="48" t="s">
        <v>1</v>
      </c>
      <c r="D1454" s="49">
        <v>312.75</v>
      </c>
      <c r="E1454" s="128">
        <v>225.46</v>
      </c>
      <c r="F1454" s="50">
        <f t="shared" si="28"/>
        <v>70512.615000000005</v>
      </c>
      <c r="G1454" s="128">
        <v>214.31</v>
      </c>
      <c r="H1454" s="128">
        <v>67025.45</v>
      </c>
    </row>
    <row r="1455" spans="1:8" ht="17.25" customHeight="1" outlineLevel="2" x14ac:dyDescent="0.3">
      <c r="A1455" s="46" t="s">
        <v>972</v>
      </c>
      <c r="B1455" s="47" t="s">
        <v>973</v>
      </c>
      <c r="C1455" s="48" t="s">
        <v>1</v>
      </c>
      <c r="D1455" s="49">
        <v>69.84</v>
      </c>
      <c r="E1455" s="128">
        <v>229.31</v>
      </c>
      <c r="F1455" s="50">
        <f t="shared" si="28"/>
        <v>16015.010400000001</v>
      </c>
      <c r="G1455" s="128">
        <v>221.18</v>
      </c>
      <c r="H1455" s="128">
        <v>15447.21</v>
      </c>
    </row>
    <row r="1456" spans="1:8" ht="17.25" customHeight="1" outlineLevel="2" x14ac:dyDescent="0.3">
      <c r="A1456" s="46" t="s">
        <v>974</v>
      </c>
      <c r="B1456" s="47" t="s">
        <v>975</v>
      </c>
      <c r="C1456" s="48" t="s">
        <v>1</v>
      </c>
      <c r="D1456" s="49">
        <v>23.76</v>
      </c>
      <c r="E1456" s="128">
        <v>290</v>
      </c>
      <c r="F1456" s="50">
        <f t="shared" si="28"/>
        <v>6890.4000000000005</v>
      </c>
      <c r="G1456" s="128">
        <v>431.09</v>
      </c>
      <c r="H1456" s="128">
        <v>10242.700000000001</v>
      </c>
    </row>
    <row r="1457" spans="1:8" ht="17.25" customHeight="1" outlineLevel="2" x14ac:dyDescent="0.3">
      <c r="A1457" s="46" t="s">
        <v>980</v>
      </c>
      <c r="B1457" s="47" t="s">
        <v>981</v>
      </c>
      <c r="C1457" s="48" t="s">
        <v>1</v>
      </c>
      <c r="D1457" s="49">
        <v>84.13</v>
      </c>
      <c r="E1457" s="128">
        <v>232.2</v>
      </c>
      <c r="F1457" s="50">
        <f t="shared" si="28"/>
        <v>19534.985999999997</v>
      </c>
      <c r="G1457" s="128">
        <v>292.82</v>
      </c>
      <c r="H1457" s="128">
        <v>24634.95</v>
      </c>
    </row>
    <row r="1458" spans="1:8" ht="17.25" customHeight="1" outlineLevel="2" x14ac:dyDescent="0.3">
      <c r="A1458" s="46" t="s">
        <v>994</v>
      </c>
      <c r="B1458" s="47" t="s">
        <v>995</v>
      </c>
      <c r="C1458" s="48" t="s">
        <v>345</v>
      </c>
      <c r="D1458" s="49">
        <v>18</v>
      </c>
      <c r="E1458" s="128">
        <v>216.41</v>
      </c>
      <c r="F1458" s="50">
        <f t="shared" si="28"/>
        <v>3895.38</v>
      </c>
      <c r="G1458" s="128">
        <v>495.46</v>
      </c>
      <c r="H1458" s="128">
        <v>8918.2800000000007</v>
      </c>
    </row>
    <row r="1459" spans="1:8" ht="17.25" customHeight="1" outlineLevel="2" x14ac:dyDescent="0.3">
      <c r="A1459" s="46" t="s">
        <v>996</v>
      </c>
      <c r="B1459" s="47" t="s">
        <v>997</v>
      </c>
      <c r="C1459" s="48" t="s">
        <v>345</v>
      </c>
      <c r="D1459" s="49">
        <v>18</v>
      </c>
      <c r="E1459" s="128">
        <v>155.43</v>
      </c>
      <c r="F1459" s="50">
        <f t="shared" si="28"/>
        <v>2797.7400000000002</v>
      </c>
      <c r="G1459" s="128">
        <v>400.89</v>
      </c>
      <c r="H1459" s="128">
        <v>7216.02</v>
      </c>
    </row>
    <row r="1460" spans="1:8" ht="17.25" customHeight="1" outlineLevel="2" x14ac:dyDescent="0.3">
      <c r="A1460" s="46" t="s">
        <v>998</v>
      </c>
      <c r="B1460" s="47" t="s">
        <v>999</v>
      </c>
      <c r="C1460" s="48" t="s">
        <v>2</v>
      </c>
      <c r="D1460" s="49">
        <f>18*3</f>
        <v>54</v>
      </c>
      <c r="E1460" s="128">
        <v>28.07</v>
      </c>
      <c r="F1460" s="50">
        <f t="shared" si="28"/>
        <v>1515.78</v>
      </c>
      <c r="G1460" s="128">
        <v>36</v>
      </c>
      <c r="H1460" s="128">
        <v>1944</v>
      </c>
    </row>
    <row r="1461" spans="1:8" ht="17.25" customHeight="1" outlineLevel="2" x14ac:dyDescent="0.3">
      <c r="A1461" s="46" t="s">
        <v>1000</v>
      </c>
      <c r="B1461" s="47" t="s">
        <v>1001</v>
      </c>
      <c r="C1461" s="48" t="s">
        <v>345</v>
      </c>
      <c r="D1461" s="49">
        <f>18*18</f>
        <v>324</v>
      </c>
      <c r="E1461" s="128">
        <v>44.27</v>
      </c>
      <c r="F1461" s="50">
        <f t="shared" si="28"/>
        <v>14343.480000000001</v>
      </c>
      <c r="G1461" s="128">
        <v>103.69</v>
      </c>
      <c r="H1461" s="128">
        <v>33595.56</v>
      </c>
    </row>
    <row r="1462" spans="1:8" ht="17.25" customHeight="1" outlineLevel="1" x14ac:dyDescent="0.3">
      <c r="A1462" s="56" t="s">
        <v>1007</v>
      </c>
      <c r="B1462" s="57" t="s">
        <v>959</v>
      </c>
      <c r="C1462" s="58"/>
      <c r="D1462" s="59"/>
      <c r="E1462" s="60"/>
      <c r="F1462" s="90">
        <f>SUM(F1463:F1478)</f>
        <v>445136.80300000001</v>
      </c>
      <c r="G1462" s="126"/>
      <c r="H1462" s="127">
        <v>600568.47</v>
      </c>
    </row>
    <row r="1463" spans="1:8" ht="17.25" customHeight="1" outlineLevel="1" x14ac:dyDescent="0.3">
      <c r="A1463" s="77" t="s">
        <v>978</v>
      </c>
      <c r="B1463" s="78" t="s">
        <v>979</v>
      </c>
      <c r="C1463" s="79" t="s">
        <v>1</v>
      </c>
      <c r="D1463" s="80">
        <v>48.78</v>
      </c>
      <c r="E1463" s="122"/>
      <c r="F1463" s="82"/>
      <c r="G1463" s="128">
        <v>514.01</v>
      </c>
      <c r="H1463" s="128">
        <v>0</v>
      </c>
    </row>
    <row r="1464" spans="1:8" ht="17.25" customHeight="1" outlineLevel="1" x14ac:dyDescent="0.3">
      <c r="A1464" s="46" t="s">
        <v>983</v>
      </c>
      <c r="B1464" s="47" t="s">
        <v>984</v>
      </c>
      <c r="C1464" s="48" t="s">
        <v>1</v>
      </c>
      <c r="D1464" s="49">
        <v>348.18</v>
      </c>
      <c r="E1464" s="128">
        <v>324.17</v>
      </c>
      <c r="F1464" s="50">
        <f t="shared" si="23"/>
        <v>112869.51060000001</v>
      </c>
      <c r="G1464" s="128">
        <v>491.77</v>
      </c>
      <c r="H1464" s="128">
        <v>171224.48</v>
      </c>
    </row>
    <row r="1465" spans="1:8" ht="17.25" customHeight="1" outlineLevel="1" x14ac:dyDescent="0.3">
      <c r="A1465" s="67" t="s">
        <v>985</v>
      </c>
      <c r="B1465" s="121" t="s">
        <v>986</v>
      </c>
      <c r="C1465" s="69" t="s">
        <v>1</v>
      </c>
      <c r="D1465" s="70">
        <v>348.18</v>
      </c>
      <c r="E1465" s="128">
        <v>290.45</v>
      </c>
      <c r="F1465" s="87">
        <f t="shared" ref="F1465:F1478" si="29">D1465*E1465</f>
        <v>101128.88099999999</v>
      </c>
      <c r="G1465" s="128">
        <v>397.53</v>
      </c>
      <c r="H1465" s="128">
        <v>138412</v>
      </c>
    </row>
    <row r="1466" spans="1:8" ht="17.25" customHeight="1" outlineLevel="1" x14ac:dyDescent="0.3">
      <c r="A1466" s="67" t="s">
        <v>987</v>
      </c>
      <c r="B1466" s="121" t="s">
        <v>964</v>
      </c>
      <c r="C1466" s="69" t="s">
        <v>1</v>
      </c>
      <c r="D1466" s="70">
        <v>53.95</v>
      </c>
      <c r="E1466" s="128">
        <v>329.02</v>
      </c>
      <c r="F1466" s="87">
        <f t="shared" si="29"/>
        <v>17750.629000000001</v>
      </c>
      <c r="G1466" s="128">
        <v>495.33</v>
      </c>
      <c r="H1466" s="128">
        <v>26723.05</v>
      </c>
    </row>
    <row r="1467" spans="1:8" ht="17.25" customHeight="1" outlineLevel="1" x14ac:dyDescent="0.3">
      <c r="A1467" s="46" t="s">
        <v>988</v>
      </c>
      <c r="B1467" s="47" t="s">
        <v>989</v>
      </c>
      <c r="C1467" s="48" t="s">
        <v>1</v>
      </c>
      <c r="D1467" s="49">
        <v>65.930000000000007</v>
      </c>
      <c r="E1467" s="128">
        <v>343.77</v>
      </c>
      <c r="F1467" s="50">
        <f t="shared" si="29"/>
        <v>22664.756100000002</v>
      </c>
      <c r="G1467" s="128">
        <v>438.61</v>
      </c>
      <c r="H1467" s="128">
        <v>28917.56</v>
      </c>
    </row>
    <row r="1468" spans="1:8" ht="17.25" customHeight="1" outlineLevel="1" x14ac:dyDescent="0.3">
      <c r="A1468" s="67" t="s">
        <v>990</v>
      </c>
      <c r="B1468" s="121" t="s">
        <v>991</v>
      </c>
      <c r="C1468" s="69" t="s">
        <v>1</v>
      </c>
      <c r="D1468" s="70">
        <v>31.5</v>
      </c>
      <c r="E1468" s="128">
        <v>282.58</v>
      </c>
      <c r="F1468" s="87">
        <f t="shared" si="29"/>
        <v>8901.2699999999986</v>
      </c>
      <c r="G1468" s="128">
        <v>395.35</v>
      </c>
      <c r="H1468" s="128">
        <v>12453.53</v>
      </c>
    </row>
    <row r="1469" spans="1:8" ht="17.25" customHeight="1" outlineLevel="1" x14ac:dyDescent="0.3">
      <c r="A1469" s="46" t="s">
        <v>992</v>
      </c>
      <c r="B1469" s="47" t="s">
        <v>993</v>
      </c>
      <c r="C1469" s="48" t="s">
        <v>1</v>
      </c>
      <c r="D1469" s="49">
        <v>158.47</v>
      </c>
      <c r="E1469" s="128">
        <v>221.67</v>
      </c>
      <c r="F1469" s="50">
        <f t="shared" si="29"/>
        <v>35128.044900000001</v>
      </c>
      <c r="G1469" s="128">
        <v>235.21</v>
      </c>
      <c r="H1469" s="128">
        <v>37273.730000000003</v>
      </c>
    </row>
    <row r="1470" spans="1:8" ht="17.25" customHeight="1" outlineLevel="1" x14ac:dyDescent="0.3">
      <c r="A1470" s="46" t="s">
        <v>967</v>
      </c>
      <c r="B1470" s="47" t="s">
        <v>968</v>
      </c>
      <c r="C1470" s="48" t="s">
        <v>969</v>
      </c>
      <c r="D1470" s="49">
        <v>228.8</v>
      </c>
      <c r="E1470" s="128">
        <v>48.9</v>
      </c>
      <c r="F1470" s="50">
        <f t="shared" si="29"/>
        <v>11188.32</v>
      </c>
      <c r="G1470" s="128">
        <v>72.290000000000006</v>
      </c>
      <c r="H1470" s="128">
        <v>16539.95</v>
      </c>
    </row>
    <row r="1471" spans="1:8" ht="17.25" customHeight="1" outlineLevel="1" x14ac:dyDescent="0.3">
      <c r="A1471" s="46" t="s">
        <v>970</v>
      </c>
      <c r="B1471" s="47" t="s">
        <v>971</v>
      </c>
      <c r="C1471" s="48" t="s">
        <v>1</v>
      </c>
      <c r="D1471" s="49">
        <v>312.75</v>
      </c>
      <c r="E1471" s="128">
        <v>225.46</v>
      </c>
      <c r="F1471" s="50">
        <f t="shared" si="29"/>
        <v>70512.615000000005</v>
      </c>
      <c r="G1471" s="128">
        <v>214.31</v>
      </c>
      <c r="H1471" s="128">
        <v>67025.45</v>
      </c>
    </row>
    <row r="1472" spans="1:8" ht="17.25" customHeight="1" outlineLevel="1" x14ac:dyDescent="0.3">
      <c r="A1472" s="46" t="s">
        <v>972</v>
      </c>
      <c r="B1472" s="47" t="s">
        <v>973</v>
      </c>
      <c r="C1472" s="48" t="s">
        <v>1</v>
      </c>
      <c r="D1472" s="49">
        <v>69.84</v>
      </c>
      <c r="E1472" s="128">
        <v>229.31</v>
      </c>
      <c r="F1472" s="50">
        <f t="shared" si="29"/>
        <v>16015.010400000001</v>
      </c>
      <c r="G1472" s="128">
        <v>221.18</v>
      </c>
      <c r="H1472" s="128">
        <v>15447.21</v>
      </c>
    </row>
    <row r="1473" spans="1:10" ht="17.25" customHeight="1" outlineLevel="1" x14ac:dyDescent="0.3">
      <c r="A1473" s="46" t="s">
        <v>974</v>
      </c>
      <c r="B1473" s="47" t="s">
        <v>975</v>
      </c>
      <c r="C1473" s="48" t="s">
        <v>1</v>
      </c>
      <c r="D1473" s="49">
        <v>23.76</v>
      </c>
      <c r="E1473" s="128">
        <v>290</v>
      </c>
      <c r="F1473" s="50">
        <f t="shared" si="29"/>
        <v>6890.4000000000005</v>
      </c>
      <c r="G1473" s="128">
        <v>431.09</v>
      </c>
      <c r="H1473" s="128">
        <v>10242.700000000001</v>
      </c>
    </row>
    <row r="1474" spans="1:10" ht="17.25" customHeight="1" outlineLevel="1" x14ac:dyDescent="0.3">
      <c r="A1474" s="46" t="s">
        <v>980</v>
      </c>
      <c r="B1474" s="47" t="s">
        <v>981</v>
      </c>
      <c r="C1474" s="48" t="s">
        <v>1</v>
      </c>
      <c r="D1474" s="49">
        <v>84.13</v>
      </c>
      <c r="E1474" s="128">
        <v>232.2</v>
      </c>
      <c r="F1474" s="50">
        <f t="shared" si="29"/>
        <v>19534.985999999997</v>
      </c>
      <c r="G1474" s="128">
        <v>292.82</v>
      </c>
      <c r="H1474" s="128">
        <v>24634.95</v>
      </c>
    </row>
    <row r="1475" spans="1:10" ht="17.25" customHeight="1" outlineLevel="1" x14ac:dyDescent="0.3">
      <c r="A1475" s="46" t="s">
        <v>994</v>
      </c>
      <c r="B1475" s="47" t="s">
        <v>995</v>
      </c>
      <c r="C1475" s="48" t="s">
        <v>345</v>
      </c>
      <c r="D1475" s="49">
        <v>18</v>
      </c>
      <c r="E1475" s="128">
        <v>216.41</v>
      </c>
      <c r="F1475" s="50">
        <f t="shared" si="29"/>
        <v>3895.38</v>
      </c>
      <c r="G1475" s="128">
        <v>495.46</v>
      </c>
      <c r="H1475" s="128">
        <v>8918.2800000000007</v>
      </c>
    </row>
    <row r="1476" spans="1:10" ht="17.25" customHeight="1" outlineLevel="1" x14ac:dyDescent="0.3">
      <c r="A1476" s="46" t="s">
        <v>996</v>
      </c>
      <c r="B1476" s="47" t="s">
        <v>997</v>
      </c>
      <c r="C1476" s="48" t="s">
        <v>345</v>
      </c>
      <c r="D1476" s="49">
        <v>18</v>
      </c>
      <c r="E1476" s="128">
        <v>155.43</v>
      </c>
      <c r="F1476" s="50">
        <f t="shared" si="29"/>
        <v>2797.7400000000002</v>
      </c>
      <c r="G1476" s="128">
        <v>400.89</v>
      </c>
      <c r="H1476" s="128">
        <v>7216.02</v>
      </c>
    </row>
    <row r="1477" spans="1:10" ht="17.25" customHeight="1" outlineLevel="1" x14ac:dyDescent="0.3">
      <c r="A1477" s="46" t="s">
        <v>998</v>
      </c>
      <c r="B1477" s="47" t="s">
        <v>999</v>
      </c>
      <c r="C1477" s="48" t="s">
        <v>2</v>
      </c>
      <c r="D1477" s="49">
        <f>18*3</f>
        <v>54</v>
      </c>
      <c r="E1477" s="128">
        <v>28.07</v>
      </c>
      <c r="F1477" s="50">
        <f t="shared" si="29"/>
        <v>1515.78</v>
      </c>
      <c r="G1477" s="128">
        <v>36</v>
      </c>
      <c r="H1477" s="128">
        <v>1944</v>
      </c>
    </row>
    <row r="1478" spans="1:10" ht="17.25" customHeight="1" outlineLevel="1" x14ac:dyDescent="0.3">
      <c r="A1478" s="46" t="s">
        <v>1000</v>
      </c>
      <c r="B1478" s="47" t="s">
        <v>1001</v>
      </c>
      <c r="C1478" s="48" t="s">
        <v>345</v>
      </c>
      <c r="D1478" s="49">
        <f>18*18</f>
        <v>324</v>
      </c>
      <c r="E1478" s="128">
        <v>44.27</v>
      </c>
      <c r="F1478" s="50">
        <f t="shared" si="29"/>
        <v>14343.480000000001</v>
      </c>
      <c r="G1478" s="128">
        <v>103.69</v>
      </c>
      <c r="H1478" s="128">
        <v>33595.56</v>
      </c>
    </row>
    <row r="1479" spans="1:10" x14ac:dyDescent="0.3">
      <c r="A1479" s="115"/>
      <c r="B1479" s="92"/>
      <c r="C1479" s="116"/>
      <c r="D1479" s="117"/>
      <c r="E1479" s="118"/>
      <c r="F1479" s="118"/>
      <c r="G1479" s="129"/>
      <c r="H1479" s="129"/>
    </row>
    <row r="1480" spans="1:10" ht="17.25" x14ac:dyDescent="0.3">
      <c r="A1480" s="21"/>
      <c r="B1480" s="21"/>
      <c r="C1480" s="22"/>
      <c r="D1480" s="23"/>
      <c r="E1480" s="23" t="s">
        <v>291</v>
      </c>
      <c r="F1480" s="91">
        <f>F1349</f>
        <v>3323341.7037999998</v>
      </c>
      <c r="G1480" s="130" t="s">
        <v>291</v>
      </c>
      <c r="H1480" s="131">
        <v>4491941.5199999996</v>
      </c>
      <c r="J1480" s="66">
        <f>H1480-F1480</f>
        <v>1168599.8161999998</v>
      </c>
    </row>
    <row r="1481" spans="1:10" ht="17.25" x14ac:dyDescent="0.3">
      <c r="A1481" s="21"/>
      <c r="B1481" s="21"/>
      <c r="C1481" s="22"/>
      <c r="D1481" s="23"/>
      <c r="E1481" s="23"/>
      <c r="F1481" s="88"/>
      <c r="G1481" s="130"/>
      <c r="H1481" s="131"/>
    </row>
    <row r="1482" spans="1:10" x14ac:dyDescent="0.3">
      <c r="A1482" s="51" t="s">
        <v>1009</v>
      </c>
      <c r="B1482" s="52" t="s">
        <v>1010</v>
      </c>
      <c r="C1482" s="53"/>
      <c r="D1482" s="54"/>
      <c r="E1482" s="55"/>
      <c r="F1482" s="89">
        <f>F1483+F1500+F1536+F1626+F1637+F1658+F1664+F1668</f>
        <v>6204573.160000002</v>
      </c>
      <c r="G1482" s="125"/>
      <c r="H1482" s="125">
        <f>H1483+H1500+H1536+H1626+H1637+H1658+H1664+H1668</f>
        <v>5449854.0600000005</v>
      </c>
    </row>
    <row r="1483" spans="1:10" ht="17.25" customHeight="1" outlineLevel="1" x14ac:dyDescent="0.3">
      <c r="A1483" s="56">
        <v>1</v>
      </c>
      <c r="B1483" s="57" t="s">
        <v>1011</v>
      </c>
      <c r="C1483" s="58"/>
      <c r="D1483" s="59"/>
      <c r="E1483" s="60"/>
      <c r="F1483" s="90">
        <f>SUM(F1484:F1498)</f>
        <v>3064451.4700000007</v>
      </c>
      <c r="G1483" s="126"/>
      <c r="H1483" s="127">
        <f>SUM(H1484:H1498)</f>
        <v>2617066.9299999997</v>
      </c>
    </row>
    <row r="1484" spans="1:10" ht="17.25" customHeight="1" outlineLevel="2" x14ac:dyDescent="0.3">
      <c r="A1484" s="46">
        <f>A1483+0.01</f>
        <v>1.01</v>
      </c>
      <c r="B1484" s="47" t="s">
        <v>1012</v>
      </c>
      <c r="C1484" s="48" t="s">
        <v>403</v>
      </c>
      <c r="D1484" s="49">
        <v>1</v>
      </c>
      <c r="E1484" s="128">
        <v>823603.99</v>
      </c>
      <c r="F1484" s="50">
        <f t="shared" ref="F1484:F1547" si="30">E1484*D1484</f>
        <v>823603.99</v>
      </c>
      <c r="G1484" s="128">
        <v>1111392.6000000001</v>
      </c>
      <c r="H1484" s="128">
        <v>1111392.6000000001</v>
      </c>
    </row>
    <row r="1485" spans="1:10" ht="17.25" customHeight="1" outlineLevel="2" x14ac:dyDescent="0.3">
      <c r="A1485" s="46">
        <f t="shared" ref="A1485:A1498" si="31">A1484+0.01</f>
        <v>1.02</v>
      </c>
      <c r="B1485" s="47" t="s">
        <v>1013</v>
      </c>
      <c r="C1485" s="48" t="s">
        <v>403</v>
      </c>
      <c r="D1485" s="49">
        <v>1</v>
      </c>
      <c r="E1485" s="240">
        <v>447266.7</v>
      </c>
      <c r="F1485" s="50">
        <f t="shared" si="30"/>
        <v>447266.7</v>
      </c>
      <c r="G1485" s="128">
        <v>240610.15</v>
      </c>
      <c r="H1485" s="128">
        <v>240610.15</v>
      </c>
      <c r="I1485" s="232" t="s">
        <v>2145</v>
      </c>
    </row>
    <row r="1486" spans="1:10" ht="17.25" customHeight="1" outlineLevel="2" x14ac:dyDescent="0.3">
      <c r="A1486" s="46">
        <f t="shared" si="31"/>
        <v>1.03</v>
      </c>
      <c r="B1486" s="47" t="s">
        <v>1014</v>
      </c>
      <c r="C1486" s="48" t="s">
        <v>403</v>
      </c>
      <c r="D1486" s="49">
        <v>131</v>
      </c>
      <c r="E1486" s="328">
        <v>9637.7900000000009</v>
      </c>
      <c r="F1486" s="50">
        <f t="shared" si="30"/>
        <v>1262550.4900000002</v>
      </c>
      <c r="G1486" s="128">
        <v>6013.39</v>
      </c>
      <c r="H1486" s="128">
        <v>787754.09</v>
      </c>
    </row>
    <row r="1487" spans="1:10" ht="17.25" customHeight="1" outlineLevel="2" x14ac:dyDescent="0.3">
      <c r="A1487" s="46">
        <f t="shared" si="31"/>
        <v>1.04</v>
      </c>
      <c r="B1487" s="47" t="s">
        <v>1015</v>
      </c>
      <c r="C1487" s="48" t="s">
        <v>403</v>
      </c>
      <c r="D1487" s="49">
        <v>14</v>
      </c>
      <c r="E1487" s="128">
        <v>9637.7900000000009</v>
      </c>
      <c r="F1487" s="50">
        <f t="shared" si="30"/>
        <v>134929.06</v>
      </c>
      <c r="G1487" s="128">
        <v>5862.0700000000006</v>
      </c>
      <c r="H1487" s="128">
        <v>82068.98</v>
      </c>
    </row>
    <row r="1488" spans="1:10" ht="17.25" customHeight="1" outlineLevel="2" x14ac:dyDescent="0.3">
      <c r="A1488" s="46">
        <f t="shared" si="31"/>
        <v>1.05</v>
      </c>
      <c r="B1488" s="47" t="s">
        <v>1016</v>
      </c>
      <c r="C1488" s="48" t="s">
        <v>403</v>
      </c>
      <c r="D1488" s="49">
        <v>2</v>
      </c>
      <c r="E1488" s="128">
        <v>12421.41</v>
      </c>
      <c r="F1488" s="50">
        <f t="shared" si="30"/>
        <v>24842.82</v>
      </c>
      <c r="G1488" s="128">
        <v>6699.49</v>
      </c>
      <c r="H1488" s="128">
        <v>13398.98</v>
      </c>
    </row>
    <row r="1489" spans="1:9" ht="17.25" customHeight="1" outlineLevel="2" x14ac:dyDescent="0.3">
      <c r="A1489" s="46">
        <f t="shared" si="31"/>
        <v>1.06</v>
      </c>
      <c r="B1489" s="47" t="s">
        <v>1017</v>
      </c>
      <c r="C1489" s="48" t="s">
        <v>403</v>
      </c>
      <c r="D1489" s="49">
        <v>1</v>
      </c>
      <c r="E1489" s="128">
        <v>12421.41</v>
      </c>
      <c r="F1489" s="50">
        <f t="shared" si="30"/>
        <v>12421.41</v>
      </c>
      <c r="G1489" s="128">
        <v>6548.17</v>
      </c>
      <c r="H1489" s="128">
        <v>6548.17</v>
      </c>
    </row>
    <row r="1490" spans="1:9" ht="17.25" customHeight="1" outlineLevel="2" x14ac:dyDescent="0.3">
      <c r="A1490" s="46">
        <f t="shared" si="31"/>
        <v>1.07</v>
      </c>
      <c r="B1490" s="47" t="s">
        <v>1018</v>
      </c>
      <c r="C1490" s="48" t="s">
        <v>403</v>
      </c>
      <c r="D1490" s="49">
        <v>1</v>
      </c>
      <c r="E1490" s="128">
        <v>13678.67</v>
      </c>
      <c r="F1490" s="50">
        <f t="shared" si="30"/>
        <v>13678.67</v>
      </c>
      <c r="G1490" s="128">
        <v>9204.5300000000007</v>
      </c>
      <c r="H1490" s="128">
        <v>9204.5300000000007</v>
      </c>
    </row>
    <row r="1491" spans="1:9" ht="17.25" customHeight="1" outlineLevel="2" x14ac:dyDescent="0.3">
      <c r="A1491" s="46">
        <f t="shared" si="31"/>
        <v>1.08</v>
      </c>
      <c r="B1491" s="47" t="s">
        <v>1019</v>
      </c>
      <c r="C1491" s="48" t="s">
        <v>403</v>
      </c>
      <c r="D1491" s="49">
        <v>2</v>
      </c>
      <c r="E1491" s="128">
        <v>77164.09</v>
      </c>
      <c r="F1491" s="50">
        <f t="shared" si="30"/>
        <v>154328.18</v>
      </c>
      <c r="G1491" s="128">
        <v>71963.19</v>
      </c>
      <c r="H1491" s="128">
        <v>143926.38</v>
      </c>
    </row>
    <row r="1492" spans="1:9" ht="17.25" customHeight="1" outlineLevel="2" x14ac:dyDescent="0.3">
      <c r="A1492" s="46">
        <f t="shared" si="31"/>
        <v>1.0900000000000001</v>
      </c>
      <c r="B1492" s="47" t="s">
        <v>1020</v>
      </c>
      <c r="C1492" s="48" t="s">
        <v>403</v>
      </c>
      <c r="D1492" s="49">
        <v>1</v>
      </c>
      <c r="E1492" s="128">
        <v>15171.5</v>
      </c>
      <c r="F1492" s="50">
        <f t="shared" si="30"/>
        <v>15171.5</v>
      </c>
      <c r="G1492" s="128">
        <v>13554.62</v>
      </c>
      <c r="H1492" s="128">
        <v>13554.62</v>
      </c>
    </row>
    <row r="1493" spans="1:9" ht="17.25" customHeight="1" outlineLevel="2" x14ac:dyDescent="0.3">
      <c r="A1493" s="46">
        <f t="shared" si="31"/>
        <v>1.1000000000000001</v>
      </c>
      <c r="B1493" s="47" t="s">
        <v>1021</v>
      </c>
      <c r="C1493" s="48" t="s">
        <v>403</v>
      </c>
      <c r="D1493" s="49">
        <v>1</v>
      </c>
      <c r="E1493" s="128">
        <v>15171.5</v>
      </c>
      <c r="F1493" s="50">
        <f t="shared" si="30"/>
        <v>15171.5</v>
      </c>
      <c r="G1493" s="128">
        <v>13554.62</v>
      </c>
      <c r="H1493" s="128">
        <v>13554.62</v>
      </c>
    </row>
    <row r="1494" spans="1:9" ht="17.25" customHeight="1" outlineLevel="2" x14ac:dyDescent="0.3">
      <c r="A1494" s="46">
        <f t="shared" si="31"/>
        <v>1.1100000000000001</v>
      </c>
      <c r="B1494" s="47" t="s">
        <v>1022</v>
      </c>
      <c r="C1494" s="48" t="s">
        <v>403</v>
      </c>
      <c r="D1494" s="49">
        <v>1</v>
      </c>
      <c r="E1494" s="128">
        <v>15171.5</v>
      </c>
      <c r="F1494" s="50">
        <f t="shared" si="30"/>
        <v>15171.5</v>
      </c>
      <c r="G1494" s="128">
        <v>13554.62</v>
      </c>
      <c r="H1494" s="128">
        <v>13554.62</v>
      </c>
    </row>
    <row r="1495" spans="1:9" ht="17.25" customHeight="1" outlineLevel="2" x14ac:dyDescent="0.3">
      <c r="A1495" s="46">
        <f t="shared" si="31"/>
        <v>1.1200000000000001</v>
      </c>
      <c r="B1495" s="47" t="s">
        <v>1023</v>
      </c>
      <c r="C1495" s="48" t="s">
        <v>403</v>
      </c>
      <c r="D1495" s="49">
        <v>9</v>
      </c>
      <c r="E1495" s="128">
        <v>8109.43</v>
      </c>
      <c r="F1495" s="50">
        <f t="shared" si="30"/>
        <v>72984.87</v>
      </c>
      <c r="G1495" s="128">
        <v>14441.289999999999</v>
      </c>
      <c r="H1495" s="128">
        <v>129971.61</v>
      </c>
    </row>
    <row r="1496" spans="1:9" ht="17.25" customHeight="1" outlineLevel="2" x14ac:dyDescent="0.3">
      <c r="A1496" s="46">
        <f t="shared" si="31"/>
        <v>1.1300000000000001</v>
      </c>
      <c r="B1496" s="47" t="s">
        <v>1024</v>
      </c>
      <c r="C1496" s="48" t="s">
        <v>403</v>
      </c>
      <c r="D1496" s="49">
        <v>1</v>
      </c>
      <c r="E1496" s="128">
        <v>8309.9699999999993</v>
      </c>
      <c r="F1496" s="50">
        <f t="shared" si="30"/>
        <v>8309.9699999999993</v>
      </c>
      <c r="G1496" s="128">
        <v>26030.68</v>
      </c>
      <c r="H1496" s="128">
        <v>26030.68</v>
      </c>
    </row>
    <row r="1497" spans="1:9" ht="17.25" customHeight="1" outlineLevel="2" x14ac:dyDescent="0.3">
      <c r="A1497" s="46">
        <f t="shared" si="31"/>
        <v>1.1400000000000001</v>
      </c>
      <c r="B1497" s="47" t="s">
        <v>1025</v>
      </c>
      <c r="C1497" s="48" t="s">
        <v>403</v>
      </c>
      <c r="D1497" s="49">
        <v>1</v>
      </c>
      <c r="E1497" s="128">
        <v>12965.37</v>
      </c>
      <c r="F1497" s="50">
        <f t="shared" si="30"/>
        <v>12965.37</v>
      </c>
      <c r="G1497" s="128">
        <v>15771.060000000001</v>
      </c>
      <c r="H1497" s="128">
        <v>15771.06</v>
      </c>
    </row>
    <row r="1498" spans="1:9" ht="17.25" customHeight="1" outlineLevel="2" x14ac:dyDescent="0.3">
      <c r="A1498" s="46">
        <f t="shared" si="31"/>
        <v>1.1500000000000001</v>
      </c>
      <c r="B1498" s="47" t="s">
        <v>1026</v>
      </c>
      <c r="C1498" s="48" t="s">
        <v>1027</v>
      </c>
      <c r="D1498" s="49">
        <v>1</v>
      </c>
      <c r="E1498" s="328">
        <v>51055.44</v>
      </c>
      <c r="F1498" s="50">
        <f t="shared" si="30"/>
        <v>51055.44</v>
      </c>
      <c r="G1498" s="128">
        <v>9725.84</v>
      </c>
      <c r="H1498" s="128">
        <v>9725.84</v>
      </c>
    </row>
    <row r="1499" spans="1:9" ht="17.25" customHeight="1" outlineLevel="1" x14ac:dyDescent="0.3">
      <c r="A1499" s="132"/>
      <c r="B1499" s="133"/>
      <c r="C1499" s="136"/>
      <c r="D1499" s="137"/>
      <c r="E1499" s="138"/>
      <c r="F1499" s="135"/>
      <c r="G1499" s="149"/>
      <c r="H1499" s="135"/>
    </row>
    <row r="1500" spans="1:9" ht="17.25" customHeight="1" outlineLevel="1" x14ac:dyDescent="0.3">
      <c r="A1500" s="56">
        <v>2</v>
      </c>
      <c r="B1500" s="57" t="s">
        <v>1028</v>
      </c>
      <c r="C1500" s="58"/>
      <c r="D1500" s="59"/>
      <c r="E1500" s="60"/>
      <c r="F1500" s="90">
        <f>SUM(F1501:F1534)</f>
        <v>1350384.32</v>
      </c>
      <c r="G1500" s="126"/>
      <c r="H1500" s="127">
        <f>SUM(H1501:H1534)</f>
        <v>901158.58000000007</v>
      </c>
      <c r="I1500" s="66">
        <f>F1500-H1500</f>
        <v>449225.74</v>
      </c>
    </row>
    <row r="1501" spans="1:9" ht="17.25" customHeight="1" outlineLevel="2" x14ac:dyDescent="0.3">
      <c r="A1501" s="46">
        <f>A1500+0.01</f>
        <v>2.0099999999999998</v>
      </c>
      <c r="B1501" s="47" t="s">
        <v>1029</v>
      </c>
      <c r="C1501" s="48" t="s">
        <v>812</v>
      </c>
      <c r="D1501" s="49">
        <v>50</v>
      </c>
      <c r="E1501" s="128">
        <v>49.52</v>
      </c>
      <c r="F1501" s="50">
        <f t="shared" si="30"/>
        <v>2476</v>
      </c>
      <c r="G1501" s="128">
        <v>56.09</v>
      </c>
      <c r="H1501" s="128">
        <v>2804.5</v>
      </c>
    </row>
    <row r="1502" spans="1:9" ht="17.25" customHeight="1" outlineLevel="2" x14ac:dyDescent="0.3">
      <c r="A1502" s="46">
        <f t="shared" ref="A1502:A1534" si="32">A1501+0.01</f>
        <v>2.0199999999999996</v>
      </c>
      <c r="B1502" s="47" t="s">
        <v>1030</v>
      </c>
      <c r="C1502" s="48" t="s">
        <v>812</v>
      </c>
      <c r="D1502" s="49">
        <v>3950</v>
      </c>
      <c r="E1502" s="128">
        <v>52.1</v>
      </c>
      <c r="F1502" s="50">
        <f>E1502*D1502</f>
        <v>205795</v>
      </c>
      <c r="G1502" s="128">
        <v>59.87</v>
      </c>
      <c r="H1502" s="128">
        <v>236486.5</v>
      </c>
    </row>
    <row r="1503" spans="1:9" ht="17.25" customHeight="1" outlineLevel="2" x14ac:dyDescent="0.3">
      <c r="A1503" s="46">
        <f t="shared" si="32"/>
        <v>2.0299999999999994</v>
      </c>
      <c r="B1503" s="47" t="s">
        <v>1031</v>
      </c>
      <c r="C1503" s="48" t="s">
        <v>812</v>
      </c>
      <c r="D1503" s="49">
        <v>1855</v>
      </c>
      <c r="E1503" s="128">
        <v>53.81</v>
      </c>
      <c r="F1503" s="50">
        <f t="shared" si="30"/>
        <v>99817.55</v>
      </c>
      <c r="G1503" s="128">
        <v>63.65</v>
      </c>
      <c r="H1503" s="128">
        <v>118070.75</v>
      </c>
    </row>
    <row r="1504" spans="1:9" ht="17.25" customHeight="1" outlineLevel="2" x14ac:dyDescent="0.3">
      <c r="A1504" s="46">
        <f t="shared" si="32"/>
        <v>2.0399999999999991</v>
      </c>
      <c r="B1504" s="47" t="s">
        <v>1032</v>
      </c>
      <c r="C1504" s="48" t="s">
        <v>1</v>
      </c>
      <c r="D1504" s="49">
        <v>621</v>
      </c>
      <c r="E1504" s="151">
        <v>282.08</v>
      </c>
      <c r="F1504" s="82">
        <f t="shared" si="30"/>
        <v>175171.68</v>
      </c>
      <c r="G1504" s="128">
        <v>127.65</v>
      </c>
      <c r="H1504" s="128">
        <v>79270.649999999994</v>
      </c>
      <c r="I1504" s="232" t="s">
        <v>2145</v>
      </c>
    </row>
    <row r="1505" spans="1:9" ht="17.25" customHeight="1" outlineLevel="2" x14ac:dyDescent="0.3">
      <c r="A1505" s="46">
        <f t="shared" si="32"/>
        <v>2.0499999999999989</v>
      </c>
      <c r="B1505" s="47" t="s">
        <v>1033</v>
      </c>
      <c r="C1505" s="48" t="s">
        <v>403</v>
      </c>
      <c r="D1505" s="49">
        <v>167</v>
      </c>
      <c r="E1505" s="128">
        <v>408.66</v>
      </c>
      <c r="F1505" s="50">
        <f t="shared" si="30"/>
        <v>68246.22</v>
      </c>
      <c r="G1505" s="128">
        <v>413.94</v>
      </c>
      <c r="H1505" s="128">
        <v>69127.98</v>
      </c>
    </row>
    <row r="1506" spans="1:9" ht="17.25" customHeight="1" outlineLevel="2" x14ac:dyDescent="0.3">
      <c r="A1506" s="46">
        <f t="shared" si="32"/>
        <v>2.0599999999999987</v>
      </c>
      <c r="B1506" s="47" t="s">
        <v>1034</v>
      </c>
      <c r="C1506" s="48" t="s">
        <v>969</v>
      </c>
      <c r="D1506" s="49">
        <v>50</v>
      </c>
      <c r="E1506" s="128">
        <v>155.41999999999999</v>
      </c>
      <c r="F1506" s="50">
        <f t="shared" si="30"/>
        <v>7770.9999999999991</v>
      </c>
      <c r="G1506" s="128">
        <v>89.07</v>
      </c>
      <c r="H1506" s="128">
        <v>4453.5</v>
      </c>
    </row>
    <row r="1507" spans="1:9" ht="17.25" customHeight="1" outlineLevel="2" x14ac:dyDescent="0.3">
      <c r="A1507" s="46">
        <f t="shared" si="32"/>
        <v>2.0699999999999985</v>
      </c>
      <c r="B1507" s="47" t="s">
        <v>1035</v>
      </c>
      <c r="C1507" s="48" t="s">
        <v>969</v>
      </c>
      <c r="D1507" s="49">
        <v>23</v>
      </c>
      <c r="E1507" s="128">
        <v>182.67</v>
      </c>
      <c r="F1507" s="50">
        <f t="shared" si="30"/>
        <v>4201.41</v>
      </c>
      <c r="G1507" s="128">
        <v>104.09</v>
      </c>
      <c r="H1507" s="128">
        <v>2394.0700000000002</v>
      </c>
    </row>
    <row r="1508" spans="1:9" ht="17.25" customHeight="1" outlineLevel="2" x14ac:dyDescent="0.3">
      <c r="A1508" s="46">
        <f t="shared" si="32"/>
        <v>2.0799999999999983</v>
      </c>
      <c r="B1508" s="47" t="s">
        <v>1036</v>
      </c>
      <c r="C1508" s="48" t="s">
        <v>969</v>
      </c>
      <c r="D1508" s="49">
        <v>3</v>
      </c>
      <c r="E1508" s="128">
        <v>210.04</v>
      </c>
      <c r="F1508" s="50">
        <f t="shared" si="30"/>
        <v>630.12</v>
      </c>
      <c r="G1508" s="128">
        <v>122.04</v>
      </c>
      <c r="H1508" s="128">
        <v>366.12</v>
      </c>
    </row>
    <row r="1509" spans="1:9" ht="17.25" customHeight="1" outlineLevel="2" x14ac:dyDescent="0.3">
      <c r="A1509" s="46">
        <f t="shared" si="32"/>
        <v>2.0899999999999981</v>
      </c>
      <c r="B1509" s="47" t="s">
        <v>1037</v>
      </c>
      <c r="C1509" s="48" t="s">
        <v>403</v>
      </c>
      <c r="D1509" s="49">
        <v>40</v>
      </c>
      <c r="E1509" s="128">
        <v>128.66999999999999</v>
      </c>
      <c r="F1509" s="50">
        <f t="shared" si="30"/>
        <v>5146.7999999999993</v>
      </c>
      <c r="G1509" s="128">
        <v>43.51</v>
      </c>
      <c r="H1509" s="128">
        <v>1740.4</v>
      </c>
    </row>
    <row r="1510" spans="1:9" ht="17.25" customHeight="1" outlineLevel="2" x14ac:dyDescent="0.3">
      <c r="A1510" s="46">
        <f t="shared" si="32"/>
        <v>2.0999999999999979</v>
      </c>
      <c r="B1510" s="47" t="s">
        <v>1038</v>
      </c>
      <c r="C1510" s="48" t="s">
        <v>403</v>
      </c>
      <c r="D1510" s="49">
        <v>46</v>
      </c>
      <c r="E1510" s="128">
        <v>137.93</v>
      </c>
      <c r="F1510" s="50">
        <f t="shared" si="30"/>
        <v>6344.7800000000007</v>
      </c>
      <c r="G1510" s="128">
        <v>52.19</v>
      </c>
      <c r="H1510" s="128">
        <v>2400.7399999999998</v>
      </c>
    </row>
    <row r="1511" spans="1:9" ht="17.25" customHeight="1" outlineLevel="2" x14ac:dyDescent="0.3">
      <c r="A1511" s="46">
        <f t="shared" si="32"/>
        <v>2.1099999999999977</v>
      </c>
      <c r="B1511" s="47" t="s">
        <v>1039</v>
      </c>
      <c r="C1511" s="48" t="s">
        <v>403</v>
      </c>
      <c r="D1511" s="49">
        <v>4</v>
      </c>
      <c r="E1511" s="128">
        <v>164.54</v>
      </c>
      <c r="F1511" s="50">
        <f t="shared" si="30"/>
        <v>658.16</v>
      </c>
      <c r="G1511" s="128">
        <v>63.32</v>
      </c>
      <c r="H1511" s="128">
        <v>253.28</v>
      </c>
    </row>
    <row r="1512" spans="1:9" ht="17.25" customHeight="1" outlineLevel="2" x14ac:dyDescent="0.3">
      <c r="A1512" s="46">
        <f t="shared" si="32"/>
        <v>2.1199999999999974</v>
      </c>
      <c r="B1512" s="47" t="s">
        <v>1040</v>
      </c>
      <c r="C1512" s="48" t="s">
        <v>403</v>
      </c>
      <c r="D1512" s="49">
        <v>6</v>
      </c>
      <c r="E1512" s="151">
        <v>1623.86</v>
      </c>
      <c r="F1512" s="50">
        <f t="shared" si="30"/>
        <v>9743.16</v>
      </c>
      <c r="G1512" s="128">
        <v>1742.36</v>
      </c>
      <c r="H1512" s="128">
        <v>10454.16</v>
      </c>
      <c r="I1512" s="232" t="s">
        <v>2145</v>
      </c>
    </row>
    <row r="1513" spans="1:9" ht="17.25" customHeight="1" outlineLevel="2" x14ac:dyDescent="0.3">
      <c r="A1513" s="46">
        <f t="shared" si="32"/>
        <v>2.1299999999999972</v>
      </c>
      <c r="B1513" s="47" t="s">
        <v>1041</v>
      </c>
      <c r="C1513" s="48" t="s">
        <v>403</v>
      </c>
      <c r="D1513" s="49">
        <v>1</v>
      </c>
      <c r="E1513" s="151">
        <v>1540.11</v>
      </c>
      <c r="F1513" s="50">
        <f t="shared" si="30"/>
        <v>1540.11</v>
      </c>
      <c r="G1513" s="128">
        <v>1364</v>
      </c>
      <c r="H1513" s="128">
        <v>1364</v>
      </c>
      <c r="I1513" s="232" t="s">
        <v>2145</v>
      </c>
    </row>
    <row r="1514" spans="1:9" ht="17.25" customHeight="1" outlineLevel="2" x14ac:dyDescent="0.3">
      <c r="A1514" s="46">
        <f t="shared" si="32"/>
        <v>2.139999999999997</v>
      </c>
      <c r="B1514" s="47" t="s">
        <v>1042</v>
      </c>
      <c r="C1514" s="48" t="s">
        <v>403</v>
      </c>
      <c r="D1514" s="49">
        <v>1</v>
      </c>
      <c r="E1514" s="151">
        <v>2723.21</v>
      </c>
      <c r="F1514" s="50">
        <f t="shared" si="30"/>
        <v>2723.21</v>
      </c>
      <c r="G1514" s="128">
        <v>1924.97</v>
      </c>
      <c r="H1514" s="128">
        <v>1924.97</v>
      </c>
      <c r="I1514" s="232" t="s">
        <v>2145</v>
      </c>
    </row>
    <row r="1515" spans="1:9" ht="17.25" customHeight="1" outlineLevel="2" x14ac:dyDescent="0.3">
      <c r="A1515" s="46">
        <f t="shared" si="32"/>
        <v>2.1499999999999968</v>
      </c>
      <c r="B1515" s="47" t="s">
        <v>1043</v>
      </c>
      <c r="C1515" s="48" t="s">
        <v>403</v>
      </c>
      <c r="D1515" s="49">
        <v>2</v>
      </c>
      <c r="E1515" s="151">
        <v>842.1</v>
      </c>
      <c r="F1515" s="50">
        <f t="shared" si="30"/>
        <v>1684.2</v>
      </c>
      <c r="G1515" s="128">
        <v>596.66999999999996</v>
      </c>
      <c r="H1515" s="128">
        <v>1193.3399999999999</v>
      </c>
      <c r="I1515" s="232" t="s">
        <v>2145</v>
      </c>
    </row>
    <row r="1516" spans="1:9" ht="17.25" customHeight="1" outlineLevel="2" x14ac:dyDescent="0.3">
      <c r="A1516" s="46">
        <f t="shared" si="32"/>
        <v>2.1599999999999966</v>
      </c>
      <c r="B1516" s="47" t="s">
        <v>1044</v>
      </c>
      <c r="C1516" s="48" t="s">
        <v>403</v>
      </c>
      <c r="D1516" s="49">
        <v>5</v>
      </c>
      <c r="E1516" s="151">
        <v>674.39</v>
      </c>
      <c r="F1516" s="50">
        <f t="shared" si="30"/>
        <v>3371.95</v>
      </c>
      <c r="G1516" s="128">
        <v>529.02</v>
      </c>
      <c r="H1516" s="128">
        <v>2645.1</v>
      </c>
      <c r="I1516" s="232" t="s">
        <v>2145</v>
      </c>
    </row>
    <row r="1517" spans="1:9" ht="17.25" customHeight="1" outlineLevel="2" x14ac:dyDescent="0.3">
      <c r="A1517" s="46">
        <f t="shared" si="32"/>
        <v>2.1699999999999964</v>
      </c>
      <c r="B1517" s="47" t="s">
        <v>1045</v>
      </c>
      <c r="C1517" s="48" t="s">
        <v>403</v>
      </c>
      <c r="D1517" s="49">
        <v>4</v>
      </c>
      <c r="E1517" s="151">
        <v>1029.75</v>
      </c>
      <c r="F1517" s="50">
        <f t="shared" si="30"/>
        <v>4119</v>
      </c>
      <c r="G1517" s="128">
        <v>529.63</v>
      </c>
      <c r="H1517" s="128">
        <v>2118.52</v>
      </c>
      <c r="I1517" s="232" t="s">
        <v>2145</v>
      </c>
    </row>
    <row r="1518" spans="1:9" ht="17.25" customHeight="1" outlineLevel="2" x14ac:dyDescent="0.3">
      <c r="A1518" s="46">
        <f t="shared" si="32"/>
        <v>2.1799999999999962</v>
      </c>
      <c r="B1518" s="47" t="s">
        <v>1046</v>
      </c>
      <c r="C1518" s="48" t="s">
        <v>403</v>
      </c>
      <c r="D1518" s="49">
        <v>14</v>
      </c>
      <c r="E1518" s="151">
        <v>1029.75</v>
      </c>
      <c r="F1518" s="50">
        <f t="shared" si="30"/>
        <v>14416.5</v>
      </c>
      <c r="G1518" s="128">
        <v>530.86</v>
      </c>
      <c r="H1518" s="128">
        <v>7432.04</v>
      </c>
      <c r="I1518" s="232" t="s">
        <v>2145</v>
      </c>
    </row>
    <row r="1519" spans="1:9" ht="17.25" customHeight="1" outlineLevel="2" x14ac:dyDescent="0.3">
      <c r="A1519" s="46">
        <f t="shared" si="32"/>
        <v>2.1899999999999959</v>
      </c>
      <c r="B1519" s="47" t="s">
        <v>1047</v>
      </c>
      <c r="C1519" s="48" t="s">
        <v>403</v>
      </c>
      <c r="D1519" s="49">
        <v>1</v>
      </c>
      <c r="E1519" s="151">
        <v>1549</v>
      </c>
      <c r="F1519" s="50">
        <f t="shared" si="30"/>
        <v>1549</v>
      </c>
      <c r="G1519" s="128">
        <v>615.5</v>
      </c>
      <c r="H1519" s="128">
        <v>615.5</v>
      </c>
      <c r="I1519" s="232" t="s">
        <v>2145</v>
      </c>
    </row>
    <row r="1520" spans="1:9" ht="17.25" customHeight="1" outlineLevel="2" x14ac:dyDescent="0.3">
      <c r="A1520" s="46">
        <f t="shared" si="32"/>
        <v>2.1999999999999957</v>
      </c>
      <c r="B1520" s="47" t="s">
        <v>1048</v>
      </c>
      <c r="C1520" s="48" t="s">
        <v>403</v>
      </c>
      <c r="D1520" s="49">
        <v>1</v>
      </c>
      <c r="E1520" s="151">
        <v>1514.85</v>
      </c>
      <c r="F1520" s="50">
        <f t="shared" si="30"/>
        <v>1514.85</v>
      </c>
      <c r="G1520" s="128">
        <v>737.57</v>
      </c>
      <c r="H1520" s="128">
        <v>737.57</v>
      </c>
      <c r="I1520" s="232" t="s">
        <v>2145</v>
      </c>
    </row>
    <row r="1521" spans="1:10" ht="17.25" customHeight="1" outlineLevel="2" x14ac:dyDescent="0.3">
      <c r="A1521" s="46">
        <f t="shared" si="32"/>
        <v>2.2099999999999955</v>
      </c>
      <c r="B1521" s="47" t="s">
        <v>1049</v>
      </c>
      <c r="C1521" s="48" t="s">
        <v>403</v>
      </c>
      <c r="D1521" s="49">
        <v>2</v>
      </c>
      <c r="E1521" s="151">
        <v>1593.08</v>
      </c>
      <c r="F1521" s="50">
        <f t="shared" si="30"/>
        <v>3186.16</v>
      </c>
      <c r="G1521" s="128">
        <v>1112.6199999999999</v>
      </c>
      <c r="H1521" s="128">
        <v>2225.2399999999998</v>
      </c>
      <c r="I1521" s="232" t="s">
        <v>2145</v>
      </c>
    </row>
    <row r="1522" spans="1:10" ht="17.25" customHeight="1" outlineLevel="2" x14ac:dyDescent="0.3">
      <c r="A1522" s="46">
        <f t="shared" si="32"/>
        <v>2.2199999999999953</v>
      </c>
      <c r="B1522" s="47" t="s">
        <v>1050</v>
      </c>
      <c r="C1522" s="48" t="s">
        <v>403</v>
      </c>
      <c r="D1522" s="49">
        <v>1</v>
      </c>
      <c r="E1522" s="151">
        <v>976.26</v>
      </c>
      <c r="F1522" s="50">
        <f t="shared" si="30"/>
        <v>976.26</v>
      </c>
      <c r="G1522" s="128">
        <v>239.02</v>
      </c>
      <c r="H1522" s="128">
        <v>239.02</v>
      </c>
      <c r="I1522" s="232" t="s">
        <v>2145</v>
      </c>
    </row>
    <row r="1523" spans="1:10" ht="17.25" customHeight="1" outlineLevel="2" x14ac:dyDescent="0.3">
      <c r="A1523" s="46">
        <f t="shared" si="32"/>
        <v>2.2299999999999951</v>
      </c>
      <c r="B1523" s="47" t="s">
        <v>1051</v>
      </c>
      <c r="C1523" s="48" t="s">
        <v>403</v>
      </c>
      <c r="D1523" s="49">
        <v>6</v>
      </c>
      <c r="E1523" s="151">
        <v>1002.7</v>
      </c>
      <c r="F1523" s="50">
        <f t="shared" si="30"/>
        <v>6016.2000000000007</v>
      </c>
      <c r="G1523" s="128">
        <v>568.98</v>
      </c>
      <c r="H1523" s="128">
        <v>3413.88</v>
      </c>
      <c r="I1523" s="232" t="s">
        <v>2145</v>
      </c>
    </row>
    <row r="1524" spans="1:10" ht="17.25" customHeight="1" outlineLevel="2" x14ac:dyDescent="0.3">
      <c r="A1524" s="46">
        <f t="shared" si="32"/>
        <v>2.2399999999999949</v>
      </c>
      <c r="B1524" s="47" t="s">
        <v>1052</v>
      </c>
      <c r="C1524" s="48" t="s">
        <v>403</v>
      </c>
      <c r="D1524" s="49">
        <v>4</v>
      </c>
      <c r="E1524" s="151">
        <v>1086.5</v>
      </c>
      <c r="F1524" s="50">
        <f t="shared" si="30"/>
        <v>4346</v>
      </c>
      <c r="G1524" s="128">
        <v>684.04</v>
      </c>
      <c r="H1524" s="128">
        <v>2736.16</v>
      </c>
      <c r="I1524" s="232" t="s">
        <v>2145</v>
      </c>
    </row>
    <row r="1525" spans="1:10" ht="17.25" customHeight="1" outlineLevel="2" x14ac:dyDescent="0.3">
      <c r="A1525" s="46">
        <f t="shared" si="32"/>
        <v>2.2499999999999947</v>
      </c>
      <c r="B1525" s="47" t="s">
        <v>1053</v>
      </c>
      <c r="C1525" s="48" t="s">
        <v>403</v>
      </c>
      <c r="D1525" s="49">
        <v>12</v>
      </c>
      <c r="E1525" s="151">
        <v>535.42999999999995</v>
      </c>
      <c r="F1525" s="50">
        <f t="shared" si="30"/>
        <v>6425.16</v>
      </c>
      <c r="G1525" s="128">
        <v>211.38</v>
      </c>
      <c r="H1525" s="128">
        <v>2536.56</v>
      </c>
      <c r="I1525" s="232" t="s">
        <v>2145</v>
      </c>
    </row>
    <row r="1526" spans="1:10" ht="17.25" customHeight="1" outlineLevel="2" x14ac:dyDescent="0.3">
      <c r="A1526" s="46">
        <f t="shared" si="32"/>
        <v>2.2599999999999945</v>
      </c>
      <c r="B1526" s="47" t="s">
        <v>1054</v>
      </c>
      <c r="C1526" s="48" t="s">
        <v>403</v>
      </c>
      <c r="D1526" s="49">
        <v>252</v>
      </c>
      <c r="E1526" s="151">
        <v>521.04</v>
      </c>
      <c r="F1526" s="50">
        <f t="shared" si="30"/>
        <v>131302.07999999999</v>
      </c>
      <c r="G1526" s="128">
        <v>154.49</v>
      </c>
      <c r="H1526" s="128">
        <v>38931.480000000003</v>
      </c>
      <c r="I1526" s="232" t="s">
        <v>2145</v>
      </c>
    </row>
    <row r="1527" spans="1:10" ht="17.25" customHeight="1" outlineLevel="2" x14ac:dyDescent="0.3">
      <c r="A1527" s="46">
        <f t="shared" si="32"/>
        <v>2.2699999999999942</v>
      </c>
      <c r="B1527" s="47" t="s">
        <v>1055</v>
      </c>
      <c r="C1527" s="48" t="s">
        <v>403</v>
      </c>
      <c r="D1527" s="49">
        <v>149</v>
      </c>
      <c r="E1527" s="151">
        <v>1460.06</v>
      </c>
      <c r="F1527" s="50">
        <f t="shared" si="30"/>
        <v>217548.94</v>
      </c>
      <c r="G1527" s="128">
        <v>1099.19</v>
      </c>
      <c r="H1527" s="128">
        <v>163779.31</v>
      </c>
      <c r="I1527" s="232" t="s">
        <v>2145</v>
      </c>
    </row>
    <row r="1528" spans="1:10" ht="17.25" customHeight="1" outlineLevel="2" x14ac:dyDescent="0.3">
      <c r="A1528" s="46">
        <f t="shared" si="32"/>
        <v>2.279999999999994</v>
      </c>
      <c r="B1528" s="47" t="s">
        <v>1056</v>
      </c>
      <c r="C1528" s="48" t="s">
        <v>403</v>
      </c>
      <c r="D1528" s="49">
        <v>126</v>
      </c>
      <c r="E1528" s="151">
        <v>1514.01</v>
      </c>
      <c r="F1528" s="50">
        <f t="shared" si="30"/>
        <v>190765.26</v>
      </c>
      <c r="G1528" s="128">
        <v>533.87</v>
      </c>
      <c r="H1528" s="128">
        <v>67267.62</v>
      </c>
    </row>
    <row r="1529" spans="1:10" ht="17.25" customHeight="1" outlineLevel="2" x14ac:dyDescent="0.3">
      <c r="A1529" s="46">
        <f t="shared" si="32"/>
        <v>2.2899999999999938</v>
      </c>
      <c r="B1529" s="47" t="s">
        <v>1057</v>
      </c>
      <c r="C1529" s="48" t="s">
        <v>403</v>
      </c>
      <c r="D1529" s="49">
        <v>2</v>
      </c>
      <c r="E1529" s="128">
        <v>1006.16</v>
      </c>
      <c r="F1529" s="50">
        <f t="shared" si="30"/>
        <v>2012.32</v>
      </c>
      <c r="G1529" s="128">
        <v>754.23</v>
      </c>
      <c r="H1529" s="128">
        <v>1508.46</v>
      </c>
    </row>
    <row r="1530" spans="1:10" ht="17.25" customHeight="1" outlineLevel="2" x14ac:dyDescent="0.3">
      <c r="A1530" s="46">
        <f t="shared" si="32"/>
        <v>2.2999999999999936</v>
      </c>
      <c r="B1530" s="47" t="s">
        <v>1058</v>
      </c>
      <c r="C1530" s="48" t="s">
        <v>403</v>
      </c>
      <c r="D1530" s="49">
        <v>9</v>
      </c>
      <c r="E1530" s="128">
        <v>896.2</v>
      </c>
      <c r="F1530" s="50">
        <f t="shared" si="30"/>
        <v>8065.8</v>
      </c>
      <c r="G1530" s="128">
        <v>457.4</v>
      </c>
      <c r="H1530" s="128">
        <v>4116.6000000000004</v>
      </c>
    </row>
    <row r="1531" spans="1:10" ht="17.25" customHeight="1" outlineLevel="2" x14ac:dyDescent="0.3">
      <c r="A1531" s="46">
        <f t="shared" si="32"/>
        <v>2.3099999999999934</v>
      </c>
      <c r="B1531" s="47" t="s">
        <v>1059</v>
      </c>
      <c r="C1531" s="48" t="s">
        <v>403</v>
      </c>
      <c r="D1531" s="49">
        <v>21</v>
      </c>
      <c r="E1531" s="128">
        <v>958.07</v>
      </c>
      <c r="F1531" s="50">
        <f t="shared" si="30"/>
        <v>20119.47</v>
      </c>
      <c r="G1531" s="128">
        <v>518.61</v>
      </c>
      <c r="H1531" s="128">
        <v>10890.81</v>
      </c>
    </row>
    <row r="1532" spans="1:10" ht="17.25" customHeight="1" outlineLevel="2" x14ac:dyDescent="0.3">
      <c r="A1532" s="46">
        <f t="shared" si="32"/>
        <v>2.3199999999999932</v>
      </c>
      <c r="B1532" s="47" t="s">
        <v>1060</v>
      </c>
      <c r="C1532" s="48" t="s">
        <v>403</v>
      </c>
      <c r="D1532" s="49">
        <v>149</v>
      </c>
      <c r="E1532" s="151">
        <v>778.28</v>
      </c>
      <c r="F1532" s="82">
        <f t="shared" si="30"/>
        <v>115963.72</v>
      </c>
      <c r="G1532" s="128">
        <v>293.62</v>
      </c>
      <c r="H1532" s="128">
        <v>43749.38</v>
      </c>
    </row>
    <row r="1533" spans="1:10" ht="17.25" customHeight="1" outlineLevel="2" x14ac:dyDescent="0.3">
      <c r="A1533" s="46">
        <f t="shared" si="32"/>
        <v>2.329999999999993</v>
      </c>
      <c r="B1533" s="47" t="s">
        <v>1061</v>
      </c>
      <c r="C1533" s="48" t="s">
        <v>403</v>
      </c>
      <c r="D1533" s="49">
        <v>1</v>
      </c>
      <c r="E1533" s="128">
        <v>731.62</v>
      </c>
      <c r="F1533" s="50">
        <f t="shared" si="30"/>
        <v>731.62</v>
      </c>
      <c r="G1533" s="128">
        <v>222.7</v>
      </c>
      <c r="H1533" s="128">
        <v>222.7</v>
      </c>
    </row>
    <row r="1534" spans="1:10" ht="17.25" customHeight="1" outlineLevel="2" x14ac:dyDescent="0.3">
      <c r="A1534" s="46">
        <f t="shared" si="32"/>
        <v>2.3399999999999928</v>
      </c>
      <c r="B1534" s="47" t="s">
        <v>1062</v>
      </c>
      <c r="C1534" s="48" t="s">
        <v>1027</v>
      </c>
      <c r="D1534" s="49">
        <v>1</v>
      </c>
      <c r="E1534" s="128">
        <v>26004.63</v>
      </c>
      <c r="F1534" s="50">
        <f t="shared" si="30"/>
        <v>26004.63</v>
      </c>
      <c r="G1534" s="128">
        <v>13687.67</v>
      </c>
      <c r="H1534" s="128">
        <v>13687.67</v>
      </c>
    </row>
    <row r="1535" spans="1:10" ht="17.25" customHeight="1" outlineLevel="1" x14ac:dyDescent="0.3">
      <c r="A1535" s="132"/>
      <c r="B1535" s="133"/>
      <c r="C1535" s="136"/>
      <c r="D1535" s="137"/>
      <c r="E1535" s="138"/>
      <c r="F1535" s="135"/>
      <c r="G1535" s="138"/>
      <c r="H1535" s="135"/>
    </row>
    <row r="1536" spans="1:10" ht="17.25" customHeight="1" outlineLevel="1" x14ac:dyDescent="0.3">
      <c r="A1536" s="56">
        <v>3</v>
      </c>
      <c r="B1536" s="57" t="s">
        <v>1063</v>
      </c>
      <c r="C1536" s="58"/>
      <c r="D1536" s="59"/>
      <c r="E1536" s="60"/>
      <c r="F1536" s="90">
        <f>SUM(F1537:F1624)</f>
        <v>754455.72000000032</v>
      </c>
      <c r="G1536" s="126"/>
      <c r="H1536" s="127">
        <f>SUM(H1537:H1624)</f>
        <v>1000571.9700000003</v>
      </c>
      <c r="J1536" s="66">
        <f>H1536-F1536</f>
        <v>246116.25</v>
      </c>
    </row>
    <row r="1537" spans="1:8" ht="17.25" customHeight="1" outlineLevel="2" x14ac:dyDescent="0.3">
      <c r="A1537" s="46">
        <f>A1536+0.01</f>
        <v>3.01</v>
      </c>
      <c r="B1537" s="47" t="s">
        <v>1064</v>
      </c>
      <c r="C1537" s="48" t="s">
        <v>403</v>
      </c>
      <c r="D1537" s="49">
        <v>1040</v>
      </c>
      <c r="E1537" s="128">
        <v>93.4</v>
      </c>
      <c r="F1537" s="50">
        <f t="shared" si="30"/>
        <v>97136</v>
      </c>
      <c r="G1537" s="128">
        <v>141.29</v>
      </c>
      <c r="H1537" s="128">
        <v>146941.6</v>
      </c>
    </row>
    <row r="1538" spans="1:8" ht="17.25" customHeight="1" outlineLevel="2" x14ac:dyDescent="0.3">
      <c r="A1538" s="46">
        <f t="shared" ref="A1538:A1601" si="33">A1537+0.01</f>
        <v>3.0199999999999996</v>
      </c>
      <c r="B1538" s="47" t="s">
        <v>1065</v>
      </c>
      <c r="C1538" s="48" t="s">
        <v>403</v>
      </c>
      <c r="D1538" s="49">
        <v>3</v>
      </c>
      <c r="E1538" s="128">
        <v>103.89</v>
      </c>
      <c r="F1538" s="50">
        <f t="shared" si="30"/>
        <v>311.67</v>
      </c>
      <c r="G1538" s="128">
        <v>162.91</v>
      </c>
      <c r="H1538" s="128">
        <v>488.73</v>
      </c>
    </row>
    <row r="1539" spans="1:8" ht="17.25" customHeight="1" outlineLevel="2" x14ac:dyDescent="0.3">
      <c r="A1539" s="46">
        <f t="shared" si="33"/>
        <v>3.0299999999999994</v>
      </c>
      <c r="B1539" s="47" t="s">
        <v>1066</v>
      </c>
      <c r="C1539" s="48" t="s">
        <v>403</v>
      </c>
      <c r="D1539" s="49">
        <v>4</v>
      </c>
      <c r="E1539" s="128">
        <v>188.57</v>
      </c>
      <c r="F1539" s="50">
        <f t="shared" si="30"/>
        <v>754.28</v>
      </c>
      <c r="G1539" s="128">
        <v>267.26</v>
      </c>
      <c r="H1539" s="128">
        <v>1069.04</v>
      </c>
    </row>
    <row r="1540" spans="1:8" ht="17.25" customHeight="1" outlineLevel="2" x14ac:dyDescent="0.3">
      <c r="A1540" s="46">
        <f t="shared" si="33"/>
        <v>3.0399999999999991</v>
      </c>
      <c r="B1540" s="47" t="s">
        <v>1067</v>
      </c>
      <c r="C1540" s="48" t="s">
        <v>403</v>
      </c>
      <c r="D1540" s="49">
        <v>584</v>
      </c>
      <c r="E1540" s="128">
        <v>201.03</v>
      </c>
      <c r="F1540" s="50">
        <f t="shared" si="30"/>
        <v>117401.52</v>
      </c>
      <c r="G1540" s="128">
        <v>173.33</v>
      </c>
      <c r="H1540" s="128">
        <v>101224.72</v>
      </c>
    </row>
    <row r="1541" spans="1:8" ht="17.25" customHeight="1" outlineLevel="2" x14ac:dyDescent="0.3">
      <c r="A1541" s="46">
        <f t="shared" si="33"/>
        <v>3.0499999999999989</v>
      </c>
      <c r="B1541" s="47" t="s">
        <v>1068</v>
      </c>
      <c r="C1541" s="48" t="s">
        <v>403</v>
      </c>
      <c r="D1541" s="49">
        <v>32</v>
      </c>
      <c r="E1541" s="128">
        <v>210.24</v>
      </c>
      <c r="F1541" s="50">
        <f t="shared" si="30"/>
        <v>6727.68</v>
      </c>
      <c r="G1541" s="128">
        <v>232.92</v>
      </c>
      <c r="H1541" s="128">
        <v>7453.44</v>
      </c>
    </row>
    <row r="1542" spans="1:8" ht="17.25" customHeight="1" outlineLevel="2" x14ac:dyDescent="0.3">
      <c r="A1542" s="46">
        <f t="shared" si="33"/>
        <v>3.0599999999999987</v>
      </c>
      <c r="B1542" s="47" t="s">
        <v>1069</v>
      </c>
      <c r="C1542" s="48" t="s">
        <v>403</v>
      </c>
      <c r="D1542" s="49">
        <v>14</v>
      </c>
      <c r="E1542" s="128">
        <v>287.85000000000002</v>
      </c>
      <c r="F1542" s="50">
        <f t="shared" si="30"/>
        <v>4029.9000000000005</v>
      </c>
      <c r="G1542" s="128">
        <v>313.73</v>
      </c>
      <c r="H1542" s="128">
        <v>4392.22</v>
      </c>
    </row>
    <row r="1543" spans="1:8" ht="17.25" customHeight="1" outlineLevel="2" x14ac:dyDescent="0.3">
      <c r="A1543" s="46">
        <f t="shared" si="33"/>
        <v>3.0699999999999985</v>
      </c>
      <c r="B1543" s="47" t="s">
        <v>1070</v>
      </c>
      <c r="C1543" s="48" t="s">
        <v>403</v>
      </c>
      <c r="D1543" s="49">
        <v>6</v>
      </c>
      <c r="E1543" s="128">
        <v>458.66</v>
      </c>
      <c r="F1543" s="50">
        <f t="shared" si="30"/>
        <v>2751.96</v>
      </c>
      <c r="G1543" s="128">
        <v>471.75</v>
      </c>
      <c r="H1543" s="128">
        <v>2830.5</v>
      </c>
    </row>
    <row r="1544" spans="1:8" ht="17.25" customHeight="1" outlineLevel="2" x14ac:dyDescent="0.3">
      <c r="A1544" s="46">
        <f t="shared" si="33"/>
        <v>3.0799999999999983</v>
      </c>
      <c r="B1544" s="47" t="s">
        <v>1071</v>
      </c>
      <c r="C1544" s="48" t="s">
        <v>403</v>
      </c>
      <c r="D1544" s="49">
        <v>3</v>
      </c>
      <c r="E1544" s="128">
        <v>644.55999999999995</v>
      </c>
      <c r="F1544" s="50">
        <f t="shared" si="30"/>
        <v>1933.6799999999998</v>
      </c>
      <c r="G1544" s="128">
        <v>648.27</v>
      </c>
      <c r="H1544" s="128">
        <v>1944.81</v>
      </c>
    </row>
    <row r="1545" spans="1:8" ht="17.25" customHeight="1" outlineLevel="2" x14ac:dyDescent="0.3">
      <c r="A1545" s="46">
        <f t="shared" si="33"/>
        <v>3.0899999999999981</v>
      </c>
      <c r="B1545" s="47" t="s">
        <v>1072</v>
      </c>
      <c r="C1545" s="48" t="s">
        <v>403</v>
      </c>
      <c r="D1545" s="49">
        <v>2</v>
      </c>
      <c r="E1545" s="128">
        <v>1836.18</v>
      </c>
      <c r="F1545" s="50">
        <f t="shared" si="30"/>
        <v>3672.36</v>
      </c>
      <c r="G1545" s="128">
        <v>2098.84</v>
      </c>
      <c r="H1545" s="128">
        <v>4197.68</v>
      </c>
    </row>
    <row r="1546" spans="1:8" ht="17.25" customHeight="1" outlineLevel="2" x14ac:dyDescent="0.3">
      <c r="A1546" s="46">
        <f t="shared" si="33"/>
        <v>3.0999999999999979</v>
      </c>
      <c r="B1546" s="47" t="s">
        <v>1073</v>
      </c>
      <c r="C1546" s="48" t="s">
        <v>969</v>
      </c>
      <c r="D1546" s="49">
        <v>1074</v>
      </c>
      <c r="E1546" s="128">
        <v>39.56</v>
      </c>
      <c r="F1546" s="50">
        <f t="shared" si="30"/>
        <v>42487.44</v>
      </c>
      <c r="G1546" s="128">
        <v>48.2</v>
      </c>
      <c r="H1546" s="128">
        <v>51766.8</v>
      </c>
    </row>
    <row r="1547" spans="1:8" ht="17.25" customHeight="1" outlineLevel="2" x14ac:dyDescent="0.3">
      <c r="A1547" s="46">
        <f t="shared" si="33"/>
        <v>3.1099999999999977</v>
      </c>
      <c r="B1547" s="47" t="s">
        <v>1074</v>
      </c>
      <c r="C1547" s="48" t="s">
        <v>969</v>
      </c>
      <c r="D1547" s="49">
        <v>125</v>
      </c>
      <c r="E1547" s="128">
        <v>51.74</v>
      </c>
      <c r="F1547" s="50">
        <f t="shared" si="30"/>
        <v>6467.5</v>
      </c>
      <c r="G1547" s="128">
        <v>60.36</v>
      </c>
      <c r="H1547" s="128">
        <v>7545</v>
      </c>
    </row>
    <row r="1548" spans="1:8" ht="17.25" customHeight="1" outlineLevel="2" x14ac:dyDescent="0.3">
      <c r="A1548" s="46">
        <f t="shared" si="33"/>
        <v>3.1199999999999974</v>
      </c>
      <c r="B1548" s="47" t="s">
        <v>1075</v>
      </c>
      <c r="C1548" s="48" t="s">
        <v>969</v>
      </c>
      <c r="D1548" s="49">
        <v>153</v>
      </c>
      <c r="E1548" s="128">
        <v>72.48</v>
      </c>
      <c r="F1548" s="50">
        <f t="shared" ref="F1548:F1611" si="34">E1548*D1548</f>
        <v>11089.44</v>
      </c>
      <c r="G1548" s="128">
        <v>80.17</v>
      </c>
      <c r="H1548" s="128">
        <v>12266.01</v>
      </c>
    </row>
    <row r="1549" spans="1:8" ht="17.25" customHeight="1" outlineLevel="2" x14ac:dyDescent="0.3">
      <c r="A1549" s="46">
        <f t="shared" si="33"/>
        <v>3.1299999999999972</v>
      </c>
      <c r="B1549" s="47" t="s">
        <v>1076</v>
      </c>
      <c r="C1549" s="48" t="s">
        <v>969</v>
      </c>
      <c r="D1549" s="49">
        <v>90</v>
      </c>
      <c r="E1549" s="128">
        <v>97.61</v>
      </c>
      <c r="F1549" s="50">
        <f t="shared" si="34"/>
        <v>8784.9</v>
      </c>
      <c r="G1549" s="128">
        <v>106.74</v>
      </c>
      <c r="H1549" s="128">
        <v>9606.6</v>
      </c>
    </row>
    <row r="1550" spans="1:8" ht="17.25" customHeight="1" outlineLevel="2" x14ac:dyDescent="0.3">
      <c r="A1550" s="46">
        <f t="shared" si="33"/>
        <v>3.139999999999997</v>
      </c>
      <c r="B1550" s="47" t="s">
        <v>1077</v>
      </c>
      <c r="C1550" s="48" t="s">
        <v>969</v>
      </c>
      <c r="D1550" s="49">
        <v>27</v>
      </c>
      <c r="E1550" s="128">
        <v>135.54</v>
      </c>
      <c r="F1550" s="50">
        <f t="shared" si="34"/>
        <v>3659.58</v>
      </c>
      <c r="G1550" s="128">
        <v>144.84</v>
      </c>
      <c r="H1550" s="128">
        <v>3910.68</v>
      </c>
    </row>
    <row r="1551" spans="1:8" ht="17.25" customHeight="1" outlineLevel="2" x14ac:dyDescent="0.3">
      <c r="A1551" s="46">
        <f t="shared" si="33"/>
        <v>3.1499999999999968</v>
      </c>
      <c r="B1551" s="47" t="s">
        <v>1078</v>
      </c>
      <c r="C1551" s="48" t="s">
        <v>969</v>
      </c>
      <c r="D1551" s="49">
        <v>30</v>
      </c>
      <c r="E1551" s="128">
        <v>206.09</v>
      </c>
      <c r="F1551" s="50">
        <f t="shared" si="34"/>
        <v>6182.7</v>
      </c>
      <c r="G1551" s="128">
        <v>210.99</v>
      </c>
      <c r="H1551" s="128">
        <v>6329.7</v>
      </c>
    </row>
    <row r="1552" spans="1:8" ht="17.25" customHeight="1" outlineLevel="2" x14ac:dyDescent="0.3">
      <c r="A1552" s="46">
        <f t="shared" si="33"/>
        <v>3.1599999999999966</v>
      </c>
      <c r="B1552" s="47" t="s">
        <v>1079</v>
      </c>
      <c r="C1552" s="48" t="s">
        <v>969</v>
      </c>
      <c r="D1552" s="49">
        <v>12</v>
      </c>
      <c r="E1552" s="128">
        <v>365.51</v>
      </c>
      <c r="F1552" s="50">
        <f t="shared" si="34"/>
        <v>4386.12</v>
      </c>
      <c r="G1552" s="128">
        <v>370.73</v>
      </c>
      <c r="H1552" s="128">
        <v>4448.76</v>
      </c>
    </row>
    <row r="1553" spans="1:8" ht="17.25" customHeight="1" outlineLevel="2" x14ac:dyDescent="0.3">
      <c r="A1553" s="46">
        <f t="shared" si="33"/>
        <v>3.1699999999999964</v>
      </c>
      <c r="B1553" s="47" t="s">
        <v>1080</v>
      </c>
      <c r="C1553" s="48" t="s">
        <v>969</v>
      </c>
      <c r="D1553" s="49">
        <v>22</v>
      </c>
      <c r="E1553" s="128">
        <v>503.74</v>
      </c>
      <c r="F1553" s="50">
        <f t="shared" si="34"/>
        <v>11082.28</v>
      </c>
      <c r="G1553" s="128">
        <v>521.49</v>
      </c>
      <c r="H1553" s="128">
        <v>11472.78</v>
      </c>
    </row>
    <row r="1554" spans="1:8" ht="17.25" customHeight="1" outlineLevel="2" x14ac:dyDescent="0.3">
      <c r="A1554" s="46">
        <f t="shared" si="33"/>
        <v>3.1799999999999962</v>
      </c>
      <c r="B1554" s="47" t="s">
        <v>1081</v>
      </c>
      <c r="C1554" s="48" t="s">
        <v>403</v>
      </c>
      <c r="D1554" s="49">
        <v>134</v>
      </c>
      <c r="E1554" s="128">
        <v>25.78</v>
      </c>
      <c r="F1554" s="50">
        <f t="shared" si="34"/>
        <v>3454.52</v>
      </c>
      <c r="G1554" s="128">
        <v>53.35</v>
      </c>
      <c r="H1554" s="128">
        <v>7148.9</v>
      </c>
    </row>
    <row r="1555" spans="1:8" ht="17.25" customHeight="1" outlineLevel="2" x14ac:dyDescent="0.3">
      <c r="A1555" s="46">
        <f t="shared" si="33"/>
        <v>3.1899999999999959</v>
      </c>
      <c r="B1555" s="47" t="s">
        <v>1082</v>
      </c>
      <c r="C1555" s="48" t="s">
        <v>403</v>
      </c>
      <c r="D1555" s="49">
        <v>20</v>
      </c>
      <c r="E1555" s="128">
        <v>30.45</v>
      </c>
      <c r="F1555" s="50">
        <f t="shared" si="34"/>
        <v>609</v>
      </c>
      <c r="G1555" s="128">
        <v>63.87</v>
      </c>
      <c r="H1555" s="128">
        <v>1277.4000000000001</v>
      </c>
    </row>
    <row r="1556" spans="1:8" ht="17.25" customHeight="1" outlineLevel="2" x14ac:dyDescent="0.3">
      <c r="A1556" s="46">
        <f t="shared" si="33"/>
        <v>3.1999999999999957</v>
      </c>
      <c r="B1556" s="47" t="s">
        <v>1083</v>
      </c>
      <c r="C1556" s="48" t="s">
        <v>403</v>
      </c>
      <c r="D1556" s="49">
        <v>20</v>
      </c>
      <c r="E1556" s="128">
        <v>35.200000000000003</v>
      </c>
      <c r="F1556" s="50">
        <f t="shared" si="34"/>
        <v>704</v>
      </c>
      <c r="G1556" s="128">
        <v>76.959999999999994</v>
      </c>
      <c r="H1556" s="128">
        <v>1539.2</v>
      </c>
    </row>
    <row r="1557" spans="1:8" ht="17.25" customHeight="1" outlineLevel="2" x14ac:dyDescent="0.3">
      <c r="A1557" s="46">
        <f t="shared" si="33"/>
        <v>3.2099999999999955</v>
      </c>
      <c r="B1557" s="47" t="s">
        <v>1084</v>
      </c>
      <c r="C1557" s="48" t="s">
        <v>403</v>
      </c>
      <c r="D1557" s="49">
        <v>15</v>
      </c>
      <c r="E1557" s="128">
        <v>51.6</v>
      </c>
      <c r="F1557" s="50">
        <f t="shared" si="34"/>
        <v>774</v>
      </c>
      <c r="G1557" s="128">
        <v>98.02</v>
      </c>
      <c r="H1557" s="128">
        <v>1470.3</v>
      </c>
    </row>
    <row r="1558" spans="1:8" ht="17.25" customHeight="1" outlineLevel="2" x14ac:dyDescent="0.3">
      <c r="A1558" s="46">
        <f t="shared" si="33"/>
        <v>3.2199999999999953</v>
      </c>
      <c r="B1558" s="47" t="s">
        <v>1085</v>
      </c>
      <c r="C1558" s="48" t="s">
        <v>403</v>
      </c>
      <c r="D1558" s="49">
        <v>5</v>
      </c>
      <c r="E1558" s="128">
        <v>59</v>
      </c>
      <c r="F1558" s="50">
        <f t="shared" si="34"/>
        <v>295</v>
      </c>
      <c r="G1558" s="128">
        <v>124.94</v>
      </c>
      <c r="H1558" s="128">
        <v>624.70000000000005</v>
      </c>
    </row>
    <row r="1559" spans="1:8" ht="17.25" customHeight="1" outlineLevel="2" x14ac:dyDescent="0.3">
      <c r="A1559" s="46">
        <f t="shared" si="33"/>
        <v>3.2299999999999951</v>
      </c>
      <c r="B1559" s="47" t="s">
        <v>1086</v>
      </c>
      <c r="C1559" s="48" t="s">
        <v>403</v>
      </c>
      <c r="D1559" s="49">
        <v>5</v>
      </c>
      <c r="E1559" s="128">
        <v>76.22</v>
      </c>
      <c r="F1559" s="50">
        <f t="shared" si="34"/>
        <v>381.1</v>
      </c>
      <c r="G1559" s="128">
        <v>161.63999999999999</v>
      </c>
      <c r="H1559" s="128">
        <v>808.2</v>
      </c>
    </row>
    <row r="1560" spans="1:8" ht="17.25" customHeight="1" outlineLevel="2" x14ac:dyDescent="0.3">
      <c r="A1560" s="46">
        <f t="shared" si="33"/>
        <v>3.2399999999999949</v>
      </c>
      <c r="B1560" s="47" t="s">
        <v>1087</v>
      </c>
      <c r="C1560" s="48" t="s">
        <v>403</v>
      </c>
      <c r="D1560" s="49">
        <v>2</v>
      </c>
      <c r="E1560" s="128">
        <v>105.86</v>
      </c>
      <c r="F1560" s="50">
        <f t="shared" si="34"/>
        <v>211.72</v>
      </c>
      <c r="G1560" s="128">
        <v>236.64</v>
      </c>
      <c r="H1560" s="128">
        <v>473.28</v>
      </c>
    </row>
    <row r="1561" spans="1:8" ht="17.25" customHeight="1" outlineLevel="2" x14ac:dyDescent="0.3">
      <c r="A1561" s="46">
        <f t="shared" si="33"/>
        <v>3.2499999999999947</v>
      </c>
      <c r="B1561" s="47" t="s">
        <v>1088</v>
      </c>
      <c r="C1561" s="48" t="s">
        <v>403</v>
      </c>
      <c r="D1561" s="49">
        <v>4</v>
      </c>
      <c r="E1561" s="128">
        <v>138.02000000000001</v>
      </c>
      <c r="F1561" s="50">
        <f t="shared" si="34"/>
        <v>552.08000000000004</v>
      </c>
      <c r="G1561" s="128">
        <v>311.37</v>
      </c>
      <c r="H1561" s="128">
        <v>1245.48</v>
      </c>
    </row>
    <row r="1562" spans="1:8" ht="17.25" customHeight="1" outlineLevel="2" x14ac:dyDescent="0.3">
      <c r="A1562" s="46">
        <f t="shared" si="33"/>
        <v>3.2599999999999945</v>
      </c>
      <c r="B1562" s="47" t="s">
        <v>1089</v>
      </c>
      <c r="C1562" s="48" t="s">
        <v>403</v>
      </c>
      <c r="D1562" s="49">
        <v>1758</v>
      </c>
      <c r="E1562" s="128">
        <v>25.69</v>
      </c>
      <c r="F1562" s="50">
        <f t="shared" si="34"/>
        <v>45163.020000000004</v>
      </c>
      <c r="G1562" s="128">
        <v>56.82</v>
      </c>
      <c r="H1562" s="128">
        <v>99889.56</v>
      </c>
    </row>
    <row r="1563" spans="1:8" ht="17.25" customHeight="1" outlineLevel="2" x14ac:dyDescent="0.3">
      <c r="A1563" s="46">
        <f t="shared" si="33"/>
        <v>3.2699999999999942</v>
      </c>
      <c r="B1563" s="47" t="s">
        <v>1090</v>
      </c>
      <c r="C1563" s="48" t="s">
        <v>403</v>
      </c>
      <c r="D1563" s="49">
        <v>10</v>
      </c>
      <c r="E1563" s="128">
        <v>28.89</v>
      </c>
      <c r="F1563" s="50">
        <f t="shared" si="34"/>
        <v>288.89999999999998</v>
      </c>
      <c r="G1563" s="128">
        <v>66.95</v>
      </c>
      <c r="H1563" s="128">
        <v>669.5</v>
      </c>
    </row>
    <row r="1564" spans="1:8" ht="17.25" customHeight="1" outlineLevel="2" x14ac:dyDescent="0.3">
      <c r="A1564" s="46">
        <f t="shared" si="33"/>
        <v>3.279999999999994</v>
      </c>
      <c r="B1564" s="47" t="s">
        <v>1091</v>
      </c>
      <c r="C1564" s="48" t="s">
        <v>403</v>
      </c>
      <c r="D1564" s="49">
        <v>66</v>
      </c>
      <c r="E1564" s="128">
        <v>37.93</v>
      </c>
      <c r="F1564" s="50">
        <f t="shared" si="34"/>
        <v>2503.38</v>
      </c>
      <c r="G1564" s="128">
        <v>86.36</v>
      </c>
      <c r="H1564" s="128">
        <v>5699.76</v>
      </c>
    </row>
    <row r="1565" spans="1:8" ht="17.25" customHeight="1" outlineLevel="2" x14ac:dyDescent="0.3">
      <c r="A1565" s="46">
        <f t="shared" si="33"/>
        <v>3.2899999999999938</v>
      </c>
      <c r="B1565" s="47" t="s">
        <v>1092</v>
      </c>
      <c r="C1565" s="48" t="s">
        <v>403</v>
      </c>
      <c r="D1565" s="49">
        <v>34</v>
      </c>
      <c r="E1565" s="128">
        <v>50.6</v>
      </c>
      <c r="F1565" s="50">
        <f t="shared" si="34"/>
        <v>1720.4</v>
      </c>
      <c r="G1565" s="128">
        <v>119.69</v>
      </c>
      <c r="H1565" s="128">
        <v>4069.46</v>
      </c>
    </row>
    <row r="1566" spans="1:8" ht="17.25" customHeight="1" outlineLevel="2" x14ac:dyDescent="0.3">
      <c r="A1566" s="46">
        <f t="shared" si="33"/>
        <v>3.2999999999999936</v>
      </c>
      <c r="B1566" s="47" t="s">
        <v>1093</v>
      </c>
      <c r="C1566" s="48" t="s">
        <v>403</v>
      </c>
      <c r="D1566" s="49">
        <v>16</v>
      </c>
      <c r="E1566" s="128">
        <v>65.63</v>
      </c>
      <c r="F1566" s="50">
        <f t="shared" si="34"/>
        <v>1050.08</v>
      </c>
      <c r="G1566" s="128">
        <v>141.83000000000001</v>
      </c>
      <c r="H1566" s="128">
        <v>2269.2800000000002</v>
      </c>
    </row>
    <row r="1567" spans="1:8" ht="17.25" customHeight="1" outlineLevel="2" x14ac:dyDescent="0.3">
      <c r="A1567" s="46">
        <f t="shared" si="33"/>
        <v>3.3099999999999934</v>
      </c>
      <c r="B1567" s="47" t="s">
        <v>1094</v>
      </c>
      <c r="C1567" s="48" t="s">
        <v>403</v>
      </c>
      <c r="D1567" s="49">
        <v>10</v>
      </c>
      <c r="E1567" s="128">
        <v>168.24</v>
      </c>
      <c r="F1567" s="50">
        <f t="shared" si="34"/>
        <v>1682.4</v>
      </c>
      <c r="G1567" s="128">
        <v>228.01</v>
      </c>
      <c r="H1567" s="128">
        <v>2280.1</v>
      </c>
    </row>
    <row r="1568" spans="1:8" ht="17.25" customHeight="1" outlineLevel="2" x14ac:dyDescent="0.3">
      <c r="A1568" s="46">
        <f t="shared" si="33"/>
        <v>3.3199999999999932</v>
      </c>
      <c r="B1568" s="47" t="s">
        <v>1095</v>
      </c>
      <c r="C1568" s="48" t="s">
        <v>403</v>
      </c>
      <c r="D1568" s="49">
        <v>36</v>
      </c>
      <c r="E1568" s="128">
        <v>44.18</v>
      </c>
      <c r="F1568" s="50">
        <f t="shared" si="34"/>
        <v>1590.48</v>
      </c>
      <c r="G1568" s="128">
        <v>104.8</v>
      </c>
      <c r="H1568" s="128">
        <v>3772.8</v>
      </c>
    </row>
    <row r="1569" spans="1:8" ht="17.25" customHeight="1" outlineLevel="2" x14ac:dyDescent="0.3">
      <c r="A1569" s="46">
        <f t="shared" si="33"/>
        <v>3.329999999999993</v>
      </c>
      <c r="B1569" s="47" t="s">
        <v>1096</v>
      </c>
      <c r="C1569" s="48" t="s">
        <v>403</v>
      </c>
      <c r="D1569" s="49">
        <v>44</v>
      </c>
      <c r="E1569" s="128">
        <v>62.14</v>
      </c>
      <c r="F1569" s="50">
        <f t="shared" si="34"/>
        <v>2734.16</v>
      </c>
      <c r="G1569" s="128">
        <v>134.06</v>
      </c>
      <c r="H1569" s="128">
        <v>5898.64</v>
      </c>
    </row>
    <row r="1570" spans="1:8" ht="17.25" customHeight="1" outlineLevel="2" x14ac:dyDescent="0.3">
      <c r="A1570" s="46">
        <f t="shared" si="33"/>
        <v>3.3399999999999928</v>
      </c>
      <c r="B1570" s="47" t="s">
        <v>1097</v>
      </c>
      <c r="C1570" s="48" t="s">
        <v>403</v>
      </c>
      <c r="D1570" s="49">
        <v>24</v>
      </c>
      <c r="E1570" s="128">
        <v>70.849999999999994</v>
      </c>
      <c r="F1570" s="50">
        <f t="shared" si="34"/>
        <v>1700.3999999999999</v>
      </c>
      <c r="G1570" s="128">
        <v>168.9</v>
      </c>
      <c r="H1570" s="128">
        <v>4053.6</v>
      </c>
    </row>
    <row r="1571" spans="1:8" ht="17.25" customHeight="1" outlineLevel="2" x14ac:dyDescent="0.3">
      <c r="A1571" s="46">
        <f t="shared" si="33"/>
        <v>3.3499999999999925</v>
      </c>
      <c r="B1571" s="47" t="s">
        <v>1098</v>
      </c>
      <c r="C1571" s="48" t="s">
        <v>403</v>
      </c>
      <c r="D1571" s="49">
        <v>4</v>
      </c>
      <c r="E1571" s="128">
        <v>98.64</v>
      </c>
      <c r="F1571" s="50">
        <f t="shared" si="34"/>
        <v>394.56</v>
      </c>
      <c r="G1571" s="128">
        <v>213.29</v>
      </c>
      <c r="H1571" s="128">
        <v>853.16</v>
      </c>
    </row>
    <row r="1572" spans="1:8" ht="17.25" customHeight="1" outlineLevel="2" x14ac:dyDescent="0.3">
      <c r="A1572" s="46">
        <f t="shared" si="33"/>
        <v>3.3599999999999923</v>
      </c>
      <c r="B1572" s="47" t="s">
        <v>1099</v>
      </c>
      <c r="C1572" s="48" t="s">
        <v>403</v>
      </c>
      <c r="D1572" s="49">
        <v>357</v>
      </c>
      <c r="E1572" s="128">
        <v>38.409999999999997</v>
      </c>
      <c r="F1572" s="50">
        <f t="shared" si="34"/>
        <v>13712.369999999999</v>
      </c>
      <c r="G1572" s="128">
        <v>79.47</v>
      </c>
      <c r="H1572" s="128">
        <v>28370.79</v>
      </c>
    </row>
    <row r="1573" spans="1:8" ht="17.25" customHeight="1" outlineLevel="2" x14ac:dyDescent="0.3">
      <c r="A1573" s="46">
        <f t="shared" si="33"/>
        <v>3.3699999999999921</v>
      </c>
      <c r="B1573" s="47" t="s">
        <v>1100</v>
      </c>
      <c r="C1573" s="48" t="s">
        <v>403</v>
      </c>
      <c r="D1573" s="49">
        <v>4</v>
      </c>
      <c r="E1573" s="128">
        <v>44.97</v>
      </c>
      <c r="F1573" s="50">
        <f t="shared" si="34"/>
        <v>179.88</v>
      </c>
      <c r="G1573" s="128">
        <v>101.84</v>
      </c>
      <c r="H1573" s="128">
        <v>407.36</v>
      </c>
    </row>
    <row r="1574" spans="1:8" ht="17.25" customHeight="1" outlineLevel="2" x14ac:dyDescent="0.3">
      <c r="A1574" s="46">
        <f t="shared" si="33"/>
        <v>3.3799999999999919</v>
      </c>
      <c r="B1574" s="47" t="s">
        <v>1101</v>
      </c>
      <c r="C1574" s="48" t="s">
        <v>403</v>
      </c>
      <c r="D1574" s="49">
        <v>12</v>
      </c>
      <c r="E1574" s="128">
        <v>54.71</v>
      </c>
      <c r="F1574" s="50">
        <f t="shared" si="34"/>
        <v>656.52</v>
      </c>
      <c r="G1574" s="128">
        <v>127.24</v>
      </c>
      <c r="H1574" s="128">
        <v>1526.88</v>
      </c>
    </row>
    <row r="1575" spans="1:8" ht="17.25" customHeight="1" outlineLevel="2" x14ac:dyDescent="0.3">
      <c r="A1575" s="46">
        <f t="shared" si="33"/>
        <v>3.3899999999999917</v>
      </c>
      <c r="B1575" s="47" t="s">
        <v>1102</v>
      </c>
      <c r="C1575" s="48" t="s">
        <v>403</v>
      </c>
      <c r="D1575" s="49">
        <v>9</v>
      </c>
      <c r="E1575" s="128">
        <v>68.31</v>
      </c>
      <c r="F1575" s="50">
        <f t="shared" si="34"/>
        <v>614.79</v>
      </c>
      <c r="G1575" s="128">
        <v>148.87</v>
      </c>
      <c r="H1575" s="128">
        <v>1339.83</v>
      </c>
    </row>
    <row r="1576" spans="1:8" ht="17.25" customHeight="1" outlineLevel="2" x14ac:dyDescent="0.3">
      <c r="A1576" s="46">
        <f t="shared" si="33"/>
        <v>3.3999999999999915</v>
      </c>
      <c r="B1576" s="47" t="s">
        <v>1103</v>
      </c>
      <c r="C1576" s="48" t="s">
        <v>403</v>
      </c>
      <c r="D1576" s="49">
        <v>5</v>
      </c>
      <c r="E1576" s="128">
        <v>92.54</v>
      </c>
      <c r="F1576" s="50">
        <f t="shared" si="34"/>
        <v>462.70000000000005</v>
      </c>
      <c r="G1576" s="128">
        <v>193.86</v>
      </c>
      <c r="H1576" s="128">
        <v>969.3</v>
      </c>
    </row>
    <row r="1577" spans="1:8" ht="17.25" customHeight="1" outlineLevel="2" x14ac:dyDescent="0.3">
      <c r="A1577" s="46">
        <f t="shared" si="33"/>
        <v>3.4099999999999913</v>
      </c>
      <c r="B1577" s="47" t="s">
        <v>1104</v>
      </c>
      <c r="C1577" s="48" t="s">
        <v>403</v>
      </c>
      <c r="D1577" s="49">
        <v>8</v>
      </c>
      <c r="E1577" s="128">
        <v>120.62</v>
      </c>
      <c r="F1577" s="50">
        <f t="shared" si="34"/>
        <v>964.96</v>
      </c>
      <c r="G1577" s="128">
        <v>254.79</v>
      </c>
      <c r="H1577" s="128">
        <v>2038.32</v>
      </c>
    </row>
    <row r="1578" spans="1:8" ht="17.25" customHeight="1" outlineLevel="2" x14ac:dyDescent="0.3">
      <c r="A1578" s="46">
        <f t="shared" si="33"/>
        <v>3.419999999999991</v>
      </c>
      <c r="B1578" s="47" t="s">
        <v>1105</v>
      </c>
      <c r="C1578" s="48" t="s">
        <v>403</v>
      </c>
      <c r="D1578" s="49">
        <v>4</v>
      </c>
      <c r="E1578" s="128">
        <v>155.03</v>
      </c>
      <c r="F1578" s="50">
        <f t="shared" si="34"/>
        <v>620.12</v>
      </c>
      <c r="G1578" s="128">
        <v>395.18</v>
      </c>
      <c r="H1578" s="128">
        <v>1580.72</v>
      </c>
    </row>
    <row r="1579" spans="1:8" ht="17.25" customHeight="1" outlineLevel="2" x14ac:dyDescent="0.3">
      <c r="A1579" s="46">
        <f t="shared" si="33"/>
        <v>3.4299999999999908</v>
      </c>
      <c r="B1579" s="47" t="s">
        <v>1106</v>
      </c>
      <c r="C1579" s="48" t="s">
        <v>403</v>
      </c>
      <c r="D1579" s="49">
        <v>9</v>
      </c>
      <c r="E1579" s="128">
        <v>209.67</v>
      </c>
      <c r="F1579" s="50">
        <f t="shared" si="34"/>
        <v>1887.03</v>
      </c>
      <c r="G1579" s="128">
        <v>513.77</v>
      </c>
      <c r="H1579" s="128">
        <v>4623.93</v>
      </c>
    </row>
    <row r="1580" spans="1:8" ht="17.25" customHeight="1" outlineLevel="2" x14ac:dyDescent="0.3">
      <c r="A1580" s="46">
        <f t="shared" si="33"/>
        <v>3.4399999999999906</v>
      </c>
      <c r="B1580" s="47" t="s">
        <v>1107</v>
      </c>
      <c r="C1580" s="48" t="s">
        <v>403</v>
      </c>
      <c r="D1580" s="49">
        <v>2</v>
      </c>
      <c r="E1580" s="128">
        <v>114.08</v>
      </c>
      <c r="F1580" s="50">
        <f t="shared" si="34"/>
        <v>228.16</v>
      </c>
      <c r="G1580" s="128">
        <v>321.11</v>
      </c>
      <c r="H1580" s="128">
        <v>642.22</v>
      </c>
    </row>
    <row r="1581" spans="1:8" ht="17.25" customHeight="1" outlineLevel="2" x14ac:dyDescent="0.3">
      <c r="A1581" s="46">
        <f t="shared" si="33"/>
        <v>3.4499999999999904</v>
      </c>
      <c r="B1581" s="47" t="s">
        <v>1108</v>
      </c>
      <c r="C1581" s="48" t="s">
        <v>403</v>
      </c>
      <c r="D1581" s="49">
        <v>3</v>
      </c>
      <c r="E1581" s="128">
        <v>103.88</v>
      </c>
      <c r="F1581" s="50">
        <f t="shared" si="34"/>
        <v>311.64</v>
      </c>
      <c r="G1581" s="128">
        <v>309.08999999999997</v>
      </c>
      <c r="H1581" s="128">
        <v>927.27</v>
      </c>
    </row>
    <row r="1582" spans="1:8" ht="17.25" customHeight="1" outlineLevel="2" x14ac:dyDescent="0.3">
      <c r="A1582" s="46">
        <f t="shared" si="33"/>
        <v>3.4599999999999902</v>
      </c>
      <c r="B1582" s="47" t="s">
        <v>1109</v>
      </c>
      <c r="C1582" s="48" t="s">
        <v>403</v>
      </c>
      <c r="D1582" s="49">
        <v>6</v>
      </c>
      <c r="E1582" s="128">
        <v>132.63999999999999</v>
      </c>
      <c r="F1582" s="50">
        <f t="shared" si="34"/>
        <v>795.83999999999992</v>
      </c>
      <c r="G1582" s="128">
        <v>265.2</v>
      </c>
      <c r="H1582" s="128">
        <v>1591.2</v>
      </c>
    </row>
    <row r="1583" spans="1:8" ht="17.25" customHeight="1" outlineLevel="2" x14ac:dyDescent="0.3">
      <c r="A1583" s="46">
        <f t="shared" si="33"/>
        <v>3.46999999999999</v>
      </c>
      <c r="B1583" s="47" t="s">
        <v>1110</v>
      </c>
      <c r="C1583" s="48" t="s">
        <v>403</v>
      </c>
      <c r="D1583" s="49">
        <v>5</v>
      </c>
      <c r="E1583" s="128">
        <v>72.98</v>
      </c>
      <c r="F1583" s="50">
        <f t="shared" si="34"/>
        <v>364.90000000000003</v>
      </c>
      <c r="G1583" s="128">
        <v>158.46</v>
      </c>
      <c r="H1583" s="128">
        <v>792.3</v>
      </c>
    </row>
    <row r="1584" spans="1:8" ht="17.25" customHeight="1" outlineLevel="2" x14ac:dyDescent="0.3">
      <c r="A1584" s="46">
        <f t="shared" si="33"/>
        <v>3.4799999999999898</v>
      </c>
      <c r="B1584" s="47" t="s">
        <v>1111</v>
      </c>
      <c r="C1584" s="48" t="s">
        <v>403</v>
      </c>
      <c r="D1584" s="49">
        <v>12</v>
      </c>
      <c r="E1584" s="128">
        <v>70.459999999999994</v>
      </c>
      <c r="F1584" s="50">
        <f t="shared" si="34"/>
        <v>845.52</v>
      </c>
      <c r="G1584" s="128">
        <v>158.46</v>
      </c>
      <c r="H1584" s="128">
        <v>1901.52</v>
      </c>
    </row>
    <row r="1585" spans="1:8" ht="17.25" customHeight="1" outlineLevel="2" x14ac:dyDescent="0.3">
      <c r="A1585" s="46">
        <f t="shared" si="33"/>
        <v>3.4899999999999896</v>
      </c>
      <c r="B1585" s="47" t="s">
        <v>1112</v>
      </c>
      <c r="C1585" s="48" t="s">
        <v>403</v>
      </c>
      <c r="D1585" s="49">
        <v>6</v>
      </c>
      <c r="E1585" s="128">
        <v>56.55</v>
      </c>
      <c r="F1585" s="50">
        <f t="shared" si="34"/>
        <v>339.29999999999995</v>
      </c>
      <c r="G1585" s="128">
        <v>118.78</v>
      </c>
      <c r="H1585" s="128">
        <v>712.68</v>
      </c>
    </row>
    <row r="1586" spans="1:8" ht="17.25" customHeight="1" outlineLevel="2" x14ac:dyDescent="0.3">
      <c r="A1586" s="46">
        <f t="shared" si="33"/>
        <v>3.4999999999999893</v>
      </c>
      <c r="B1586" s="47" t="s">
        <v>1113</v>
      </c>
      <c r="C1586" s="48" t="s">
        <v>403</v>
      </c>
      <c r="D1586" s="49">
        <v>2</v>
      </c>
      <c r="E1586" s="128">
        <v>55.42</v>
      </c>
      <c r="F1586" s="50">
        <f t="shared" si="34"/>
        <v>110.84</v>
      </c>
      <c r="G1586" s="128">
        <v>117.89</v>
      </c>
      <c r="H1586" s="128">
        <v>235.78</v>
      </c>
    </row>
    <row r="1587" spans="1:8" ht="17.25" customHeight="1" outlineLevel="2" x14ac:dyDescent="0.3">
      <c r="A1587" s="46">
        <f t="shared" si="33"/>
        <v>3.5099999999999891</v>
      </c>
      <c r="B1587" s="47" t="s">
        <v>1114</v>
      </c>
      <c r="C1587" s="48" t="s">
        <v>403</v>
      </c>
      <c r="D1587" s="49">
        <v>14</v>
      </c>
      <c r="E1587" s="128">
        <v>48.98</v>
      </c>
      <c r="F1587" s="50">
        <f t="shared" si="34"/>
        <v>685.71999999999991</v>
      </c>
      <c r="G1587" s="128">
        <v>114.61</v>
      </c>
      <c r="H1587" s="128">
        <v>1604.54</v>
      </c>
    </row>
    <row r="1588" spans="1:8" ht="17.25" customHeight="1" outlineLevel="2" x14ac:dyDescent="0.3">
      <c r="A1588" s="46">
        <f t="shared" si="33"/>
        <v>3.5199999999999889</v>
      </c>
      <c r="B1588" s="47" t="s">
        <v>1115</v>
      </c>
      <c r="C1588" s="48" t="s">
        <v>403</v>
      </c>
      <c r="D1588" s="49">
        <v>10</v>
      </c>
      <c r="E1588" s="128">
        <v>48.46</v>
      </c>
      <c r="F1588" s="50">
        <f t="shared" si="34"/>
        <v>484.6</v>
      </c>
      <c r="G1588" s="128">
        <v>114.02</v>
      </c>
      <c r="H1588" s="128">
        <v>1140.2</v>
      </c>
    </row>
    <row r="1589" spans="1:8" ht="17.25" customHeight="1" outlineLevel="2" x14ac:dyDescent="0.3">
      <c r="A1589" s="46">
        <f t="shared" si="33"/>
        <v>3.5299999999999887</v>
      </c>
      <c r="B1589" s="47" t="s">
        <v>1116</v>
      </c>
      <c r="C1589" s="48" t="s">
        <v>403</v>
      </c>
      <c r="D1589" s="49">
        <v>34</v>
      </c>
      <c r="E1589" s="128">
        <v>34.049999999999997</v>
      </c>
      <c r="F1589" s="50">
        <f t="shared" si="34"/>
        <v>1157.6999999999998</v>
      </c>
      <c r="G1589" s="128">
        <v>75.819999999999993</v>
      </c>
      <c r="H1589" s="128">
        <v>2577.88</v>
      </c>
    </row>
    <row r="1590" spans="1:8" ht="17.25" customHeight="1" outlineLevel="2" x14ac:dyDescent="0.3">
      <c r="A1590" s="46">
        <f t="shared" si="33"/>
        <v>3.5399999999999885</v>
      </c>
      <c r="B1590" s="47" t="s">
        <v>1117</v>
      </c>
      <c r="C1590" s="48" t="s">
        <v>403</v>
      </c>
      <c r="D1590" s="49">
        <v>4</v>
      </c>
      <c r="E1590" s="128">
        <v>34.21</v>
      </c>
      <c r="F1590" s="50">
        <f t="shared" si="34"/>
        <v>136.84</v>
      </c>
      <c r="G1590" s="128">
        <v>75.67</v>
      </c>
      <c r="H1590" s="128">
        <v>302.68</v>
      </c>
    </row>
    <row r="1591" spans="1:8" ht="17.25" customHeight="1" outlineLevel="2" x14ac:dyDescent="0.3">
      <c r="A1591" s="46">
        <f t="shared" si="33"/>
        <v>3.5499999999999883</v>
      </c>
      <c r="B1591" s="47" t="s">
        <v>1118</v>
      </c>
      <c r="C1591" s="48" t="s">
        <v>403</v>
      </c>
      <c r="D1591" s="49">
        <v>48</v>
      </c>
      <c r="E1591" s="128">
        <v>27.9</v>
      </c>
      <c r="F1591" s="50">
        <f t="shared" si="34"/>
        <v>1339.1999999999998</v>
      </c>
      <c r="G1591" s="128">
        <v>61.22</v>
      </c>
      <c r="H1591" s="128">
        <v>2938.56</v>
      </c>
    </row>
    <row r="1592" spans="1:8" ht="17.25" customHeight="1" outlineLevel="2" x14ac:dyDescent="0.3">
      <c r="A1592" s="46">
        <f t="shared" si="33"/>
        <v>3.5599999999999881</v>
      </c>
      <c r="B1592" s="47" t="s">
        <v>1119</v>
      </c>
      <c r="C1592" s="48" t="s">
        <v>403</v>
      </c>
      <c r="D1592" s="49">
        <v>2</v>
      </c>
      <c r="E1592" s="128">
        <v>336.33</v>
      </c>
      <c r="F1592" s="50">
        <f t="shared" si="34"/>
        <v>672.66</v>
      </c>
      <c r="G1592" s="128">
        <v>830.2</v>
      </c>
      <c r="H1592" s="128">
        <v>1660.4</v>
      </c>
    </row>
    <row r="1593" spans="1:8" ht="17.25" customHeight="1" outlineLevel="2" x14ac:dyDescent="0.3">
      <c r="A1593" s="46">
        <f t="shared" si="33"/>
        <v>3.5699999999999878</v>
      </c>
      <c r="B1593" s="47" t="s">
        <v>1120</v>
      </c>
      <c r="C1593" s="48" t="s">
        <v>403</v>
      </c>
      <c r="D1593" s="49">
        <v>10</v>
      </c>
      <c r="E1593" s="128">
        <v>78.66</v>
      </c>
      <c r="F1593" s="50">
        <f t="shared" si="34"/>
        <v>786.59999999999991</v>
      </c>
      <c r="G1593" s="128">
        <v>547.51</v>
      </c>
      <c r="H1593" s="128">
        <v>5475.1</v>
      </c>
    </row>
    <row r="1594" spans="1:8" ht="17.25" customHeight="1" outlineLevel="2" x14ac:dyDescent="0.3">
      <c r="A1594" s="46">
        <f t="shared" si="33"/>
        <v>3.5799999999999876</v>
      </c>
      <c r="B1594" s="47" t="s">
        <v>1121</v>
      </c>
      <c r="C1594" s="48" t="s">
        <v>403</v>
      </c>
      <c r="D1594" s="49">
        <v>4</v>
      </c>
      <c r="E1594" s="128">
        <v>72.22</v>
      </c>
      <c r="F1594" s="50">
        <f t="shared" si="34"/>
        <v>288.88</v>
      </c>
      <c r="G1594" s="128">
        <v>491.31</v>
      </c>
      <c r="H1594" s="128">
        <v>1965.24</v>
      </c>
    </row>
    <row r="1595" spans="1:8" ht="17.25" customHeight="1" outlineLevel="2" x14ac:dyDescent="0.3">
      <c r="A1595" s="46">
        <f t="shared" si="33"/>
        <v>3.5899999999999874</v>
      </c>
      <c r="B1595" s="47" t="s">
        <v>1122</v>
      </c>
      <c r="C1595" s="48" t="s">
        <v>403</v>
      </c>
      <c r="D1595" s="49">
        <v>2</v>
      </c>
      <c r="E1595" s="128">
        <v>95.3</v>
      </c>
      <c r="F1595" s="50">
        <f t="shared" si="34"/>
        <v>190.6</v>
      </c>
      <c r="G1595" s="128">
        <v>509.68</v>
      </c>
      <c r="H1595" s="128">
        <v>1019.36</v>
      </c>
    </row>
    <row r="1596" spans="1:8" ht="17.25" customHeight="1" outlineLevel="2" x14ac:dyDescent="0.3">
      <c r="A1596" s="46">
        <f t="shared" si="33"/>
        <v>3.5999999999999872</v>
      </c>
      <c r="B1596" s="47" t="s">
        <v>1123</v>
      </c>
      <c r="C1596" s="48" t="s">
        <v>403</v>
      </c>
      <c r="D1596" s="49">
        <v>2</v>
      </c>
      <c r="E1596" s="128">
        <v>72.459999999999994</v>
      </c>
      <c r="F1596" s="50">
        <f t="shared" si="34"/>
        <v>144.91999999999999</v>
      </c>
      <c r="G1596" s="128">
        <v>453.48</v>
      </c>
      <c r="H1596" s="128">
        <v>906.96</v>
      </c>
    </row>
    <row r="1597" spans="1:8" ht="17.25" customHeight="1" outlineLevel="2" x14ac:dyDescent="0.3">
      <c r="A1597" s="46">
        <f t="shared" si="33"/>
        <v>3.609999999999987</v>
      </c>
      <c r="B1597" s="47" t="s">
        <v>1124</v>
      </c>
      <c r="C1597" s="48" t="s">
        <v>403</v>
      </c>
      <c r="D1597" s="49">
        <v>22</v>
      </c>
      <c r="E1597" s="128">
        <v>43.44</v>
      </c>
      <c r="F1597" s="50">
        <f t="shared" si="34"/>
        <v>955.68</v>
      </c>
      <c r="G1597" s="128">
        <v>98.78</v>
      </c>
      <c r="H1597" s="128">
        <v>2173.16</v>
      </c>
    </row>
    <row r="1598" spans="1:8" ht="17.25" customHeight="1" outlineLevel="2" x14ac:dyDescent="0.3">
      <c r="A1598" s="46">
        <f t="shared" si="33"/>
        <v>3.6199999999999868</v>
      </c>
      <c r="B1598" s="47" t="s">
        <v>1125</v>
      </c>
      <c r="C1598" s="48" t="s">
        <v>403</v>
      </c>
      <c r="D1598" s="49">
        <v>1883</v>
      </c>
      <c r="E1598" s="128">
        <v>46.46</v>
      </c>
      <c r="F1598" s="50">
        <f t="shared" si="34"/>
        <v>87484.180000000008</v>
      </c>
      <c r="G1598" s="128">
        <v>101.8</v>
      </c>
      <c r="H1598" s="128">
        <v>191689.4</v>
      </c>
    </row>
    <row r="1599" spans="1:8" ht="17.25" customHeight="1" outlineLevel="2" x14ac:dyDescent="0.3">
      <c r="A1599" s="46">
        <f t="shared" si="33"/>
        <v>3.6299999999999866</v>
      </c>
      <c r="B1599" s="47" t="s">
        <v>1126</v>
      </c>
      <c r="C1599" s="48" t="s">
        <v>403</v>
      </c>
      <c r="D1599" s="49">
        <v>596</v>
      </c>
      <c r="E1599" s="128">
        <v>72.22</v>
      </c>
      <c r="F1599" s="50">
        <f t="shared" si="34"/>
        <v>43043.12</v>
      </c>
      <c r="G1599" s="128">
        <v>110.98</v>
      </c>
      <c r="H1599" s="128">
        <v>66144.08</v>
      </c>
    </row>
    <row r="1600" spans="1:8" ht="17.25" customHeight="1" outlineLevel="2" x14ac:dyDescent="0.3">
      <c r="A1600" s="46">
        <f t="shared" si="33"/>
        <v>3.6399999999999864</v>
      </c>
      <c r="B1600" s="47" t="s">
        <v>1127</v>
      </c>
      <c r="C1600" s="48" t="s">
        <v>403</v>
      </c>
      <c r="D1600" s="49">
        <v>74</v>
      </c>
      <c r="E1600" s="128">
        <v>60.12</v>
      </c>
      <c r="F1600" s="50">
        <f t="shared" si="34"/>
        <v>4448.88</v>
      </c>
      <c r="G1600" s="128">
        <v>119.15</v>
      </c>
      <c r="H1600" s="128">
        <v>8817.1</v>
      </c>
    </row>
    <row r="1601" spans="1:8" ht="17.25" customHeight="1" outlineLevel="2" x14ac:dyDescent="0.3">
      <c r="A1601" s="46">
        <f t="shared" si="33"/>
        <v>3.6499999999999861</v>
      </c>
      <c r="B1601" s="47" t="s">
        <v>1128</v>
      </c>
      <c r="C1601" s="48" t="s">
        <v>403</v>
      </c>
      <c r="D1601" s="49">
        <v>31</v>
      </c>
      <c r="E1601" s="128">
        <v>79.180000000000007</v>
      </c>
      <c r="F1601" s="50">
        <f t="shared" si="34"/>
        <v>2454.5800000000004</v>
      </c>
      <c r="G1601" s="128">
        <v>187.4</v>
      </c>
      <c r="H1601" s="128">
        <v>5809.4</v>
      </c>
    </row>
    <row r="1602" spans="1:8" ht="17.25" customHeight="1" outlineLevel="2" x14ac:dyDescent="0.3">
      <c r="A1602" s="46">
        <f t="shared" ref="A1602:A1624" si="35">A1601+0.01</f>
        <v>3.6599999999999859</v>
      </c>
      <c r="B1602" s="47" t="s">
        <v>1129</v>
      </c>
      <c r="C1602" s="48" t="s">
        <v>403</v>
      </c>
      <c r="D1602" s="49">
        <v>17</v>
      </c>
      <c r="E1602" s="128">
        <v>237.47</v>
      </c>
      <c r="F1602" s="50">
        <f t="shared" si="34"/>
        <v>4036.99</v>
      </c>
      <c r="G1602" s="128">
        <v>335.12</v>
      </c>
      <c r="H1602" s="128">
        <v>5697.04</v>
      </c>
    </row>
    <row r="1603" spans="1:8" ht="17.25" customHeight="1" outlineLevel="2" x14ac:dyDescent="0.3">
      <c r="A1603" s="46">
        <f t="shared" si="35"/>
        <v>3.6699999999999857</v>
      </c>
      <c r="B1603" s="47" t="s">
        <v>1130</v>
      </c>
      <c r="C1603" s="48" t="s">
        <v>403</v>
      </c>
      <c r="D1603" s="49">
        <v>7</v>
      </c>
      <c r="E1603" s="128">
        <v>269.07</v>
      </c>
      <c r="F1603" s="50">
        <f t="shared" si="34"/>
        <v>1883.49</v>
      </c>
      <c r="G1603" s="128">
        <v>388.48</v>
      </c>
      <c r="H1603" s="128">
        <v>2719.36</v>
      </c>
    </row>
    <row r="1604" spans="1:8" ht="17.25" customHeight="1" outlineLevel="2" x14ac:dyDescent="0.3">
      <c r="A1604" s="46">
        <f t="shared" si="35"/>
        <v>3.6799999999999855</v>
      </c>
      <c r="B1604" s="47" t="s">
        <v>1131</v>
      </c>
      <c r="C1604" s="48" t="s">
        <v>403</v>
      </c>
      <c r="D1604" s="49">
        <v>4</v>
      </c>
      <c r="E1604" s="128">
        <v>847.31</v>
      </c>
      <c r="F1604" s="50">
        <f t="shared" si="34"/>
        <v>3389.24</v>
      </c>
      <c r="G1604" s="128">
        <v>972.82</v>
      </c>
      <c r="H1604" s="128">
        <v>3891.28</v>
      </c>
    </row>
    <row r="1605" spans="1:8" ht="17.25" customHeight="1" outlineLevel="2" x14ac:dyDescent="0.3">
      <c r="A1605" s="46">
        <f t="shared" si="35"/>
        <v>3.6899999999999853</v>
      </c>
      <c r="B1605" s="47" t="s">
        <v>1132</v>
      </c>
      <c r="C1605" s="48" t="s">
        <v>403</v>
      </c>
      <c r="D1605" s="49">
        <v>15</v>
      </c>
      <c r="E1605" s="128">
        <v>816.44</v>
      </c>
      <c r="F1605" s="50">
        <f t="shared" si="34"/>
        <v>12246.6</v>
      </c>
      <c r="G1605" s="128">
        <v>1072.79</v>
      </c>
      <c r="H1605" s="128">
        <v>16091.85</v>
      </c>
    </row>
    <row r="1606" spans="1:8" ht="17.25" customHeight="1" outlineLevel="2" x14ac:dyDescent="0.3">
      <c r="A1606" s="46">
        <f t="shared" si="35"/>
        <v>3.6999999999999851</v>
      </c>
      <c r="B1606" s="47" t="s">
        <v>1133</v>
      </c>
      <c r="C1606" s="48" t="s">
        <v>403</v>
      </c>
      <c r="D1606" s="49">
        <v>1</v>
      </c>
      <c r="E1606" s="128">
        <v>292.07</v>
      </c>
      <c r="F1606" s="50">
        <f t="shared" si="34"/>
        <v>292.07</v>
      </c>
      <c r="G1606" s="128">
        <v>497.13</v>
      </c>
      <c r="H1606" s="128">
        <v>497.13</v>
      </c>
    </row>
    <row r="1607" spans="1:8" ht="17.25" customHeight="1" outlineLevel="2" x14ac:dyDescent="0.3">
      <c r="A1607" s="46">
        <f t="shared" si="35"/>
        <v>3.7099999999999849</v>
      </c>
      <c r="B1607" s="47" t="s">
        <v>1134</v>
      </c>
      <c r="C1607" s="48" t="s">
        <v>403</v>
      </c>
      <c r="D1607" s="49">
        <v>4</v>
      </c>
      <c r="E1607" s="128">
        <v>292.07</v>
      </c>
      <c r="F1607" s="50">
        <f t="shared" si="34"/>
        <v>1168.28</v>
      </c>
      <c r="G1607" s="128">
        <v>347.55</v>
      </c>
      <c r="H1607" s="128">
        <v>1390.2</v>
      </c>
    </row>
    <row r="1608" spans="1:8" ht="17.25" customHeight="1" outlineLevel="2" x14ac:dyDescent="0.3">
      <c r="A1608" s="46">
        <f t="shared" si="35"/>
        <v>3.7199999999999847</v>
      </c>
      <c r="B1608" s="47" t="s">
        <v>1135</v>
      </c>
      <c r="C1608" s="48" t="s">
        <v>403</v>
      </c>
      <c r="D1608" s="49">
        <v>2</v>
      </c>
      <c r="E1608" s="128">
        <v>568.94000000000005</v>
      </c>
      <c r="F1608" s="50">
        <f t="shared" si="34"/>
        <v>1137.8800000000001</v>
      </c>
      <c r="G1608" s="128">
        <v>740.09</v>
      </c>
      <c r="H1608" s="128">
        <v>1480.18</v>
      </c>
    </row>
    <row r="1609" spans="1:8" ht="17.25" customHeight="1" outlineLevel="2" x14ac:dyDescent="0.3">
      <c r="A1609" s="46">
        <f t="shared" si="35"/>
        <v>3.7299999999999844</v>
      </c>
      <c r="B1609" s="47" t="s">
        <v>1136</v>
      </c>
      <c r="C1609" s="48" t="s">
        <v>403</v>
      </c>
      <c r="D1609" s="49">
        <v>2</v>
      </c>
      <c r="E1609" s="128">
        <v>516.33000000000004</v>
      </c>
      <c r="F1609" s="50">
        <f t="shared" si="34"/>
        <v>1032.6600000000001</v>
      </c>
      <c r="G1609" s="128">
        <v>641.04</v>
      </c>
      <c r="H1609" s="128">
        <v>1282.08</v>
      </c>
    </row>
    <row r="1610" spans="1:8" ht="17.25" customHeight="1" outlineLevel="2" x14ac:dyDescent="0.3">
      <c r="A1610" s="46">
        <f t="shared" si="35"/>
        <v>3.7399999999999842</v>
      </c>
      <c r="B1610" s="47" t="s">
        <v>1137</v>
      </c>
      <c r="C1610" s="48" t="s">
        <v>403</v>
      </c>
      <c r="D1610" s="49">
        <v>6</v>
      </c>
      <c r="E1610" s="128">
        <v>4205.8500000000004</v>
      </c>
      <c r="F1610" s="50">
        <f t="shared" si="34"/>
        <v>25235.100000000002</v>
      </c>
      <c r="G1610" s="128">
        <v>2401.0100000000002</v>
      </c>
      <c r="H1610" s="128">
        <v>14406.06</v>
      </c>
    </row>
    <row r="1611" spans="1:8" ht="17.25" customHeight="1" outlineLevel="2" x14ac:dyDescent="0.3">
      <c r="A1611" s="46">
        <f t="shared" si="35"/>
        <v>3.749999999999984</v>
      </c>
      <c r="B1611" s="47" t="s">
        <v>1138</v>
      </c>
      <c r="C1611" s="48" t="s">
        <v>403</v>
      </c>
      <c r="D1611" s="49">
        <v>2</v>
      </c>
      <c r="E1611" s="128">
        <v>3168.15</v>
      </c>
      <c r="F1611" s="50">
        <f t="shared" si="34"/>
        <v>6336.3</v>
      </c>
      <c r="G1611" s="128">
        <v>3498.02</v>
      </c>
      <c r="H1611" s="128">
        <v>6996.04</v>
      </c>
    </row>
    <row r="1612" spans="1:8" ht="17.25" customHeight="1" outlineLevel="2" x14ac:dyDescent="0.3">
      <c r="A1612" s="46">
        <f t="shared" si="35"/>
        <v>3.7599999999999838</v>
      </c>
      <c r="B1612" s="47" t="s">
        <v>1139</v>
      </c>
      <c r="C1612" s="48" t="s">
        <v>403</v>
      </c>
      <c r="D1612" s="49">
        <v>1</v>
      </c>
      <c r="E1612" s="128">
        <v>3622.55</v>
      </c>
      <c r="F1612" s="50">
        <f t="shared" ref="F1612:F1670" si="36">E1612*D1612</f>
        <v>3622.55</v>
      </c>
      <c r="G1612" s="128">
        <v>5219.8</v>
      </c>
      <c r="H1612" s="128">
        <v>5219.8</v>
      </c>
    </row>
    <row r="1613" spans="1:8" ht="17.25" customHeight="1" outlineLevel="2" x14ac:dyDescent="0.3">
      <c r="A1613" s="46">
        <f t="shared" si="35"/>
        <v>3.7699999999999836</v>
      </c>
      <c r="B1613" s="47" t="s">
        <v>1140</v>
      </c>
      <c r="C1613" s="48" t="s">
        <v>403</v>
      </c>
      <c r="D1613" s="49">
        <v>1</v>
      </c>
      <c r="E1613" s="128">
        <v>3331.66</v>
      </c>
      <c r="F1613" s="50">
        <f t="shared" si="36"/>
        <v>3331.66</v>
      </c>
      <c r="G1613" s="128">
        <v>4814.68</v>
      </c>
      <c r="H1613" s="128">
        <v>4814.68</v>
      </c>
    </row>
    <row r="1614" spans="1:8" ht="17.25" customHeight="1" outlineLevel="2" x14ac:dyDescent="0.3">
      <c r="A1614" s="46">
        <f t="shared" si="35"/>
        <v>3.7799999999999834</v>
      </c>
      <c r="B1614" s="47" t="s">
        <v>1141</v>
      </c>
      <c r="C1614" s="48" t="s">
        <v>403</v>
      </c>
      <c r="D1614" s="49">
        <v>1</v>
      </c>
      <c r="E1614" s="128">
        <v>3397.77</v>
      </c>
      <c r="F1614" s="50">
        <f t="shared" si="36"/>
        <v>3397.77</v>
      </c>
      <c r="G1614" s="128">
        <v>4117.93</v>
      </c>
      <c r="H1614" s="128">
        <v>4117.93</v>
      </c>
    </row>
    <row r="1615" spans="1:8" ht="17.25" customHeight="1" outlineLevel="2" x14ac:dyDescent="0.3">
      <c r="A1615" s="46">
        <f t="shared" si="35"/>
        <v>3.7899999999999832</v>
      </c>
      <c r="B1615" s="47" t="s">
        <v>1142</v>
      </c>
      <c r="C1615" s="48" t="s">
        <v>403</v>
      </c>
      <c r="D1615" s="49">
        <v>4</v>
      </c>
      <c r="E1615" s="128">
        <v>4928.0200000000004</v>
      </c>
      <c r="F1615" s="50">
        <f t="shared" si="36"/>
        <v>19712.080000000002</v>
      </c>
      <c r="G1615" s="128">
        <v>2599.85</v>
      </c>
      <c r="H1615" s="128">
        <v>10399.4</v>
      </c>
    </row>
    <row r="1616" spans="1:8" ht="17.25" customHeight="1" outlineLevel="2" x14ac:dyDescent="0.3">
      <c r="A1616" s="46">
        <f t="shared" si="35"/>
        <v>3.7999999999999829</v>
      </c>
      <c r="B1616" s="47" t="s">
        <v>1143</v>
      </c>
      <c r="C1616" s="48" t="s">
        <v>403</v>
      </c>
      <c r="D1616" s="49">
        <v>22</v>
      </c>
      <c r="E1616" s="128">
        <v>2018.21</v>
      </c>
      <c r="F1616" s="50">
        <f t="shared" si="36"/>
        <v>44400.62</v>
      </c>
      <c r="G1616" s="128">
        <v>523.08000000000004</v>
      </c>
      <c r="H1616" s="128">
        <v>11507.76</v>
      </c>
    </row>
    <row r="1617" spans="1:9" ht="17.25" customHeight="1" outlineLevel="2" x14ac:dyDescent="0.3">
      <c r="A1617" s="46">
        <f t="shared" si="35"/>
        <v>3.8099999999999827</v>
      </c>
      <c r="B1617" s="47" t="s">
        <v>1144</v>
      </c>
      <c r="C1617" s="48" t="s">
        <v>403</v>
      </c>
      <c r="D1617" s="49">
        <v>8</v>
      </c>
      <c r="E1617" s="128">
        <v>1645.46</v>
      </c>
      <c r="F1617" s="50">
        <f t="shared" si="36"/>
        <v>13163.68</v>
      </c>
      <c r="G1617" s="128">
        <v>528.65</v>
      </c>
      <c r="H1617" s="128">
        <v>4229.2</v>
      </c>
    </row>
    <row r="1618" spans="1:9" ht="17.25" customHeight="1" outlineLevel="2" x14ac:dyDescent="0.3">
      <c r="A1618" s="46">
        <f t="shared" si="35"/>
        <v>3.8199999999999825</v>
      </c>
      <c r="B1618" s="47" t="s">
        <v>1145</v>
      </c>
      <c r="C1618" s="48" t="s">
        <v>403</v>
      </c>
      <c r="D1618" s="49">
        <v>8</v>
      </c>
      <c r="E1618" s="128">
        <v>1061.1400000000001</v>
      </c>
      <c r="F1618" s="50">
        <f t="shared" si="36"/>
        <v>8489.1200000000008</v>
      </c>
      <c r="G1618" s="128">
        <v>452.38</v>
      </c>
      <c r="H1618" s="128">
        <v>3619.04</v>
      </c>
    </row>
    <row r="1619" spans="1:9" ht="17.25" customHeight="1" outlineLevel="2" x14ac:dyDescent="0.3">
      <c r="A1619" s="46">
        <f t="shared" si="35"/>
        <v>3.8299999999999823</v>
      </c>
      <c r="B1619" s="47" t="s">
        <v>1146</v>
      </c>
      <c r="C1619" s="48" t="s">
        <v>403</v>
      </c>
      <c r="D1619" s="49">
        <v>12</v>
      </c>
      <c r="E1619" s="128">
        <v>504.34</v>
      </c>
      <c r="F1619" s="50">
        <f t="shared" si="36"/>
        <v>6052.08</v>
      </c>
      <c r="G1619" s="128">
        <v>625.23</v>
      </c>
      <c r="H1619" s="128">
        <v>7502.76</v>
      </c>
    </row>
    <row r="1620" spans="1:9" ht="17.25" customHeight="1" outlineLevel="2" x14ac:dyDescent="0.3">
      <c r="A1620" s="46">
        <f t="shared" si="35"/>
        <v>3.8399999999999821</v>
      </c>
      <c r="B1620" s="47" t="s">
        <v>1147</v>
      </c>
      <c r="C1620" s="48" t="s">
        <v>403</v>
      </c>
      <c r="D1620" s="49">
        <v>12</v>
      </c>
      <c r="E1620" s="128">
        <v>34.76</v>
      </c>
      <c r="F1620" s="50">
        <f t="shared" si="36"/>
        <v>417.12</v>
      </c>
      <c r="G1620" s="128">
        <v>152.35</v>
      </c>
      <c r="H1620" s="128">
        <v>1828.2</v>
      </c>
    </row>
    <row r="1621" spans="1:9" ht="17.25" customHeight="1" outlineLevel="2" x14ac:dyDescent="0.3">
      <c r="A1621" s="46">
        <f t="shared" si="35"/>
        <v>3.8499999999999819</v>
      </c>
      <c r="B1621" s="47" t="s">
        <v>1148</v>
      </c>
      <c r="C1621" s="48" t="s">
        <v>403</v>
      </c>
      <c r="D1621" s="49">
        <v>12</v>
      </c>
      <c r="E1621" s="128">
        <v>269.92</v>
      </c>
      <c r="F1621" s="50">
        <f t="shared" si="36"/>
        <v>3239.04</v>
      </c>
      <c r="G1621" s="128">
        <v>158.47</v>
      </c>
      <c r="H1621" s="128">
        <v>1901.64</v>
      </c>
    </row>
    <row r="1622" spans="1:9" ht="17.25" customHeight="1" outlineLevel="2" x14ac:dyDescent="0.3">
      <c r="A1622" s="46">
        <f t="shared" si="35"/>
        <v>3.8599999999999817</v>
      </c>
      <c r="B1622" s="47" t="s">
        <v>1149</v>
      </c>
      <c r="C1622" s="48" t="s">
        <v>403</v>
      </c>
      <c r="D1622" s="49">
        <v>12</v>
      </c>
      <c r="E1622" s="128">
        <v>45.18</v>
      </c>
      <c r="F1622" s="50">
        <f t="shared" si="36"/>
        <v>542.16</v>
      </c>
      <c r="G1622" s="128">
        <v>44.85</v>
      </c>
      <c r="H1622" s="128">
        <v>538.20000000000005</v>
      </c>
    </row>
    <row r="1623" spans="1:9" ht="17.25" customHeight="1" outlineLevel="2" x14ac:dyDescent="0.3">
      <c r="A1623" s="46">
        <f t="shared" si="35"/>
        <v>3.8699999999999815</v>
      </c>
      <c r="B1623" s="47" t="s">
        <v>1150</v>
      </c>
      <c r="C1623" s="48" t="s">
        <v>403</v>
      </c>
      <c r="D1623" s="49">
        <v>1</v>
      </c>
      <c r="E1623" s="128">
        <v>1312.55</v>
      </c>
      <c r="F1623" s="50">
        <f t="shared" si="36"/>
        <v>1312.55</v>
      </c>
      <c r="G1623" s="128">
        <v>5337.46</v>
      </c>
      <c r="H1623" s="128">
        <v>5337.46</v>
      </c>
    </row>
    <row r="1624" spans="1:9" ht="17.25" customHeight="1" outlineLevel="2" x14ac:dyDescent="0.3">
      <c r="A1624" s="46">
        <f t="shared" si="35"/>
        <v>3.8799999999999812</v>
      </c>
      <c r="B1624" s="47" t="s">
        <v>1151</v>
      </c>
      <c r="C1624" s="48" t="s">
        <v>1027</v>
      </c>
      <c r="D1624" s="49">
        <v>1</v>
      </c>
      <c r="E1624" s="128">
        <v>28979.74</v>
      </c>
      <c r="F1624" s="50">
        <f t="shared" si="36"/>
        <v>28979.74</v>
      </c>
      <c r="G1624" s="128">
        <v>21288.13</v>
      </c>
      <c r="H1624" s="128">
        <v>21288.13</v>
      </c>
    </row>
    <row r="1625" spans="1:9" ht="17.25" customHeight="1" outlineLevel="2" x14ac:dyDescent="0.3">
      <c r="A1625" s="132"/>
      <c r="B1625" s="133"/>
      <c r="C1625" s="136"/>
      <c r="D1625" s="137"/>
      <c r="E1625" s="138"/>
      <c r="F1625" s="135"/>
      <c r="G1625" s="149"/>
      <c r="H1625" s="135"/>
    </row>
    <row r="1626" spans="1:9" ht="17.25" customHeight="1" outlineLevel="1" x14ac:dyDescent="0.3">
      <c r="A1626" s="56">
        <v>4</v>
      </c>
      <c r="B1626" s="57" t="s">
        <v>1152</v>
      </c>
      <c r="C1626" s="58"/>
      <c r="D1626" s="59"/>
      <c r="E1626" s="60"/>
      <c r="F1626" s="90">
        <f>SUM(F1627:F1635)</f>
        <v>664333.02</v>
      </c>
      <c r="G1626" s="126"/>
      <c r="H1626" s="127">
        <f>SUM(H1627:H1635)</f>
        <v>564687.00999999989</v>
      </c>
      <c r="I1626" s="66">
        <f>F1626-H1626</f>
        <v>99646.010000000126</v>
      </c>
    </row>
    <row r="1627" spans="1:9" ht="17.25" customHeight="1" outlineLevel="2" x14ac:dyDescent="0.3">
      <c r="A1627" s="46">
        <f>A1626+0.01</f>
        <v>4.01</v>
      </c>
      <c r="B1627" s="47" t="s">
        <v>1153</v>
      </c>
      <c r="C1627" s="48" t="s">
        <v>403</v>
      </c>
      <c r="D1627" s="49">
        <v>149</v>
      </c>
      <c r="E1627" s="240">
        <v>1889.94</v>
      </c>
      <c r="F1627" s="50">
        <f t="shared" si="36"/>
        <v>281601.06</v>
      </c>
      <c r="G1627" s="128">
        <v>1241.25</v>
      </c>
      <c r="H1627" s="128">
        <v>184946.25</v>
      </c>
      <c r="I1627" s="232" t="s">
        <v>2145</v>
      </c>
    </row>
    <row r="1628" spans="1:9" ht="17.25" customHeight="1" outlineLevel="2" x14ac:dyDescent="0.3">
      <c r="A1628" s="46">
        <f t="shared" ref="A1628:A1635" si="37">A1627+0.01</f>
        <v>4.0199999999999996</v>
      </c>
      <c r="B1628" s="47" t="s">
        <v>1154</v>
      </c>
      <c r="C1628" s="48" t="s">
        <v>403</v>
      </c>
      <c r="D1628" s="49">
        <v>134</v>
      </c>
      <c r="E1628" s="128">
        <v>886.39</v>
      </c>
      <c r="F1628" s="50">
        <f t="shared" si="36"/>
        <v>118776.26</v>
      </c>
      <c r="G1628" s="128">
        <v>1181.44</v>
      </c>
      <c r="H1628" s="128">
        <v>158312.95999999999</v>
      </c>
    </row>
    <row r="1629" spans="1:9" ht="17.25" customHeight="1" outlineLevel="2" x14ac:dyDescent="0.3">
      <c r="A1629" s="46">
        <f t="shared" si="37"/>
        <v>4.0299999999999994</v>
      </c>
      <c r="B1629" s="47" t="s">
        <v>1155</v>
      </c>
      <c r="C1629" s="48" t="s">
        <v>403</v>
      </c>
      <c r="D1629" s="49">
        <v>1</v>
      </c>
      <c r="E1629" s="128">
        <v>996.57</v>
      </c>
      <c r="F1629" s="50">
        <f t="shared" si="36"/>
        <v>996.57</v>
      </c>
      <c r="G1629" s="128">
        <v>1330.2599999999998</v>
      </c>
      <c r="H1629" s="128">
        <v>1330.26</v>
      </c>
    </row>
    <row r="1630" spans="1:9" ht="17.25" customHeight="1" outlineLevel="2" x14ac:dyDescent="0.3">
      <c r="A1630" s="46">
        <f t="shared" si="37"/>
        <v>4.0399999999999991</v>
      </c>
      <c r="B1630" s="47" t="s">
        <v>1156</v>
      </c>
      <c r="C1630" s="48" t="s">
        <v>403</v>
      </c>
      <c r="D1630" s="49">
        <v>1</v>
      </c>
      <c r="E1630" s="128">
        <v>2093.79</v>
      </c>
      <c r="F1630" s="50">
        <f t="shared" si="36"/>
        <v>2093.79</v>
      </c>
      <c r="G1630" s="128">
        <v>2503.41</v>
      </c>
      <c r="H1630" s="128">
        <v>2503.41</v>
      </c>
    </row>
    <row r="1631" spans="1:9" ht="17.25" customHeight="1" outlineLevel="2" x14ac:dyDescent="0.3">
      <c r="A1631" s="46">
        <f t="shared" si="37"/>
        <v>4.0499999999999989</v>
      </c>
      <c r="B1631" s="47" t="s">
        <v>1157</v>
      </c>
      <c r="C1631" s="48" t="s">
        <v>403</v>
      </c>
      <c r="D1631" s="49">
        <v>149</v>
      </c>
      <c r="E1631" s="240">
        <v>1720.02</v>
      </c>
      <c r="F1631" s="50">
        <f t="shared" si="36"/>
        <v>256282.98</v>
      </c>
      <c r="G1631" s="128">
        <v>1446.51</v>
      </c>
      <c r="H1631" s="128">
        <v>215529.99</v>
      </c>
      <c r="I1631" s="232" t="s">
        <v>2145</v>
      </c>
    </row>
    <row r="1632" spans="1:9" ht="17.25" customHeight="1" outlineLevel="2" x14ac:dyDescent="0.3">
      <c r="A1632" s="46">
        <f t="shared" si="37"/>
        <v>4.0599999999999987</v>
      </c>
      <c r="B1632" s="47" t="s">
        <v>1158</v>
      </c>
      <c r="C1632" s="48" t="s">
        <v>403</v>
      </c>
      <c r="D1632" s="49">
        <v>1</v>
      </c>
      <c r="E1632" s="128">
        <v>1729.55</v>
      </c>
      <c r="F1632" s="50">
        <f t="shared" si="36"/>
        <v>1729.55</v>
      </c>
      <c r="G1632" s="128">
        <v>1423.01</v>
      </c>
      <c r="H1632" s="128">
        <v>1423.01</v>
      </c>
    </row>
    <row r="1633" spans="1:9" ht="17.25" customHeight="1" outlineLevel="2" x14ac:dyDescent="0.3">
      <c r="A1633" s="46">
        <f t="shared" si="37"/>
        <v>4.0699999999999985</v>
      </c>
      <c r="B1633" s="47" t="s">
        <v>1159</v>
      </c>
      <c r="C1633" s="48" t="s">
        <v>403</v>
      </c>
      <c r="D1633" s="49">
        <v>1</v>
      </c>
      <c r="E1633" s="128">
        <v>1109.57</v>
      </c>
      <c r="F1633" s="50">
        <f t="shared" si="36"/>
        <v>1109.57</v>
      </c>
      <c r="G1633" s="128">
        <v>180.34</v>
      </c>
      <c r="H1633" s="128">
        <v>180.34</v>
      </c>
    </row>
    <row r="1634" spans="1:9" ht="17.25" customHeight="1" outlineLevel="2" x14ac:dyDescent="0.3">
      <c r="A1634" s="46">
        <f t="shared" si="37"/>
        <v>4.0799999999999983</v>
      </c>
      <c r="B1634" s="47" t="s">
        <v>1160</v>
      </c>
      <c r="C1634" s="48" t="s">
        <v>403</v>
      </c>
      <c r="D1634" s="49">
        <v>1</v>
      </c>
      <c r="E1634" s="128">
        <v>760.33</v>
      </c>
      <c r="F1634" s="50">
        <f t="shared" si="36"/>
        <v>760.33</v>
      </c>
      <c r="G1634" s="128">
        <v>85.15</v>
      </c>
      <c r="H1634" s="128">
        <v>85.15</v>
      </c>
    </row>
    <row r="1635" spans="1:9" ht="17.25" customHeight="1" outlineLevel="2" x14ac:dyDescent="0.3">
      <c r="A1635" s="46">
        <f t="shared" si="37"/>
        <v>4.0899999999999981</v>
      </c>
      <c r="B1635" s="47" t="s">
        <v>1161</v>
      </c>
      <c r="C1635" s="48" t="s">
        <v>403</v>
      </c>
      <c r="D1635" s="49">
        <v>1</v>
      </c>
      <c r="E1635" s="128">
        <v>982.91</v>
      </c>
      <c r="F1635" s="50">
        <f t="shared" si="36"/>
        <v>982.91</v>
      </c>
      <c r="G1635" s="128">
        <v>375.64</v>
      </c>
      <c r="H1635" s="128">
        <v>375.64</v>
      </c>
    </row>
    <row r="1636" spans="1:9" ht="17.25" customHeight="1" outlineLevel="2" x14ac:dyDescent="0.3">
      <c r="A1636" s="132"/>
      <c r="B1636" s="133"/>
      <c r="C1636" s="136"/>
      <c r="D1636" s="137"/>
      <c r="E1636" s="138"/>
      <c r="F1636" s="135"/>
      <c r="G1636" s="149"/>
      <c r="H1636" s="135"/>
    </row>
    <row r="1637" spans="1:9" ht="17.25" customHeight="1" outlineLevel="1" x14ac:dyDescent="0.3">
      <c r="A1637" s="56">
        <v>5</v>
      </c>
      <c r="B1637" s="57" t="s">
        <v>1162</v>
      </c>
      <c r="C1637" s="58"/>
      <c r="D1637" s="59"/>
      <c r="E1637" s="60"/>
      <c r="F1637" s="90">
        <f>SUM(F1638:F1656)</f>
        <v>279247.16000000003</v>
      </c>
      <c r="G1637" s="126"/>
      <c r="H1637" s="127">
        <f>SUM(H1638:H1656)</f>
        <v>199064.40000000005</v>
      </c>
      <c r="I1637" s="66">
        <f>F1637-H1637</f>
        <v>80182.75999999998</v>
      </c>
    </row>
    <row r="1638" spans="1:9" ht="17.25" customHeight="1" outlineLevel="2" x14ac:dyDescent="0.3">
      <c r="A1638" s="46">
        <f>A1637+0.01</f>
        <v>5.01</v>
      </c>
      <c r="B1638" s="47" t="s">
        <v>1163</v>
      </c>
      <c r="C1638" s="48" t="s">
        <v>969</v>
      </c>
      <c r="D1638" s="49">
        <v>1074</v>
      </c>
      <c r="E1638" s="328">
        <v>87.41</v>
      </c>
      <c r="F1638" s="50">
        <f t="shared" si="36"/>
        <v>93878.34</v>
      </c>
      <c r="G1638" s="128">
        <v>71.239999999999995</v>
      </c>
      <c r="H1638" s="128">
        <v>76511.759999999995</v>
      </c>
    </row>
    <row r="1639" spans="1:9" ht="17.25" customHeight="1" outlineLevel="2" x14ac:dyDescent="0.3">
      <c r="A1639" s="46">
        <f t="shared" ref="A1639:A1656" si="38">A1638+0.01</f>
        <v>5.0199999999999996</v>
      </c>
      <c r="B1639" s="47" t="s">
        <v>1164</v>
      </c>
      <c r="C1639" s="48" t="s">
        <v>969</v>
      </c>
      <c r="D1639" s="49">
        <v>125</v>
      </c>
      <c r="E1639" s="328">
        <v>102.94</v>
      </c>
      <c r="F1639" s="50">
        <f t="shared" si="36"/>
        <v>12867.5</v>
      </c>
      <c r="G1639" s="128">
        <v>75.97</v>
      </c>
      <c r="H1639" s="128">
        <v>9496.25</v>
      </c>
    </row>
    <row r="1640" spans="1:9" ht="17.25" customHeight="1" outlineLevel="2" x14ac:dyDescent="0.3">
      <c r="A1640" s="46">
        <f t="shared" si="38"/>
        <v>5.0299999999999994</v>
      </c>
      <c r="B1640" s="47" t="s">
        <v>1165</v>
      </c>
      <c r="C1640" s="48" t="s">
        <v>969</v>
      </c>
      <c r="D1640" s="49">
        <v>153</v>
      </c>
      <c r="E1640" s="328">
        <v>125.06</v>
      </c>
      <c r="F1640" s="50">
        <f t="shared" si="36"/>
        <v>19134.18</v>
      </c>
      <c r="G1640" s="128">
        <v>114.89</v>
      </c>
      <c r="H1640" s="128">
        <v>17578.169999999998</v>
      </c>
    </row>
    <row r="1641" spans="1:9" ht="17.25" customHeight="1" outlineLevel="2" x14ac:dyDescent="0.3">
      <c r="A1641" s="46">
        <f t="shared" si="38"/>
        <v>5.0399999999999991</v>
      </c>
      <c r="B1641" s="47" t="s">
        <v>1166</v>
      </c>
      <c r="C1641" s="48" t="s">
        <v>969</v>
      </c>
      <c r="D1641" s="49">
        <v>90</v>
      </c>
      <c r="E1641" s="328">
        <v>143.16999999999999</v>
      </c>
      <c r="F1641" s="50">
        <f t="shared" si="36"/>
        <v>12885.3</v>
      </c>
      <c r="G1641" s="128">
        <v>123.28</v>
      </c>
      <c r="H1641" s="128">
        <v>11095.2</v>
      </c>
    </row>
    <row r="1642" spans="1:9" ht="17.25" customHeight="1" outlineLevel="2" x14ac:dyDescent="0.3">
      <c r="A1642" s="46">
        <f t="shared" si="38"/>
        <v>5.0499999999999989</v>
      </c>
      <c r="B1642" s="47" t="s">
        <v>1167</v>
      </c>
      <c r="C1642" s="48" t="s">
        <v>969</v>
      </c>
      <c r="D1642" s="49">
        <v>20</v>
      </c>
      <c r="E1642" s="328">
        <v>157.07</v>
      </c>
      <c r="F1642" s="50">
        <f t="shared" si="36"/>
        <v>3141.3999999999996</v>
      </c>
      <c r="G1642" s="128">
        <v>127.88</v>
      </c>
      <c r="H1642" s="128">
        <v>2557.6</v>
      </c>
    </row>
    <row r="1643" spans="1:9" ht="17.25" customHeight="1" outlineLevel="2" x14ac:dyDescent="0.3">
      <c r="A1643" s="46">
        <f t="shared" si="38"/>
        <v>5.0599999999999987</v>
      </c>
      <c r="B1643" s="47" t="s">
        <v>1168</v>
      </c>
      <c r="C1643" s="48" t="s">
        <v>969</v>
      </c>
      <c r="D1643" s="49">
        <v>24</v>
      </c>
      <c r="E1643" s="328">
        <v>256.45999999999998</v>
      </c>
      <c r="F1643" s="50">
        <f t="shared" si="36"/>
        <v>6155.0399999999991</v>
      </c>
      <c r="G1643" s="128">
        <v>150.19999999999999</v>
      </c>
      <c r="H1643" s="128">
        <v>3604.8</v>
      </c>
    </row>
    <row r="1644" spans="1:9" ht="17.25" customHeight="1" outlineLevel="2" x14ac:dyDescent="0.3">
      <c r="A1644" s="46">
        <f t="shared" si="38"/>
        <v>5.0699999999999985</v>
      </c>
      <c r="B1644" s="47" t="s">
        <v>1169</v>
      </c>
      <c r="C1644" s="48" t="s">
        <v>969</v>
      </c>
      <c r="D1644" s="49">
        <v>10</v>
      </c>
      <c r="E1644" s="328">
        <v>273.14</v>
      </c>
      <c r="F1644" s="50">
        <f t="shared" si="36"/>
        <v>2731.3999999999996</v>
      </c>
      <c r="G1644" s="128">
        <v>159.94</v>
      </c>
      <c r="H1644" s="128">
        <v>1599.4</v>
      </c>
    </row>
    <row r="1645" spans="1:9" ht="17.25" customHeight="1" outlineLevel="2" x14ac:dyDescent="0.3">
      <c r="A1645" s="46">
        <f t="shared" si="38"/>
        <v>5.0799999999999983</v>
      </c>
      <c r="B1645" s="47" t="s">
        <v>1170</v>
      </c>
      <c r="C1645" s="48" t="s">
        <v>969</v>
      </c>
      <c r="D1645" s="49">
        <v>16</v>
      </c>
      <c r="E1645" s="328">
        <v>299.7</v>
      </c>
      <c r="F1645" s="50">
        <f t="shared" si="36"/>
        <v>4795.2</v>
      </c>
      <c r="G1645" s="128">
        <v>174.96</v>
      </c>
      <c r="H1645" s="128">
        <v>2799.36</v>
      </c>
    </row>
    <row r="1646" spans="1:9" ht="17.25" customHeight="1" outlineLevel="2" x14ac:dyDescent="0.3">
      <c r="A1646" s="46">
        <f t="shared" si="38"/>
        <v>5.0899999999999981</v>
      </c>
      <c r="B1646" s="47" t="s">
        <v>1171</v>
      </c>
      <c r="C1646" s="48" t="s">
        <v>969</v>
      </c>
      <c r="D1646" s="49">
        <v>30</v>
      </c>
      <c r="E1646" s="328">
        <v>396.48</v>
      </c>
      <c r="F1646" s="50">
        <f t="shared" si="36"/>
        <v>11894.400000000001</v>
      </c>
      <c r="G1646" s="128">
        <v>208.49</v>
      </c>
      <c r="H1646" s="128">
        <v>6254.7</v>
      </c>
    </row>
    <row r="1647" spans="1:9" ht="17.25" customHeight="1" outlineLevel="2" x14ac:dyDescent="0.3">
      <c r="A1647" s="46">
        <f t="shared" si="38"/>
        <v>5.0999999999999979</v>
      </c>
      <c r="B1647" s="47" t="s">
        <v>1172</v>
      </c>
      <c r="C1647" s="48" t="s">
        <v>969</v>
      </c>
      <c r="D1647" s="49">
        <v>12</v>
      </c>
      <c r="E1647" s="328">
        <v>469.5</v>
      </c>
      <c r="F1647" s="50">
        <f t="shared" si="36"/>
        <v>5634</v>
      </c>
      <c r="G1647" s="128">
        <v>248.66</v>
      </c>
      <c r="H1647" s="128">
        <v>2983.92</v>
      </c>
    </row>
    <row r="1648" spans="1:9" ht="17.25" customHeight="1" outlineLevel="2" x14ac:dyDescent="0.3">
      <c r="A1648" s="46">
        <f t="shared" si="38"/>
        <v>5.1099999999999977</v>
      </c>
      <c r="B1648" s="47" t="s">
        <v>1173</v>
      </c>
      <c r="C1648" s="48" t="s">
        <v>969</v>
      </c>
      <c r="D1648" s="49">
        <v>22</v>
      </c>
      <c r="E1648" s="328">
        <v>547.02</v>
      </c>
      <c r="F1648" s="50">
        <f t="shared" si="36"/>
        <v>12034.439999999999</v>
      </c>
      <c r="G1648" s="128">
        <v>287.07</v>
      </c>
      <c r="H1648" s="128">
        <v>6315.54</v>
      </c>
    </row>
    <row r="1649" spans="1:10" ht="17.25" customHeight="1" outlineLevel="2" x14ac:dyDescent="0.3">
      <c r="A1649" s="46">
        <f t="shared" si="38"/>
        <v>5.1199999999999974</v>
      </c>
      <c r="B1649" s="47" t="s">
        <v>1174</v>
      </c>
      <c r="C1649" s="48" t="s">
        <v>1</v>
      </c>
      <c r="D1649" s="49">
        <v>32</v>
      </c>
      <c r="E1649" s="328">
        <v>225.92</v>
      </c>
      <c r="F1649" s="50">
        <f t="shared" si="36"/>
        <v>7229.44</v>
      </c>
      <c r="G1649" s="128">
        <v>970.69</v>
      </c>
      <c r="H1649" s="128">
        <v>31062.080000000002</v>
      </c>
    </row>
    <row r="1650" spans="1:10" ht="17.25" customHeight="1" outlineLevel="2" x14ac:dyDescent="0.3">
      <c r="A1650" s="46">
        <f t="shared" si="38"/>
        <v>5.1299999999999972</v>
      </c>
      <c r="B1650" s="47" t="s">
        <v>1175</v>
      </c>
      <c r="C1650" s="48" t="s">
        <v>969</v>
      </c>
      <c r="D1650" s="49">
        <v>24</v>
      </c>
      <c r="E1650" s="328">
        <v>283.24</v>
      </c>
      <c r="F1650" s="50">
        <f t="shared" si="36"/>
        <v>6797.76</v>
      </c>
      <c r="G1650" s="128">
        <v>108.21</v>
      </c>
      <c r="H1650" s="128">
        <v>2597.04</v>
      </c>
    </row>
    <row r="1651" spans="1:10" ht="17.25" customHeight="1" outlineLevel="2" x14ac:dyDescent="0.3">
      <c r="A1651" s="46">
        <f t="shared" si="38"/>
        <v>5.139999999999997</v>
      </c>
      <c r="B1651" s="47" t="s">
        <v>1176</v>
      </c>
      <c r="C1651" s="48" t="s">
        <v>969</v>
      </c>
      <c r="D1651" s="49">
        <v>10</v>
      </c>
      <c r="E1651" s="328">
        <v>330.45</v>
      </c>
      <c r="F1651" s="50">
        <f t="shared" si="36"/>
        <v>3304.5</v>
      </c>
      <c r="G1651" s="128">
        <v>58.34</v>
      </c>
      <c r="H1651" s="128">
        <v>583.4</v>
      </c>
    </row>
    <row r="1652" spans="1:10" ht="17.25" customHeight="1" outlineLevel="2" x14ac:dyDescent="0.3">
      <c r="A1652" s="46">
        <f t="shared" si="38"/>
        <v>5.1499999999999968</v>
      </c>
      <c r="B1652" s="47" t="s">
        <v>1177</v>
      </c>
      <c r="C1652" s="48" t="s">
        <v>969</v>
      </c>
      <c r="D1652" s="49">
        <v>16</v>
      </c>
      <c r="E1652" s="328">
        <v>423.2</v>
      </c>
      <c r="F1652" s="50">
        <f t="shared" si="36"/>
        <v>6771.2</v>
      </c>
      <c r="G1652" s="128">
        <v>63.95</v>
      </c>
      <c r="H1652" s="128">
        <v>1023.2</v>
      </c>
    </row>
    <row r="1653" spans="1:10" ht="17.25" customHeight="1" outlineLevel="2" x14ac:dyDescent="0.3">
      <c r="A1653" s="46">
        <f t="shared" si="38"/>
        <v>5.1599999999999966</v>
      </c>
      <c r="B1653" s="47" t="s">
        <v>1178</v>
      </c>
      <c r="C1653" s="48" t="s">
        <v>969</v>
      </c>
      <c r="D1653" s="49">
        <v>30</v>
      </c>
      <c r="E1653" s="328">
        <v>511.17</v>
      </c>
      <c r="F1653" s="50">
        <f t="shared" si="36"/>
        <v>15335.1</v>
      </c>
      <c r="G1653" s="128">
        <v>71.400000000000006</v>
      </c>
      <c r="H1653" s="128">
        <v>2142</v>
      </c>
    </row>
    <row r="1654" spans="1:10" ht="17.25" customHeight="1" outlineLevel="2" x14ac:dyDescent="0.3">
      <c r="A1654" s="46">
        <f t="shared" si="38"/>
        <v>5.1699999999999964</v>
      </c>
      <c r="B1654" s="47" t="s">
        <v>1179</v>
      </c>
      <c r="C1654" s="48" t="s">
        <v>969</v>
      </c>
      <c r="D1654" s="49">
        <v>12</v>
      </c>
      <c r="E1654" s="328">
        <v>532.9</v>
      </c>
      <c r="F1654" s="50">
        <f t="shared" si="36"/>
        <v>6394.7999999999993</v>
      </c>
      <c r="G1654" s="128">
        <v>78.849999999999994</v>
      </c>
      <c r="H1654" s="128">
        <v>946.2</v>
      </c>
    </row>
    <row r="1655" spans="1:10" ht="17.25" customHeight="1" outlineLevel="2" x14ac:dyDescent="0.3">
      <c r="A1655" s="46">
        <f t="shared" si="38"/>
        <v>5.1799999999999962</v>
      </c>
      <c r="B1655" s="47" t="s">
        <v>1180</v>
      </c>
      <c r="C1655" s="48" t="s">
        <v>969</v>
      </c>
      <c r="D1655" s="49">
        <v>22</v>
      </c>
      <c r="E1655" s="328">
        <v>767.54</v>
      </c>
      <c r="F1655" s="50">
        <f t="shared" si="36"/>
        <v>16885.879999999997</v>
      </c>
      <c r="G1655" s="128">
        <v>82.51</v>
      </c>
      <c r="H1655" s="128">
        <v>1815.22</v>
      </c>
    </row>
    <row r="1656" spans="1:10" ht="17.25" customHeight="1" outlineLevel="2" x14ac:dyDescent="0.3">
      <c r="A1656" s="46">
        <f t="shared" si="38"/>
        <v>5.1899999999999959</v>
      </c>
      <c r="B1656" s="47" t="s">
        <v>1181</v>
      </c>
      <c r="C1656" s="48" t="s">
        <v>1</v>
      </c>
      <c r="D1656" s="49">
        <v>32</v>
      </c>
      <c r="E1656" s="328">
        <v>980.54</v>
      </c>
      <c r="F1656" s="50">
        <f t="shared" si="36"/>
        <v>31377.279999999999</v>
      </c>
      <c r="G1656" s="128">
        <v>565.58000000000004</v>
      </c>
      <c r="H1656" s="128">
        <v>18098.560000000001</v>
      </c>
    </row>
    <row r="1657" spans="1:10" ht="17.25" customHeight="1" outlineLevel="2" x14ac:dyDescent="0.3">
      <c r="A1657" s="132"/>
      <c r="B1657" s="133"/>
      <c r="C1657" s="136"/>
      <c r="D1657" s="137"/>
      <c r="E1657" s="138"/>
      <c r="F1657" s="135"/>
      <c r="G1657" s="138"/>
      <c r="H1657" s="135"/>
    </row>
    <row r="1658" spans="1:10" ht="17.25" customHeight="1" outlineLevel="1" x14ac:dyDescent="0.3">
      <c r="A1658" s="56">
        <v>6</v>
      </c>
      <c r="B1658" s="57" t="s">
        <v>1182</v>
      </c>
      <c r="C1658" s="58"/>
      <c r="D1658" s="59"/>
      <c r="E1658" s="60"/>
      <c r="F1658" s="90">
        <f>SUM(F1659:F1662)</f>
        <v>53985.9</v>
      </c>
      <c r="G1658" s="126"/>
      <c r="H1658" s="127">
        <f>SUM(H1659:H1662)</f>
        <v>94082.7</v>
      </c>
      <c r="J1658" s="66">
        <f>H1658-F1658</f>
        <v>40096.799999999996</v>
      </c>
    </row>
    <row r="1659" spans="1:10" ht="17.25" customHeight="1" outlineLevel="2" x14ac:dyDescent="0.3">
      <c r="A1659" s="46">
        <f>A1658+0.01</f>
        <v>6.01</v>
      </c>
      <c r="B1659" s="47" t="s">
        <v>1183</v>
      </c>
      <c r="C1659" s="48" t="s">
        <v>15</v>
      </c>
      <c r="D1659" s="49">
        <v>290</v>
      </c>
      <c r="E1659" s="128">
        <v>36.96</v>
      </c>
      <c r="F1659" s="50">
        <f t="shared" si="36"/>
        <v>10718.4</v>
      </c>
      <c r="G1659" s="128">
        <v>53.13</v>
      </c>
      <c r="H1659" s="128">
        <v>15407.7</v>
      </c>
    </row>
    <row r="1660" spans="1:10" ht="17.25" customHeight="1" outlineLevel="2" x14ac:dyDescent="0.3">
      <c r="A1660" s="46">
        <f>A1659+0.01</f>
        <v>6.02</v>
      </c>
      <c r="B1660" s="47" t="s">
        <v>1184</v>
      </c>
      <c r="C1660" s="48" t="s">
        <v>403</v>
      </c>
      <c r="D1660" s="49">
        <v>900</v>
      </c>
      <c r="E1660" s="128">
        <v>29.65</v>
      </c>
      <c r="F1660" s="50">
        <f t="shared" si="36"/>
        <v>26685</v>
      </c>
      <c r="G1660" s="128">
        <v>58.17</v>
      </c>
      <c r="H1660" s="128">
        <v>52353</v>
      </c>
    </row>
    <row r="1661" spans="1:10" ht="17.25" customHeight="1" outlineLevel="2" x14ac:dyDescent="0.3">
      <c r="A1661" s="46">
        <f>A1660+0.01</f>
        <v>6.0299999999999994</v>
      </c>
      <c r="B1661" s="47" t="s">
        <v>1185</v>
      </c>
      <c r="C1661" s="48" t="s">
        <v>403</v>
      </c>
      <c r="D1661" s="49">
        <v>150</v>
      </c>
      <c r="E1661" s="128">
        <v>26.51</v>
      </c>
      <c r="F1661" s="50">
        <f t="shared" si="36"/>
        <v>3976.5000000000005</v>
      </c>
      <c r="G1661" s="128">
        <v>74.06</v>
      </c>
      <c r="H1661" s="128">
        <v>11109</v>
      </c>
    </row>
    <row r="1662" spans="1:10" ht="17.25" customHeight="1" outlineLevel="2" x14ac:dyDescent="0.3">
      <c r="A1662" s="46">
        <f>A1661+0.01</f>
        <v>6.0399999999999991</v>
      </c>
      <c r="B1662" s="47" t="s">
        <v>1186</v>
      </c>
      <c r="C1662" s="48" t="s">
        <v>403</v>
      </c>
      <c r="D1662" s="49">
        <v>150</v>
      </c>
      <c r="E1662" s="128">
        <v>84.04</v>
      </c>
      <c r="F1662" s="50">
        <f t="shared" si="36"/>
        <v>12606.000000000002</v>
      </c>
      <c r="G1662" s="128">
        <v>101.42</v>
      </c>
      <c r="H1662" s="128">
        <v>15213</v>
      </c>
    </row>
    <row r="1663" spans="1:10" ht="17.25" customHeight="1" outlineLevel="2" x14ac:dyDescent="0.3">
      <c r="A1663" s="132"/>
      <c r="B1663" s="133"/>
      <c r="C1663" s="136"/>
      <c r="D1663" s="137"/>
      <c r="E1663" s="138"/>
      <c r="F1663" s="135"/>
      <c r="G1663" s="138"/>
      <c r="H1663" s="135"/>
    </row>
    <row r="1664" spans="1:10" ht="17.25" customHeight="1" outlineLevel="1" x14ac:dyDescent="0.3">
      <c r="A1664" s="56">
        <v>7</v>
      </c>
      <c r="B1664" s="57" t="s">
        <v>1187</v>
      </c>
      <c r="C1664" s="58"/>
      <c r="D1664" s="59"/>
      <c r="E1664" s="60"/>
      <c r="F1664" s="90">
        <f>SUM(F1665:F1666)</f>
        <v>29626.33</v>
      </c>
      <c r="G1664" s="126"/>
      <c r="H1664" s="127">
        <f>SUM(H1665:H1666)</f>
        <v>57277.2</v>
      </c>
      <c r="J1664" s="66">
        <f>H1664-F1664</f>
        <v>27650.869999999995</v>
      </c>
    </row>
    <row r="1665" spans="1:11" ht="17.25" customHeight="1" outlineLevel="2" x14ac:dyDescent="0.3">
      <c r="A1665" s="46">
        <f>A1664+0.01</f>
        <v>7.01</v>
      </c>
      <c r="B1665" s="47" t="s">
        <v>1188</v>
      </c>
      <c r="C1665" s="48" t="s">
        <v>15</v>
      </c>
      <c r="D1665" s="49">
        <v>24</v>
      </c>
      <c r="E1665" s="128">
        <v>1090.5</v>
      </c>
      <c r="F1665" s="50">
        <f t="shared" si="36"/>
        <v>26172</v>
      </c>
      <c r="G1665" s="128">
        <v>1624.58</v>
      </c>
      <c r="H1665" s="128">
        <v>38989.919999999998</v>
      </c>
    </row>
    <row r="1666" spans="1:11" ht="17.25" customHeight="1" outlineLevel="2" x14ac:dyDescent="0.3">
      <c r="A1666" s="46">
        <f>A1665+0.01</f>
        <v>7.02</v>
      </c>
      <c r="B1666" s="47" t="s">
        <v>1189</v>
      </c>
      <c r="C1666" s="48" t="s">
        <v>403</v>
      </c>
      <c r="D1666" s="49">
        <v>11</v>
      </c>
      <c r="E1666" s="128">
        <v>314.02999999999997</v>
      </c>
      <c r="F1666" s="50">
        <f t="shared" si="36"/>
        <v>3454.33</v>
      </c>
      <c r="G1666" s="128">
        <v>1662.48</v>
      </c>
      <c r="H1666" s="128">
        <v>18287.28</v>
      </c>
    </row>
    <row r="1667" spans="1:11" ht="17.25" customHeight="1" outlineLevel="2" x14ac:dyDescent="0.3">
      <c r="A1667" s="139"/>
      <c r="B1667" s="140"/>
      <c r="C1667" s="141"/>
      <c r="D1667" s="142"/>
      <c r="E1667" s="143"/>
      <c r="F1667" s="143"/>
      <c r="G1667" s="143"/>
      <c r="H1667" s="150"/>
    </row>
    <row r="1668" spans="1:11" ht="17.25" customHeight="1" outlineLevel="1" x14ac:dyDescent="0.3">
      <c r="A1668" s="56">
        <v>8</v>
      </c>
      <c r="B1668" s="57"/>
      <c r="C1668" s="58"/>
      <c r="D1668" s="59"/>
      <c r="E1668" s="60"/>
      <c r="F1668" s="90">
        <f>SUM(F1669:F1671)</f>
        <v>8089.24</v>
      </c>
      <c r="G1668" s="126"/>
      <c r="H1668" s="127">
        <f>SUM(H1669:H1671)</f>
        <v>15945.269999999999</v>
      </c>
      <c r="J1668" s="66">
        <f>H1668-F1668</f>
        <v>7856.0299999999988</v>
      </c>
    </row>
    <row r="1669" spans="1:11" ht="17.25" customHeight="1" outlineLevel="1" x14ac:dyDescent="0.3">
      <c r="A1669" s="46">
        <f>A1668+0.01</f>
        <v>8.01</v>
      </c>
      <c r="B1669" s="47" t="s">
        <v>1190</v>
      </c>
      <c r="C1669" s="48" t="s">
        <v>1027</v>
      </c>
      <c r="D1669" s="49">
        <v>1</v>
      </c>
      <c r="E1669" s="128">
        <v>380.15</v>
      </c>
      <c r="F1669" s="50">
        <f t="shared" si="36"/>
        <v>380.15</v>
      </c>
      <c r="G1669" s="128">
        <v>6376.15</v>
      </c>
      <c r="H1669" s="128">
        <v>6376.15</v>
      </c>
    </row>
    <row r="1670" spans="1:11" ht="17.25" customHeight="1" outlineLevel="1" x14ac:dyDescent="0.3">
      <c r="A1670" s="46">
        <f>A1669+0.01</f>
        <v>8.02</v>
      </c>
      <c r="B1670" s="47" t="s">
        <v>1191</v>
      </c>
      <c r="C1670" s="48" t="s">
        <v>345</v>
      </c>
      <c r="D1670" s="49">
        <v>1</v>
      </c>
      <c r="E1670" s="128">
        <v>5509.46</v>
      </c>
      <c r="F1670" s="50">
        <f t="shared" si="36"/>
        <v>5509.46</v>
      </c>
      <c r="G1670" s="128">
        <v>4662.13</v>
      </c>
      <c r="H1670" s="128">
        <v>4662.13</v>
      </c>
    </row>
    <row r="1671" spans="1:11" ht="17.25" customHeight="1" outlineLevel="1" x14ac:dyDescent="0.3">
      <c r="A1671" s="46">
        <f>A1670+0.01</f>
        <v>8.0299999999999994</v>
      </c>
      <c r="B1671" s="47" t="s">
        <v>1192</v>
      </c>
      <c r="C1671" s="48" t="s">
        <v>345</v>
      </c>
      <c r="D1671" s="49">
        <v>1</v>
      </c>
      <c r="E1671" s="128">
        <v>2199.63</v>
      </c>
      <c r="F1671" s="50">
        <f>E1671*D1671</f>
        <v>2199.63</v>
      </c>
      <c r="G1671" s="128">
        <v>4906.99</v>
      </c>
      <c r="H1671" s="128">
        <v>4906.99</v>
      </c>
    </row>
    <row r="1672" spans="1:11" ht="17.25" customHeight="1" outlineLevel="1" x14ac:dyDescent="0.3">
      <c r="A1672" s="144"/>
      <c r="B1672" s="145"/>
      <c r="C1672" s="146"/>
      <c r="D1672" s="146"/>
      <c r="E1672" s="146"/>
      <c r="F1672" s="146"/>
      <c r="G1672" s="146"/>
      <c r="H1672" s="146"/>
    </row>
    <row r="1673" spans="1:11" ht="17.25" customHeight="1" x14ac:dyDescent="0.3">
      <c r="A1673" s="21"/>
      <c r="B1673" s="21"/>
      <c r="C1673" s="22"/>
      <c r="D1673" s="23"/>
      <c r="E1673" s="110" t="s">
        <v>1193</v>
      </c>
      <c r="F1673" s="96">
        <f>F1483+F1500+F1536+F1626+F1637+F1658+F1664+F1668</f>
        <v>6204573.160000002</v>
      </c>
      <c r="G1673" s="130" t="s">
        <v>1193</v>
      </c>
      <c r="H1673" s="131">
        <v>5449854.0600000015</v>
      </c>
      <c r="I1673" s="66">
        <f>F1673-H1673</f>
        <v>754719.10000000056</v>
      </c>
    </row>
    <row r="1674" spans="1:11" x14ac:dyDescent="0.3">
      <c r="A1674" s="51" t="s">
        <v>1194</v>
      </c>
      <c r="B1674" s="52" t="s">
        <v>1195</v>
      </c>
      <c r="C1674" s="53"/>
      <c r="D1674" s="54"/>
      <c r="E1674" s="55"/>
      <c r="F1674" s="89"/>
      <c r="G1674" s="125"/>
      <c r="H1674" s="125"/>
    </row>
    <row r="1675" spans="1:11" ht="16.5" customHeight="1" x14ac:dyDescent="0.3">
      <c r="A1675" s="56">
        <v>5</v>
      </c>
      <c r="B1675" s="57" t="s">
        <v>1196</v>
      </c>
      <c r="C1675" s="58"/>
      <c r="D1675" s="59"/>
      <c r="E1675" s="60"/>
      <c r="F1675" s="90">
        <f>SUM(F1676:F1716)</f>
        <v>774311.50999999989</v>
      </c>
      <c r="G1675" s="126"/>
      <c r="H1675" s="127">
        <f>SUM(H1676:H1716)</f>
        <v>492123.69000000006</v>
      </c>
      <c r="I1675" s="66">
        <f>F1675-H1675</f>
        <v>282187.81999999983</v>
      </c>
      <c r="K1675" s="37">
        <f>SUM(K1676:K1717)</f>
        <v>362081.72359999991</v>
      </c>
    </row>
    <row r="1676" spans="1:11" ht="16.5" customHeight="1" outlineLevel="1" x14ac:dyDescent="0.3">
      <c r="A1676" s="46">
        <f>A1675+0.01</f>
        <v>5.01</v>
      </c>
      <c r="B1676" s="47" t="s">
        <v>1197</v>
      </c>
      <c r="C1676" s="48" t="s">
        <v>345</v>
      </c>
      <c r="D1676" s="49">
        <v>1</v>
      </c>
      <c r="E1676" s="328">
        <v>68073.09</v>
      </c>
      <c r="F1676" s="50">
        <f t="shared" ref="F1676:F1715" si="39">E1676*D1676</f>
        <v>68073.09</v>
      </c>
      <c r="G1676" s="128">
        <v>22396.898203924673</v>
      </c>
      <c r="H1676" s="128">
        <v>22396.9</v>
      </c>
      <c r="J1676" s="40">
        <f>D1676*(403*1.12)</f>
        <v>451.36000000000007</v>
      </c>
      <c r="K1676" s="66">
        <f>F1676-J1676</f>
        <v>67621.73</v>
      </c>
    </row>
    <row r="1677" spans="1:11" ht="16.5" customHeight="1" outlineLevel="1" x14ac:dyDescent="0.3">
      <c r="A1677" s="46">
        <f t="shared" ref="A1677:A1716" si="40">A1676+0.01</f>
        <v>5.0199999999999996</v>
      </c>
      <c r="B1677" s="47" t="s">
        <v>1198</v>
      </c>
      <c r="C1677" s="48" t="s">
        <v>345</v>
      </c>
      <c r="D1677" s="49">
        <v>23</v>
      </c>
      <c r="E1677" s="328">
        <v>1726.87</v>
      </c>
      <c r="F1677" s="50">
        <f t="shared" si="39"/>
        <v>39718.009999999995</v>
      </c>
      <c r="G1677" s="128">
        <v>1306.0448256041341</v>
      </c>
      <c r="H1677" s="128">
        <v>30039.03</v>
      </c>
    </row>
    <row r="1678" spans="1:11" ht="16.5" customHeight="1" outlineLevel="1" x14ac:dyDescent="0.3">
      <c r="A1678" s="46">
        <f t="shared" si="40"/>
        <v>5.0299999999999994</v>
      </c>
      <c r="B1678" s="47" t="s">
        <v>1199</v>
      </c>
      <c r="C1678" s="48" t="s">
        <v>345</v>
      </c>
      <c r="D1678" s="49">
        <v>126</v>
      </c>
      <c r="E1678" s="328">
        <v>815.61</v>
      </c>
      <c r="F1678" s="82">
        <f t="shared" si="39"/>
        <v>102766.86</v>
      </c>
      <c r="G1678" s="128">
        <v>380.56521473345333</v>
      </c>
      <c r="H1678" s="128">
        <v>47951.22</v>
      </c>
      <c r="I1678" s="232" t="s">
        <v>2145</v>
      </c>
      <c r="J1678" s="40">
        <f>D1678*(380.57*1.12)</f>
        <v>53706.038400000005</v>
      </c>
      <c r="K1678" s="66">
        <f>F1678-J1678</f>
        <v>49060.821599999996</v>
      </c>
    </row>
    <row r="1679" spans="1:11" ht="16.5" customHeight="1" outlineLevel="1" x14ac:dyDescent="0.3">
      <c r="A1679" s="46">
        <f t="shared" si="40"/>
        <v>5.0399999999999991</v>
      </c>
      <c r="B1679" s="47" t="s">
        <v>1200</v>
      </c>
      <c r="C1679" s="48" t="s">
        <v>345</v>
      </c>
      <c r="D1679" s="49">
        <v>1</v>
      </c>
      <c r="E1679" s="328">
        <v>1995.74</v>
      </c>
      <c r="F1679" s="50">
        <f t="shared" si="39"/>
        <v>1995.74</v>
      </c>
      <c r="G1679" s="128">
        <v>811.12257590151467</v>
      </c>
      <c r="H1679" s="128">
        <v>811.12</v>
      </c>
      <c r="J1679" s="40">
        <f>D1679*(811.12*1.12)</f>
        <v>908.45440000000008</v>
      </c>
      <c r="K1679" s="66">
        <f>F1679-J1679</f>
        <v>1087.2855999999999</v>
      </c>
    </row>
    <row r="1680" spans="1:11" ht="16.5" customHeight="1" outlineLevel="1" x14ac:dyDescent="0.3">
      <c r="A1680" s="46">
        <f t="shared" si="40"/>
        <v>5.0499999999999989</v>
      </c>
      <c r="B1680" s="47" t="s">
        <v>1201</v>
      </c>
      <c r="C1680" s="48" t="s">
        <v>345</v>
      </c>
      <c r="D1680" s="49">
        <v>3</v>
      </c>
      <c r="E1680" s="328">
        <v>1812.83</v>
      </c>
      <c r="F1680" s="50">
        <f t="shared" si="39"/>
        <v>5438.49</v>
      </c>
      <c r="G1680" s="128">
        <v>1319.792665873651</v>
      </c>
      <c r="H1680" s="128">
        <v>3959.38</v>
      </c>
    </row>
    <row r="1681" spans="1:11" ht="16.5" customHeight="1" outlineLevel="1" x14ac:dyDescent="0.3">
      <c r="A1681" s="46">
        <f t="shared" si="40"/>
        <v>5.0599999999999987</v>
      </c>
      <c r="B1681" s="47" t="s">
        <v>1202</v>
      </c>
      <c r="C1681" s="48" t="s">
        <v>345</v>
      </c>
      <c r="D1681" s="49">
        <v>23</v>
      </c>
      <c r="E1681" s="328">
        <v>255.41</v>
      </c>
      <c r="F1681" s="50">
        <f t="shared" si="39"/>
        <v>5874.43</v>
      </c>
      <c r="G1681" s="128">
        <v>230.58877542962941</v>
      </c>
      <c r="H1681" s="128">
        <v>5303.54</v>
      </c>
    </row>
    <row r="1682" spans="1:11" ht="16.5" customHeight="1" outlineLevel="1" x14ac:dyDescent="0.3">
      <c r="A1682" s="46">
        <f t="shared" si="40"/>
        <v>5.0699999999999985</v>
      </c>
      <c r="B1682" s="47" t="s">
        <v>1203</v>
      </c>
      <c r="C1682" s="48" t="s">
        <v>345</v>
      </c>
      <c r="D1682" s="49">
        <v>43</v>
      </c>
      <c r="E1682" s="328">
        <v>1944.06</v>
      </c>
      <c r="F1682" s="82">
        <f t="shared" si="39"/>
        <v>83594.58</v>
      </c>
      <c r="G1682" s="128">
        <v>1163.3589076553569</v>
      </c>
      <c r="H1682" s="128">
        <v>50024.43</v>
      </c>
      <c r="I1682" s="232" t="s">
        <v>2145</v>
      </c>
      <c r="J1682" s="40">
        <f>D1682*(1343*1.12)</f>
        <v>64678.880000000005</v>
      </c>
      <c r="K1682" s="66">
        <f t="shared" ref="K1682:K1687" si="41">F1682-J1682</f>
        <v>18915.699999999997</v>
      </c>
    </row>
    <row r="1683" spans="1:11" ht="16.5" customHeight="1" outlineLevel="1" x14ac:dyDescent="0.3">
      <c r="A1683" s="46">
        <f t="shared" si="40"/>
        <v>5.0799999999999983</v>
      </c>
      <c r="B1683" s="47" t="s">
        <v>1204</v>
      </c>
      <c r="C1683" s="48" t="s">
        <v>345</v>
      </c>
      <c r="D1683" s="49">
        <v>10</v>
      </c>
      <c r="E1683" s="328">
        <v>9043.5499999999993</v>
      </c>
      <c r="F1683" s="82">
        <f t="shared" si="39"/>
        <v>90435.5</v>
      </c>
      <c r="G1683" s="128">
        <v>1551.006343133713</v>
      </c>
      <c r="H1683" s="128">
        <v>15510.06</v>
      </c>
      <c r="I1683" s="232" t="s">
        <v>2145</v>
      </c>
      <c r="J1683" s="40">
        <f>D1683*(1346.5*1.12)</f>
        <v>15080.800000000001</v>
      </c>
      <c r="K1683" s="66">
        <f t="shared" si="41"/>
        <v>75354.7</v>
      </c>
    </row>
    <row r="1684" spans="1:11" ht="16.5" customHeight="1" outlineLevel="1" x14ac:dyDescent="0.3">
      <c r="A1684" s="46">
        <f t="shared" si="40"/>
        <v>5.0899999999999981</v>
      </c>
      <c r="B1684" s="47" t="s">
        <v>1205</v>
      </c>
      <c r="C1684" s="48" t="s">
        <v>345</v>
      </c>
      <c r="D1684" s="49">
        <v>10</v>
      </c>
      <c r="E1684" s="328">
        <v>5900.96</v>
      </c>
      <c r="F1684" s="82">
        <f t="shared" si="39"/>
        <v>59009.599999999999</v>
      </c>
      <c r="G1684" s="128">
        <v>1551.006343133713</v>
      </c>
      <c r="H1684" s="128">
        <v>15510.06</v>
      </c>
      <c r="I1684" s="232" t="s">
        <v>2145</v>
      </c>
      <c r="J1684" s="40">
        <f>D1684*(1346.5*1.12)</f>
        <v>15080.800000000001</v>
      </c>
      <c r="K1684" s="66">
        <f t="shared" si="41"/>
        <v>43928.799999999996</v>
      </c>
    </row>
    <row r="1685" spans="1:11" ht="16.5" customHeight="1" outlineLevel="1" x14ac:dyDescent="0.3">
      <c r="A1685" s="46">
        <f t="shared" si="40"/>
        <v>5.0999999999999979</v>
      </c>
      <c r="B1685" s="47" t="s">
        <v>1206</v>
      </c>
      <c r="C1685" s="48" t="s">
        <v>345</v>
      </c>
      <c r="D1685" s="49">
        <v>10</v>
      </c>
      <c r="E1685" s="328">
        <v>6998.44</v>
      </c>
      <c r="F1685" s="82">
        <f t="shared" si="39"/>
        <v>69984.399999999994</v>
      </c>
      <c r="G1685" s="128">
        <v>1268.9673169984665</v>
      </c>
      <c r="H1685" s="128">
        <v>12689.67</v>
      </c>
      <c r="I1685" s="232" t="s">
        <v>2145</v>
      </c>
      <c r="J1685" s="40">
        <f>D1685*(1346.5*1.12)</f>
        <v>15080.800000000001</v>
      </c>
      <c r="K1685" s="66">
        <f t="shared" si="41"/>
        <v>54903.599999999991</v>
      </c>
    </row>
    <row r="1686" spans="1:11" ht="16.5" customHeight="1" outlineLevel="1" x14ac:dyDescent="0.3">
      <c r="A1686" s="46">
        <f t="shared" si="40"/>
        <v>5.1099999999999977</v>
      </c>
      <c r="B1686" s="47" t="s">
        <v>1207</v>
      </c>
      <c r="C1686" s="48" t="s">
        <v>345</v>
      </c>
      <c r="D1686" s="49">
        <v>20</v>
      </c>
      <c r="E1686" s="328">
        <v>2855.25</v>
      </c>
      <c r="F1686" s="82">
        <f t="shared" si="39"/>
        <v>57105</v>
      </c>
      <c r="G1686" s="128">
        <v>1833.0453692689598</v>
      </c>
      <c r="H1686" s="128">
        <v>36660.910000000003</v>
      </c>
      <c r="I1686" s="232" t="s">
        <v>2145</v>
      </c>
      <c r="J1686" s="40">
        <f>D1686*(1689.11*1.12)</f>
        <v>37836.063999999998</v>
      </c>
      <c r="K1686" s="66">
        <f t="shared" si="41"/>
        <v>19268.936000000002</v>
      </c>
    </row>
    <row r="1687" spans="1:11" ht="16.5" customHeight="1" outlineLevel="1" x14ac:dyDescent="0.3">
      <c r="A1687" s="46">
        <f t="shared" si="40"/>
        <v>5.1199999999999974</v>
      </c>
      <c r="B1687" s="47" t="s">
        <v>1208</v>
      </c>
      <c r="C1687" s="48" t="s">
        <v>345</v>
      </c>
      <c r="D1687" s="49">
        <v>21</v>
      </c>
      <c r="E1687" s="328">
        <v>2398.2199999999998</v>
      </c>
      <c r="F1687" s="82">
        <f t="shared" si="39"/>
        <v>50362.619999999995</v>
      </c>
      <c r="G1687" s="128">
        <v>1060.458406244122</v>
      </c>
      <c r="H1687" s="128">
        <v>22269.63</v>
      </c>
      <c r="I1687" s="232" t="s">
        <v>2145</v>
      </c>
      <c r="J1687" s="40">
        <f>D1687*(1347.98*1.12)</f>
        <v>31704.489600000004</v>
      </c>
      <c r="K1687" s="66">
        <f t="shared" si="41"/>
        <v>18658.130399999991</v>
      </c>
    </row>
    <row r="1688" spans="1:11" ht="16.5" customHeight="1" outlineLevel="1" x14ac:dyDescent="0.3">
      <c r="A1688" s="46">
        <f t="shared" si="40"/>
        <v>5.1299999999999972</v>
      </c>
      <c r="B1688" s="47" t="s">
        <v>1209</v>
      </c>
      <c r="C1688" s="48" t="s">
        <v>345</v>
      </c>
      <c r="D1688" s="49">
        <v>1</v>
      </c>
      <c r="E1688" s="328">
        <v>13282.02</v>
      </c>
      <c r="F1688" s="50">
        <f t="shared" si="39"/>
        <v>13282.02</v>
      </c>
      <c r="G1688" s="128">
        <v>10362.122152233373</v>
      </c>
      <c r="H1688" s="128">
        <v>10362.120000000001</v>
      </c>
      <c r="K1688" s="66">
        <f>F1688</f>
        <v>13282.02</v>
      </c>
    </row>
    <row r="1689" spans="1:11" ht="16.5" customHeight="1" outlineLevel="1" x14ac:dyDescent="0.3">
      <c r="A1689" s="46">
        <f t="shared" si="40"/>
        <v>5.139999999999997</v>
      </c>
      <c r="B1689" s="47" t="s">
        <v>1210</v>
      </c>
      <c r="C1689" s="48" t="s">
        <v>345</v>
      </c>
      <c r="D1689" s="49">
        <v>17</v>
      </c>
      <c r="E1689" s="128">
        <v>319.49</v>
      </c>
      <c r="F1689" s="50">
        <f t="shared" si="39"/>
        <v>5431.33</v>
      </c>
      <c r="G1689" s="128">
        <v>164.97408323420638</v>
      </c>
      <c r="H1689" s="128">
        <v>2804.56</v>
      </c>
    </row>
    <row r="1690" spans="1:11" ht="16.5" customHeight="1" outlineLevel="1" x14ac:dyDescent="0.3">
      <c r="A1690" s="46">
        <f t="shared" si="40"/>
        <v>5.1499999999999968</v>
      </c>
      <c r="B1690" s="47" t="s">
        <v>1211</v>
      </c>
      <c r="C1690" s="48" t="s">
        <v>345</v>
      </c>
      <c r="D1690" s="49">
        <v>3</v>
      </c>
      <c r="E1690" s="128">
        <v>1309.3</v>
      </c>
      <c r="F1690" s="50">
        <f t="shared" si="39"/>
        <v>3927.8999999999996</v>
      </c>
      <c r="G1690" s="128">
        <v>1833.4619704892482</v>
      </c>
      <c r="H1690" s="128">
        <v>5500.39</v>
      </c>
    </row>
    <row r="1691" spans="1:11" ht="16.5" customHeight="1" outlineLevel="1" x14ac:dyDescent="0.3">
      <c r="A1691" s="46">
        <f t="shared" si="40"/>
        <v>5.1599999999999966</v>
      </c>
      <c r="B1691" s="47" t="s">
        <v>1212</v>
      </c>
      <c r="C1691" s="48" t="s">
        <v>345</v>
      </c>
      <c r="D1691" s="49">
        <v>1</v>
      </c>
      <c r="E1691" s="128">
        <v>412.28</v>
      </c>
      <c r="F1691" s="50">
        <f t="shared" si="39"/>
        <v>412.28</v>
      </c>
      <c r="G1691" s="128">
        <v>1795.551259443004</v>
      </c>
      <c r="H1691" s="128">
        <v>1795.55</v>
      </c>
    </row>
    <row r="1692" spans="1:11" ht="16.5" customHeight="1" outlineLevel="1" x14ac:dyDescent="0.3">
      <c r="A1692" s="46">
        <f t="shared" si="40"/>
        <v>5.1699999999999964</v>
      </c>
      <c r="B1692" s="47" t="s">
        <v>1213</v>
      </c>
      <c r="C1692" s="48" t="s">
        <v>345</v>
      </c>
      <c r="D1692" s="49">
        <v>3</v>
      </c>
      <c r="E1692" s="128">
        <v>412.28</v>
      </c>
      <c r="F1692" s="50">
        <f t="shared" si="39"/>
        <v>1236.8399999999999</v>
      </c>
      <c r="G1692" s="128">
        <v>1940.9450853236556</v>
      </c>
      <c r="H1692" s="128">
        <v>5822.84</v>
      </c>
    </row>
    <row r="1693" spans="1:11" ht="16.5" customHeight="1" outlineLevel="1" x14ac:dyDescent="0.3">
      <c r="A1693" s="46">
        <f t="shared" si="40"/>
        <v>5.1799999999999962</v>
      </c>
      <c r="B1693" s="47" t="s">
        <v>1214</v>
      </c>
      <c r="C1693" s="48" t="s">
        <v>1215</v>
      </c>
      <c r="D1693" s="49">
        <v>1300</v>
      </c>
      <c r="E1693" s="128">
        <v>14.37</v>
      </c>
      <c r="F1693" s="50">
        <f t="shared" si="39"/>
        <v>18681</v>
      </c>
      <c r="G1693" s="128">
        <v>15.721025991972001</v>
      </c>
      <c r="H1693" s="128">
        <v>20437.330000000002</v>
      </c>
    </row>
    <row r="1694" spans="1:11" ht="16.5" customHeight="1" outlineLevel="1" x14ac:dyDescent="0.3">
      <c r="A1694" s="46">
        <f t="shared" si="40"/>
        <v>5.1899999999999959</v>
      </c>
      <c r="B1694" s="47" t="s">
        <v>1216</v>
      </c>
      <c r="C1694" s="48" t="s">
        <v>1215</v>
      </c>
      <c r="D1694" s="49">
        <v>1200</v>
      </c>
      <c r="E1694" s="128">
        <v>19.190000000000001</v>
      </c>
      <c r="F1694" s="50">
        <f t="shared" si="39"/>
        <v>23028</v>
      </c>
      <c r="G1694" s="128">
        <v>17.201213708756001</v>
      </c>
      <c r="H1694" s="128">
        <v>20641.46</v>
      </c>
    </row>
    <row r="1695" spans="1:11" ht="16.5" customHeight="1" outlineLevel="1" x14ac:dyDescent="0.3">
      <c r="A1695" s="46">
        <f t="shared" si="40"/>
        <v>5.1999999999999957</v>
      </c>
      <c r="B1695" s="47" t="s">
        <v>1217</v>
      </c>
      <c r="C1695" s="48" t="s">
        <v>1215</v>
      </c>
      <c r="D1695" s="49">
        <v>510</v>
      </c>
      <c r="E1695" s="128">
        <v>28.68</v>
      </c>
      <c r="F1695" s="50">
        <f t="shared" si="39"/>
        <v>14626.8</v>
      </c>
      <c r="G1695" s="128">
        <v>40.263493296067999</v>
      </c>
      <c r="H1695" s="128">
        <v>20534.38</v>
      </c>
    </row>
    <row r="1696" spans="1:11" ht="16.5" customHeight="1" outlineLevel="1" x14ac:dyDescent="0.3">
      <c r="A1696" s="46">
        <f t="shared" si="40"/>
        <v>5.2099999999999955</v>
      </c>
      <c r="B1696" s="47" t="s">
        <v>1218</v>
      </c>
      <c r="C1696" s="48" t="s">
        <v>1215</v>
      </c>
      <c r="D1696" s="49">
        <v>115</v>
      </c>
      <c r="E1696" s="128">
        <v>34.07</v>
      </c>
      <c r="F1696" s="50">
        <f t="shared" si="39"/>
        <v>3918.05</v>
      </c>
      <c r="G1696" s="128">
        <v>98.360861179840015</v>
      </c>
      <c r="H1696" s="128">
        <v>11311.5</v>
      </c>
    </row>
    <row r="1697" spans="1:9" ht="16.5" customHeight="1" outlineLevel="1" x14ac:dyDescent="0.3">
      <c r="A1697" s="46">
        <f t="shared" si="40"/>
        <v>5.2199999999999953</v>
      </c>
      <c r="B1697" s="47" t="s">
        <v>1219</v>
      </c>
      <c r="C1697" s="48" t="s">
        <v>1215</v>
      </c>
      <c r="D1697" s="49">
        <v>30</v>
      </c>
      <c r="E1697" s="128">
        <v>27.74</v>
      </c>
      <c r="F1697" s="50">
        <f t="shared" si="39"/>
        <v>832.19999999999993</v>
      </c>
      <c r="G1697" s="128">
        <v>66.871061205032007</v>
      </c>
      <c r="H1697" s="128">
        <v>2006.13</v>
      </c>
    </row>
    <row r="1698" spans="1:9" ht="16.5" customHeight="1" outlineLevel="1" x14ac:dyDescent="0.3">
      <c r="A1698" s="46">
        <f t="shared" si="40"/>
        <v>5.2299999999999951</v>
      </c>
      <c r="B1698" s="47" t="s">
        <v>1220</v>
      </c>
      <c r="C1698" s="48" t="s">
        <v>1215</v>
      </c>
      <c r="D1698" s="49">
        <v>10</v>
      </c>
      <c r="E1698" s="128">
        <v>44.49</v>
      </c>
      <c r="F1698" s="50">
        <f t="shared" si="39"/>
        <v>444.90000000000003</v>
      </c>
      <c r="G1698" s="128">
        <v>64.459787666400004</v>
      </c>
      <c r="H1698" s="128">
        <v>644.6</v>
      </c>
    </row>
    <row r="1699" spans="1:9" ht="16.5" customHeight="1" outlineLevel="1" x14ac:dyDescent="0.3">
      <c r="A1699" s="46">
        <f t="shared" si="40"/>
        <v>5.2399999999999949</v>
      </c>
      <c r="B1699" s="47" t="s">
        <v>1221</v>
      </c>
      <c r="C1699" s="48" t="s">
        <v>345</v>
      </c>
      <c r="D1699" s="49">
        <v>46</v>
      </c>
      <c r="E1699" s="128">
        <v>30.08</v>
      </c>
      <c r="F1699" s="50">
        <f t="shared" si="39"/>
        <v>1383.6799999999998</v>
      </c>
      <c r="G1699" s="128">
        <v>18.753023411836001</v>
      </c>
      <c r="H1699" s="128">
        <v>862.64</v>
      </c>
    </row>
    <row r="1700" spans="1:9" ht="16.5" customHeight="1" outlineLevel="1" x14ac:dyDescent="0.3">
      <c r="A1700" s="46">
        <f t="shared" si="40"/>
        <v>5.2499999999999947</v>
      </c>
      <c r="B1700" s="47" t="s">
        <v>1222</v>
      </c>
      <c r="C1700" s="48" t="s">
        <v>345</v>
      </c>
      <c r="D1700" s="49">
        <v>36</v>
      </c>
      <c r="E1700" s="128">
        <v>30.08</v>
      </c>
      <c r="F1700" s="50">
        <f t="shared" si="39"/>
        <v>1082.8799999999999</v>
      </c>
      <c r="G1700" s="128">
        <v>25.043821208168001</v>
      </c>
      <c r="H1700" s="128">
        <v>901.58</v>
      </c>
    </row>
    <row r="1701" spans="1:9" ht="16.5" customHeight="1" outlineLevel="1" x14ac:dyDescent="0.3">
      <c r="A1701" s="46">
        <f t="shared" si="40"/>
        <v>5.2599999999999945</v>
      </c>
      <c r="B1701" s="47" t="s">
        <v>1223</v>
      </c>
      <c r="C1701" s="48" t="s">
        <v>345</v>
      </c>
      <c r="D1701" s="49">
        <v>20</v>
      </c>
      <c r="E1701" s="128">
        <v>47.86</v>
      </c>
      <c r="F1701" s="50">
        <f t="shared" si="39"/>
        <v>957.2</v>
      </c>
      <c r="G1701" s="128">
        <v>26.261394975199998</v>
      </c>
      <c r="H1701" s="128">
        <v>525.23</v>
      </c>
    </row>
    <row r="1702" spans="1:9" ht="16.5" customHeight="1" outlineLevel="1" x14ac:dyDescent="0.3">
      <c r="A1702" s="46">
        <f t="shared" si="40"/>
        <v>5.2699999999999942</v>
      </c>
      <c r="B1702" s="47" t="s">
        <v>1224</v>
      </c>
      <c r="C1702" s="48" t="s">
        <v>345</v>
      </c>
      <c r="D1702" s="49">
        <v>4</v>
      </c>
      <c r="E1702" s="128">
        <v>16.36</v>
      </c>
      <c r="F1702" s="50">
        <f t="shared" si="39"/>
        <v>65.44</v>
      </c>
      <c r="G1702" s="128">
        <v>13.345563446488001</v>
      </c>
      <c r="H1702" s="128">
        <v>53.38</v>
      </c>
    </row>
    <row r="1703" spans="1:9" ht="16.5" customHeight="1" outlineLevel="1" x14ac:dyDescent="0.3">
      <c r="A1703" s="46">
        <f t="shared" si="40"/>
        <v>5.279999999999994</v>
      </c>
      <c r="B1703" s="47" t="s">
        <v>1225</v>
      </c>
      <c r="C1703" s="48" t="s">
        <v>345</v>
      </c>
      <c r="D1703" s="49">
        <v>70</v>
      </c>
      <c r="E1703" s="128">
        <v>45.36</v>
      </c>
      <c r="F1703" s="50">
        <f t="shared" si="39"/>
        <v>3175.2</v>
      </c>
      <c r="G1703" s="128">
        <v>32.289578821779997</v>
      </c>
      <c r="H1703" s="128">
        <v>2260.27</v>
      </c>
    </row>
    <row r="1704" spans="1:9" ht="16.5" customHeight="1" outlineLevel="1" x14ac:dyDescent="0.3">
      <c r="A1704" s="46">
        <f t="shared" si="40"/>
        <v>5.2899999999999938</v>
      </c>
      <c r="B1704" s="47" t="s">
        <v>1226</v>
      </c>
      <c r="C1704" s="48" t="s">
        <v>345</v>
      </c>
      <c r="D1704" s="49">
        <v>50</v>
      </c>
      <c r="E1704" s="128">
        <v>40.479999999999997</v>
      </c>
      <c r="F1704" s="50">
        <f t="shared" si="39"/>
        <v>2023.9999999999998</v>
      </c>
      <c r="G1704" s="128">
        <v>17.523512647088001</v>
      </c>
      <c r="H1704" s="128">
        <v>876.18</v>
      </c>
    </row>
    <row r="1705" spans="1:9" ht="16.5" customHeight="1" outlineLevel="1" x14ac:dyDescent="0.3">
      <c r="A1705" s="46">
        <f t="shared" si="40"/>
        <v>5.2999999999999936</v>
      </c>
      <c r="B1705" s="47" t="s">
        <v>1227</v>
      </c>
      <c r="C1705" s="48" t="s">
        <v>345</v>
      </c>
      <c r="D1705" s="49">
        <v>40</v>
      </c>
      <c r="E1705" s="128">
        <v>38.82</v>
      </c>
      <c r="F1705" s="50">
        <f t="shared" si="39"/>
        <v>1552.8</v>
      </c>
      <c r="G1705" s="128">
        <v>22.322185728919997</v>
      </c>
      <c r="H1705" s="128">
        <v>892.89</v>
      </c>
    </row>
    <row r="1706" spans="1:9" ht="16.5" customHeight="1" outlineLevel="1" x14ac:dyDescent="0.3">
      <c r="A1706" s="46">
        <f t="shared" si="40"/>
        <v>5.3099999999999934</v>
      </c>
      <c r="B1706" s="47" t="s">
        <v>1228</v>
      </c>
      <c r="C1706" s="48" t="s">
        <v>345</v>
      </c>
      <c r="D1706" s="49">
        <v>213</v>
      </c>
      <c r="E1706" s="128">
        <v>12.73</v>
      </c>
      <c r="F1706" s="50">
        <f t="shared" si="39"/>
        <v>2711.4900000000002</v>
      </c>
      <c r="G1706" s="128">
        <v>8.4275203874959992</v>
      </c>
      <c r="H1706" s="128">
        <v>1795.06</v>
      </c>
    </row>
    <row r="1707" spans="1:9" ht="16.5" customHeight="1" outlineLevel="1" x14ac:dyDescent="0.3">
      <c r="A1707" s="46">
        <f t="shared" si="40"/>
        <v>5.3199999999999932</v>
      </c>
      <c r="B1707" s="47" t="s">
        <v>1229</v>
      </c>
      <c r="C1707" s="48" t="s">
        <v>345</v>
      </c>
      <c r="D1707" s="49">
        <v>60</v>
      </c>
      <c r="E1707" s="128">
        <v>17.54</v>
      </c>
      <c r="F1707" s="50">
        <f t="shared" si="39"/>
        <v>1052.3999999999999</v>
      </c>
      <c r="G1707" s="128">
        <v>15.971702944008001</v>
      </c>
      <c r="H1707" s="128">
        <v>958.3</v>
      </c>
    </row>
    <row r="1708" spans="1:9" ht="16.5" customHeight="1" outlineLevel="1" x14ac:dyDescent="0.3">
      <c r="A1708" s="46">
        <f t="shared" si="40"/>
        <v>5.329999999999993</v>
      </c>
      <c r="B1708" s="47" t="s">
        <v>1230</v>
      </c>
      <c r="C1708" s="48" t="s">
        <v>345</v>
      </c>
      <c r="D1708" s="49">
        <v>100</v>
      </c>
      <c r="E1708" s="128">
        <v>19.36</v>
      </c>
      <c r="F1708" s="50">
        <f t="shared" si="39"/>
        <v>1936</v>
      </c>
      <c r="G1708" s="128">
        <v>11.364021825631999</v>
      </c>
      <c r="H1708" s="128">
        <v>1136.4000000000001</v>
      </c>
    </row>
    <row r="1709" spans="1:9" ht="16.5" customHeight="1" outlineLevel="1" x14ac:dyDescent="0.3">
      <c r="A1709" s="46">
        <f t="shared" si="40"/>
        <v>5.3399999999999928</v>
      </c>
      <c r="B1709" s="47" t="s">
        <v>1231</v>
      </c>
      <c r="C1709" s="48" t="s">
        <v>345</v>
      </c>
      <c r="D1709" s="49">
        <v>58</v>
      </c>
      <c r="E1709" s="128">
        <v>17.66</v>
      </c>
      <c r="F1709" s="50">
        <f t="shared" si="39"/>
        <v>1024.28</v>
      </c>
      <c r="G1709" s="128">
        <v>14.789940170124002</v>
      </c>
      <c r="H1709" s="128">
        <v>857.82</v>
      </c>
    </row>
    <row r="1710" spans="1:9" ht="16.5" customHeight="1" outlineLevel="1" x14ac:dyDescent="0.3">
      <c r="A1710" s="46">
        <f t="shared" si="40"/>
        <v>5.3499999999999925</v>
      </c>
      <c r="B1710" s="47" t="s">
        <v>1232</v>
      </c>
      <c r="C1710" s="48" t="s">
        <v>345</v>
      </c>
      <c r="D1710" s="49">
        <v>20</v>
      </c>
      <c r="E1710" s="128">
        <v>45.23</v>
      </c>
      <c r="F1710" s="50">
        <f t="shared" si="39"/>
        <v>904.59999999999991</v>
      </c>
      <c r="G1710" s="128">
        <v>27.992259644019999</v>
      </c>
      <c r="H1710" s="128">
        <v>559.85</v>
      </c>
    </row>
    <row r="1711" spans="1:9" ht="16.5" customHeight="1" outlineLevel="1" x14ac:dyDescent="0.3">
      <c r="A1711" s="46">
        <f t="shared" si="40"/>
        <v>5.3599999999999923</v>
      </c>
      <c r="B1711" s="47" t="s">
        <v>1233</v>
      </c>
      <c r="C1711" s="48" t="s">
        <v>1027</v>
      </c>
      <c r="D1711" s="49">
        <v>1</v>
      </c>
      <c r="E1711" s="128">
        <v>12024.94</v>
      </c>
      <c r="F1711" s="50">
        <f t="shared" si="39"/>
        <v>12024.94</v>
      </c>
      <c r="G1711" s="240">
        <v>0</v>
      </c>
      <c r="H1711" s="128">
        <v>0</v>
      </c>
      <c r="I1711" s="232" t="s">
        <v>2145</v>
      </c>
    </row>
    <row r="1712" spans="1:9" ht="16.5" customHeight="1" outlineLevel="1" x14ac:dyDescent="0.3">
      <c r="A1712" s="46">
        <f t="shared" si="40"/>
        <v>5.3699999999999921</v>
      </c>
      <c r="B1712" s="47" t="s">
        <v>1234</v>
      </c>
      <c r="C1712" s="48" t="s">
        <v>1027</v>
      </c>
      <c r="D1712" s="49">
        <v>1</v>
      </c>
      <c r="E1712" s="128">
        <v>1812.62</v>
      </c>
      <c r="F1712" s="50">
        <f t="shared" si="39"/>
        <v>1812.62</v>
      </c>
      <c r="G1712" s="128">
        <v>11.936997716</v>
      </c>
      <c r="H1712" s="128">
        <v>11.94</v>
      </c>
    </row>
    <row r="1713" spans="1:9" ht="16.5" customHeight="1" outlineLevel="1" x14ac:dyDescent="0.3">
      <c r="A1713" s="46">
        <f t="shared" si="40"/>
        <v>5.3799999999999919</v>
      </c>
      <c r="B1713" s="47" t="s">
        <v>1235</v>
      </c>
      <c r="C1713" s="48" t="s">
        <v>345</v>
      </c>
      <c r="D1713" s="49">
        <v>1</v>
      </c>
      <c r="E1713" s="128">
        <v>6120.5</v>
      </c>
      <c r="F1713" s="50">
        <f t="shared" si="39"/>
        <v>6120.5</v>
      </c>
      <c r="G1713" s="128">
        <v>8523.0163692240003</v>
      </c>
      <c r="H1713" s="128">
        <v>8523.02</v>
      </c>
    </row>
    <row r="1714" spans="1:9" ht="16.5" customHeight="1" outlineLevel="1" x14ac:dyDescent="0.3">
      <c r="A1714" s="46">
        <f t="shared" si="40"/>
        <v>5.3899999999999917</v>
      </c>
      <c r="B1714" s="47" t="s">
        <v>1236</v>
      </c>
      <c r="C1714" s="48" t="s">
        <v>345</v>
      </c>
      <c r="D1714" s="49">
        <v>1</v>
      </c>
      <c r="E1714" s="128">
        <v>3856.62</v>
      </c>
      <c r="F1714" s="50">
        <f t="shared" si="39"/>
        <v>3856.62</v>
      </c>
      <c r="G1714" s="128">
        <v>3581.0993147999998</v>
      </c>
      <c r="H1714" s="128">
        <v>3581.1</v>
      </c>
    </row>
    <row r="1715" spans="1:9" ht="16.5" customHeight="1" outlineLevel="1" x14ac:dyDescent="0.3">
      <c r="A1715" s="46">
        <f t="shared" si="40"/>
        <v>5.3999999999999915</v>
      </c>
      <c r="B1715" s="47" t="s">
        <v>1192</v>
      </c>
      <c r="C1715" s="48" t="s">
        <v>345</v>
      </c>
      <c r="D1715" s="49">
        <v>1</v>
      </c>
      <c r="E1715" s="128">
        <v>2199.63</v>
      </c>
      <c r="F1715" s="50">
        <f t="shared" si="39"/>
        <v>2199.63</v>
      </c>
      <c r="G1715" s="128">
        <v>2984.249429</v>
      </c>
      <c r="H1715" s="128">
        <v>2984.25</v>
      </c>
    </row>
    <row r="1716" spans="1:9" ht="16.5" customHeight="1" outlineLevel="1" x14ac:dyDescent="0.3">
      <c r="A1716" s="46">
        <f t="shared" si="40"/>
        <v>5.4099999999999913</v>
      </c>
      <c r="B1716" s="47" t="s">
        <v>1237</v>
      </c>
      <c r="C1716" s="48" t="s">
        <v>1027</v>
      </c>
      <c r="D1716" s="49">
        <v>1</v>
      </c>
      <c r="E1716" s="128">
        <v>10247.59</v>
      </c>
      <c r="F1716" s="50">
        <f>E1716*D1716</f>
        <v>10247.59</v>
      </c>
      <c r="G1716" s="240">
        <v>100356.96593790952</v>
      </c>
      <c r="H1716" s="128">
        <v>100356.97</v>
      </c>
      <c r="I1716" s="232" t="s">
        <v>2145</v>
      </c>
    </row>
    <row r="1717" spans="1:9" ht="16.5" customHeight="1" outlineLevel="1" x14ac:dyDescent="0.3">
      <c r="A1717" s="144"/>
      <c r="B1717" s="145"/>
      <c r="C1717" s="146"/>
      <c r="D1717" s="146"/>
      <c r="E1717" s="146"/>
      <c r="F1717" s="146"/>
      <c r="G1717" s="146"/>
      <c r="H1717" s="146"/>
    </row>
    <row r="1718" spans="1:9" ht="16.5" customHeight="1" x14ac:dyDescent="0.3">
      <c r="A1718" s="21"/>
      <c r="B1718" s="21"/>
      <c r="C1718" s="22"/>
      <c r="D1718" s="23"/>
      <c r="E1718" s="110" t="s">
        <v>1193</v>
      </c>
      <c r="F1718" s="96">
        <f>SUM(F1676:F1716)</f>
        <v>774311.50999999989</v>
      </c>
      <c r="G1718" s="130" t="s">
        <v>1193</v>
      </c>
      <c r="H1718" s="131">
        <v>492123.69</v>
      </c>
    </row>
    <row r="1719" spans="1:9" s="145" customFormat="1" ht="30" x14ac:dyDescent="0.2">
      <c r="A1719" s="152">
        <v>1</v>
      </c>
      <c r="B1719" s="153" t="s">
        <v>1238</v>
      </c>
      <c r="C1719" s="154"/>
      <c r="D1719" s="155"/>
      <c r="E1719" s="155"/>
      <c r="F1719" s="155"/>
      <c r="G1719" s="155"/>
      <c r="H1719" s="155"/>
    </row>
    <row r="1720" spans="1:9" s="145" customFormat="1" ht="15.75" outlineLevel="2" x14ac:dyDescent="0.2">
      <c r="A1720" s="156"/>
      <c r="B1720" s="157" t="s">
        <v>1239</v>
      </c>
      <c r="C1720" s="158"/>
      <c r="D1720" s="159"/>
      <c r="E1720" s="159"/>
      <c r="F1720" s="159"/>
      <c r="G1720" s="159"/>
      <c r="H1720" s="159"/>
      <c r="I1720" s="221">
        <f>SUM(I1721:I2430)</f>
        <v>2006129.8016000013</v>
      </c>
    </row>
    <row r="1721" spans="1:9" s="145" customFormat="1" ht="12.75" customHeight="1" outlineLevel="3" x14ac:dyDescent="0.2">
      <c r="A1721" s="161"/>
      <c r="B1721" s="162" t="s">
        <v>1240</v>
      </c>
      <c r="C1721" s="163" t="s">
        <v>1241</v>
      </c>
      <c r="D1721" s="164">
        <v>1155</v>
      </c>
      <c r="E1721" s="329">
        <v>71.78</v>
      </c>
      <c r="F1721" s="135">
        <f t="shared" ref="F1721:F1784" si="42">E1721*D1721</f>
        <v>82905.899999999994</v>
      </c>
      <c r="G1721" s="160">
        <v>40.94</v>
      </c>
      <c r="H1721" s="135">
        <v>47285.7</v>
      </c>
      <c r="I1721" s="221">
        <f>F1721-H1721</f>
        <v>35620.199999999997</v>
      </c>
    </row>
    <row r="1722" spans="1:9" s="145" customFormat="1" ht="12.75" customHeight="1" outlineLevel="3" x14ac:dyDescent="0.2">
      <c r="A1722" s="161"/>
      <c r="B1722" s="162" t="s">
        <v>1242</v>
      </c>
      <c r="C1722" s="163" t="s">
        <v>1241</v>
      </c>
      <c r="D1722" s="164">
        <v>308</v>
      </c>
      <c r="E1722" s="329">
        <v>69.3</v>
      </c>
      <c r="F1722" s="135">
        <f t="shared" si="42"/>
        <v>21344.399999999998</v>
      </c>
      <c r="G1722" s="160">
        <v>53.68</v>
      </c>
      <c r="H1722" s="135">
        <v>16533.439999999999</v>
      </c>
      <c r="I1722" s="221">
        <f t="shared" ref="I1722:I1730" si="43">F1722-H1722</f>
        <v>4810.9599999999991</v>
      </c>
    </row>
    <row r="1723" spans="1:9" s="145" customFormat="1" ht="12.75" customHeight="1" outlineLevel="3" x14ac:dyDescent="0.2">
      <c r="A1723" s="161"/>
      <c r="B1723" s="162" t="s">
        <v>1243</v>
      </c>
      <c r="C1723" s="163" t="s">
        <v>1244</v>
      </c>
      <c r="D1723" s="164">
        <v>308</v>
      </c>
      <c r="E1723" s="103">
        <v>14.94</v>
      </c>
      <c r="F1723" s="135">
        <f t="shared" si="42"/>
        <v>4601.5199999999995</v>
      </c>
      <c r="G1723" s="160">
        <v>18.13</v>
      </c>
      <c r="H1723" s="135">
        <v>5584.04</v>
      </c>
      <c r="I1723" s="221"/>
    </row>
    <row r="1724" spans="1:9" s="145" customFormat="1" ht="12.75" customHeight="1" outlineLevel="3" x14ac:dyDescent="0.2">
      <c r="A1724" s="161"/>
      <c r="B1724" s="162" t="s">
        <v>1245</v>
      </c>
      <c r="C1724" s="163" t="s">
        <v>1244</v>
      </c>
      <c r="D1724" s="164">
        <v>154</v>
      </c>
      <c r="E1724" s="103">
        <v>17.54</v>
      </c>
      <c r="F1724" s="135">
        <f t="shared" si="42"/>
        <v>2701.16</v>
      </c>
      <c r="G1724" s="160">
        <v>22.21</v>
      </c>
      <c r="H1724" s="135">
        <v>3420.34</v>
      </c>
      <c r="I1724" s="221"/>
    </row>
    <row r="1725" spans="1:9" s="145" customFormat="1" ht="12.75" customHeight="1" outlineLevel="3" x14ac:dyDescent="0.2">
      <c r="A1725" s="161"/>
      <c r="B1725" s="162" t="s">
        <v>1246</v>
      </c>
      <c r="C1725" s="163" t="s">
        <v>1244</v>
      </c>
      <c r="D1725" s="164">
        <v>2618</v>
      </c>
      <c r="E1725" s="329">
        <v>11.05</v>
      </c>
      <c r="F1725" s="135">
        <f t="shared" si="42"/>
        <v>28928.9</v>
      </c>
      <c r="G1725" s="160">
        <v>4.55</v>
      </c>
      <c r="H1725" s="135">
        <v>11911.9</v>
      </c>
      <c r="I1725" s="221">
        <f t="shared" si="43"/>
        <v>17017</v>
      </c>
    </row>
    <row r="1726" spans="1:9" s="145" customFormat="1" ht="12.75" customHeight="1" outlineLevel="3" x14ac:dyDescent="0.2">
      <c r="A1726" s="161"/>
      <c r="B1726" s="162" t="s">
        <v>1247</v>
      </c>
      <c r="C1726" s="163" t="s">
        <v>1244</v>
      </c>
      <c r="D1726" s="164">
        <v>847</v>
      </c>
      <c r="E1726" s="329">
        <v>12.73</v>
      </c>
      <c r="F1726" s="135">
        <f t="shared" si="42"/>
        <v>10782.31</v>
      </c>
      <c r="G1726" s="160">
        <v>6.48</v>
      </c>
      <c r="H1726" s="135">
        <v>5488.56</v>
      </c>
      <c r="I1726" s="221">
        <f t="shared" si="43"/>
        <v>5293.7499999999991</v>
      </c>
    </row>
    <row r="1727" spans="1:9" s="145" customFormat="1" ht="12.75" customHeight="1" outlineLevel="3" x14ac:dyDescent="0.2">
      <c r="A1727" s="161"/>
      <c r="B1727" s="162" t="s">
        <v>1248</v>
      </c>
      <c r="C1727" s="163" t="s">
        <v>1249</v>
      </c>
      <c r="D1727" s="164">
        <v>847</v>
      </c>
      <c r="E1727" s="103">
        <v>27.74</v>
      </c>
      <c r="F1727" s="135">
        <f t="shared" si="42"/>
        <v>23495.78</v>
      </c>
      <c r="G1727" s="160">
        <v>30.39</v>
      </c>
      <c r="H1727" s="135">
        <v>25740.33</v>
      </c>
      <c r="I1727" s="221"/>
    </row>
    <row r="1728" spans="1:9" s="145" customFormat="1" ht="12.75" customHeight="1" outlineLevel="3" x14ac:dyDescent="0.2">
      <c r="A1728" s="161"/>
      <c r="B1728" s="162" t="s">
        <v>1250</v>
      </c>
      <c r="C1728" s="163" t="s">
        <v>1244</v>
      </c>
      <c r="D1728" s="164">
        <v>1001</v>
      </c>
      <c r="E1728" s="329">
        <v>30.08</v>
      </c>
      <c r="F1728" s="135">
        <f t="shared" si="42"/>
        <v>30110.079999999998</v>
      </c>
      <c r="G1728" s="160">
        <v>12.23</v>
      </c>
      <c r="H1728" s="135">
        <v>12242.23</v>
      </c>
      <c r="I1728" s="221">
        <f t="shared" si="43"/>
        <v>17867.849999999999</v>
      </c>
    </row>
    <row r="1729" spans="1:9" s="145" customFormat="1" ht="12.75" customHeight="1" outlineLevel="3" x14ac:dyDescent="0.2">
      <c r="A1729" s="161"/>
      <c r="B1729" s="162" t="s">
        <v>1251</v>
      </c>
      <c r="C1729" s="163" t="s">
        <v>1249</v>
      </c>
      <c r="D1729" s="164">
        <v>616</v>
      </c>
      <c r="E1729" s="329">
        <v>44.49</v>
      </c>
      <c r="F1729" s="135">
        <f t="shared" si="42"/>
        <v>27405.84</v>
      </c>
      <c r="G1729" s="160">
        <v>40.56</v>
      </c>
      <c r="H1729" s="135">
        <v>24984.959999999999</v>
      </c>
      <c r="I1729" s="221">
        <f t="shared" si="43"/>
        <v>2420.880000000001</v>
      </c>
    </row>
    <row r="1730" spans="1:9" s="145" customFormat="1" ht="12.75" customHeight="1" outlineLevel="3" x14ac:dyDescent="0.2">
      <c r="A1730" s="161"/>
      <c r="B1730" s="162" t="s">
        <v>1252</v>
      </c>
      <c r="C1730" s="163" t="s">
        <v>1244</v>
      </c>
      <c r="D1730" s="164">
        <v>693</v>
      </c>
      <c r="E1730" s="329">
        <v>35.97</v>
      </c>
      <c r="F1730" s="135">
        <f t="shared" si="42"/>
        <v>24927.21</v>
      </c>
      <c r="G1730" s="160">
        <v>20.69</v>
      </c>
      <c r="H1730" s="135">
        <v>14338.17</v>
      </c>
      <c r="I1730" s="221">
        <f t="shared" si="43"/>
        <v>10589.039999999999</v>
      </c>
    </row>
    <row r="1731" spans="1:9" s="145" customFormat="1" ht="12.75" customHeight="1" outlineLevel="2" x14ac:dyDescent="0.2">
      <c r="A1731" s="165"/>
      <c r="B1731" s="166" t="s">
        <v>1253</v>
      </c>
      <c r="C1731" s="167"/>
      <c r="D1731" s="168"/>
      <c r="E1731" s="168"/>
      <c r="F1731" s="168">
        <f t="shared" si="42"/>
        <v>0</v>
      </c>
      <c r="G1731" s="168"/>
      <c r="H1731" s="168"/>
    </row>
    <row r="1732" spans="1:9" s="145" customFormat="1" ht="12.75" customHeight="1" outlineLevel="2" x14ac:dyDescent="0.2">
      <c r="A1732" s="156"/>
      <c r="B1732" s="157" t="s">
        <v>1254</v>
      </c>
      <c r="C1732" s="158"/>
      <c r="D1732" s="159"/>
      <c r="E1732" s="159"/>
      <c r="F1732" s="159">
        <f t="shared" si="42"/>
        <v>0</v>
      </c>
      <c r="G1732" s="159"/>
      <c r="H1732" s="159"/>
    </row>
    <row r="1733" spans="1:9" s="145" customFormat="1" ht="12.75" customHeight="1" outlineLevel="3" x14ac:dyDescent="0.2">
      <c r="A1733" s="161"/>
      <c r="B1733" s="162" t="s">
        <v>1255</v>
      </c>
      <c r="C1733" s="163" t="s">
        <v>1244</v>
      </c>
      <c r="D1733" s="164">
        <v>924</v>
      </c>
      <c r="E1733" s="329">
        <v>38.82</v>
      </c>
      <c r="F1733" s="135">
        <f t="shared" si="42"/>
        <v>35869.68</v>
      </c>
      <c r="G1733" s="169">
        <v>13.79</v>
      </c>
      <c r="H1733" s="135">
        <v>12741.96</v>
      </c>
      <c r="I1733" s="221">
        <f t="shared" ref="I1733:I1737" si="44">F1733-H1733</f>
        <v>23127.72</v>
      </c>
    </row>
    <row r="1734" spans="1:9" s="145" customFormat="1" ht="12.75" customHeight="1" outlineLevel="3" x14ac:dyDescent="0.2">
      <c r="A1734" s="161"/>
      <c r="B1734" s="162" t="s">
        <v>1256</v>
      </c>
      <c r="C1734" s="163" t="s">
        <v>1244</v>
      </c>
      <c r="D1734" s="164">
        <v>770</v>
      </c>
      <c r="E1734" s="329">
        <v>40.39</v>
      </c>
      <c r="F1734" s="135">
        <f t="shared" si="42"/>
        <v>31100.3</v>
      </c>
      <c r="G1734" s="169">
        <v>17.309999999999999</v>
      </c>
      <c r="H1734" s="135">
        <v>13328.7</v>
      </c>
      <c r="I1734" s="221">
        <f t="shared" si="44"/>
        <v>17771.599999999999</v>
      </c>
    </row>
    <row r="1735" spans="1:9" s="145" customFormat="1" ht="12.75" customHeight="1" outlineLevel="3" x14ac:dyDescent="0.2">
      <c r="A1735" s="161"/>
      <c r="B1735" s="162" t="s">
        <v>1257</v>
      </c>
      <c r="C1735" s="163" t="s">
        <v>1244</v>
      </c>
      <c r="D1735" s="164">
        <v>539</v>
      </c>
      <c r="E1735" s="329">
        <v>45.36</v>
      </c>
      <c r="F1735" s="135">
        <f t="shared" si="42"/>
        <v>24449.040000000001</v>
      </c>
      <c r="G1735" s="169">
        <v>26.5</v>
      </c>
      <c r="H1735" s="135">
        <v>14283.5</v>
      </c>
      <c r="I1735" s="221">
        <f t="shared" si="44"/>
        <v>10165.540000000001</v>
      </c>
    </row>
    <row r="1736" spans="1:9" s="145" customFormat="1" ht="12.75" customHeight="1" outlineLevel="3" x14ac:dyDescent="0.2">
      <c r="A1736" s="161"/>
      <c r="B1736" s="162" t="s">
        <v>1258</v>
      </c>
      <c r="C1736" s="163" t="s">
        <v>1244</v>
      </c>
      <c r="D1736" s="164">
        <v>770</v>
      </c>
      <c r="E1736" s="329">
        <v>14.84</v>
      </c>
      <c r="F1736" s="135">
        <f t="shared" si="42"/>
        <v>11426.8</v>
      </c>
      <c r="G1736" s="169">
        <v>5.19</v>
      </c>
      <c r="H1736" s="135">
        <v>3996.3</v>
      </c>
      <c r="I1736" s="221">
        <f t="shared" si="44"/>
        <v>7430.4999999999991</v>
      </c>
    </row>
    <row r="1737" spans="1:9" s="145" customFormat="1" ht="12.75" customHeight="1" outlineLevel="3" x14ac:dyDescent="0.2">
      <c r="A1737" s="161"/>
      <c r="B1737" s="162" t="s">
        <v>1259</v>
      </c>
      <c r="C1737" s="163" t="s">
        <v>1244</v>
      </c>
      <c r="D1737" s="164">
        <v>385</v>
      </c>
      <c r="E1737" s="329">
        <v>14.99</v>
      </c>
      <c r="F1737" s="135">
        <f t="shared" si="42"/>
        <v>5771.15</v>
      </c>
      <c r="G1737" s="169">
        <v>9.25</v>
      </c>
      <c r="H1737" s="135">
        <v>3561.25</v>
      </c>
      <c r="I1737" s="221">
        <f t="shared" si="44"/>
        <v>2209.8999999999996</v>
      </c>
    </row>
    <row r="1738" spans="1:9" s="145" customFormat="1" ht="12.75" customHeight="1" outlineLevel="3" x14ac:dyDescent="0.2">
      <c r="A1738" s="161"/>
      <c r="B1738" s="162" t="s">
        <v>1260</v>
      </c>
      <c r="C1738" s="163" t="s">
        <v>1244</v>
      </c>
      <c r="D1738" s="164">
        <v>154</v>
      </c>
      <c r="E1738" s="103">
        <v>15.21</v>
      </c>
      <c r="F1738" s="135">
        <f t="shared" si="42"/>
        <v>2342.34</v>
      </c>
      <c r="G1738" s="169">
        <v>9.25</v>
      </c>
      <c r="H1738" s="135">
        <v>1424.5</v>
      </c>
      <c r="I1738" s="221"/>
    </row>
    <row r="1739" spans="1:9" s="145" customFormat="1" ht="12.75" customHeight="1" outlineLevel="2" x14ac:dyDescent="0.2">
      <c r="A1739" s="165"/>
      <c r="B1739" s="166" t="s">
        <v>1261</v>
      </c>
      <c r="C1739" s="167"/>
      <c r="D1739" s="168"/>
      <c r="E1739" s="168"/>
      <c r="F1739" s="168">
        <f t="shared" si="42"/>
        <v>0</v>
      </c>
      <c r="G1739" s="168"/>
      <c r="H1739" s="168"/>
    </row>
    <row r="1740" spans="1:9" s="145" customFormat="1" ht="12.75" customHeight="1" outlineLevel="2" x14ac:dyDescent="0.2">
      <c r="A1740" s="156"/>
      <c r="B1740" s="157" t="s">
        <v>1262</v>
      </c>
      <c r="C1740" s="158"/>
      <c r="D1740" s="159"/>
      <c r="E1740" s="159"/>
      <c r="F1740" s="159">
        <f t="shared" si="42"/>
        <v>0</v>
      </c>
      <c r="G1740" s="159"/>
      <c r="H1740" s="159"/>
    </row>
    <row r="1741" spans="1:9" s="145" customFormat="1" ht="12.75" customHeight="1" outlineLevel="3" x14ac:dyDescent="0.2">
      <c r="A1741" s="161"/>
      <c r="B1741" s="162" t="s">
        <v>1263</v>
      </c>
      <c r="C1741" s="163" t="s">
        <v>1249</v>
      </c>
      <c r="D1741" s="164">
        <v>4620</v>
      </c>
      <c r="E1741" s="329">
        <v>10.51</v>
      </c>
      <c r="F1741" s="135">
        <f t="shared" si="42"/>
        <v>48556.2</v>
      </c>
      <c r="G1741" s="169">
        <v>6.41</v>
      </c>
      <c r="H1741" s="135">
        <v>29614.2</v>
      </c>
      <c r="I1741" s="221">
        <f t="shared" ref="I1741:I1743" si="45">F1741-H1741</f>
        <v>18941.999999999996</v>
      </c>
    </row>
    <row r="1742" spans="1:9" s="145" customFormat="1" ht="12.75" customHeight="1" outlineLevel="3" x14ac:dyDescent="0.2">
      <c r="A1742" s="161"/>
      <c r="B1742" s="162" t="s">
        <v>1264</v>
      </c>
      <c r="C1742" s="163" t="s">
        <v>1249</v>
      </c>
      <c r="D1742" s="164">
        <v>19250</v>
      </c>
      <c r="E1742" s="329">
        <v>13.77</v>
      </c>
      <c r="F1742" s="135">
        <f t="shared" si="42"/>
        <v>265072.5</v>
      </c>
      <c r="G1742" s="169">
        <v>9.56</v>
      </c>
      <c r="H1742" s="135">
        <v>184030</v>
      </c>
      <c r="I1742" s="221">
        <f t="shared" si="45"/>
        <v>81042.5</v>
      </c>
    </row>
    <row r="1743" spans="1:9" s="145" customFormat="1" ht="12.75" customHeight="1" outlineLevel="3" x14ac:dyDescent="0.2">
      <c r="A1743" s="161"/>
      <c r="B1743" s="162" t="s">
        <v>1265</v>
      </c>
      <c r="C1743" s="163" t="s">
        <v>1249</v>
      </c>
      <c r="D1743" s="164">
        <v>4620</v>
      </c>
      <c r="E1743" s="329">
        <v>12.32</v>
      </c>
      <c r="F1743" s="135">
        <f t="shared" si="42"/>
        <v>56918.400000000001</v>
      </c>
      <c r="G1743" s="169">
        <v>7.67</v>
      </c>
      <c r="H1743" s="135">
        <v>35435.4</v>
      </c>
      <c r="I1743" s="221">
        <f t="shared" si="45"/>
        <v>21483</v>
      </c>
    </row>
    <row r="1744" spans="1:9" s="145" customFormat="1" ht="12.75" customHeight="1" outlineLevel="2" x14ac:dyDescent="0.2">
      <c r="A1744" s="165"/>
      <c r="B1744" s="166" t="s">
        <v>1266</v>
      </c>
      <c r="C1744" s="167"/>
      <c r="D1744" s="168"/>
      <c r="E1744" s="168"/>
      <c r="F1744" s="168">
        <f t="shared" si="42"/>
        <v>0</v>
      </c>
      <c r="G1744" s="168"/>
      <c r="H1744" s="168"/>
    </row>
    <row r="1745" spans="1:9" s="145" customFormat="1" ht="12.75" customHeight="1" outlineLevel="2" x14ac:dyDescent="0.2">
      <c r="A1745" s="156"/>
      <c r="B1745" s="157" t="s">
        <v>1267</v>
      </c>
      <c r="C1745" s="158"/>
      <c r="D1745" s="159"/>
      <c r="E1745" s="159"/>
      <c r="F1745" s="159">
        <f t="shared" si="42"/>
        <v>0</v>
      </c>
      <c r="G1745" s="159"/>
      <c r="H1745" s="159"/>
    </row>
    <row r="1746" spans="1:9" s="145" customFormat="1" ht="12.75" customHeight="1" outlineLevel="3" x14ac:dyDescent="0.2">
      <c r="A1746" s="161"/>
      <c r="B1746" s="162" t="s">
        <v>1268</v>
      </c>
      <c r="C1746" s="163" t="s">
        <v>1244</v>
      </c>
      <c r="D1746" s="164">
        <v>462</v>
      </c>
      <c r="E1746" s="329">
        <v>105.78</v>
      </c>
      <c r="F1746" s="135">
        <f t="shared" si="42"/>
        <v>48870.36</v>
      </c>
      <c r="G1746" s="169">
        <v>59.57</v>
      </c>
      <c r="H1746" s="135">
        <v>27521.34</v>
      </c>
      <c r="I1746" s="221">
        <f t="shared" ref="I1746:I1752" si="46">F1746-H1746</f>
        <v>21349.02</v>
      </c>
    </row>
    <row r="1747" spans="1:9" s="145" customFormat="1" ht="12.75" customHeight="1" outlineLevel="3" x14ac:dyDescent="0.2">
      <c r="A1747" s="161"/>
      <c r="B1747" s="162" t="s">
        <v>1269</v>
      </c>
      <c r="C1747" s="163" t="s">
        <v>1270</v>
      </c>
      <c r="D1747" s="164">
        <v>231</v>
      </c>
      <c r="E1747" s="329">
        <v>101.16</v>
      </c>
      <c r="F1747" s="135">
        <f t="shared" si="42"/>
        <v>23367.96</v>
      </c>
      <c r="G1747" s="169">
        <v>68.430000000000007</v>
      </c>
      <c r="H1747" s="135">
        <v>15807.33</v>
      </c>
      <c r="I1747" s="221">
        <f t="shared" si="46"/>
        <v>7560.6299999999992</v>
      </c>
    </row>
    <row r="1748" spans="1:9" s="145" customFormat="1" ht="12.75" customHeight="1" outlineLevel="3" x14ac:dyDescent="0.2">
      <c r="A1748" s="161"/>
      <c r="B1748" s="162" t="s">
        <v>1271</v>
      </c>
      <c r="C1748" s="163" t="s">
        <v>1270</v>
      </c>
      <c r="D1748" s="164">
        <v>77</v>
      </c>
      <c r="E1748" s="103">
        <v>104.62</v>
      </c>
      <c r="F1748" s="135">
        <f t="shared" si="42"/>
        <v>8055.7400000000007</v>
      </c>
      <c r="G1748" s="169">
        <v>104.19</v>
      </c>
      <c r="H1748" s="135">
        <v>8022.63</v>
      </c>
      <c r="I1748" s="221"/>
    </row>
    <row r="1749" spans="1:9" s="145" customFormat="1" ht="12.75" customHeight="1" outlineLevel="3" x14ac:dyDescent="0.2">
      <c r="A1749" s="161"/>
      <c r="B1749" s="162" t="s">
        <v>1272</v>
      </c>
      <c r="C1749" s="163" t="s">
        <v>1244</v>
      </c>
      <c r="D1749" s="164">
        <v>539</v>
      </c>
      <c r="E1749" s="329">
        <v>100.49</v>
      </c>
      <c r="F1749" s="135">
        <f t="shared" si="42"/>
        <v>54164.11</v>
      </c>
      <c r="G1749" s="169">
        <v>53.51</v>
      </c>
      <c r="H1749" s="135">
        <v>28841.89</v>
      </c>
      <c r="I1749" s="221">
        <f t="shared" si="46"/>
        <v>25322.22</v>
      </c>
    </row>
    <row r="1750" spans="1:9" s="145" customFormat="1" ht="12.75" customHeight="1" outlineLevel="3" x14ac:dyDescent="0.2">
      <c r="A1750" s="161"/>
      <c r="B1750" s="162" t="s">
        <v>1273</v>
      </c>
      <c r="C1750" s="163" t="s">
        <v>1244</v>
      </c>
      <c r="D1750" s="164">
        <v>77</v>
      </c>
      <c r="E1750" s="329">
        <v>100.49</v>
      </c>
      <c r="F1750" s="135">
        <f t="shared" si="42"/>
        <v>7737.73</v>
      </c>
      <c r="G1750" s="169">
        <v>53.51</v>
      </c>
      <c r="H1750" s="135">
        <v>4120.2700000000004</v>
      </c>
      <c r="I1750" s="221">
        <f t="shared" si="46"/>
        <v>3617.4599999999991</v>
      </c>
    </row>
    <row r="1751" spans="1:9" s="145" customFormat="1" ht="12.75" customHeight="1" outlineLevel="3" x14ac:dyDescent="0.2">
      <c r="A1751" s="161"/>
      <c r="B1751" s="162" t="s">
        <v>1274</v>
      </c>
      <c r="C1751" s="163" t="s">
        <v>1244</v>
      </c>
      <c r="D1751" s="164">
        <v>77</v>
      </c>
      <c r="E1751" s="329">
        <v>100.49</v>
      </c>
      <c r="F1751" s="135">
        <f t="shared" si="42"/>
        <v>7737.73</v>
      </c>
      <c r="G1751" s="169">
        <v>53.51</v>
      </c>
      <c r="H1751" s="135">
        <v>4120.2700000000004</v>
      </c>
      <c r="I1751" s="221">
        <f t="shared" si="46"/>
        <v>3617.4599999999991</v>
      </c>
    </row>
    <row r="1752" spans="1:9" s="145" customFormat="1" ht="12.75" customHeight="1" outlineLevel="3" x14ac:dyDescent="0.2">
      <c r="A1752" s="161"/>
      <c r="B1752" s="162" t="s">
        <v>1275</v>
      </c>
      <c r="C1752" s="163" t="s">
        <v>1270</v>
      </c>
      <c r="D1752" s="164">
        <v>77</v>
      </c>
      <c r="E1752" s="329">
        <v>327.20999999999998</v>
      </c>
      <c r="F1752" s="135">
        <f t="shared" si="42"/>
        <v>25195.17</v>
      </c>
      <c r="G1752" s="169">
        <v>295.72000000000003</v>
      </c>
      <c r="H1752" s="135">
        <v>22770.44</v>
      </c>
      <c r="I1752" s="221">
        <f t="shared" si="46"/>
        <v>2424.7299999999996</v>
      </c>
    </row>
    <row r="1753" spans="1:9" s="145" customFormat="1" ht="12.75" customHeight="1" outlineLevel="2" x14ac:dyDescent="0.2">
      <c r="A1753" s="165"/>
      <c r="B1753" s="166" t="s">
        <v>1276</v>
      </c>
      <c r="C1753" s="167"/>
      <c r="D1753" s="168"/>
      <c r="E1753" s="168"/>
      <c r="F1753" s="168"/>
      <c r="G1753" s="168"/>
      <c r="H1753" s="168"/>
    </row>
    <row r="1754" spans="1:9" s="145" customFormat="1" ht="12.75" customHeight="1" outlineLevel="2" x14ac:dyDescent="0.2">
      <c r="A1754" s="156"/>
      <c r="B1754" s="157" t="s">
        <v>1277</v>
      </c>
      <c r="C1754" s="158"/>
      <c r="D1754" s="159"/>
      <c r="E1754" s="159"/>
      <c r="F1754" s="159"/>
      <c r="G1754" s="159"/>
      <c r="H1754" s="159"/>
    </row>
    <row r="1755" spans="1:9" s="145" customFormat="1" ht="12.75" customHeight="1" outlineLevel="3" x14ac:dyDescent="0.2">
      <c r="A1755" s="161"/>
      <c r="B1755" s="162" t="s">
        <v>1278</v>
      </c>
      <c r="C1755" s="163" t="s">
        <v>1270</v>
      </c>
      <c r="D1755" s="164">
        <v>77</v>
      </c>
      <c r="E1755" s="329">
        <v>1313.85</v>
      </c>
      <c r="F1755" s="224">
        <f t="shared" si="42"/>
        <v>101166.45</v>
      </c>
      <c r="G1755" s="169">
        <v>396.53</v>
      </c>
      <c r="H1755" s="135">
        <v>30532.81</v>
      </c>
      <c r="I1755" s="221">
        <f t="shared" ref="I1755:I1756" si="47">F1755-H1755</f>
        <v>70633.64</v>
      </c>
    </row>
    <row r="1756" spans="1:9" s="145" customFormat="1" ht="12.75" customHeight="1" outlineLevel="3" x14ac:dyDescent="0.2">
      <c r="A1756" s="161"/>
      <c r="B1756" s="162" t="s">
        <v>1279</v>
      </c>
      <c r="C1756" s="163" t="s">
        <v>1270</v>
      </c>
      <c r="D1756" s="164">
        <v>77</v>
      </c>
      <c r="E1756" s="329">
        <v>5950.21</v>
      </c>
      <c r="F1756" s="224">
        <f t="shared" si="42"/>
        <v>458166.17</v>
      </c>
      <c r="G1756" s="169">
        <v>2214.7600000000002</v>
      </c>
      <c r="H1756" s="135">
        <v>170536.52</v>
      </c>
      <c r="I1756" s="221">
        <f t="shared" si="47"/>
        <v>287629.65000000002</v>
      </c>
    </row>
    <row r="1757" spans="1:9" s="145" customFormat="1" ht="12.75" customHeight="1" outlineLevel="2" x14ac:dyDescent="0.2">
      <c r="A1757" s="165"/>
      <c r="B1757" s="166" t="s">
        <v>1280</v>
      </c>
      <c r="C1757" s="167"/>
      <c r="D1757" s="168"/>
      <c r="E1757" s="168"/>
      <c r="F1757" s="168"/>
      <c r="G1757" s="168"/>
      <c r="H1757" s="168"/>
    </row>
    <row r="1758" spans="1:9" s="145" customFormat="1" ht="12.75" customHeight="1" outlineLevel="2" x14ac:dyDescent="0.2">
      <c r="A1758" s="156"/>
      <c r="B1758" s="157" t="s">
        <v>1281</v>
      </c>
      <c r="C1758" s="158"/>
      <c r="D1758" s="159"/>
      <c r="E1758" s="159"/>
      <c r="F1758" s="159"/>
      <c r="G1758" s="159"/>
      <c r="H1758" s="159"/>
    </row>
    <row r="1759" spans="1:9" s="145" customFormat="1" ht="12.75" customHeight="1" outlineLevel="3" x14ac:dyDescent="0.2">
      <c r="A1759" s="161"/>
      <c r="B1759" s="162" t="s">
        <v>1282</v>
      </c>
      <c r="C1759" s="163" t="s">
        <v>1244</v>
      </c>
      <c r="D1759" s="164">
        <v>462</v>
      </c>
      <c r="E1759" s="103">
        <v>901.73</v>
      </c>
      <c r="F1759" s="135">
        <f t="shared" si="42"/>
        <v>416599.26</v>
      </c>
      <c r="G1759" s="169">
        <v>151.32</v>
      </c>
      <c r="H1759" s="135">
        <v>69909.84</v>
      </c>
      <c r="I1759" s="221"/>
    </row>
    <row r="1760" spans="1:9" s="145" customFormat="1" ht="12.75" customHeight="1" outlineLevel="3" x14ac:dyDescent="0.2">
      <c r="A1760" s="161"/>
      <c r="B1760" s="162" t="s">
        <v>1283</v>
      </c>
      <c r="C1760" s="163" t="s">
        <v>1244</v>
      </c>
      <c r="D1760" s="164">
        <v>154</v>
      </c>
      <c r="E1760" s="103">
        <v>195.92</v>
      </c>
      <c r="F1760" s="135">
        <f t="shared" si="42"/>
        <v>30171.679999999997</v>
      </c>
      <c r="G1760" s="169">
        <v>181.59</v>
      </c>
      <c r="H1760" s="135">
        <v>27964.86</v>
      </c>
      <c r="I1760" s="221"/>
    </row>
    <row r="1761" spans="1:9" s="145" customFormat="1" ht="12.75" customHeight="1" outlineLevel="2" x14ac:dyDescent="0.2">
      <c r="A1761" s="165"/>
      <c r="B1761" s="166" t="s">
        <v>1284</v>
      </c>
      <c r="C1761" s="167"/>
      <c r="D1761" s="168"/>
      <c r="E1761" s="168"/>
      <c r="F1761" s="168"/>
      <c r="G1761" s="168"/>
      <c r="H1761" s="168"/>
    </row>
    <row r="1762" spans="1:9" s="145" customFormat="1" ht="12.75" customHeight="1" outlineLevel="2" x14ac:dyDescent="0.2">
      <c r="A1762" s="161"/>
      <c r="B1762" s="170"/>
      <c r="C1762" s="163"/>
      <c r="D1762" s="164"/>
      <c r="E1762" s="164"/>
      <c r="F1762" s="164"/>
      <c r="G1762" s="164"/>
      <c r="H1762" s="164"/>
    </row>
    <row r="1763" spans="1:9" s="145" customFormat="1" ht="12.75" customHeight="1" x14ac:dyDescent="0.2">
      <c r="A1763" s="171"/>
      <c r="B1763" s="172" t="str">
        <f>B1719</f>
        <v>Alumbrado, Contatos y Fuerza Habitacion King Size (77 Habitaciones)</v>
      </c>
      <c r="C1763" s="173"/>
      <c r="D1763" s="174"/>
      <c r="E1763" s="174"/>
      <c r="F1763" s="174"/>
      <c r="G1763" s="174"/>
      <c r="H1763" s="174"/>
    </row>
    <row r="1764" spans="1:9" s="145" customFormat="1" ht="12.75" customHeight="1" x14ac:dyDescent="0.2">
      <c r="A1764" s="161"/>
      <c r="B1764" s="170"/>
      <c r="C1764" s="163"/>
      <c r="D1764" s="164"/>
      <c r="E1764" s="164"/>
      <c r="F1764" s="164"/>
      <c r="G1764" s="164"/>
      <c r="H1764" s="164"/>
    </row>
    <row r="1765" spans="1:9" s="145" customFormat="1" ht="12.75" customHeight="1" x14ac:dyDescent="0.2">
      <c r="A1765" s="171">
        <v>2</v>
      </c>
      <c r="B1765" s="172" t="s">
        <v>1285</v>
      </c>
      <c r="C1765" s="173"/>
      <c r="D1765" s="174"/>
      <c r="E1765" s="174"/>
      <c r="F1765" s="174"/>
      <c r="G1765" s="174"/>
      <c r="H1765" s="174"/>
    </row>
    <row r="1766" spans="1:9" s="145" customFormat="1" ht="12.75" customHeight="1" outlineLevel="3" x14ac:dyDescent="0.2">
      <c r="A1766" s="156"/>
      <c r="B1766" s="157" t="s">
        <v>1239</v>
      </c>
      <c r="C1766" s="158"/>
      <c r="D1766" s="159"/>
      <c r="E1766" s="159"/>
      <c r="F1766" s="159"/>
      <c r="G1766" s="159"/>
      <c r="H1766" s="159"/>
    </row>
    <row r="1767" spans="1:9" s="145" customFormat="1" ht="12.75" customHeight="1" outlineLevel="4" x14ac:dyDescent="0.2">
      <c r="A1767" s="161"/>
      <c r="B1767" s="162" t="s">
        <v>1240</v>
      </c>
      <c r="C1767" s="163" t="s">
        <v>1241</v>
      </c>
      <c r="D1767" s="164">
        <v>720</v>
      </c>
      <c r="E1767" s="329">
        <v>71.78</v>
      </c>
      <c r="F1767" s="135">
        <f t="shared" si="42"/>
        <v>51681.599999999999</v>
      </c>
      <c r="G1767" s="169">
        <v>40.94</v>
      </c>
      <c r="H1767" s="135">
        <v>29476.799999999999</v>
      </c>
      <c r="I1767" s="221">
        <f t="shared" ref="I1767:I1776" si="48">F1767-H1767</f>
        <v>22204.799999999999</v>
      </c>
    </row>
    <row r="1768" spans="1:9" s="145" customFormat="1" ht="12.75" customHeight="1" outlineLevel="4" x14ac:dyDescent="0.2">
      <c r="A1768" s="161"/>
      <c r="B1768" s="162" t="s">
        <v>1242</v>
      </c>
      <c r="C1768" s="163" t="s">
        <v>1241</v>
      </c>
      <c r="D1768" s="164">
        <v>192</v>
      </c>
      <c r="E1768" s="329">
        <v>69.3</v>
      </c>
      <c r="F1768" s="135">
        <f t="shared" si="42"/>
        <v>13305.599999999999</v>
      </c>
      <c r="G1768" s="169">
        <v>53.68</v>
      </c>
      <c r="H1768" s="135">
        <v>10306.56</v>
      </c>
      <c r="I1768" s="221">
        <f t="shared" si="48"/>
        <v>2999.0399999999991</v>
      </c>
    </row>
    <row r="1769" spans="1:9" s="145" customFormat="1" ht="12.75" customHeight="1" outlineLevel="4" x14ac:dyDescent="0.2">
      <c r="A1769" s="161"/>
      <c r="B1769" s="162" t="s">
        <v>1243</v>
      </c>
      <c r="C1769" s="163" t="s">
        <v>1244</v>
      </c>
      <c r="D1769" s="164">
        <v>192</v>
      </c>
      <c r="E1769" s="103">
        <v>14.94</v>
      </c>
      <c r="F1769" s="135">
        <f t="shared" si="42"/>
        <v>2868.48</v>
      </c>
      <c r="G1769" s="169">
        <v>18.13</v>
      </c>
      <c r="H1769" s="135">
        <v>3480.96</v>
      </c>
      <c r="I1769" s="221"/>
    </row>
    <row r="1770" spans="1:9" s="145" customFormat="1" ht="12.75" customHeight="1" outlineLevel="4" x14ac:dyDescent="0.2">
      <c r="A1770" s="161"/>
      <c r="B1770" s="162" t="s">
        <v>1245</v>
      </c>
      <c r="C1770" s="163" t="s">
        <v>1244</v>
      </c>
      <c r="D1770" s="164">
        <v>96</v>
      </c>
      <c r="E1770" s="103">
        <v>17.54</v>
      </c>
      <c r="F1770" s="135">
        <f t="shared" si="42"/>
        <v>1683.84</v>
      </c>
      <c r="G1770" s="169">
        <v>22.21</v>
      </c>
      <c r="H1770" s="135">
        <v>2132.16</v>
      </c>
      <c r="I1770" s="221"/>
    </row>
    <row r="1771" spans="1:9" s="145" customFormat="1" ht="12.75" customHeight="1" outlineLevel="4" x14ac:dyDescent="0.2">
      <c r="A1771" s="161"/>
      <c r="B1771" s="162" t="s">
        <v>1246</v>
      </c>
      <c r="C1771" s="163" t="s">
        <v>1244</v>
      </c>
      <c r="D1771" s="164">
        <v>1632</v>
      </c>
      <c r="E1771" s="329">
        <v>11.05</v>
      </c>
      <c r="F1771" s="135">
        <f t="shared" si="42"/>
        <v>18033.600000000002</v>
      </c>
      <c r="G1771" s="169">
        <v>4.55</v>
      </c>
      <c r="H1771" s="135">
        <v>7425.6</v>
      </c>
      <c r="I1771" s="221">
        <f t="shared" si="48"/>
        <v>10608.000000000002</v>
      </c>
    </row>
    <row r="1772" spans="1:9" s="145" customFormat="1" ht="12.75" customHeight="1" outlineLevel="4" x14ac:dyDescent="0.2">
      <c r="A1772" s="161"/>
      <c r="B1772" s="162" t="s">
        <v>1247</v>
      </c>
      <c r="C1772" s="163" t="s">
        <v>1244</v>
      </c>
      <c r="D1772" s="164">
        <v>528</v>
      </c>
      <c r="E1772" s="329">
        <v>12.73</v>
      </c>
      <c r="F1772" s="135">
        <f t="shared" si="42"/>
        <v>6721.4400000000005</v>
      </c>
      <c r="G1772" s="169">
        <v>6.48</v>
      </c>
      <c r="H1772" s="135">
        <v>3421.44</v>
      </c>
      <c r="I1772" s="221">
        <f t="shared" si="48"/>
        <v>3300.0000000000005</v>
      </c>
    </row>
    <row r="1773" spans="1:9" s="145" customFormat="1" ht="12.75" customHeight="1" outlineLevel="4" x14ac:dyDescent="0.2">
      <c r="A1773" s="161"/>
      <c r="B1773" s="162" t="s">
        <v>1248</v>
      </c>
      <c r="C1773" s="163" t="s">
        <v>1249</v>
      </c>
      <c r="D1773" s="164">
        <v>528</v>
      </c>
      <c r="E1773" s="103">
        <v>27.74</v>
      </c>
      <c r="F1773" s="135">
        <f t="shared" si="42"/>
        <v>14646.72</v>
      </c>
      <c r="G1773" s="169">
        <v>30.39</v>
      </c>
      <c r="H1773" s="135">
        <v>16045.92</v>
      </c>
      <c r="I1773" s="221"/>
    </row>
    <row r="1774" spans="1:9" s="145" customFormat="1" ht="12.75" customHeight="1" outlineLevel="4" x14ac:dyDescent="0.2">
      <c r="A1774" s="161"/>
      <c r="B1774" s="162" t="s">
        <v>1250</v>
      </c>
      <c r="C1774" s="163" t="s">
        <v>1244</v>
      </c>
      <c r="D1774" s="164">
        <v>624</v>
      </c>
      <c r="E1774" s="329">
        <v>30.08</v>
      </c>
      <c r="F1774" s="135">
        <f t="shared" si="42"/>
        <v>18769.919999999998</v>
      </c>
      <c r="G1774" s="169">
        <v>12.23</v>
      </c>
      <c r="H1774" s="135">
        <v>7631.52</v>
      </c>
      <c r="I1774" s="221">
        <f t="shared" si="48"/>
        <v>11138.399999999998</v>
      </c>
    </row>
    <row r="1775" spans="1:9" s="145" customFormat="1" ht="12.75" customHeight="1" outlineLevel="4" x14ac:dyDescent="0.2">
      <c r="A1775" s="161"/>
      <c r="B1775" s="162" t="s">
        <v>1251</v>
      </c>
      <c r="C1775" s="163" t="s">
        <v>1249</v>
      </c>
      <c r="D1775" s="164">
        <v>384</v>
      </c>
      <c r="E1775" s="329">
        <v>44.49</v>
      </c>
      <c r="F1775" s="135">
        <f t="shared" si="42"/>
        <v>17084.16</v>
      </c>
      <c r="G1775" s="169">
        <v>40.56</v>
      </c>
      <c r="H1775" s="135">
        <v>15575.04</v>
      </c>
      <c r="I1775" s="221">
        <f t="shared" si="48"/>
        <v>1509.119999999999</v>
      </c>
    </row>
    <row r="1776" spans="1:9" s="145" customFormat="1" ht="12.75" customHeight="1" outlineLevel="4" x14ac:dyDescent="0.2">
      <c r="A1776" s="161"/>
      <c r="B1776" s="162" t="s">
        <v>1252</v>
      </c>
      <c r="C1776" s="163" t="s">
        <v>1244</v>
      </c>
      <c r="D1776" s="164">
        <v>432</v>
      </c>
      <c r="E1776" s="329">
        <v>35.97</v>
      </c>
      <c r="F1776" s="135">
        <f t="shared" si="42"/>
        <v>15539.039999999999</v>
      </c>
      <c r="G1776" s="169">
        <v>20.69</v>
      </c>
      <c r="H1776" s="135">
        <v>8938.08</v>
      </c>
      <c r="I1776" s="221">
        <f t="shared" si="48"/>
        <v>6600.9599999999991</v>
      </c>
    </row>
    <row r="1777" spans="1:9" s="145" customFormat="1" ht="12.75" customHeight="1" outlineLevel="3" x14ac:dyDescent="0.2">
      <c r="A1777" s="165"/>
      <c r="B1777" s="166" t="s">
        <v>1253</v>
      </c>
      <c r="C1777" s="167"/>
      <c r="D1777" s="168"/>
      <c r="E1777" s="168"/>
      <c r="F1777" s="168"/>
      <c r="G1777" s="168"/>
      <c r="H1777" s="168"/>
    </row>
    <row r="1778" spans="1:9" s="145" customFormat="1" ht="12.75" customHeight="1" outlineLevel="3" x14ac:dyDescent="0.2">
      <c r="A1778" s="156"/>
      <c r="B1778" s="157" t="s">
        <v>1254</v>
      </c>
      <c r="C1778" s="158"/>
      <c r="D1778" s="159"/>
      <c r="E1778" s="159"/>
      <c r="F1778" s="159"/>
      <c r="G1778" s="159"/>
      <c r="H1778" s="159"/>
    </row>
    <row r="1779" spans="1:9" s="145" customFormat="1" ht="12.75" customHeight="1" outlineLevel="4" x14ac:dyDescent="0.2">
      <c r="A1779" s="161"/>
      <c r="B1779" s="162" t="s">
        <v>1255</v>
      </c>
      <c r="C1779" s="163" t="s">
        <v>1244</v>
      </c>
      <c r="D1779" s="164">
        <v>576</v>
      </c>
      <c r="E1779" s="329">
        <v>38.82</v>
      </c>
      <c r="F1779" s="135">
        <f t="shared" si="42"/>
        <v>22360.32</v>
      </c>
      <c r="G1779" s="169">
        <v>13.79</v>
      </c>
      <c r="H1779" s="135">
        <v>7943.04</v>
      </c>
      <c r="I1779" s="221">
        <f t="shared" ref="I1779:I1783" si="49">F1779-H1779</f>
        <v>14417.279999999999</v>
      </c>
    </row>
    <row r="1780" spans="1:9" s="145" customFormat="1" ht="12.75" customHeight="1" outlineLevel="4" x14ac:dyDescent="0.2">
      <c r="A1780" s="161"/>
      <c r="B1780" s="162" t="s">
        <v>1256</v>
      </c>
      <c r="C1780" s="163" t="s">
        <v>1244</v>
      </c>
      <c r="D1780" s="164">
        <v>480</v>
      </c>
      <c r="E1780" s="329">
        <v>40.39</v>
      </c>
      <c r="F1780" s="135">
        <f t="shared" si="42"/>
        <v>19387.2</v>
      </c>
      <c r="G1780" s="169">
        <v>17.309999999999999</v>
      </c>
      <c r="H1780" s="135">
        <v>8308.7999999999993</v>
      </c>
      <c r="I1780" s="221">
        <f t="shared" si="49"/>
        <v>11078.400000000001</v>
      </c>
    </row>
    <row r="1781" spans="1:9" s="145" customFormat="1" ht="12.75" customHeight="1" outlineLevel="4" x14ac:dyDescent="0.2">
      <c r="A1781" s="161"/>
      <c r="B1781" s="162" t="s">
        <v>1257</v>
      </c>
      <c r="C1781" s="163" t="s">
        <v>1244</v>
      </c>
      <c r="D1781" s="164">
        <v>336</v>
      </c>
      <c r="E1781" s="329">
        <v>45.36</v>
      </c>
      <c r="F1781" s="135">
        <f t="shared" si="42"/>
        <v>15240.96</v>
      </c>
      <c r="G1781" s="169">
        <v>26.5</v>
      </c>
      <c r="H1781" s="135">
        <v>8904</v>
      </c>
      <c r="I1781" s="221">
        <f t="shared" si="49"/>
        <v>6336.9599999999991</v>
      </c>
    </row>
    <row r="1782" spans="1:9" s="145" customFormat="1" ht="12.75" customHeight="1" outlineLevel="4" x14ac:dyDescent="0.2">
      <c r="A1782" s="161"/>
      <c r="B1782" s="162" t="s">
        <v>1258</v>
      </c>
      <c r="C1782" s="163" t="s">
        <v>1244</v>
      </c>
      <c r="D1782" s="164">
        <v>480</v>
      </c>
      <c r="E1782" s="329">
        <v>33.47</v>
      </c>
      <c r="F1782" s="135">
        <f t="shared" si="42"/>
        <v>16065.599999999999</v>
      </c>
      <c r="G1782" s="169">
        <v>5.19</v>
      </c>
      <c r="H1782" s="135">
        <v>2491.1999999999998</v>
      </c>
      <c r="I1782" s="221">
        <f t="shared" si="49"/>
        <v>13574.399999999998</v>
      </c>
    </row>
    <row r="1783" spans="1:9" s="145" customFormat="1" ht="12.75" customHeight="1" outlineLevel="4" x14ac:dyDescent="0.2">
      <c r="A1783" s="161"/>
      <c r="B1783" s="162" t="s">
        <v>1259</v>
      </c>
      <c r="C1783" s="163" t="s">
        <v>1244</v>
      </c>
      <c r="D1783" s="164">
        <v>240</v>
      </c>
      <c r="E1783" s="329">
        <v>14.99</v>
      </c>
      <c r="F1783" s="135">
        <f t="shared" si="42"/>
        <v>3597.6</v>
      </c>
      <c r="G1783" s="169">
        <v>9.25</v>
      </c>
      <c r="H1783" s="135">
        <v>2220</v>
      </c>
      <c r="I1783" s="221">
        <f t="shared" si="49"/>
        <v>1377.6</v>
      </c>
    </row>
    <row r="1784" spans="1:9" s="145" customFormat="1" ht="12.75" customHeight="1" outlineLevel="4" x14ac:dyDescent="0.2">
      <c r="A1784" s="161"/>
      <c r="B1784" s="162" t="s">
        <v>1260</v>
      </c>
      <c r="C1784" s="163" t="s">
        <v>1244</v>
      </c>
      <c r="D1784" s="164">
        <v>96</v>
      </c>
      <c r="E1784" s="103">
        <v>15.21</v>
      </c>
      <c r="F1784" s="135">
        <f t="shared" si="42"/>
        <v>1460.16</v>
      </c>
      <c r="G1784" s="169">
        <v>9.25</v>
      </c>
      <c r="H1784" s="135">
        <v>888</v>
      </c>
      <c r="I1784" s="221"/>
    </row>
    <row r="1785" spans="1:9" s="145" customFormat="1" ht="12.75" customHeight="1" outlineLevel="3" x14ac:dyDescent="0.2">
      <c r="A1785" s="165"/>
      <c r="B1785" s="166" t="s">
        <v>1261</v>
      </c>
      <c r="C1785" s="167"/>
      <c r="D1785" s="168"/>
      <c r="E1785" s="168"/>
      <c r="F1785" s="168"/>
      <c r="G1785" s="168"/>
      <c r="H1785" s="168"/>
    </row>
    <row r="1786" spans="1:9" s="145" customFormat="1" ht="12.75" customHeight="1" outlineLevel="3" x14ac:dyDescent="0.2">
      <c r="A1786" s="175"/>
      <c r="B1786" s="176" t="s">
        <v>1262</v>
      </c>
      <c r="C1786" s="177"/>
      <c r="D1786" s="178"/>
      <c r="E1786" s="159"/>
      <c r="F1786" s="159"/>
      <c r="G1786" s="178"/>
      <c r="H1786" s="178"/>
    </row>
    <row r="1787" spans="1:9" s="145" customFormat="1" ht="12.75" customHeight="1" outlineLevel="4" x14ac:dyDescent="0.2">
      <c r="A1787" s="161"/>
      <c r="B1787" s="162" t="s">
        <v>1263</v>
      </c>
      <c r="C1787" s="163" t="s">
        <v>1249</v>
      </c>
      <c r="D1787" s="164">
        <v>2880</v>
      </c>
      <c r="E1787" s="329">
        <v>10.51</v>
      </c>
      <c r="F1787" s="135">
        <f t="shared" ref="F1787:F1847" si="50">E1787*D1787</f>
        <v>30268.799999999999</v>
      </c>
      <c r="G1787" s="169">
        <v>6.41</v>
      </c>
      <c r="H1787" s="135">
        <v>18460.8</v>
      </c>
      <c r="I1787" s="221">
        <f t="shared" ref="I1787:I1789" si="51">F1787-H1787</f>
        <v>11808</v>
      </c>
    </row>
    <row r="1788" spans="1:9" s="145" customFormat="1" ht="12.75" customHeight="1" outlineLevel="4" x14ac:dyDescent="0.2">
      <c r="A1788" s="161"/>
      <c r="B1788" s="162" t="s">
        <v>1264</v>
      </c>
      <c r="C1788" s="163" t="s">
        <v>1249</v>
      </c>
      <c r="D1788" s="164">
        <v>12000</v>
      </c>
      <c r="E1788" s="329">
        <v>13.77</v>
      </c>
      <c r="F1788" s="135">
        <f t="shared" si="50"/>
        <v>165240</v>
      </c>
      <c r="G1788" s="169">
        <v>9.56</v>
      </c>
      <c r="H1788" s="135">
        <v>114720</v>
      </c>
      <c r="I1788" s="221">
        <f t="shared" si="51"/>
        <v>50520</v>
      </c>
    </row>
    <row r="1789" spans="1:9" s="145" customFormat="1" ht="12.75" customHeight="1" outlineLevel="4" x14ac:dyDescent="0.2">
      <c r="A1789" s="161"/>
      <c r="B1789" s="162" t="s">
        <v>1265</v>
      </c>
      <c r="C1789" s="163" t="s">
        <v>1249</v>
      </c>
      <c r="D1789" s="164">
        <v>2880</v>
      </c>
      <c r="E1789" s="329">
        <v>12.32</v>
      </c>
      <c r="F1789" s="135">
        <f t="shared" si="50"/>
        <v>35481.599999999999</v>
      </c>
      <c r="G1789" s="169">
        <v>7.67</v>
      </c>
      <c r="H1789" s="135">
        <v>22089.599999999999</v>
      </c>
      <c r="I1789" s="221">
        <f t="shared" si="51"/>
        <v>13392</v>
      </c>
    </row>
    <row r="1790" spans="1:9" s="145" customFormat="1" ht="12.75" customHeight="1" outlineLevel="3" x14ac:dyDescent="0.2">
      <c r="A1790" s="165"/>
      <c r="B1790" s="166" t="s">
        <v>1266</v>
      </c>
      <c r="C1790" s="167"/>
      <c r="D1790" s="168"/>
      <c r="E1790" s="168"/>
      <c r="F1790" s="168"/>
      <c r="G1790" s="168"/>
      <c r="H1790" s="168"/>
    </row>
    <row r="1791" spans="1:9" s="145" customFormat="1" ht="12.75" customHeight="1" outlineLevel="3" x14ac:dyDescent="0.2">
      <c r="A1791" s="175"/>
      <c r="B1791" s="176" t="s">
        <v>1267</v>
      </c>
      <c r="C1791" s="177"/>
      <c r="D1791" s="178"/>
      <c r="E1791" s="159"/>
      <c r="F1791" s="159"/>
      <c r="G1791" s="178"/>
      <c r="H1791" s="178"/>
    </row>
    <row r="1792" spans="1:9" s="145" customFormat="1" ht="12.75" customHeight="1" outlineLevel="4" x14ac:dyDescent="0.2">
      <c r="A1792" s="161"/>
      <c r="B1792" s="162" t="s">
        <v>1268</v>
      </c>
      <c r="C1792" s="163" t="s">
        <v>1244</v>
      </c>
      <c r="D1792" s="164">
        <v>288</v>
      </c>
      <c r="E1792" s="329">
        <v>105.78</v>
      </c>
      <c r="F1792" s="135">
        <f t="shared" si="50"/>
        <v>30464.639999999999</v>
      </c>
      <c r="G1792" s="169">
        <v>59.57</v>
      </c>
      <c r="H1792" s="135">
        <v>17156.16</v>
      </c>
      <c r="I1792" s="221">
        <f t="shared" ref="I1792:I1798" si="52">F1792-H1792</f>
        <v>13308.48</v>
      </c>
    </row>
    <row r="1793" spans="1:9" s="145" customFormat="1" ht="12.75" customHeight="1" outlineLevel="4" x14ac:dyDescent="0.2">
      <c r="A1793" s="161"/>
      <c r="B1793" s="162" t="s">
        <v>1269</v>
      </c>
      <c r="C1793" s="163" t="s">
        <v>1270</v>
      </c>
      <c r="D1793" s="164">
        <v>144</v>
      </c>
      <c r="E1793" s="329">
        <v>101.16</v>
      </c>
      <c r="F1793" s="135">
        <f t="shared" si="50"/>
        <v>14567.039999999999</v>
      </c>
      <c r="G1793" s="169">
        <v>68.430000000000007</v>
      </c>
      <c r="H1793" s="135">
        <v>9853.92</v>
      </c>
      <c r="I1793" s="221">
        <f t="shared" si="52"/>
        <v>4713.119999999999</v>
      </c>
    </row>
    <row r="1794" spans="1:9" s="145" customFormat="1" ht="12.75" customHeight="1" outlineLevel="4" x14ac:dyDescent="0.2">
      <c r="A1794" s="161"/>
      <c r="B1794" s="162" t="s">
        <v>1271</v>
      </c>
      <c r="C1794" s="163" t="s">
        <v>1270</v>
      </c>
      <c r="D1794" s="164">
        <v>48</v>
      </c>
      <c r="E1794" s="103">
        <v>104.62</v>
      </c>
      <c r="F1794" s="135">
        <f t="shared" si="50"/>
        <v>5021.76</v>
      </c>
      <c r="G1794" s="169">
        <v>104.19</v>
      </c>
      <c r="H1794" s="135">
        <v>5001.12</v>
      </c>
      <c r="I1794" s="221"/>
    </row>
    <row r="1795" spans="1:9" s="145" customFormat="1" ht="12.75" customHeight="1" outlineLevel="4" x14ac:dyDescent="0.2">
      <c r="A1795" s="161"/>
      <c r="B1795" s="162" t="s">
        <v>1272</v>
      </c>
      <c r="C1795" s="163" t="s">
        <v>1244</v>
      </c>
      <c r="D1795" s="164">
        <v>336</v>
      </c>
      <c r="E1795" s="329">
        <v>100.49</v>
      </c>
      <c r="F1795" s="135">
        <f t="shared" si="50"/>
        <v>33764.639999999999</v>
      </c>
      <c r="G1795" s="169">
        <v>53.51</v>
      </c>
      <c r="H1795" s="135">
        <v>17979.36</v>
      </c>
      <c r="I1795" s="221">
        <f t="shared" si="52"/>
        <v>15785.279999999999</v>
      </c>
    </row>
    <row r="1796" spans="1:9" s="145" customFormat="1" ht="12.75" customHeight="1" outlineLevel="4" x14ac:dyDescent="0.2">
      <c r="A1796" s="161"/>
      <c r="B1796" s="162" t="s">
        <v>1273</v>
      </c>
      <c r="C1796" s="163" t="s">
        <v>1244</v>
      </c>
      <c r="D1796" s="164">
        <v>48</v>
      </c>
      <c r="E1796" s="329">
        <v>100.49</v>
      </c>
      <c r="F1796" s="135">
        <f t="shared" si="50"/>
        <v>4823.5199999999995</v>
      </c>
      <c r="G1796" s="169">
        <v>53.51</v>
      </c>
      <c r="H1796" s="135">
        <v>2568.48</v>
      </c>
      <c r="I1796" s="221">
        <f t="shared" si="52"/>
        <v>2255.0399999999995</v>
      </c>
    </row>
    <row r="1797" spans="1:9" s="145" customFormat="1" ht="12.75" customHeight="1" outlineLevel="4" x14ac:dyDescent="0.2">
      <c r="A1797" s="161"/>
      <c r="B1797" s="162" t="s">
        <v>1274</v>
      </c>
      <c r="C1797" s="163" t="s">
        <v>1244</v>
      </c>
      <c r="D1797" s="164">
        <v>48</v>
      </c>
      <c r="E1797" s="329">
        <v>100.49</v>
      </c>
      <c r="F1797" s="135">
        <f t="shared" si="50"/>
        <v>4823.5199999999995</v>
      </c>
      <c r="G1797" s="169">
        <v>53.51</v>
      </c>
      <c r="H1797" s="135">
        <v>2568.48</v>
      </c>
      <c r="I1797" s="221">
        <f t="shared" si="52"/>
        <v>2255.0399999999995</v>
      </c>
    </row>
    <row r="1798" spans="1:9" s="145" customFormat="1" ht="12.75" customHeight="1" outlineLevel="4" x14ac:dyDescent="0.2">
      <c r="A1798" s="161"/>
      <c r="B1798" s="162" t="s">
        <v>1275</v>
      </c>
      <c r="C1798" s="163" t="s">
        <v>1270</v>
      </c>
      <c r="D1798" s="164">
        <v>48</v>
      </c>
      <c r="E1798" s="329">
        <v>327.20999999999998</v>
      </c>
      <c r="F1798" s="135">
        <f t="shared" si="50"/>
        <v>15706.079999999998</v>
      </c>
      <c r="G1798" s="169">
        <v>295.72000000000003</v>
      </c>
      <c r="H1798" s="135">
        <v>14194.56</v>
      </c>
      <c r="I1798" s="221">
        <f t="shared" si="52"/>
        <v>1511.5199999999986</v>
      </c>
    </row>
    <row r="1799" spans="1:9" s="145" customFormat="1" ht="12.75" customHeight="1" outlineLevel="3" x14ac:dyDescent="0.2">
      <c r="A1799" s="165"/>
      <c r="B1799" s="166" t="s">
        <v>1276</v>
      </c>
      <c r="C1799" s="167"/>
      <c r="D1799" s="168"/>
      <c r="E1799" s="168"/>
      <c r="F1799" s="168"/>
      <c r="G1799" s="168"/>
      <c r="H1799" s="168"/>
    </row>
    <row r="1800" spans="1:9" s="145" customFormat="1" ht="12.75" customHeight="1" outlineLevel="3" x14ac:dyDescent="0.2">
      <c r="A1800" s="175"/>
      <c r="B1800" s="176" t="s">
        <v>1277</v>
      </c>
      <c r="C1800" s="177"/>
      <c r="D1800" s="178"/>
      <c r="E1800" s="159"/>
      <c r="F1800" s="159"/>
      <c r="G1800" s="178"/>
      <c r="H1800" s="178"/>
    </row>
    <row r="1801" spans="1:9" s="145" customFormat="1" ht="12.75" customHeight="1" outlineLevel="4" x14ac:dyDescent="0.2">
      <c r="A1801" s="161"/>
      <c r="B1801" s="162" t="s">
        <v>1278</v>
      </c>
      <c r="C1801" s="163" t="s">
        <v>1270</v>
      </c>
      <c r="D1801" s="164">
        <v>48</v>
      </c>
      <c r="E1801" s="329">
        <v>1313.85</v>
      </c>
      <c r="F1801" s="224">
        <f t="shared" si="50"/>
        <v>63064.799999999996</v>
      </c>
      <c r="G1801" s="169">
        <v>396.53</v>
      </c>
      <c r="H1801" s="135">
        <v>19033.439999999999</v>
      </c>
      <c r="I1801" s="221">
        <f t="shared" ref="I1801:I1802" si="53">F1801-H1801</f>
        <v>44031.360000000001</v>
      </c>
    </row>
    <row r="1802" spans="1:9" s="145" customFormat="1" ht="12.75" customHeight="1" outlineLevel="4" x14ac:dyDescent="0.2">
      <c r="A1802" s="161"/>
      <c r="B1802" s="162" t="s">
        <v>1286</v>
      </c>
      <c r="C1802" s="163" t="s">
        <v>1244</v>
      </c>
      <c r="D1802" s="164">
        <v>48</v>
      </c>
      <c r="E1802" s="329">
        <v>5950.21</v>
      </c>
      <c r="F1802" s="224">
        <f t="shared" si="50"/>
        <v>285610.08</v>
      </c>
      <c r="G1802" s="169">
        <v>2214.7600000000002</v>
      </c>
      <c r="H1802" s="135">
        <v>106308.48</v>
      </c>
      <c r="I1802" s="221">
        <f t="shared" si="53"/>
        <v>179301.60000000003</v>
      </c>
    </row>
    <row r="1803" spans="1:9" s="145" customFormat="1" ht="12.75" customHeight="1" outlineLevel="3" x14ac:dyDescent="0.2">
      <c r="A1803" s="165"/>
      <c r="B1803" s="166" t="s">
        <v>1280</v>
      </c>
      <c r="C1803" s="167"/>
      <c r="D1803" s="168"/>
      <c r="E1803" s="168"/>
      <c r="F1803" s="168"/>
      <c r="G1803" s="168"/>
      <c r="H1803" s="168"/>
    </row>
    <row r="1804" spans="1:9" s="145" customFormat="1" ht="12.75" customHeight="1" outlineLevel="3" x14ac:dyDescent="0.2">
      <c r="A1804" s="175"/>
      <c r="B1804" s="176" t="s">
        <v>1281</v>
      </c>
      <c r="C1804" s="177"/>
      <c r="D1804" s="178"/>
      <c r="E1804" s="159"/>
      <c r="F1804" s="159"/>
      <c r="G1804" s="178"/>
      <c r="H1804" s="178"/>
    </row>
    <row r="1805" spans="1:9" s="145" customFormat="1" ht="12.75" customHeight="1" outlineLevel="4" x14ac:dyDescent="0.2">
      <c r="A1805" s="161"/>
      <c r="B1805" s="162" t="s">
        <v>1282</v>
      </c>
      <c r="C1805" s="163" t="s">
        <v>1244</v>
      </c>
      <c r="D1805" s="164">
        <v>288</v>
      </c>
      <c r="E1805" s="103">
        <v>901.73</v>
      </c>
      <c r="F1805" s="135">
        <f t="shared" si="50"/>
        <v>259698.24</v>
      </c>
      <c r="G1805" s="169">
        <v>151.32</v>
      </c>
      <c r="H1805" s="135">
        <v>43580.160000000003</v>
      </c>
    </row>
    <row r="1806" spans="1:9" s="145" customFormat="1" ht="12.75" customHeight="1" outlineLevel="4" x14ac:dyDescent="0.2">
      <c r="A1806" s="161"/>
      <c r="B1806" s="162" t="s">
        <v>1283</v>
      </c>
      <c r="C1806" s="163" t="s">
        <v>1244</v>
      </c>
      <c r="D1806" s="164">
        <v>96</v>
      </c>
      <c r="E1806" s="103">
        <v>195.92</v>
      </c>
      <c r="F1806" s="135">
        <f t="shared" si="50"/>
        <v>18808.32</v>
      </c>
      <c r="G1806" s="169">
        <v>181.59</v>
      </c>
      <c r="H1806" s="135">
        <v>17432.64</v>
      </c>
      <c r="I1806" s="221"/>
    </row>
    <row r="1807" spans="1:9" s="145" customFormat="1" ht="12.75" customHeight="1" outlineLevel="3" x14ac:dyDescent="0.2">
      <c r="A1807" s="165"/>
      <c r="B1807" s="166" t="s">
        <v>1287</v>
      </c>
      <c r="C1807" s="167"/>
      <c r="D1807" s="168"/>
      <c r="E1807" s="168"/>
      <c r="F1807" s="168"/>
      <c r="G1807" s="168"/>
      <c r="H1807" s="168"/>
    </row>
    <row r="1808" spans="1:9" s="145" customFormat="1" ht="12.75" customHeight="1" outlineLevel="3" x14ac:dyDescent="0.2">
      <c r="A1808" s="161"/>
      <c r="B1808" s="170"/>
      <c r="C1808" s="163"/>
      <c r="D1808" s="164"/>
      <c r="E1808" s="164"/>
      <c r="F1808" s="164"/>
      <c r="G1808" s="164"/>
      <c r="H1808" s="164"/>
    </row>
    <row r="1809" spans="1:9" s="145" customFormat="1" ht="12.75" customHeight="1" x14ac:dyDescent="0.2">
      <c r="A1809" s="171"/>
      <c r="B1809" s="172" t="str">
        <f>B1765</f>
        <v>Alumbrado, Contatos y Fuerza Habitacion Doble Doble (48 habitaciones)</v>
      </c>
      <c r="C1809" s="173"/>
      <c r="D1809" s="174"/>
      <c r="E1809" s="174"/>
      <c r="F1809" s="174"/>
      <c r="G1809" s="174"/>
      <c r="H1809" s="174"/>
    </row>
    <row r="1810" spans="1:9" s="145" customFormat="1" ht="12.75" customHeight="1" x14ac:dyDescent="0.2">
      <c r="A1810" s="161"/>
      <c r="B1810" s="179"/>
      <c r="C1810" s="180"/>
      <c r="D1810" s="181"/>
      <c r="E1810" s="181"/>
      <c r="F1810" s="181"/>
      <c r="G1810" s="181"/>
      <c r="H1810" s="181"/>
    </row>
    <row r="1811" spans="1:9" s="145" customFormat="1" ht="12.75" customHeight="1" x14ac:dyDescent="0.2">
      <c r="A1811" s="171">
        <v>3</v>
      </c>
      <c r="B1811" s="172" t="s">
        <v>1288</v>
      </c>
      <c r="C1811" s="173"/>
      <c r="D1811" s="174"/>
      <c r="E1811" s="174"/>
      <c r="F1811" s="174"/>
      <c r="G1811" s="174"/>
      <c r="H1811" s="174"/>
    </row>
    <row r="1812" spans="1:9" s="145" customFormat="1" ht="12.75" customHeight="1" outlineLevel="1" x14ac:dyDescent="0.2">
      <c r="A1812" s="175"/>
      <c r="B1812" s="176" t="s">
        <v>1239</v>
      </c>
      <c r="C1812" s="177"/>
      <c r="D1812" s="178"/>
      <c r="E1812" s="178"/>
      <c r="F1812" s="178"/>
      <c r="G1812" s="178"/>
      <c r="H1812" s="178"/>
    </row>
    <row r="1813" spans="1:9" s="145" customFormat="1" ht="12.75" customHeight="1" outlineLevel="2" x14ac:dyDescent="0.2">
      <c r="A1813" s="161"/>
      <c r="B1813" s="162" t="s">
        <v>1240</v>
      </c>
      <c r="C1813" s="163" t="s">
        <v>1241</v>
      </c>
      <c r="D1813" s="164">
        <v>15</v>
      </c>
      <c r="E1813" s="103">
        <v>71.78</v>
      </c>
      <c r="F1813" s="135">
        <f t="shared" si="50"/>
        <v>1076.7</v>
      </c>
      <c r="G1813" s="169">
        <v>40.94</v>
      </c>
      <c r="H1813" s="135">
        <v>614.1</v>
      </c>
      <c r="I1813" s="221"/>
    </row>
    <row r="1814" spans="1:9" s="145" customFormat="1" ht="12.75" customHeight="1" outlineLevel="2" x14ac:dyDescent="0.2">
      <c r="A1814" s="161"/>
      <c r="B1814" s="162" t="s">
        <v>1242</v>
      </c>
      <c r="C1814" s="163" t="s">
        <v>1241</v>
      </c>
      <c r="D1814" s="164">
        <v>4</v>
      </c>
      <c r="E1814" s="103">
        <v>69.3</v>
      </c>
      <c r="F1814" s="135">
        <f t="shared" si="50"/>
        <v>277.2</v>
      </c>
      <c r="G1814" s="169">
        <v>53.68</v>
      </c>
      <c r="H1814" s="135">
        <v>214.72</v>
      </c>
      <c r="I1814" s="221"/>
    </row>
    <row r="1815" spans="1:9" s="145" customFormat="1" ht="12.75" customHeight="1" outlineLevel="2" x14ac:dyDescent="0.2">
      <c r="A1815" s="161"/>
      <c r="B1815" s="162" t="s">
        <v>1243</v>
      </c>
      <c r="C1815" s="163" t="s">
        <v>1244</v>
      </c>
      <c r="D1815" s="164">
        <v>4</v>
      </c>
      <c r="E1815" s="103">
        <v>14.94</v>
      </c>
      <c r="F1815" s="135">
        <f t="shared" si="50"/>
        <v>59.76</v>
      </c>
      <c r="G1815" s="169">
        <v>18.13</v>
      </c>
      <c r="H1815" s="135">
        <v>72.52</v>
      </c>
      <c r="I1815" s="221"/>
    </row>
    <row r="1816" spans="1:9" s="145" customFormat="1" ht="12.75" customHeight="1" outlineLevel="2" x14ac:dyDescent="0.2">
      <c r="A1816" s="161"/>
      <c r="B1816" s="162" t="s">
        <v>1245</v>
      </c>
      <c r="C1816" s="163" t="s">
        <v>1244</v>
      </c>
      <c r="D1816" s="164">
        <v>2</v>
      </c>
      <c r="E1816" s="103">
        <v>17.54</v>
      </c>
      <c r="F1816" s="135">
        <f t="shared" si="50"/>
        <v>35.08</v>
      </c>
      <c r="G1816" s="169">
        <v>22.21</v>
      </c>
      <c r="H1816" s="135">
        <v>44.42</v>
      </c>
      <c r="I1816" s="221"/>
    </row>
    <row r="1817" spans="1:9" s="145" customFormat="1" ht="12.75" customHeight="1" outlineLevel="2" x14ac:dyDescent="0.2">
      <c r="A1817" s="161"/>
      <c r="B1817" s="162" t="s">
        <v>1246</v>
      </c>
      <c r="C1817" s="163" t="s">
        <v>1244</v>
      </c>
      <c r="D1817" s="164">
        <v>34</v>
      </c>
      <c r="E1817" s="103">
        <v>11.05</v>
      </c>
      <c r="F1817" s="135">
        <f t="shared" si="50"/>
        <v>375.70000000000005</v>
      </c>
      <c r="G1817" s="169">
        <v>4.55</v>
      </c>
      <c r="H1817" s="135">
        <v>154.69999999999999</v>
      </c>
      <c r="I1817" s="221"/>
    </row>
    <row r="1818" spans="1:9" s="145" customFormat="1" ht="12.75" customHeight="1" outlineLevel="2" x14ac:dyDescent="0.2">
      <c r="A1818" s="161"/>
      <c r="B1818" s="162" t="s">
        <v>1247</v>
      </c>
      <c r="C1818" s="163" t="s">
        <v>1244</v>
      </c>
      <c r="D1818" s="164">
        <v>11</v>
      </c>
      <c r="E1818" s="103">
        <v>12.73</v>
      </c>
      <c r="F1818" s="135">
        <f t="shared" si="50"/>
        <v>140.03</v>
      </c>
      <c r="G1818" s="169">
        <v>6.48</v>
      </c>
      <c r="H1818" s="135">
        <v>71.28</v>
      </c>
      <c r="I1818" s="221"/>
    </row>
    <row r="1819" spans="1:9" s="145" customFormat="1" ht="12.75" customHeight="1" outlineLevel="2" x14ac:dyDescent="0.2">
      <c r="A1819" s="161"/>
      <c r="B1819" s="162" t="s">
        <v>1248</v>
      </c>
      <c r="C1819" s="163" t="s">
        <v>1249</v>
      </c>
      <c r="D1819" s="164">
        <v>11</v>
      </c>
      <c r="E1819" s="103">
        <v>27.74</v>
      </c>
      <c r="F1819" s="135">
        <f t="shared" si="50"/>
        <v>305.14</v>
      </c>
      <c r="G1819" s="169">
        <v>30.39</v>
      </c>
      <c r="H1819" s="135">
        <v>334.29</v>
      </c>
      <c r="I1819" s="221"/>
    </row>
    <row r="1820" spans="1:9" s="145" customFormat="1" ht="12.75" customHeight="1" outlineLevel="2" x14ac:dyDescent="0.2">
      <c r="A1820" s="161"/>
      <c r="B1820" s="162" t="s">
        <v>1250</v>
      </c>
      <c r="C1820" s="163" t="s">
        <v>1244</v>
      </c>
      <c r="D1820" s="164">
        <v>13</v>
      </c>
      <c r="E1820" s="103">
        <v>30.08</v>
      </c>
      <c r="F1820" s="135">
        <f t="shared" si="50"/>
        <v>391.03999999999996</v>
      </c>
      <c r="G1820" s="169">
        <v>12.23</v>
      </c>
      <c r="H1820" s="135">
        <v>158.99</v>
      </c>
      <c r="I1820" s="221"/>
    </row>
    <row r="1821" spans="1:9" s="145" customFormat="1" ht="12.75" customHeight="1" outlineLevel="2" x14ac:dyDescent="0.2">
      <c r="A1821" s="161"/>
      <c r="B1821" s="162" t="s">
        <v>1251</v>
      </c>
      <c r="C1821" s="163" t="s">
        <v>1249</v>
      </c>
      <c r="D1821" s="164">
        <v>8</v>
      </c>
      <c r="E1821" s="103">
        <v>44.49</v>
      </c>
      <c r="F1821" s="135">
        <f t="shared" si="50"/>
        <v>355.92</v>
      </c>
      <c r="G1821" s="169">
        <v>40.56</v>
      </c>
      <c r="H1821" s="135">
        <v>324.48</v>
      </c>
      <c r="I1821" s="221"/>
    </row>
    <row r="1822" spans="1:9" s="145" customFormat="1" ht="12.75" customHeight="1" outlineLevel="2" x14ac:dyDescent="0.2">
      <c r="A1822" s="161"/>
      <c r="B1822" s="162" t="s">
        <v>1252</v>
      </c>
      <c r="C1822" s="163" t="s">
        <v>1244</v>
      </c>
      <c r="D1822" s="164">
        <v>9</v>
      </c>
      <c r="E1822" s="103">
        <v>35.97</v>
      </c>
      <c r="F1822" s="135">
        <f t="shared" si="50"/>
        <v>323.73</v>
      </c>
      <c r="G1822" s="169">
        <v>20.69</v>
      </c>
      <c r="H1822" s="135">
        <v>186.21</v>
      </c>
      <c r="I1822" s="221"/>
    </row>
    <row r="1823" spans="1:9" s="145" customFormat="1" ht="12.75" customHeight="1" outlineLevel="1" x14ac:dyDescent="0.2">
      <c r="A1823" s="165"/>
      <c r="B1823" s="166" t="s">
        <v>1253</v>
      </c>
      <c r="C1823" s="167"/>
      <c r="D1823" s="168"/>
      <c r="E1823" s="168"/>
      <c r="F1823" s="168">
        <f t="shared" si="50"/>
        <v>0</v>
      </c>
      <c r="G1823" s="168"/>
      <c r="H1823" s="168"/>
    </row>
    <row r="1824" spans="1:9" s="145" customFormat="1" ht="12.75" customHeight="1" outlineLevel="1" x14ac:dyDescent="0.2">
      <c r="A1824" s="175"/>
      <c r="B1824" s="176" t="s">
        <v>1254</v>
      </c>
      <c r="C1824" s="177"/>
      <c r="D1824" s="178"/>
      <c r="E1824" s="178"/>
      <c r="F1824" s="178">
        <f t="shared" si="50"/>
        <v>0</v>
      </c>
      <c r="G1824" s="178"/>
      <c r="H1824" s="178"/>
    </row>
    <row r="1825" spans="1:9" s="145" customFormat="1" ht="12.75" customHeight="1" outlineLevel="2" x14ac:dyDescent="0.2">
      <c r="A1825" s="161"/>
      <c r="B1825" s="162" t="s">
        <v>1255</v>
      </c>
      <c r="C1825" s="163" t="s">
        <v>1244</v>
      </c>
      <c r="D1825" s="164">
        <v>12</v>
      </c>
      <c r="E1825" s="103">
        <v>38.82</v>
      </c>
      <c r="F1825" s="135">
        <f t="shared" si="50"/>
        <v>465.84000000000003</v>
      </c>
      <c r="G1825" s="169">
        <v>13.79</v>
      </c>
      <c r="H1825" s="135">
        <v>165.48</v>
      </c>
      <c r="I1825" s="221"/>
    </row>
    <row r="1826" spans="1:9" s="145" customFormat="1" ht="12.75" customHeight="1" outlineLevel="2" x14ac:dyDescent="0.2">
      <c r="A1826" s="161"/>
      <c r="B1826" s="162" t="s">
        <v>1256</v>
      </c>
      <c r="C1826" s="163" t="s">
        <v>1244</v>
      </c>
      <c r="D1826" s="164">
        <v>10</v>
      </c>
      <c r="E1826" s="103">
        <v>40.39</v>
      </c>
      <c r="F1826" s="135">
        <f t="shared" si="50"/>
        <v>403.9</v>
      </c>
      <c r="G1826" s="169">
        <v>17.309999999999999</v>
      </c>
      <c r="H1826" s="135">
        <v>173.1</v>
      </c>
      <c r="I1826" s="221"/>
    </row>
    <row r="1827" spans="1:9" s="145" customFormat="1" ht="12.75" customHeight="1" outlineLevel="2" x14ac:dyDescent="0.2">
      <c r="A1827" s="161"/>
      <c r="B1827" s="162" t="s">
        <v>1257</v>
      </c>
      <c r="C1827" s="163" t="s">
        <v>1244</v>
      </c>
      <c r="D1827" s="164">
        <v>7</v>
      </c>
      <c r="E1827" s="103">
        <v>45.36</v>
      </c>
      <c r="F1827" s="135">
        <f t="shared" si="50"/>
        <v>317.52</v>
      </c>
      <c r="G1827" s="169">
        <v>26.5</v>
      </c>
      <c r="H1827" s="135">
        <v>185.5</v>
      </c>
      <c r="I1827" s="221"/>
    </row>
    <row r="1828" spans="1:9" s="145" customFormat="1" ht="12.75" customHeight="1" outlineLevel="2" x14ac:dyDescent="0.2">
      <c r="A1828" s="161"/>
      <c r="B1828" s="162" t="s">
        <v>1258</v>
      </c>
      <c r="C1828" s="163" t="s">
        <v>1244</v>
      </c>
      <c r="D1828" s="164">
        <v>10</v>
      </c>
      <c r="E1828" s="103">
        <v>33.47</v>
      </c>
      <c r="F1828" s="135">
        <f t="shared" si="50"/>
        <v>334.7</v>
      </c>
      <c r="G1828" s="169">
        <v>5.19</v>
      </c>
      <c r="H1828" s="135">
        <v>51.9</v>
      </c>
      <c r="I1828" s="221"/>
    </row>
    <row r="1829" spans="1:9" s="145" customFormat="1" ht="12.75" customHeight="1" outlineLevel="2" x14ac:dyDescent="0.2">
      <c r="A1829" s="161"/>
      <c r="B1829" s="162" t="s">
        <v>1259</v>
      </c>
      <c r="C1829" s="163" t="s">
        <v>1244</v>
      </c>
      <c r="D1829" s="164">
        <v>5</v>
      </c>
      <c r="E1829" s="103">
        <v>14.99</v>
      </c>
      <c r="F1829" s="135">
        <f t="shared" si="50"/>
        <v>74.95</v>
      </c>
      <c r="G1829" s="169">
        <v>9.25</v>
      </c>
      <c r="H1829" s="135">
        <v>46.25</v>
      </c>
      <c r="I1829" s="221"/>
    </row>
    <row r="1830" spans="1:9" s="145" customFormat="1" ht="12.75" customHeight="1" outlineLevel="2" x14ac:dyDescent="0.2">
      <c r="A1830" s="161"/>
      <c r="B1830" s="162" t="s">
        <v>1260</v>
      </c>
      <c r="C1830" s="163" t="s">
        <v>1244</v>
      </c>
      <c r="D1830" s="164">
        <v>2</v>
      </c>
      <c r="E1830" s="103">
        <v>15.21</v>
      </c>
      <c r="F1830" s="135">
        <f t="shared" si="50"/>
        <v>30.42</v>
      </c>
      <c r="G1830" s="169">
        <v>9.25</v>
      </c>
      <c r="H1830" s="135">
        <v>18.5</v>
      </c>
      <c r="I1830" s="221"/>
    </row>
    <row r="1831" spans="1:9" s="145" customFormat="1" ht="12.75" customHeight="1" outlineLevel="1" x14ac:dyDescent="0.2">
      <c r="A1831" s="165"/>
      <c r="B1831" s="166" t="s">
        <v>1261</v>
      </c>
      <c r="C1831" s="167"/>
      <c r="D1831" s="168"/>
      <c r="E1831" s="168"/>
      <c r="F1831" s="168"/>
      <c r="G1831" s="168"/>
      <c r="H1831" s="168"/>
    </row>
    <row r="1832" spans="1:9" s="145" customFormat="1" ht="12.75" customHeight="1" outlineLevel="1" x14ac:dyDescent="0.2">
      <c r="A1832" s="175"/>
      <c r="B1832" s="176" t="s">
        <v>1262</v>
      </c>
      <c r="C1832" s="177"/>
      <c r="D1832" s="178"/>
      <c r="E1832" s="178"/>
      <c r="F1832" s="178"/>
      <c r="G1832" s="178"/>
      <c r="H1832" s="178"/>
    </row>
    <row r="1833" spans="1:9" s="145" customFormat="1" ht="12.75" customHeight="1" outlineLevel="3" x14ac:dyDescent="0.2">
      <c r="A1833" s="161"/>
      <c r="B1833" s="162" t="s">
        <v>1263</v>
      </c>
      <c r="C1833" s="163" t="s">
        <v>1249</v>
      </c>
      <c r="D1833" s="164">
        <v>60</v>
      </c>
      <c r="E1833" s="329">
        <v>10.51</v>
      </c>
      <c r="F1833" s="135">
        <f t="shared" si="50"/>
        <v>630.6</v>
      </c>
      <c r="G1833" s="169">
        <v>6.41</v>
      </c>
      <c r="H1833" s="135">
        <v>384.6</v>
      </c>
      <c r="I1833" s="221"/>
    </row>
    <row r="1834" spans="1:9" s="145" customFormat="1" ht="12.75" customHeight="1" outlineLevel="3" x14ac:dyDescent="0.2">
      <c r="A1834" s="161"/>
      <c r="B1834" s="162" t="s">
        <v>1264</v>
      </c>
      <c r="C1834" s="163" t="s">
        <v>1249</v>
      </c>
      <c r="D1834" s="164">
        <v>250</v>
      </c>
      <c r="E1834" s="329">
        <v>13.77</v>
      </c>
      <c r="F1834" s="135">
        <f t="shared" si="50"/>
        <v>3442.5</v>
      </c>
      <c r="G1834" s="169">
        <v>9.56</v>
      </c>
      <c r="H1834" s="135">
        <v>2390</v>
      </c>
      <c r="I1834" s="221">
        <f t="shared" ref="I1834" si="54">F1834-H1834</f>
        <v>1052.5</v>
      </c>
    </row>
    <row r="1835" spans="1:9" s="145" customFormat="1" ht="12.75" customHeight="1" outlineLevel="3" x14ac:dyDescent="0.2">
      <c r="A1835" s="161"/>
      <c r="B1835" s="162" t="s">
        <v>1265</v>
      </c>
      <c r="C1835" s="163" t="s">
        <v>1249</v>
      </c>
      <c r="D1835" s="164">
        <v>60</v>
      </c>
      <c r="E1835" s="329">
        <v>12.32</v>
      </c>
      <c r="F1835" s="135">
        <f t="shared" si="50"/>
        <v>739.2</v>
      </c>
      <c r="G1835" s="169">
        <v>7.67</v>
      </c>
      <c r="H1835" s="135">
        <v>460.2</v>
      </c>
      <c r="I1835" s="221"/>
    </row>
    <row r="1836" spans="1:9" s="145" customFormat="1" ht="12.75" customHeight="1" outlineLevel="1" x14ac:dyDescent="0.2">
      <c r="A1836" s="165"/>
      <c r="B1836" s="166" t="s">
        <v>1266</v>
      </c>
      <c r="C1836" s="167"/>
      <c r="D1836" s="168"/>
      <c r="E1836" s="168"/>
      <c r="F1836" s="168"/>
      <c r="G1836" s="168"/>
      <c r="H1836" s="168"/>
    </row>
    <row r="1837" spans="1:9" s="145" customFormat="1" ht="12.75" customHeight="1" outlineLevel="1" x14ac:dyDescent="0.2">
      <c r="A1837" s="175"/>
      <c r="B1837" s="176" t="s">
        <v>1267</v>
      </c>
      <c r="C1837" s="177"/>
      <c r="D1837" s="178"/>
      <c r="E1837" s="178"/>
      <c r="F1837" s="178"/>
      <c r="G1837" s="178"/>
      <c r="H1837" s="178"/>
    </row>
    <row r="1838" spans="1:9" s="145" customFormat="1" ht="12.75" customHeight="1" outlineLevel="3" x14ac:dyDescent="0.2">
      <c r="A1838" s="161"/>
      <c r="B1838" s="162" t="s">
        <v>1268</v>
      </c>
      <c r="C1838" s="163" t="s">
        <v>1244</v>
      </c>
      <c r="D1838" s="164">
        <v>6</v>
      </c>
      <c r="E1838" s="103">
        <v>105.78</v>
      </c>
      <c r="F1838" s="135">
        <f t="shared" si="50"/>
        <v>634.68000000000006</v>
      </c>
      <c r="G1838" s="169">
        <v>59.57</v>
      </c>
      <c r="H1838" s="135">
        <v>357.42</v>
      </c>
      <c r="I1838" s="221"/>
    </row>
    <row r="1839" spans="1:9" s="145" customFormat="1" ht="12.75" customHeight="1" outlineLevel="3" x14ac:dyDescent="0.2">
      <c r="A1839" s="161"/>
      <c r="B1839" s="162" t="s">
        <v>1269</v>
      </c>
      <c r="C1839" s="163" t="s">
        <v>1270</v>
      </c>
      <c r="D1839" s="164">
        <v>3</v>
      </c>
      <c r="E1839" s="103">
        <v>101.16</v>
      </c>
      <c r="F1839" s="135">
        <f t="shared" si="50"/>
        <v>303.48</v>
      </c>
      <c r="G1839" s="169">
        <v>68.430000000000007</v>
      </c>
      <c r="H1839" s="135">
        <v>205.29</v>
      </c>
      <c r="I1839" s="221"/>
    </row>
    <row r="1840" spans="1:9" s="145" customFormat="1" ht="12.75" customHeight="1" outlineLevel="3" x14ac:dyDescent="0.2">
      <c r="A1840" s="161"/>
      <c r="B1840" s="162" t="s">
        <v>1271</v>
      </c>
      <c r="C1840" s="163" t="s">
        <v>1270</v>
      </c>
      <c r="D1840" s="164">
        <v>1</v>
      </c>
      <c r="E1840" s="103">
        <v>104.62</v>
      </c>
      <c r="F1840" s="135">
        <f t="shared" si="50"/>
        <v>104.62</v>
      </c>
      <c r="G1840" s="169">
        <v>104.19</v>
      </c>
      <c r="H1840" s="135">
        <v>104.19</v>
      </c>
      <c r="I1840" s="221"/>
    </row>
    <row r="1841" spans="1:9" s="145" customFormat="1" ht="12.75" customHeight="1" outlineLevel="3" x14ac:dyDescent="0.2">
      <c r="A1841" s="161"/>
      <c r="B1841" s="162" t="s">
        <v>1272</v>
      </c>
      <c r="C1841" s="163" t="s">
        <v>1244</v>
      </c>
      <c r="D1841" s="164">
        <v>9</v>
      </c>
      <c r="E1841" s="103">
        <v>100.49</v>
      </c>
      <c r="F1841" s="135">
        <f t="shared" si="50"/>
        <v>904.41</v>
      </c>
      <c r="G1841" s="169">
        <v>53.51</v>
      </c>
      <c r="H1841" s="135">
        <v>481.59</v>
      </c>
      <c r="I1841" s="221"/>
    </row>
    <row r="1842" spans="1:9" s="145" customFormat="1" ht="12.75" customHeight="1" outlineLevel="3" x14ac:dyDescent="0.2">
      <c r="A1842" s="161"/>
      <c r="B1842" s="162" t="s">
        <v>1274</v>
      </c>
      <c r="C1842" s="163" t="s">
        <v>1244</v>
      </c>
      <c r="D1842" s="164">
        <v>1</v>
      </c>
      <c r="E1842" s="103">
        <v>100.49</v>
      </c>
      <c r="F1842" s="135">
        <f t="shared" si="50"/>
        <v>100.49</v>
      </c>
      <c r="G1842" s="169">
        <v>53.51</v>
      </c>
      <c r="H1842" s="135">
        <v>53.51</v>
      </c>
      <c r="I1842" s="221"/>
    </row>
    <row r="1843" spans="1:9" s="145" customFormat="1" ht="12.75" customHeight="1" outlineLevel="3" x14ac:dyDescent="0.2">
      <c r="A1843" s="161"/>
      <c r="B1843" s="162" t="s">
        <v>1275</v>
      </c>
      <c r="C1843" s="163" t="s">
        <v>1270</v>
      </c>
      <c r="D1843" s="164">
        <v>1</v>
      </c>
      <c r="E1843" s="103">
        <v>327.20999999999998</v>
      </c>
      <c r="F1843" s="135">
        <f t="shared" si="50"/>
        <v>327.20999999999998</v>
      </c>
      <c r="G1843" s="169">
        <v>295.72000000000003</v>
      </c>
      <c r="H1843" s="135">
        <v>295.72000000000003</v>
      </c>
      <c r="I1843" s="221"/>
    </row>
    <row r="1844" spans="1:9" s="145" customFormat="1" ht="12.75" customHeight="1" outlineLevel="1" x14ac:dyDescent="0.2">
      <c r="A1844" s="165"/>
      <c r="B1844" s="166" t="s">
        <v>1276</v>
      </c>
      <c r="C1844" s="167"/>
      <c r="D1844" s="168"/>
      <c r="E1844" s="168"/>
      <c r="F1844" s="168"/>
      <c r="G1844" s="168"/>
      <c r="H1844" s="168"/>
    </row>
    <row r="1845" spans="1:9" s="145" customFormat="1" ht="12.75" customHeight="1" outlineLevel="1" x14ac:dyDescent="0.2">
      <c r="A1845" s="175"/>
      <c r="B1845" s="176" t="s">
        <v>1277</v>
      </c>
      <c r="C1845" s="177"/>
      <c r="D1845" s="178"/>
      <c r="E1845" s="178"/>
      <c r="F1845" s="178"/>
      <c r="G1845" s="178"/>
      <c r="H1845" s="178"/>
    </row>
    <row r="1846" spans="1:9" s="145" customFormat="1" ht="12.75" customHeight="1" outlineLevel="4" x14ac:dyDescent="0.2">
      <c r="A1846" s="161"/>
      <c r="B1846" s="162" t="s">
        <v>1278</v>
      </c>
      <c r="C1846" s="163" t="s">
        <v>1270</v>
      </c>
      <c r="D1846" s="164">
        <v>1</v>
      </c>
      <c r="E1846" s="329">
        <v>1313.85</v>
      </c>
      <c r="F1846" s="135">
        <f t="shared" si="50"/>
        <v>1313.85</v>
      </c>
      <c r="G1846" s="169">
        <v>396.53</v>
      </c>
      <c r="H1846" s="135">
        <v>396.53</v>
      </c>
      <c r="I1846" s="221"/>
    </row>
    <row r="1847" spans="1:9" s="145" customFormat="1" ht="12.75" customHeight="1" outlineLevel="4" x14ac:dyDescent="0.2">
      <c r="A1847" s="161"/>
      <c r="B1847" s="162" t="s">
        <v>1286</v>
      </c>
      <c r="C1847" s="163" t="s">
        <v>1244</v>
      </c>
      <c r="D1847" s="164">
        <v>1</v>
      </c>
      <c r="E1847" s="329">
        <v>5950.21</v>
      </c>
      <c r="F1847" s="135">
        <f t="shared" si="50"/>
        <v>5950.21</v>
      </c>
      <c r="G1847" s="169">
        <v>2214.7600000000002</v>
      </c>
      <c r="H1847" s="135">
        <v>2214.7600000000002</v>
      </c>
      <c r="I1847" s="221">
        <f t="shared" ref="I1847" si="55">F1847-H1847</f>
        <v>3735.45</v>
      </c>
    </row>
    <row r="1848" spans="1:9" s="145" customFormat="1" ht="12.75" customHeight="1" outlineLevel="1" x14ac:dyDescent="0.2">
      <c r="A1848" s="165"/>
      <c r="B1848" s="166" t="s">
        <v>1280</v>
      </c>
      <c r="C1848" s="167"/>
      <c r="D1848" s="168"/>
      <c r="E1848" s="168"/>
      <c r="F1848" s="168"/>
      <c r="G1848" s="168"/>
      <c r="H1848" s="168"/>
    </row>
    <row r="1849" spans="1:9" s="145" customFormat="1" ht="12.75" customHeight="1" outlineLevel="1" x14ac:dyDescent="0.2">
      <c r="A1849" s="175"/>
      <c r="B1849" s="176" t="s">
        <v>1281</v>
      </c>
      <c r="C1849" s="177"/>
      <c r="D1849" s="178"/>
      <c r="E1849" s="178"/>
      <c r="F1849" s="178"/>
      <c r="G1849" s="178"/>
      <c r="H1849" s="178"/>
    </row>
    <row r="1850" spans="1:9" s="145" customFormat="1" ht="12.75" customHeight="1" outlineLevel="2" x14ac:dyDescent="0.2">
      <c r="A1850" s="161"/>
      <c r="B1850" s="162" t="s">
        <v>1282</v>
      </c>
      <c r="C1850" s="163" t="s">
        <v>1244</v>
      </c>
      <c r="D1850" s="164">
        <v>6</v>
      </c>
      <c r="E1850" s="103">
        <v>901.73</v>
      </c>
      <c r="F1850" s="135">
        <f t="shared" ref="F1850:F1911" si="56">E1850*D1850</f>
        <v>5410.38</v>
      </c>
      <c r="G1850" s="169">
        <v>151.32</v>
      </c>
      <c r="H1850" s="135">
        <v>907.92</v>
      </c>
      <c r="I1850" s="221"/>
    </row>
    <row r="1851" spans="1:9" s="145" customFormat="1" ht="12.75" customHeight="1" outlineLevel="2" x14ac:dyDescent="0.2">
      <c r="A1851" s="161"/>
      <c r="B1851" s="162" t="s">
        <v>1283</v>
      </c>
      <c r="C1851" s="163" t="s">
        <v>1244</v>
      </c>
      <c r="D1851" s="164">
        <v>2</v>
      </c>
      <c r="E1851" s="103">
        <v>195.92</v>
      </c>
      <c r="F1851" s="135">
        <f t="shared" si="56"/>
        <v>391.84</v>
      </c>
      <c r="G1851" s="169">
        <v>181.59</v>
      </c>
      <c r="H1851" s="135">
        <v>363.18</v>
      </c>
      <c r="I1851" s="221"/>
    </row>
    <row r="1852" spans="1:9" s="145" customFormat="1" ht="12.75" customHeight="1" outlineLevel="1" x14ac:dyDescent="0.2">
      <c r="A1852" s="165"/>
      <c r="B1852" s="166" t="s">
        <v>1287</v>
      </c>
      <c r="C1852" s="167"/>
      <c r="D1852" s="168"/>
      <c r="E1852" s="168"/>
      <c r="F1852" s="168"/>
      <c r="G1852" s="168"/>
      <c r="H1852" s="168"/>
    </row>
    <row r="1853" spans="1:9" s="145" customFormat="1" ht="12.75" customHeight="1" outlineLevel="1" x14ac:dyDescent="0.2">
      <c r="A1853" s="161"/>
      <c r="B1853" s="170"/>
      <c r="C1853" s="163"/>
      <c r="D1853" s="164"/>
      <c r="E1853" s="164"/>
      <c r="F1853" s="164"/>
      <c r="G1853" s="164"/>
      <c r="H1853" s="164"/>
    </row>
    <row r="1854" spans="1:9" s="145" customFormat="1" ht="12.75" customHeight="1" x14ac:dyDescent="0.2">
      <c r="A1854" s="171"/>
      <c r="B1854" s="172" t="s">
        <v>1288</v>
      </c>
      <c r="C1854" s="173"/>
      <c r="D1854" s="174"/>
      <c r="E1854" s="174"/>
      <c r="F1854" s="174"/>
      <c r="G1854" s="174"/>
      <c r="H1854" s="174"/>
    </row>
    <row r="1855" spans="1:9" s="145" customFormat="1" ht="12.75" customHeight="1" x14ac:dyDescent="0.2">
      <c r="A1855" s="161"/>
      <c r="B1855" s="170"/>
      <c r="C1855" s="163"/>
      <c r="D1855" s="164"/>
      <c r="E1855" s="164"/>
      <c r="F1855" s="164"/>
      <c r="G1855" s="164"/>
      <c r="H1855" s="164"/>
    </row>
    <row r="1856" spans="1:9" s="145" customFormat="1" ht="12.75" customHeight="1" x14ac:dyDescent="0.2">
      <c r="A1856" s="171">
        <v>4</v>
      </c>
      <c r="B1856" s="172" t="s">
        <v>1289</v>
      </c>
      <c r="C1856" s="182"/>
      <c r="D1856" s="183"/>
      <c r="E1856" s="183"/>
      <c r="F1856" s="183"/>
      <c r="G1856" s="183"/>
      <c r="H1856" s="183"/>
    </row>
    <row r="1857" spans="1:9" s="145" customFormat="1" ht="12.75" customHeight="1" outlineLevel="1" x14ac:dyDescent="0.2">
      <c r="A1857" s="161"/>
      <c r="B1857" s="170"/>
      <c r="C1857" s="163"/>
      <c r="D1857" s="164"/>
      <c r="E1857" s="164"/>
      <c r="F1857" s="164"/>
      <c r="G1857" s="164"/>
      <c r="H1857" s="164"/>
    </row>
    <row r="1858" spans="1:9" s="145" customFormat="1" ht="12.75" customHeight="1" outlineLevel="1" x14ac:dyDescent="0.2">
      <c r="A1858" s="175"/>
      <c r="B1858" s="176" t="s">
        <v>1239</v>
      </c>
      <c r="C1858" s="177"/>
      <c r="D1858" s="178"/>
      <c r="E1858" s="178"/>
      <c r="F1858" s="178"/>
      <c r="G1858" s="178"/>
      <c r="H1858" s="178"/>
    </row>
    <row r="1859" spans="1:9" s="145" customFormat="1" ht="12.75" customHeight="1" outlineLevel="2" x14ac:dyDescent="0.2">
      <c r="A1859" s="161"/>
      <c r="B1859" s="162" t="s">
        <v>1290</v>
      </c>
      <c r="C1859" s="163" t="s">
        <v>1241</v>
      </c>
      <c r="D1859" s="164">
        <v>225</v>
      </c>
      <c r="E1859" s="103">
        <v>83.04</v>
      </c>
      <c r="F1859" s="135">
        <f t="shared" si="56"/>
        <v>18684</v>
      </c>
      <c r="G1859" s="169">
        <v>81.55</v>
      </c>
      <c r="H1859" s="135">
        <v>18348.75</v>
      </c>
      <c r="I1859" s="221"/>
    </row>
    <row r="1860" spans="1:9" s="145" customFormat="1" ht="12.75" customHeight="1" outlineLevel="2" x14ac:dyDescent="0.2">
      <c r="A1860" s="161"/>
      <c r="B1860" s="162" t="s">
        <v>1291</v>
      </c>
      <c r="C1860" s="163" t="s">
        <v>1241</v>
      </c>
      <c r="D1860" s="164">
        <v>59</v>
      </c>
      <c r="E1860" s="103">
        <v>100.11</v>
      </c>
      <c r="F1860" s="135">
        <f t="shared" si="56"/>
        <v>5906.49</v>
      </c>
      <c r="G1860" s="169">
        <v>107.44</v>
      </c>
      <c r="H1860" s="135">
        <v>6338.96</v>
      </c>
      <c r="I1860" s="221"/>
    </row>
    <row r="1861" spans="1:9" s="145" customFormat="1" ht="12.75" customHeight="1" outlineLevel="2" x14ac:dyDescent="0.2">
      <c r="A1861" s="161"/>
      <c r="B1861" s="162" t="s">
        <v>1292</v>
      </c>
      <c r="C1861" s="163" t="s">
        <v>1241</v>
      </c>
      <c r="D1861" s="164">
        <v>11</v>
      </c>
      <c r="E1861" s="103">
        <v>197.23</v>
      </c>
      <c r="F1861" s="135">
        <f t="shared" si="56"/>
        <v>2169.5299999999997</v>
      </c>
      <c r="G1861" s="169">
        <v>186.48</v>
      </c>
      <c r="H1861" s="135">
        <v>2051.2800000000002</v>
      </c>
      <c r="I1861" s="221"/>
    </row>
    <row r="1862" spans="1:9" s="145" customFormat="1" ht="12.75" customHeight="1" outlineLevel="2" x14ac:dyDescent="0.2">
      <c r="A1862" s="161"/>
      <c r="B1862" s="162" t="s">
        <v>1293</v>
      </c>
      <c r="C1862" s="163" t="s">
        <v>1244</v>
      </c>
      <c r="D1862" s="164">
        <v>10</v>
      </c>
      <c r="E1862" s="103">
        <v>19.399999999999999</v>
      </c>
      <c r="F1862" s="135">
        <f t="shared" si="56"/>
        <v>194</v>
      </c>
      <c r="G1862" s="169">
        <v>30.53</v>
      </c>
      <c r="H1862" s="135">
        <v>305.3</v>
      </c>
      <c r="I1862" s="221"/>
    </row>
    <row r="1863" spans="1:9" s="145" customFormat="1" ht="12.75" customHeight="1" outlineLevel="2" x14ac:dyDescent="0.2">
      <c r="A1863" s="161"/>
      <c r="B1863" s="162" t="s">
        <v>1294</v>
      </c>
      <c r="C1863" s="163" t="s">
        <v>1244</v>
      </c>
      <c r="D1863" s="164">
        <v>2</v>
      </c>
      <c r="E1863" s="103">
        <v>27.1</v>
      </c>
      <c r="F1863" s="135">
        <f t="shared" si="56"/>
        <v>54.2</v>
      </c>
      <c r="G1863" s="169">
        <v>52.27</v>
      </c>
      <c r="H1863" s="135">
        <v>104.54</v>
      </c>
      <c r="I1863" s="221"/>
    </row>
    <row r="1864" spans="1:9" s="145" customFormat="1" ht="12.75" customHeight="1" outlineLevel="2" x14ac:dyDescent="0.2">
      <c r="A1864" s="161"/>
      <c r="B1864" s="162" t="s">
        <v>1295</v>
      </c>
      <c r="C1864" s="163" t="s">
        <v>1244</v>
      </c>
      <c r="D1864" s="164">
        <v>355</v>
      </c>
      <c r="E1864" s="329">
        <v>16.36</v>
      </c>
      <c r="F1864" s="135">
        <f t="shared" si="56"/>
        <v>5807.8</v>
      </c>
      <c r="G1864" s="169">
        <v>6.39</v>
      </c>
      <c r="H1864" s="135">
        <v>2268.4499999999998</v>
      </c>
      <c r="I1864" s="221">
        <f t="shared" ref="I1864:I1868" si="57">F1864-H1864</f>
        <v>3539.3500000000004</v>
      </c>
    </row>
    <row r="1865" spans="1:9" s="145" customFormat="1" ht="12.75" customHeight="1" outlineLevel="2" x14ac:dyDescent="0.2">
      <c r="A1865" s="161"/>
      <c r="B1865" s="162" t="s">
        <v>1296</v>
      </c>
      <c r="C1865" s="163" t="s">
        <v>1244</v>
      </c>
      <c r="D1865" s="164">
        <v>62</v>
      </c>
      <c r="E1865" s="329">
        <v>19.36</v>
      </c>
      <c r="F1865" s="135">
        <f t="shared" si="56"/>
        <v>1200.32</v>
      </c>
      <c r="G1865" s="169">
        <v>9.1</v>
      </c>
      <c r="H1865" s="135">
        <v>564.20000000000005</v>
      </c>
      <c r="I1865" s="221"/>
    </row>
    <row r="1866" spans="1:9" s="145" customFormat="1" ht="12.75" customHeight="1" outlineLevel="2" x14ac:dyDescent="0.2">
      <c r="A1866" s="161"/>
      <c r="B1866" s="162" t="s">
        <v>1297</v>
      </c>
      <c r="C1866" s="163" t="s">
        <v>1244</v>
      </c>
      <c r="D1866" s="164">
        <v>13</v>
      </c>
      <c r="E1866" s="329">
        <v>24.02</v>
      </c>
      <c r="F1866" s="135">
        <f t="shared" si="56"/>
        <v>312.26</v>
      </c>
      <c r="G1866" s="169">
        <v>12.66</v>
      </c>
      <c r="H1866" s="135">
        <v>164.58</v>
      </c>
      <c r="I1866" s="221"/>
    </row>
    <row r="1867" spans="1:9" s="145" customFormat="1" ht="12.75" customHeight="1" outlineLevel="2" x14ac:dyDescent="0.2">
      <c r="A1867" s="161"/>
      <c r="B1867" s="162" t="s">
        <v>1248</v>
      </c>
      <c r="C1867" s="163" t="s">
        <v>1249</v>
      </c>
      <c r="D1867" s="164">
        <v>245</v>
      </c>
      <c r="E1867" s="103">
        <v>27.74</v>
      </c>
      <c r="F1867" s="135">
        <f t="shared" si="56"/>
        <v>6796.2999999999993</v>
      </c>
      <c r="G1867" s="169">
        <v>30.39</v>
      </c>
      <c r="H1867" s="135">
        <v>7445.55</v>
      </c>
      <c r="I1867" s="221"/>
    </row>
    <row r="1868" spans="1:9" s="145" customFormat="1" ht="12.75" customHeight="1" outlineLevel="2" x14ac:dyDescent="0.2">
      <c r="A1868" s="161"/>
      <c r="B1868" s="162" t="s">
        <v>1250</v>
      </c>
      <c r="C1868" s="163" t="s">
        <v>1244</v>
      </c>
      <c r="D1868" s="164">
        <v>160</v>
      </c>
      <c r="E1868" s="329">
        <v>30.08</v>
      </c>
      <c r="F1868" s="135">
        <f t="shared" si="56"/>
        <v>4812.7999999999993</v>
      </c>
      <c r="G1868" s="169">
        <v>12.23</v>
      </c>
      <c r="H1868" s="135">
        <v>1956.8</v>
      </c>
      <c r="I1868" s="221">
        <f t="shared" si="57"/>
        <v>2855.9999999999991</v>
      </c>
    </row>
    <row r="1869" spans="1:9" s="145" customFormat="1" ht="12.75" customHeight="1" outlineLevel="1" x14ac:dyDescent="0.2">
      <c r="A1869" s="165"/>
      <c r="B1869" s="166" t="s">
        <v>1253</v>
      </c>
      <c r="C1869" s="167"/>
      <c r="D1869" s="168"/>
      <c r="E1869" s="168"/>
      <c r="F1869" s="168"/>
      <c r="G1869" s="168"/>
      <c r="H1869" s="168"/>
    </row>
    <row r="1870" spans="1:9" s="145" customFormat="1" ht="12.75" customHeight="1" outlineLevel="1" x14ac:dyDescent="0.2">
      <c r="A1870" s="175"/>
      <c r="B1870" s="176" t="s">
        <v>1254</v>
      </c>
      <c r="C1870" s="177"/>
      <c r="D1870" s="178"/>
      <c r="E1870" s="178"/>
      <c r="F1870" s="178"/>
      <c r="G1870" s="178"/>
      <c r="H1870" s="178"/>
    </row>
    <row r="1871" spans="1:9" s="145" customFormat="1" ht="12.75" customHeight="1" outlineLevel="2" x14ac:dyDescent="0.2">
      <c r="A1871" s="161"/>
      <c r="B1871" s="162" t="s">
        <v>1298</v>
      </c>
      <c r="C1871" s="163" t="s">
        <v>1244</v>
      </c>
      <c r="D1871" s="164">
        <v>152</v>
      </c>
      <c r="E1871" s="329">
        <v>35.06</v>
      </c>
      <c r="F1871" s="135">
        <f t="shared" si="56"/>
        <v>5329.1200000000008</v>
      </c>
      <c r="G1871" s="169">
        <v>8.93</v>
      </c>
      <c r="H1871" s="135">
        <v>1357.36</v>
      </c>
      <c r="I1871" s="221">
        <f t="shared" ref="I1871:I1872" si="58">F1871-H1871</f>
        <v>3971.7600000000011</v>
      </c>
    </row>
    <row r="1872" spans="1:9" s="145" customFormat="1" ht="12.75" customHeight="1" outlineLevel="2" x14ac:dyDescent="0.2">
      <c r="A1872" s="161"/>
      <c r="B1872" s="162" t="s">
        <v>1299</v>
      </c>
      <c r="C1872" s="163" t="s">
        <v>1244</v>
      </c>
      <c r="D1872" s="164">
        <v>100</v>
      </c>
      <c r="E1872" s="329">
        <v>40.479999999999997</v>
      </c>
      <c r="F1872" s="135">
        <f t="shared" si="56"/>
        <v>4047.9999999999995</v>
      </c>
      <c r="G1872" s="169">
        <v>15.13</v>
      </c>
      <c r="H1872" s="135">
        <v>1513</v>
      </c>
      <c r="I1872" s="221">
        <f t="shared" si="58"/>
        <v>2534.9999999999995</v>
      </c>
    </row>
    <row r="1873" spans="1:9" s="145" customFormat="1" ht="12.75" customHeight="1" outlineLevel="2" x14ac:dyDescent="0.2">
      <c r="A1873" s="161"/>
      <c r="B1873" s="162" t="s">
        <v>1300</v>
      </c>
      <c r="C1873" s="163" t="s">
        <v>1244</v>
      </c>
      <c r="D1873" s="164">
        <v>6</v>
      </c>
      <c r="E1873" s="103">
        <v>52.98</v>
      </c>
      <c r="F1873" s="135">
        <f t="shared" si="56"/>
        <v>317.88</v>
      </c>
      <c r="G1873" s="169">
        <v>31.66</v>
      </c>
      <c r="H1873" s="135">
        <v>189.96</v>
      </c>
      <c r="I1873" s="221"/>
    </row>
    <row r="1874" spans="1:9" s="145" customFormat="1" ht="12.75" customHeight="1" outlineLevel="2" x14ac:dyDescent="0.2">
      <c r="A1874" s="161"/>
      <c r="B1874" s="162" t="s">
        <v>1301</v>
      </c>
      <c r="C1874" s="163" t="s">
        <v>1244</v>
      </c>
      <c r="D1874" s="164">
        <v>152</v>
      </c>
      <c r="E1874" s="103">
        <v>3.8</v>
      </c>
      <c r="F1874" s="135">
        <f t="shared" si="56"/>
        <v>577.6</v>
      </c>
      <c r="G1874" s="169">
        <v>3.02</v>
      </c>
      <c r="H1874" s="135">
        <v>459.04</v>
      </c>
      <c r="I1874" s="221"/>
    </row>
    <row r="1875" spans="1:9" s="145" customFormat="1" ht="12.75" customHeight="1" outlineLevel="2" x14ac:dyDescent="0.2">
      <c r="A1875" s="161"/>
      <c r="B1875" s="162" t="s">
        <v>1302</v>
      </c>
      <c r="C1875" s="163" t="s">
        <v>1244</v>
      </c>
      <c r="D1875" s="164">
        <v>42</v>
      </c>
      <c r="E1875" s="103">
        <v>3.82</v>
      </c>
      <c r="F1875" s="135">
        <f t="shared" si="56"/>
        <v>160.44</v>
      </c>
      <c r="G1875" s="169">
        <v>5.3</v>
      </c>
      <c r="H1875" s="135">
        <v>222.6</v>
      </c>
      <c r="I1875" s="221"/>
    </row>
    <row r="1876" spans="1:9" s="145" customFormat="1" ht="12.75" customHeight="1" outlineLevel="2" x14ac:dyDescent="0.2">
      <c r="A1876" s="161"/>
      <c r="B1876" s="162" t="s">
        <v>1303</v>
      </c>
      <c r="C1876" s="163" t="s">
        <v>1244</v>
      </c>
      <c r="D1876" s="164">
        <v>4</v>
      </c>
      <c r="E1876" s="103">
        <v>4.0199999999999996</v>
      </c>
      <c r="F1876" s="135">
        <f t="shared" si="56"/>
        <v>16.079999999999998</v>
      </c>
      <c r="G1876" s="169">
        <v>9.0399999999999991</v>
      </c>
      <c r="H1876" s="135">
        <v>36.159999999999997</v>
      </c>
      <c r="I1876" s="221"/>
    </row>
    <row r="1877" spans="1:9" s="145" customFormat="1" ht="12.75" customHeight="1" outlineLevel="2" x14ac:dyDescent="0.2">
      <c r="A1877" s="161"/>
      <c r="B1877" s="162" t="s">
        <v>1304</v>
      </c>
      <c r="C1877" s="163" t="s">
        <v>1244</v>
      </c>
      <c r="D1877" s="164">
        <v>60</v>
      </c>
      <c r="E1877" s="103">
        <v>5.37</v>
      </c>
      <c r="F1877" s="135">
        <f t="shared" si="56"/>
        <v>322.2</v>
      </c>
      <c r="G1877" s="169">
        <v>5.49</v>
      </c>
      <c r="H1877" s="135">
        <v>329.4</v>
      </c>
      <c r="I1877" s="221"/>
    </row>
    <row r="1878" spans="1:9" s="145" customFormat="1" ht="12.75" customHeight="1" outlineLevel="2" x14ac:dyDescent="0.2">
      <c r="A1878" s="161"/>
      <c r="B1878" s="162" t="s">
        <v>1305</v>
      </c>
      <c r="C1878" s="163" t="s">
        <v>1244</v>
      </c>
      <c r="D1878" s="164">
        <v>2</v>
      </c>
      <c r="E1878" s="103">
        <v>6.04</v>
      </c>
      <c r="F1878" s="135">
        <f t="shared" si="56"/>
        <v>12.08</v>
      </c>
      <c r="G1878" s="169">
        <v>9.16</v>
      </c>
      <c r="H1878" s="135">
        <v>18.32</v>
      </c>
      <c r="I1878" s="221"/>
    </row>
    <row r="1879" spans="1:9" s="145" customFormat="1" ht="12.75" customHeight="1" outlineLevel="1" x14ac:dyDescent="0.2">
      <c r="A1879" s="165"/>
      <c r="B1879" s="166" t="s">
        <v>1261</v>
      </c>
      <c r="C1879" s="167"/>
      <c r="D1879" s="168"/>
      <c r="E1879" s="168"/>
      <c r="F1879" s="168"/>
      <c r="G1879" s="168"/>
      <c r="H1879" s="168"/>
    </row>
    <row r="1880" spans="1:9" s="145" customFormat="1" ht="12.75" customHeight="1" outlineLevel="1" x14ac:dyDescent="0.2">
      <c r="A1880" s="175"/>
      <c r="B1880" s="176" t="s">
        <v>1262</v>
      </c>
      <c r="C1880" s="177"/>
      <c r="D1880" s="178"/>
      <c r="E1880" s="178"/>
      <c r="F1880" s="178"/>
      <c r="G1880" s="178"/>
      <c r="H1880" s="178"/>
    </row>
    <row r="1881" spans="1:9" s="145" customFormat="1" ht="12.75" customHeight="1" outlineLevel="2" x14ac:dyDescent="0.2">
      <c r="A1881" s="161"/>
      <c r="B1881" s="162" t="s">
        <v>1264</v>
      </c>
      <c r="C1881" s="163" t="s">
        <v>1249</v>
      </c>
      <c r="D1881" s="164">
        <v>2900</v>
      </c>
      <c r="E1881" s="329">
        <v>13.77</v>
      </c>
      <c r="F1881" s="135">
        <f t="shared" si="56"/>
        <v>39933</v>
      </c>
      <c r="G1881" s="169">
        <v>9.56</v>
      </c>
      <c r="H1881" s="135">
        <v>27724</v>
      </c>
      <c r="I1881" s="221">
        <f t="shared" ref="I1881:I1884" si="59">F1881-H1881</f>
        <v>12209</v>
      </c>
    </row>
    <row r="1882" spans="1:9" s="145" customFormat="1" ht="12.75" customHeight="1" outlineLevel="2" x14ac:dyDescent="0.2">
      <c r="A1882" s="161"/>
      <c r="B1882" s="162" t="s">
        <v>1306</v>
      </c>
      <c r="C1882" s="163" t="s">
        <v>1249</v>
      </c>
      <c r="D1882" s="164">
        <v>2000</v>
      </c>
      <c r="E1882" s="329">
        <v>18.71</v>
      </c>
      <c r="F1882" s="135">
        <f t="shared" si="56"/>
        <v>37420</v>
      </c>
      <c r="G1882" s="169">
        <v>13.68</v>
      </c>
      <c r="H1882" s="135">
        <v>27360</v>
      </c>
      <c r="I1882" s="221">
        <f t="shared" si="59"/>
        <v>10060</v>
      </c>
    </row>
    <row r="1883" spans="1:9" s="145" customFormat="1" ht="12.75" customHeight="1" outlineLevel="2" x14ac:dyDescent="0.2">
      <c r="A1883" s="161"/>
      <c r="B1883" s="162" t="s">
        <v>1265</v>
      </c>
      <c r="C1883" s="163" t="s">
        <v>1249</v>
      </c>
      <c r="D1883" s="164">
        <v>1200</v>
      </c>
      <c r="E1883" s="329">
        <v>12.32</v>
      </c>
      <c r="F1883" s="135">
        <f t="shared" si="56"/>
        <v>14784</v>
      </c>
      <c r="G1883" s="169">
        <v>7.67</v>
      </c>
      <c r="H1883" s="135">
        <v>9204</v>
      </c>
      <c r="I1883" s="221">
        <f t="shared" si="59"/>
        <v>5580</v>
      </c>
    </row>
    <row r="1884" spans="1:9" s="145" customFormat="1" ht="12.75" customHeight="1" outlineLevel="2" x14ac:dyDescent="0.2">
      <c r="A1884" s="161"/>
      <c r="B1884" s="162" t="s">
        <v>1264</v>
      </c>
      <c r="C1884" s="163" t="s">
        <v>1249</v>
      </c>
      <c r="D1884" s="164">
        <v>300</v>
      </c>
      <c r="E1884" s="329">
        <v>13.77</v>
      </c>
      <c r="F1884" s="135">
        <f t="shared" si="56"/>
        <v>4131</v>
      </c>
      <c r="G1884" s="169">
        <v>9.56</v>
      </c>
      <c r="H1884" s="135">
        <v>2868</v>
      </c>
      <c r="I1884" s="221">
        <f t="shared" si="59"/>
        <v>1263</v>
      </c>
    </row>
    <row r="1885" spans="1:9" s="145" customFormat="1" ht="12.75" customHeight="1" outlineLevel="1" x14ac:dyDescent="0.2">
      <c r="A1885" s="165"/>
      <c r="B1885" s="166" t="s">
        <v>1266</v>
      </c>
      <c r="C1885" s="167"/>
      <c r="D1885" s="168"/>
      <c r="E1885" s="168"/>
      <c r="F1885" s="168"/>
      <c r="G1885" s="168"/>
      <c r="H1885" s="168"/>
    </row>
    <row r="1886" spans="1:9" s="145" customFormat="1" ht="12.75" customHeight="1" outlineLevel="1" x14ac:dyDescent="0.2">
      <c r="A1886" s="175"/>
      <c r="B1886" s="176" t="s">
        <v>1267</v>
      </c>
      <c r="C1886" s="177"/>
      <c r="D1886" s="178"/>
      <c r="E1886" s="178"/>
      <c r="F1886" s="178"/>
      <c r="G1886" s="178"/>
      <c r="H1886" s="178"/>
    </row>
    <row r="1887" spans="1:9" s="145" customFormat="1" ht="12.75" customHeight="1" outlineLevel="2" x14ac:dyDescent="0.2">
      <c r="A1887" s="161"/>
      <c r="B1887" s="162" t="s">
        <v>1268</v>
      </c>
      <c r="C1887" s="163" t="s">
        <v>1244</v>
      </c>
      <c r="D1887" s="164">
        <v>13</v>
      </c>
      <c r="E1887" s="103">
        <v>105.78</v>
      </c>
      <c r="F1887" s="135">
        <f t="shared" si="56"/>
        <v>1375.14</v>
      </c>
      <c r="G1887" s="169">
        <v>59.57</v>
      </c>
      <c r="H1887" s="135">
        <v>774.41</v>
      </c>
      <c r="I1887" s="221"/>
    </row>
    <row r="1888" spans="1:9" s="145" customFormat="1" ht="12.75" customHeight="1" outlineLevel="2" x14ac:dyDescent="0.2">
      <c r="A1888" s="161"/>
      <c r="B1888" s="162" t="s">
        <v>1307</v>
      </c>
      <c r="C1888" s="163" t="s">
        <v>1244</v>
      </c>
      <c r="D1888" s="164">
        <v>6</v>
      </c>
      <c r="E1888" s="103">
        <v>121.98</v>
      </c>
      <c r="F1888" s="135">
        <f t="shared" si="56"/>
        <v>731.88</v>
      </c>
      <c r="G1888" s="169">
        <v>79.040000000000006</v>
      </c>
      <c r="H1888" s="135">
        <v>474.24</v>
      </c>
      <c r="I1888" s="221"/>
    </row>
    <row r="1889" spans="1:9" s="145" customFormat="1" ht="12.75" customHeight="1" outlineLevel="2" x14ac:dyDescent="0.2">
      <c r="A1889" s="161"/>
      <c r="B1889" s="162" t="s">
        <v>1308</v>
      </c>
      <c r="C1889" s="163" t="s">
        <v>1270</v>
      </c>
      <c r="D1889" s="164">
        <v>52</v>
      </c>
      <c r="E1889" s="103">
        <v>125.07</v>
      </c>
      <c r="F1889" s="135">
        <f t="shared" si="56"/>
        <v>6503.6399999999994</v>
      </c>
      <c r="G1889" s="169">
        <v>116.83</v>
      </c>
      <c r="H1889" s="135">
        <v>6075.16</v>
      </c>
      <c r="I1889" s="221"/>
    </row>
    <row r="1890" spans="1:9" s="145" customFormat="1" ht="12.75" customHeight="1" outlineLevel="2" x14ac:dyDescent="0.2">
      <c r="A1890" s="161"/>
      <c r="B1890" s="162" t="s">
        <v>1272</v>
      </c>
      <c r="C1890" s="163" t="s">
        <v>1244</v>
      </c>
      <c r="D1890" s="164">
        <v>19</v>
      </c>
      <c r="E1890" s="103">
        <v>100.49</v>
      </c>
      <c r="F1890" s="135">
        <f t="shared" si="56"/>
        <v>1909.31</v>
      </c>
      <c r="G1890" s="169">
        <v>53.51</v>
      </c>
      <c r="H1890" s="135">
        <v>1016.69</v>
      </c>
      <c r="I1890" s="221"/>
    </row>
    <row r="1891" spans="1:9" s="145" customFormat="1" ht="12.75" customHeight="1" outlineLevel="2" x14ac:dyDescent="0.2">
      <c r="A1891" s="161"/>
      <c r="B1891" s="162" t="s">
        <v>1309</v>
      </c>
      <c r="C1891" s="163" t="s">
        <v>1244</v>
      </c>
      <c r="D1891" s="164">
        <v>77</v>
      </c>
      <c r="E1891" s="329">
        <v>100.49</v>
      </c>
      <c r="F1891" s="135">
        <f t="shared" si="56"/>
        <v>7737.73</v>
      </c>
      <c r="G1891" s="169">
        <v>53.51</v>
      </c>
      <c r="H1891" s="135">
        <v>4120.2700000000004</v>
      </c>
      <c r="I1891" s="221">
        <f t="shared" ref="I1891:I1894" si="60">F1891-H1891</f>
        <v>3617.4599999999991</v>
      </c>
    </row>
    <row r="1892" spans="1:9" s="145" customFormat="1" ht="12.75" customHeight="1" outlineLevel="2" x14ac:dyDescent="0.2">
      <c r="A1892" s="161"/>
      <c r="B1892" s="162" t="s">
        <v>1275</v>
      </c>
      <c r="C1892" s="163" t="s">
        <v>1270</v>
      </c>
      <c r="D1892" s="164">
        <v>2</v>
      </c>
      <c r="E1892" s="103">
        <v>327.20999999999998</v>
      </c>
      <c r="F1892" s="135">
        <f t="shared" si="56"/>
        <v>654.41999999999996</v>
      </c>
      <c r="G1892" s="169">
        <v>295.72000000000003</v>
      </c>
      <c r="H1892" s="135">
        <v>591.44000000000005</v>
      </c>
      <c r="I1892" s="221"/>
    </row>
    <row r="1893" spans="1:9" s="145" customFormat="1" ht="12.75" customHeight="1" outlineLevel="2" x14ac:dyDescent="0.2">
      <c r="A1893" s="161"/>
      <c r="B1893" s="162" t="s">
        <v>1310</v>
      </c>
      <c r="C1893" s="163" t="s">
        <v>1270</v>
      </c>
      <c r="D1893" s="164">
        <v>23</v>
      </c>
      <c r="E1893" s="103">
        <v>383.68</v>
      </c>
      <c r="F1893" s="135">
        <f t="shared" si="56"/>
        <v>8824.64</v>
      </c>
      <c r="G1893" s="169">
        <v>131.97</v>
      </c>
      <c r="H1893" s="135">
        <v>3035.31</v>
      </c>
      <c r="I1893" s="221">
        <f t="shared" si="60"/>
        <v>5789.33</v>
      </c>
    </row>
    <row r="1894" spans="1:9" s="145" customFormat="1" ht="12.75" customHeight="1" outlineLevel="2" x14ac:dyDescent="0.2">
      <c r="A1894" s="161"/>
      <c r="B1894" s="162" t="s">
        <v>1311</v>
      </c>
      <c r="C1894" s="163" t="s">
        <v>1244</v>
      </c>
      <c r="D1894" s="164">
        <v>6</v>
      </c>
      <c r="E1894" s="103">
        <v>2058.85</v>
      </c>
      <c r="F1894" s="135">
        <f t="shared" si="56"/>
        <v>12353.099999999999</v>
      </c>
      <c r="G1894" s="169">
        <v>1109.78</v>
      </c>
      <c r="H1894" s="135">
        <v>6658.68</v>
      </c>
      <c r="I1894" s="221">
        <f t="shared" si="60"/>
        <v>5694.4199999999983</v>
      </c>
    </row>
    <row r="1895" spans="1:9" s="145" customFormat="1" ht="12.75" customHeight="1" outlineLevel="1" x14ac:dyDescent="0.2">
      <c r="A1895" s="165"/>
      <c r="B1895" s="166" t="s">
        <v>1276</v>
      </c>
      <c r="C1895" s="167"/>
      <c r="D1895" s="168"/>
      <c r="E1895" s="168"/>
      <c r="F1895" s="168"/>
      <c r="G1895" s="168"/>
      <c r="H1895" s="168"/>
    </row>
    <row r="1896" spans="1:9" s="145" customFormat="1" ht="12.75" customHeight="1" outlineLevel="1" x14ac:dyDescent="0.2">
      <c r="A1896" s="175"/>
      <c r="B1896" s="176" t="s">
        <v>1281</v>
      </c>
      <c r="C1896" s="177"/>
      <c r="D1896" s="178"/>
      <c r="E1896" s="178"/>
      <c r="F1896" s="178"/>
      <c r="G1896" s="178"/>
      <c r="H1896" s="178"/>
    </row>
    <row r="1897" spans="1:9" s="145" customFormat="1" ht="12.75" customHeight="1" outlineLevel="2" x14ac:dyDescent="0.2">
      <c r="A1897" s="161"/>
      <c r="B1897" s="162" t="s">
        <v>1282</v>
      </c>
      <c r="C1897" s="163" t="s">
        <v>1244</v>
      </c>
      <c r="D1897" s="164">
        <v>131</v>
      </c>
      <c r="E1897" s="103">
        <v>901.73</v>
      </c>
      <c r="F1897" s="135">
        <f t="shared" si="56"/>
        <v>118126.63</v>
      </c>
      <c r="G1897" s="169">
        <v>151.32</v>
      </c>
      <c r="H1897" s="135">
        <v>19822.919999999998</v>
      </c>
    </row>
    <row r="1898" spans="1:9" s="145" customFormat="1" ht="12.75" customHeight="1" outlineLevel="2" x14ac:dyDescent="0.2">
      <c r="A1898" s="161"/>
      <c r="B1898" s="162" t="s">
        <v>1283</v>
      </c>
      <c r="C1898" s="163" t="s">
        <v>1244</v>
      </c>
      <c r="D1898" s="164">
        <v>11</v>
      </c>
      <c r="E1898" s="103">
        <v>195.92</v>
      </c>
      <c r="F1898" s="135">
        <f t="shared" si="56"/>
        <v>2155.12</v>
      </c>
      <c r="G1898" s="169">
        <v>181.59</v>
      </c>
      <c r="H1898" s="135">
        <v>1997.49</v>
      </c>
      <c r="I1898" s="221"/>
    </row>
    <row r="1899" spans="1:9" s="145" customFormat="1" ht="12.75" customHeight="1" outlineLevel="1" x14ac:dyDescent="0.2">
      <c r="A1899" s="165"/>
      <c r="B1899" s="166" t="s">
        <v>1287</v>
      </c>
      <c r="C1899" s="167"/>
      <c r="D1899" s="168"/>
      <c r="E1899" s="168"/>
      <c r="F1899" s="168"/>
      <c r="G1899" s="168"/>
      <c r="H1899" s="168"/>
    </row>
    <row r="1900" spans="1:9" s="145" customFormat="1" ht="12.75" customHeight="1" outlineLevel="1" x14ac:dyDescent="0.2">
      <c r="A1900" s="161"/>
      <c r="B1900" s="170"/>
      <c r="C1900" s="163"/>
      <c r="D1900" s="164"/>
      <c r="E1900" s="164"/>
      <c r="F1900" s="164"/>
      <c r="G1900" s="164"/>
      <c r="H1900" s="164"/>
    </row>
    <row r="1901" spans="1:9" s="145" customFormat="1" ht="12.75" customHeight="1" x14ac:dyDescent="0.2">
      <c r="A1901" s="171"/>
      <c r="B1901" s="172" t="str">
        <f>B1856</f>
        <v>Alumbrado y Contactos Areas Planta Baja</v>
      </c>
      <c r="C1901" s="173"/>
      <c r="D1901" s="174"/>
      <c r="E1901" s="174"/>
      <c r="F1901" s="174"/>
      <c r="G1901" s="174"/>
      <c r="H1901" s="174"/>
    </row>
    <row r="1902" spans="1:9" s="145" customFormat="1" ht="12.75" customHeight="1" x14ac:dyDescent="0.2">
      <c r="A1902" s="161"/>
      <c r="B1902" s="162"/>
      <c r="C1902" s="163"/>
      <c r="D1902" s="164"/>
      <c r="E1902" s="164"/>
      <c r="F1902" s="164"/>
      <c r="G1902" s="164"/>
      <c r="H1902" s="164"/>
    </row>
    <row r="1903" spans="1:9" s="145" customFormat="1" ht="12.75" customHeight="1" x14ac:dyDescent="0.2">
      <c r="A1903" s="171">
        <v>5</v>
      </c>
      <c r="B1903" s="172" t="s">
        <v>1312</v>
      </c>
      <c r="C1903" s="182"/>
      <c r="D1903" s="183"/>
      <c r="E1903" s="183"/>
      <c r="F1903" s="183"/>
      <c r="G1903" s="183"/>
      <c r="H1903" s="183"/>
    </row>
    <row r="1904" spans="1:9" s="145" customFormat="1" ht="12.75" customHeight="1" outlineLevel="1" x14ac:dyDescent="0.2">
      <c r="A1904" s="161"/>
      <c r="B1904" s="170"/>
      <c r="C1904" s="163"/>
      <c r="D1904" s="164"/>
      <c r="E1904" s="164"/>
      <c r="F1904" s="164"/>
      <c r="G1904" s="164"/>
      <c r="H1904" s="164"/>
    </row>
    <row r="1905" spans="1:9" s="145" customFormat="1" ht="12.75" customHeight="1" outlineLevel="1" x14ac:dyDescent="0.2">
      <c r="A1905" s="175"/>
      <c r="B1905" s="176" t="s">
        <v>1239</v>
      </c>
      <c r="C1905" s="177"/>
      <c r="D1905" s="178"/>
      <c r="E1905" s="178"/>
      <c r="F1905" s="178"/>
      <c r="G1905" s="178"/>
      <c r="H1905" s="178"/>
    </row>
    <row r="1906" spans="1:9" s="145" customFormat="1" ht="12.75" customHeight="1" outlineLevel="2" x14ac:dyDescent="0.2">
      <c r="A1906" s="161"/>
      <c r="B1906" s="162" t="s">
        <v>1240</v>
      </c>
      <c r="C1906" s="163" t="s">
        <v>1241</v>
      </c>
      <c r="D1906" s="184">
        <v>140</v>
      </c>
      <c r="E1906" s="329">
        <v>71.78</v>
      </c>
      <c r="F1906" s="135">
        <f t="shared" si="56"/>
        <v>10049.200000000001</v>
      </c>
      <c r="G1906" s="169">
        <v>40.94</v>
      </c>
      <c r="H1906" s="135">
        <v>5731.6</v>
      </c>
      <c r="I1906" s="221">
        <f t="shared" ref="I1906:I1911" si="61">F1906-H1906</f>
        <v>4317.6000000000004</v>
      </c>
    </row>
    <row r="1907" spans="1:9" s="145" customFormat="1" ht="12.75" customHeight="1" outlineLevel="2" x14ac:dyDescent="0.2">
      <c r="A1907" s="161"/>
      <c r="B1907" s="162" t="s">
        <v>1242</v>
      </c>
      <c r="C1907" s="163" t="s">
        <v>1241</v>
      </c>
      <c r="D1907" s="184">
        <v>120</v>
      </c>
      <c r="E1907" s="329">
        <v>69.3</v>
      </c>
      <c r="F1907" s="135">
        <f t="shared" si="56"/>
        <v>8316</v>
      </c>
      <c r="G1907" s="169">
        <v>53.68</v>
      </c>
      <c r="H1907" s="135">
        <v>6441.6</v>
      </c>
      <c r="I1907" s="221">
        <f t="shared" si="61"/>
        <v>1874.3999999999996</v>
      </c>
    </row>
    <row r="1908" spans="1:9" s="145" customFormat="1" ht="12.75" customHeight="1" outlineLevel="2" x14ac:dyDescent="0.2">
      <c r="A1908" s="161"/>
      <c r="B1908" s="162" t="s">
        <v>1243</v>
      </c>
      <c r="C1908" s="163" t="s">
        <v>1244</v>
      </c>
      <c r="D1908" s="184">
        <v>23</v>
      </c>
      <c r="E1908" s="103">
        <v>14.94</v>
      </c>
      <c r="F1908" s="135">
        <f t="shared" si="56"/>
        <v>343.62</v>
      </c>
      <c r="G1908" s="169">
        <v>18.13</v>
      </c>
      <c r="H1908" s="135">
        <v>416.99</v>
      </c>
      <c r="I1908" s="221"/>
    </row>
    <row r="1909" spans="1:9" s="145" customFormat="1" ht="12.75" customHeight="1" outlineLevel="2" x14ac:dyDescent="0.2">
      <c r="A1909" s="161"/>
      <c r="B1909" s="162" t="s">
        <v>1245</v>
      </c>
      <c r="C1909" s="163" t="s">
        <v>1244</v>
      </c>
      <c r="D1909" s="184">
        <v>19</v>
      </c>
      <c r="E1909" s="103">
        <v>17.54</v>
      </c>
      <c r="F1909" s="135">
        <f t="shared" si="56"/>
        <v>333.26</v>
      </c>
      <c r="G1909" s="169">
        <v>22.21</v>
      </c>
      <c r="H1909" s="135">
        <v>421.99</v>
      </c>
      <c r="I1909" s="221"/>
    </row>
    <row r="1910" spans="1:9" s="145" customFormat="1" ht="12.75" customHeight="1" outlineLevel="2" x14ac:dyDescent="0.2">
      <c r="A1910" s="161"/>
      <c r="B1910" s="162" t="s">
        <v>1246</v>
      </c>
      <c r="C1910" s="163" t="s">
        <v>1244</v>
      </c>
      <c r="D1910" s="184">
        <v>339</v>
      </c>
      <c r="E1910" s="329">
        <v>11.05</v>
      </c>
      <c r="F1910" s="135">
        <f t="shared" si="56"/>
        <v>3745.9500000000003</v>
      </c>
      <c r="G1910" s="169">
        <v>4.55</v>
      </c>
      <c r="H1910" s="135">
        <v>1542.45</v>
      </c>
      <c r="I1910" s="221">
        <f t="shared" si="61"/>
        <v>2203.5</v>
      </c>
    </row>
    <row r="1911" spans="1:9" s="145" customFormat="1" ht="12.75" customHeight="1" outlineLevel="2" x14ac:dyDescent="0.2">
      <c r="A1911" s="161"/>
      <c r="B1911" s="162" t="s">
        <v>1247</v>
      </c>
      <c r="C1911" s="163" t="s">
        <v>1244</v>
      </c>
      <c r="D1911" s="184">
        <v>177</v>
      </c>
      <c r="E1911" s="329">
        <v>12.73</v>
      </c>
      <c r="F1911" s="135">
        <f t="shared" si="56"/>
        <v>2253.21</v>
      </c>
      <c r="G1911" s="169">
        <v>6.48</v>
      </c>
      <c r="H1911" s="135">
        <v>1146.96</v>
      </c>
      <c r="I1911" s="221">
        <f t="shared" si="61"/>
        <v>1106.25</v>
      </c>
    </row>
    <row r="1912" spans="1:9" s="145" customFormat="1" ht="12.75" customHeight="1" outlineLevel="1" x14ac:dyDescent="0.2">
      <c r="A1912" s="165"/>
      <c r="B1912" s="166" t="s">
        <v>1253</v>
      </c>
      <c r="C1912" s="167"/>
      <c r="D1912" s="168"/>
      <c r="E1912" s="168"/>
      <c r="F1912" s="168"/>
      <c r="G1912" s="168"/>
      <c r="H1912" s="168"/>
    </row>
    <row r="1913" spans="1:9" s="145" customFormat="1" ht="12.75" customHeight="1" outlineLevel="1" x14ac:dyDescent="0.2">
      <c r="A1913" s="175"/>
      <c r="B1913" s="176" t="s">
        <v>1254</v>
      </c>
      <c r="C1913" s="177"/>
      <c r="D1913" s="185"/>
      <c r="E1913" s="185"/>
      <c r="F1913" s="185"/>
      <c r="G1913" s="185"/>
      <c r="H1913" s="185"/>
    </row>
    <row r="1914" spans="1:9" s="145" customFormat="1" ht="12.75" customHeight="1" outlineLevel="2" x14ac:dyDescent="0.2">
      <c r="A1914" s="161"/>
      <c r="B1914" s="162" t="s">
        <v>1255</v>
      </c>
      <c r="C1914" s="163" t="s">
        <v>1244</v>
      </c>
      <c r="D1914" s="184">
        <v>23</v>
      </c>
      <c r="E1914" s="329">
        <v>38.82</v>
      </c>
      <c r="F1914" s="135">
        <f t="shared" ref="F1914:F1974" si="62">E1914*D1914</f>
        <v>892.86</v>
      </c>
      <c r="G1914" s="169">
        <v>13.79</v>
      </c>
      <c r="H1914" s="135">
        <v>317.17</v>
      </c>
      <c r="I1914" s="221">
        <f t="shared" ref="I1914:I1917" si="63">F1914-H1914</f>
        <v>575.69000000000005</v>
      </c>
    </row>
    <row r="1915" spans="1:9" s="145" customFormat="1" ht="12.75" customHeight="1" outlineLevel="2" x14ac:dyDescent="0.2">
      <c r="A1915" s="161"/>
      <c r="B1915" s="162" t="s">
        <v>1256</v>
      </c>
      <c r="C1915" s="163" t="s">
        <v>1244</v>
      </c>
      <c r="D1915" s="184">
        <v>148</v>
      </c>
      <c r="E1915" s="329">
        <v>40.39</v>
      </c>
      <c r="F1915" s="135">
        <f t="shared" si="62"/>
        <v>5977.72</v>
      </c>
      <c r="G1915" s="169">
        <v>17.309999999999999</v>
      </c>
      <c r="H1915" s="135">
        <v>2561.88</v>
      </c>
      <c r="I1915" s="221">
        <f t="shared" si="63"/>
        <v>3415.84</v>
      </c>
    </row>
    <row r="1916" spans="1:9" s="145" customFormat="1" ht="12.75" customHeight="1" outlineLevel="2" x14ac:dyDescent="0.2">
      <c r="A1916" s="161"/>
      <c r="B1916" s="162" t="s">
        <v>1257</v>
      </c>
      <c r="C1916" s="163" t="s">
        <v>1244</v>
      </c>
      <c r="D1916" s="184">
        <v>89</v>
      </c>
      <c r="E1916" s="329">
        <v>45.36</v>
      </c>
      <c r="F1916" s="135">
        <f t="shared" si="62"/>
        <v>4037.04</v>
      </c>
      <c r="G1916" s="169">
        <v>26.5</v>
      </c>
      <c r="H1916" s="135">
        <v>2358.5</v>
      </c>
      <c r="I1916" s="221">
        <f t="shared" si="63"/>
        <v>1678.54</v>
      </c>
    </row>
    <row r="1917" spans="1:9" s="145" customFormat="1" ht="12.75" customHeight="1" outlineLevel="2" x14ac:dyDescent="0.2">
      <c r="A1917" s="161"/>
      <c r="B1917" s="162" t="s">
        <v>1258</v>
      </c>
      <c r="C1917" s="163" t="s">
        <v>1244</v>
      </c>
      <c r="D1917" s="184">
        <v>148</v>
      </c>
      <c r="E1917" s="329">
        <v>33.47</v>
      </c>
      <c r="F1917" s="135">
        <f t="shared" si="62"/>
        <v>4953.5599999999995</v>
      </c>
      <c r="G1917" s="169">
        <v>5.19</v>
      </c>
      <c r="H1917" s="135">
        <v>768.12</v>
      </c>
      <c r="I1917" s="221">
        <f t="shared" si="63"/>
        <v>4185.4399999999996</v>
      </c>
    </row>
    <row r="1918" spans="1:9" s="145" customFormat="1" ht="12.75" customHeight="1" outlineLevel="3" x14ac:dyDescent="0.2">
      <c r="A1918" s="161"/>
      <c r="B1918" s="162" t="s">
        <v>1259</v>
      </c>
      <c r="C1918" s="163" t="s">
        <v>1244</v>
      </c>
      <c r="D1918" s="184">
        <v>89</v>
      </c>
      <c r="E1918" s="103">
        <v>14.99</v>
      </c>
      <c r="F1918" s="135">
        <f t="shared" si="62"/>
        <v>1334.1100000000001</v>
      </c>
      <c r="G1918" s="169">
        <v>9.25</v>
      </c>
      <c r="H1918" s="135">
        <v>823.25</v>
      </c>
      <c r="I1918" s="221"/>
    </row>
    <row r="1919" spans="1:9" s="145" customFormat="1" ht="12.75" customHeight="1" outlineLevel="1" x14ac:dyDescent="0.2">
      <c r="A1919" s="165"/>
      <c r="B1919" s="166" t="s">
        <v>1261</v>
      </c>
      <c r="C1919" s="167"/>
      <c r="D1919" s="168"/>
      <c r="E1919" s="168"/>
      <c r="F1919" s="168"/>
      <c r="G1919" s="168"/>
      <c r="H1919" s="168"/>
    </row>
    <row r="1920" spans="1:9" s="145" customFormat="1" ht="12.75" customHeight="1" outlineLevel="1" x14ac:dyDescent="0.2">
      <c r="A1920" s="175"/>
      <c r="B1920" s="176" t="s">
        <v>1262</v>
      </c>
      <c r="C1920" s="177"/>
      <c r="D1920" s="185"/>
      <c r="E1920" s="185"/>
      <c r="F1920" s="185"/>
      <c r="G1920" s="185"/>
      <c r="H1920" s="185"/>
    </row>
    <row r="1921" spans="1:9" s="145" customFormat="1" ht="12.75" customHeight="1" outlineLevel="2" x14ac:dyDescent="0.2">
      <c r="A1921" s="161"/>
      <c r="B1921" s="162" t="s">
        <v>1264</v>
      </c>
      <c r="C1921" s="163" t="s">
        <v>1249</v>
      </c>
      <c r="D1921" s="184">
        <v>3500</v>
      </c>
      <c r="E1921" s="329">
        <v>13.77</v>
      </c>
      <c r="F1921" s="135">
        <f t="shared" si="62"/>
        <v>48195</v>
      </c>
      <c r="G1921" s="169">
        <v>9.56</v>
      </c>
      <c r="H1921" s="135">
        <v>33460</v>
      </c>
      <c r="I1921" s="221">
        <f t="shared" ref="I1921:I1922" si="64">F1921-H1921</f>
        <v>14735</v>
      </c>
    </row>
    <row r="1922" spans="1:9" s="145" customFormat="1" ht="12.75" customHeight="1" outlineLevel="2" x14ac:dyDescent="0.2">
      <c r="A1922" s="161"/>
      <c r="B1922" s="162" t="s">
        <v>1265</v>
      </c>
      <c r="C1922" s="163" t="s">
        <v>1249</v>
      </c>
      <c r="D1922" s="184">
        <v>1200</v>
      </c>
      <c r="E1922" s="329">
        <v>12.32</v>
      </c>
      <c r="F1922" s="135">
        <f t="shared" si="62"/>
        <v>14784</v>
      </c>
      <c r="G1922" s="169">
        <v>7.67</v>
      </c>
      <c r="H1922" s="135">
        <v>9204</v>
      </c>
      <c r="I1922" s="221">
        <f t="shared" si="64"/>
        <v>5580</v>
      </c>
    </row>
    <row r="1923" spans="1:9" s="145" customFormat="1" ht="12.75" customHeight="1" outlineLevel="1" x14ac:dyDescent="0.2">
      <c r="A1923" s="165"/>
      <c r="B1923" s="166" t="s">
        <v>1266</v>
      </c>
      <c r="C1923" s="167"/>
      <c r="D1923" s="168"/>
      <c r="E1923" s="168"/>
      <c r="F1923" s="168"/>
      <c r="G1923" s="168"/>
      <c r="H1923" s="168"/>
    </row>
    <row r="1924" spans="1:9" s="145" customFormat="1" ht="12.75" customHeight="1" outlineLevel="1" x14ac:dyDescent="0.2">
      <c r="A1924" s="175"/>
      <c r="B1924" s="176" t="s">
        <v>1267</v>
      </c>
      <c r="C1924" s="177"/>
      <c r="D1924" s="185"/>
      <c r="E1924" s="185"/>
      <c r="F1924" s="185"/>
      <c r="G1924" s="185"/>
      <c r="H1924" s="185"/>
    </row>
    <row r="1925" spans="1:9" s="145" customFormat="1" ht="12.75" customHeight="1" outlineLevel="2" x14ac:dyDescent="0.2">
      <c r="A1925" s="161"/>
      <c r="B1925" s="162" t="s">
        <v>1268</v>
      </c>
      <c r="C1925" s="163" t="s">
        <v>1244</v>
      </c>
      <c r="D1925" s="184">
        <v>14</v>
      </c>
      <c r="E1925" s="103">
        <v>105.78</v>
      </c>
      <c r="F1925" s="135">
        <f t="shared" si="62"/>
        <v>1480.92</v>
      </c>
      <c r="G1925" s="169">
        <v>59.57</v>
      </c>
      <c r="H1925" s="135">
        <v>833.98</v>
      </c>
      <c r="I1925" s="221"/>
    </row>
    <row r="1926" spans="1:9" s="145" customFormat="1" ht="12.75" customHeight="1" outlineLevel="2" x14ac:dyDescent="0.2">
      <c r="A1926" s="161"/>
      <c r="B1926" s="162" t="s">
        <v>1308</v>
      </c>
      <c r="C1926" s="163" t="s">
        <v>1270</v>
      </c>
      <c r="D1926" s="184">
        <v>28</v>
      </c>
      <c r="E1926" s="103">
        <v>125.07</v>
      </c>
      <c r="F1926" s="135">
        <f t="shared" si="62"/>
        <v>3501.96</v>
      </c>
      <c r="G1926" s="169">
        <v>116.83</v>
      </c>
      <c r="H1926" s="135">
        <v>3271.24</v>
      </c>
      <c r="I1926" s="221"/>
    </row>
    <row r="1927" spans="1:9" s="145" customFormat="1" ht="12.75" customHeight="1" outlineLevel="2" x14ac:dyDescent="0.2">
      <c r="A1927" s="161"/>
      <c r="B1927" s="162" t="s">
        <v>1313</v>
      </c>
      <c r="C1927" s="163" t="s">
        <v>1244</v>
      </c>
      <c r="D1927" s="184">
        <v>1</v>
      </c>
      <c r="E1927" s="103">
        <v>172.95</v>
      </c>
      <c r="F1927" s="135">
        <f t="shared" si="62"/>
        <v>172.95</v>
      </c>
      <c r="G1927" s="169">
        <v>281.07</v>
      </c>
      <c r="H1927" s="135">
        <v>281.07</v>
      </c>
      <c r="I1927" s="221"/>
    </row>
    <row r="1928" spans="1:9" s="145" customFormat="1" ht="12.75" customHeight="1" outlineLevel="2" x14ac:dyDescent="0.2">
      <c r="A1928" s="161"/>
      <c r="B1928" s="162" t="s">
        <v>1314</v>
      </c>
      <c r="C1928" s="163" t="s">
        <v>1244</v>
      </c>
      <c r="D1928" s="184">
        <v>1</v>
      </c>
      <c r="E1928" s="103">
        <v>648.15</v>
      </c>
      <c r="F1928" s="135">
        <f t="shared" si="62"/>
        <v>648.15</v>
      </c>
      <c r="G1928" s="169">
        <v>263.48</v>
      </c>
      <c r="H1928" s="135">
        <v>263.48</v>
      </c>
      <c r="I1928" s="221"/>
    </row>
    <row r="1929" spans="1:9" s="145" customFormat="1" ht="12.75" customHeight="1" outlineLevel="2" x14ac:dyDescent="0.2">
      <c r="A1929" s="161"/>
      <c r="B1929" s="162" t="s">
        <v>1272</v>
      </c>
      <c r="C1929" s="163" t="s">
        <v>1244</v>
      </c>
      <c r="D1929" s="184">
        <v>14</v>
      </c>
      <c r="E1929" s="103">
        <v>100.49</v>
      </c>
      <c r="F1929" s="135">
        <f t="shared" si="62"/>
        <v>1406.86</v>
      </c>
      <c r="G1929" s="169">
        <v>53.51</v>
      </c>
      <c r="H1929" s="135">
        <v>749.14</v>
      </c>
      <c r="I1929" s="221"/>
    </row>
    <row r="1930" spans="1:9" s="145" customFormat="1" ht="12.75" customHeight="1" outlineLevel="2" x14ac:dyDescent="0.2">
      <c r="A1930" s="161"/>
      <c r="B1930" s="162" t="s">
        <v>1309</v>
      </c>
      <c r="C1930" s="163" t="s">
        <v>1244</v>
      </c>
      <c r="D1930" s="184">
        <v>28</v>
      </c>
      <c r="E1930" s="329">
        <v>100.49</v>
      </c>
      <c r="F1930" s="135">
        <f t="shared" si="62"/>
        <v>2813.72</v>
      </c>
      <c r="G1930" s="169">
        <v>53.51</v>
      </c>
      <c r="H1930" s="135">
        <v>1498.28</v>
      </c>
      <c r="I1930" s="221">
        <f t="shared" ref="I1930" si="65">F1930-H1930</f>
        <v>1315.4399999999998</v>
      </c>
    </row>
    <row r="1931" spans="1:9" s="145" customFormat="1" ht="12.75" customHeight="1" outlineLevel="1" x14ac:dyDescent="0.2">
      <c r="A1931" s="165"/>
      <c r="B1931" s="166" t="s">
        <v>1276</v>
      </c>
      <c r="C1931" s="167"/>
      <c r="D1931" s="168"/>
      <c r="E1931" s="168"/>
      <c r="F1931" s="168"/>
      <c r="G1931" s="168"/>
      <c r="H1931" s="168"/>
    </row>
    <row r="1932" spans="1:9" s="145" customFormat="1" ht="12.75" customHeight="1" outlineLevel="1" x14ac:dyDescent="0.2">
      <c r="A1932" s="175"/>
      <c r="B1932" s="176" t="s">
        <v>1281</v>
      </c>
      <c r="C1932" s="177"/>
      <c r="D1932" s="185"/>
      <c r="E1932" s="185"/>
      <c r="F1932" s="185"/>
      <c r="G1932" s="185"/>
      <c r="H1932" s="185"/>
    </row>
    <row r="1933" spans="1:9" s="145" customFormat="1" ht="12.75" customHeight="1" outlineLevel="2" x14ac:dyDescent="0.2">
      <c r="A1933" s="161"/>
      <c r="B1933" s="186" t="s">
        <v>1282</v>
      </c>
      <c r="C1933" s="163" t="s">
        <v>1244</v>
      </c>
      <c r="D1933" s="164">
        <v>126</v>
      </c>
      <c r="E1933" s="103">
        <v>901.73</v>
      </c>
      <c r="F1933" s="135">
        <f t="shared" si="62"/>
        <v>113617.98</v>
      </c>
      <c r="G1933" s="169">
        <v>151.32</v>
      </c>
      <c r="H1933" s="135">
        <v>19066.32</v>
      </c>
      <c r="I1933" s="221"/>
    </row>
    <row r="1934" spans="1:9" s="145" customFormat="1" ht="12.75" customHeight="1" outlineLevel="2" x14ac:dyDescent="0.2">
      <c r="A1934" s="161"/>
      <c r="B1934" s="186" t="s">
        <v>1283</v>
      </c>
      <c r="C1934" s="163" t="s">
        <v>1244</v>
      </c>
      <c r="D1934" s="164">
        <v>63</v>
      </c>
      <c r="E1934" s="103">
        <v>195.92</v>
      </c>
      <c r="F1934" s="135">
        <f t="shared" si="62"/>
        <v>12342.96</v>
      </c>
      <c r="G1934" s="169">
        <v>181.59</v>
      </c>
      <c r="H1934" s="135">
        <v>11440.17</v>
      </c>
      <c r="I1934" s="221"/>
    </row>
    <row r="1935" spans="1:9" s="145" customFormat="1" ht="12.75" customHeight="1" outlineLevel="2" x14ac:dyDescent="0.2">
      <c r="A1935" s="161"/>
      <c r="B1935" s="186" t="s">
        <v>1315</v>
      </c>
      <c r="C1935" s="163" t="s">
        <v>1244</v>
      </c>
      <c r="D1935" s="164">
        <v>14</v>
      </c>
      <c r="E1935" s="103">
        <v>289.36</v>
      </c>
      <c r="F1935" s="135">
        <f t="shared" si="62"/>
        <v>4051.04</v>
      </c>
      <c r="G1935" s="169">
        <v>151.32</v>
      </c>
      <c r="H1935" s="135">
        <v>2118.48</v>
      </c>
      <c r="I1935" s="221"/>
    </row>
    <row r="1936" spans="1:9" s="145" customFormat="1" ht="12.75" customHeight="1" outlineLevel="1" x14ac:dyDescent="0.2">
      <c r="A1936" s="165"/>
      <c r="B1936" s="166" t="s">
        <v>1287</v>
      </c>
      <c r="C1936" s="167"/>
      <c r="D1936" s="168"/>
      <c r="E1936" s="168"/>
      <c r="F1936" s="168"/>
      <c r="G1936" s="168"/>
      <c r="H1936" s="168"/>
    </row>
    <row r="1937" spans="1:9" s="145" customFormat="1" ht="12.75" customHeight="1" outlineLevel="1" x14ac:dyDescent="0.2">
      <c r="A1937" s="161"/>
      <c r="B1937" s="170"/>
      <c r="C1937" s="163"/>
      <c r="D1937" s="164"/>
      <c r="E1937" s="169"/>
      <c r="F1937" s="169"/>
      <c r="G1937" s="169"/>
      <c r="H1937" s="135"/>
    </row>
    <row r="1938" spans="1:9" s="145" customFormat="1" ht="12.75" customHeight="1" x14ac:dyDescent="0.2">
      <c r="A1938" s="171"/>
      <c r="B1938" s="172" t="str">
        <f>B1903</f>
        <v>Alumbrado y Contactos Areas Publicas Habitaciones Planta 1er., 2o., 3o., 4o., 5o., 6o., Y 7o. Nivel</v>
      </c>
      <c r="C1938" s="173"/>
      <c r="D1938" s="174"/>
      <c r="E1938" s="174"/>
      <c r="F1938" s="174"/>
      <c r="G1938" s="174"/>
      <c r="H1938" s="174"/>
    </row>
    <row r="1939" spans="1:9" s="145" customFormat="1" ht="12.75" customHeight="1" x14ac:dyDescent="0.2">
      <c r="A1939" s="161"/>
      <c r="B1939" s="170"/>
      <c r="C1939" s="163"/>
      <c r="D1939" s="164"/>
      <c r="E1939" s="164"/>
      <c r="F1939" s="164"/>
      <c r="G1939" s="164"/>
      <c r="H1939" s="164"/>
    </row>
    <row r="1940" spans="1:9" s="145" customFormat="1" ht="12.75" customHeight="1" x14ac:dyDescent="0.2">
      <c r="A1940" s="171">
        <v>6</v>
      </c>
      <c r="B1940" s="172" t="s">
        <v>1316</v>
      </c>
      <c r="C1940" s="182"/>
      <c r="D1940" s="183"/>
      <c r="E1940" s="183"/>
      <c r="F1940" s="183"/>
      <c r="G1940" s="183"/>
      <c r="H1940" s="183"/>
    </row>
    <row r="1941" spans="1:9" s="145" customFormat="1" ht="12.75" customHeight="1" outlineLevel="1" x14ac:dyDescent="0.2">
      <c r="A1941" s="161"/>
      <c r="B1941" s="170"/>
      <c r="C1941" s="163"/>
      <c r="D1941" s="164"/>
      <c r="E1941" s="164"/>
      <c r="F1941" s="164"/>
      <c r="G1941" s="164"/>
      <c r="H1941" s="164"/>
    </row>
    <row r="1942" spans="1:9" s="145" customFormat="1" ht="12.75" customHeight="1" outlineLevel="1" x14ac:dyDescent="0.2">
      <c r="A1942" s="175"/>
      <c r="B1942" s="176" t="s">
        <v>1239</v>
      </c>
      <c r="C1942" s="177"/>
      <c r="D1942" s="178"/>
      <c r="E1942" s="178"/>
      <c r="F1942" s="178"/>
      <c r="G1942" s="178"/>
      <c r="H1942" s="178"/>
    </row>
    <row r="1943" spans="1:9" s="145" customFormat="1" ht="12.75" customHeight="1" outlineLevel="2" x14ac:dyDescent="0.2">
      <c r="A1943" s="161"/>
      <c r="B1943" s="162" t="s">
        <v>1240</v>
      </c>
      <c r="C1943" s="163" t="s">
        <v>1241</v>
      </c>
      <c r="D1943" s="184">
        <v>260</v>
      </c>
      <c r="E1943" s="329">
        <v>71.78</v>
      </c>
      <c r="F1943" s="135">
        <f t="shared" si="62"/>
        <v>18662.8</v>
      </c>
      <c r="G1943" s="169">
        <v>40.94</v>
      </c>
      <c r="H1943" s="135">
        <v>10644.4</v>
      </c>
      <c r="I1943" s="221">
        <f t="shared" ref="I1943:I1950" si="66">F1943-H1943</f>
        <v>8018.4</v>
      </c>
    </row>
    <row r="1944" spans="1:9" s="145" customFormat="1" ht="12.75" customHeight="1" outlineLevel="2" x14ac:dyDescent="0.2">
      <c r="A1944" s="161"/>
      <c r="B1944" s="162" t="s">
        <v>1242</v>
      </c>
      <c r="C1944" s="163" t="s">
        <v>1241</v>
      </c>
      <c r="D1944" s="184">
        <v>450</v>
      </c>
      <c r="E1944" s="329">
        <v>69.3</v>
      </c>
      <c r="F1944" s="135">
        <f t="shared" si="62"/>
        <v>31185</v>
      </c>
      <c r="G1944" s="169">
        <v>53.68</v>
      </c>
      <c r="H1944" s="135">
        <v>24156</v>
      </c>
      <c r="I1944" s="221">
        <f t="shared" si="66"/>
        <v>7029</v>
      </c>
    </row>
    <row r="1945" spans="1:9" s="145" customFormat="1" ht="12.75" customHeight="1" outlineLevel="2" x14ac:dyDescent="0.2">
      <c r="A1945" s="161"/>
      <c r="B1945" s="162" t="s">
        <v>1317</v>
      </c>
      <c r="C1945" s="163" t="s">
        <v>1241</v>
      </c>
      <c r="D1945" s="184">
        <v>60</v>
      </c>
      <c r="E1945" s="103">
        <v>101.65</v>
      </c>
      <c r="F1945" s="135">
        <f t="shared" si="62"/>
        <v>6099</v>
      </c>
      <c r="G1945" s="169">
        <v>109.48</v>
      </c>
      <c r="H1945" s="135">
        <v>6568.8</v>
      </c>
      <c r="I1945" s="221"/>
    </row>
    <row r="1946" spans="1:9" s="145" customFormat="1" ht="12.75" customHeight="1" outlineLevel="2" x14ac:dyDescent="0.2">
      <c r="A1946" s="161"/>
      <c r="B1946" s="162" t="s">
        <v>1243</v>
      </c>
      <c r="C1946" s="163" t="s">
        <v>1244</v>
      </c>
      <c r="D1946" s="184">
        <v>74</v>
      </c>
      <c r="E1946" s="103">
        <v>14.94</v>
      </c>
      <c r="F1946" s="135">
        <f t="shared" si="62"/>
        <v>1105.56</v>
      </c>
      <c r="G1946" s="169">
        <v>18.13</v>
      </c>
      <c r="H1946" s="135">
        <v>1341.62</v>
      </c>
      <c r="I1946" s="221"/>
    </row>
    <row r="1947" spans="1:9" s="145" customFormat="1" ht="12.75" customHeight="1" outlineLevel="2" x14ac:dyDescent="0.2">
      <c r="A1947" s="161"/>
      <c r="B1947" s="162" t="s">
        <v>1245</v>
      </c>
      <c r="C1947" s="163" t="s">
        <v>1244</v>
      </c>
      <c r="D1947" s="184">
        <v>120</v>
      </c>
      <c r="E1947" s="103">
        <v>17.54</v>
      </c>
      <c r="F1947" s="135">
        <f t="shared" si="62"/>
        <v>2104.7999999999997</v>
      </c>
      <c r="G1947" s="169">
        <v>22.21</v>
      </c>
      <c r="H1947" s="135">
        <v>2665.2</v>
      </c>
      <c r="I1947" s="221"/>
    </row>
    <row r="1948" spans="1:9" s="145" customFormat="1" ht="12.75" customHeight="1" outlineLevel="2" x14ac:dyDescent="0.2">
      <c r="A1948" s="161"/>
      <c r="B1948" s="162" t="s">
        <v>1318</v>
      </c>
      <c r="C1948" s="163" t="s">
        <v>1244</v>
      </c>
      <c r="D1948" s="184">
        <v>56</v>
      </c>
      <c r="E1948" s="103">
        <v>48.38</v>
      </c>
      <c r="F1948" s="135">
        <f t="shared" si="62"/>
        <v>2709.28</v>
      </c>
      <c r="G1948" s="169">
        <v>45.85</v>
      </c>
      <c r="H1948" s="135">
        <v>2567.6</v>
      </c>
      <c r="I1948" s="221"/>
    </row>
    <row r="1949" spans="1:9" s="145" customFormat="1" ht="12.75" customHeight="1" outlineLevel="2" x14ac:dyDescent="0.2">
      <c r="A1949" s="161"/>
      <c r="B1949" s="162" t="s">
        <v>1246</v>
      </c>
      <c r="C1949" s="163" t="s">
        <v>1244</v>
      </c>
      <c r="D1949" s="184">
        <v>353</v>
      </c>
      <c r="E1949" s="329">
        <v>11.05</v>
      </c>
      <c r="F1949" s="135">
        <f t="shared" si="62"/>
        <v>3900.65</v>
      </c>
      <c r="G1949" s="169">
        <v>4.55</v>
      </c>
      <c r="H1949" s="135">
        <v>1606.15</v>
      </c>
      <c r="I1949" s="221">
        <f t="shared" si="66"/>
        <v>2294.5</v>
      </c>
    </row>
    <row r="1950" spans="1:9" s="145" customFormat="1" ht="12.75" customHeight="1" outlineLevel="2" x14ac:dyDescent="0.2">
      <c r="A1950" s="161"/>
      <c r="B1950" s="162" t="s">
        <v>1247</v>
      </c>
      <c r="C1950" s="163" t="s">
        <v>1244</v>
      </c>
      <c r="D1950" s="184">
        <v>265</v>
      </c>
      <c r="E1950" s="329">
        <v>12.73</v>
      </c>
      <c r="F1950" s="135">
        <f t="shared" si="62"/>
        <v>3373.4500000000003</v>
      </c>
      <c r="G1950" s="169">
        <v>6.48</v>
      </c>
      <c r="H1950" s="135">
        <v>1717.2</v>
      </c>
      <c r="I1950" s="221">
        <f t="shared" si="66"/>
        <v>1656.2500000000002</v>
      </c>
    </row>
    <row r="1951" spans="1:9" s="145" customFormat="1" ht="12.75" customHeight="1" outlineLevel="2" x14ac:dyDescent="0.2">
      <c r="A1951" s="161"/>
      <c r="B1951" s="162" t="s">
        <v>1319</v>
      </c>
      <c r="C1951" s="163" t="s">
        <v>1244</v>
      </c>
      <c r="D1951" s="184">
        <v>80</v>
      </c>
      <c r="E1951" s="103">
        <v>21.81</v>
      </c>
      <c r="F1951" s="135">
        <f t="shared" si="62"/>
        <v>1744.8</v>
      </c>
      <c r="G1951" s="169">
        <v>24.29</v>
      </c>
      <c r="H1951" s="135">
        <v>1943.2</v>
      </c>
      <c r="I1951" s="221"/>
    </row>
    <row r="1952" spans="1:9" s="145" customFormat="1" ht="12.75" customHeight="1" outlineLevel="1" x14ac:dyDescent="0.2">
      <c r="A1952" s="165"/>
      <c r="B1952" s="166" t="s">
        <v>1253</v>
      </c>
      <c r="C1952" s="167"/>
      <c r="D1952" s="168"/>
      <c r="E1952" s="168"/>
      <c r="F1952" s="168"/>
      <c r="G1952" s="168"/>
      <c r="H1952" s="168"/>
    </row>
    <row r="1953" spans="1:9" s="145" customFormat="1" ht="12.75" customHeight="1" outlineLevel="1" x14ac:dyDescent="0.2">
      <c r="A1953" s="175"/>
      <c r="B1953" s="176" t="s">
        <v>1254</v>
      </c>
      <c r="C1953" s="177"/>
      <c r="D1953" s="185"/>
      <c r="E1953" s="185"/>
      <c r="F1953" s="185"/>
      <c r="G1953" s="185"/>
      <c r="H1953" s="185"/>
    </row>
    <row r="1954" spans="1:9" s="145" customFormat="1" ht="12.75" customHeight="1" outlineLevel="2" x14ac:dyDescent="0.2">
      <c r="A1954" s="161"/>
      <c r="B1954" s="162" t="s">
        <v>1257</v>
      </c>
      <c r="C1954" s="163" t="s">
        <v>1244</v>
      </c>
      <c r="D1954" s="184">
        <v>200</v>
      </c>
      <c r="E1954" s="329">
        <v>45.36</v>
      </c>
      <c r="F1954" s="135">
        <f t="shared" si="62"/>
        <v>9072</v>
      </c>
      <c r="G1954" s="169">
        <v>26.5</v>
      </c>
      <c r="H1954" s="135">
        <v>5300</v>
      </c>
      <c r="I1954" s="221">
        <f t="shared" ref="I1954:I1957" si="67">F1954-H1954</f>
        <v>3772</v>
      </c>
    </row>
    <row r="1955" spans="1:9" s="145" customFormat="1" ht="12.75" customHeight="1" outlineLevel="2" x14ac:dyDescent="0.2">
      <c r="A1955" s="161"/>
      <c r="B1955" s="162" t="s">
        <v>1320</v>
      </c>
      <c r="C1955" s="163" t="s">
        <v>1244</v>
      </c>
      <c r="D1955" s="184">
        <v>250</v>
      </c>
      <c r="E1955" s="103">
        <v>60.47</v>
      </c>
      <c r="F1955" s="135">
        <f t="shared" si="62"/>
        <v>15117.5</v>
      </c>
      <c r="G1955" s="169">
        <v>65.17</v>
      </c>
      <c r="H1955" s="135">
        <v>16292.5</v>
      </c>
      <c r="I1955" s="221"/>
    </row>
    <row r="1956" spans="1:9" s="145" customFormat="1" ht="12.75" customHeight="1" outlineLevel="2" x14ac:dyDescent="0.2">
      <c r="A1956" s="161"/>
      <c r="B1956" s="162" t="s">
        <v>1259</v>
      </c>
      <c r="C1956" s="163" t="s">
        <v>1244</v>
      </c>
      <c r="D1956" s="184">
        <v>200</v>
      </c>
      <c r="E1956" s="329">
        <v>14.99</v>
      </c>
      <c r="F1956" s="135">
        <f t="shared" si="62"/>
        <v>2998</v>
      </c>
      <c r="G1956" s="169">
        <v>9.25</v>
      </c>
      <c r="H1956" s="135">
        <v>1850</v>
      </c>
      <c r="I1956" s="221">
        <f t="shared" si="67"/>
        <v>1148</v>
      </c>
    </row>
    <row r="1957" spans="1:9" s="145" customFormat="1" ht="12.75" customHeight="1" outlineLevel="2" x14ac:dyDescent="0.2">
      <c r="A1957" s="161"/>
      <c r="B1957" s="162" t="s">
        <v>1321</v>
      </c>
      <c r="C1957" s="163" t="s">
        <v>1244</v>
      </c>
      <c r="D1957" s="184">
        <v>250</v>
      </c>
      <c r="E1957" s="329">
        <v>22.77</v>
      </c>
      <c r="F1957" s="135">
        <f t="shared" si="62"/>
        <v>5692.5</v>
      </c>
      <c r="G1957" s="169">
        <v>14.4</v>
      </c>
      <c r="H1957" s="135">
        <v>3600</v>
      </c>
      <c r="I1957" s="221">
        <f t="shared" si="67"/>
        <v>2092.5</v>
      </c>
    </row>
    <row r="1958" spans="1:9" s="145" customFormat="1" ht="12.75" customHeight="1" outlineLevel="1" x14ac:dyDescent="0.2">
      <c r="A1958" s="165"/>
      <c r="B1958" s="166" t="s">
        <v>1261</v>
      </c>
      <c r="C1958" s="167"/>
      <c r="D1958" s="168"/>
      <c r="E1958" s="168"/>
      <c r="F1958" s="168"/>
      <c r="G1958" s="168"/>
      <c r="H1958" s="168"/>
    </row>
    <row r="1959" spans="1:9" s="145" customFormat="1" ht="12.75" customHeight="1" outlineLevel="1" x14ac:dyDescent="0.2">
      <c r="A1959" s="175"/>
      <c r="B1959" s="176" t="s">
        <v>1262</v>
      </c>
      <c r="C1959" s="177"/>
      <c r="D1959" s="185"/>
      <c r="E1959" s="185"/>
      <c r="F1959" s="185"/>
      <c r="G1959" s="185"/>
      <c r="H1959" s="185"/>
    </row>
    <row r="1960" spans="1:9" s="145" customFormat="1" ht="12.75" customHeight="1" outlineLevel="2" x14ac:dyDescent="0.2">
      <c r="A1960" s="161"/>
      <c r="B1960" s="162" t="s">
        <v>1306</v>
      </c>
      <c r="C1960" s="163" t="s">
        <v>1249</v>
      </c>
      <c r="D1960" s="184">
        <v>7500</v>
      </c>
      <c r="E1960" s="329">
        <v>18.71</v>
      </c>
      <c r="F1960" s="224">
        <f t="shared" si="62"/>
        <v>140325</v>
      </c>
      <c r="G1960" s="169">
        <v>13.68</v>
      </c>
      <c r="H1960" s="135">
        <v>102600</v>
      </c>
      <c r="I1960" s="221">
        <f t="shared" ref="I1960:I1961" si="68">F1960-H1960</f>
        <v>37725</v>
      </c>
    </row>
    <row r="1961" spans="1:9" s="145" customFormat="1" ht="12.75" customHeight="1" outlineLevel="2" x14ac:dyDescent="0.2">
      <c r="A1961" s="161"/>
      <c r="B1961" s="162" t="s">
        <v>1265</v>
      </c>
      <c r="C1961" s="163" t="s">
        <v>1249</v>
      </c>
      <c r="D1961" s="184">
        <v>3500</v>
      </c>
      <c r="E1961" s="329">
        <v>12.32</v>
      </c>
      <c r="F1961" s="224">
        <f t="shared" si="62"/>
        <v>43120</v>
      </c>
      <c r="G1961" s="169">
        <v>7.67</v>
      </c>
      <c r="H1961" s="135">
        <v>26845</v>
      </c>
      <c r="I1961" s="221">
        <f t="shared" si="68"/>
        <v>16275</v>
      </c>
    </row>
    <row r="1962" spans="1:9" s="145" customFormat="1" ht="12.75" customHeight="1" outlineLevel="1" x14ac:dyDescent="0.2">
      <c r="A1962" s="165"/>
      <c r="B1962" s="166" t="s">
        <v>1266</v>
      </c>
      <c r="C1962" s="167"/>
      <c r="D1962" s="168"/>
      <c r="E1962" s="168"/>
      <c r="F1962" s="168"/>
      <c r="G1962" s="168"/>
      <c r="H1962" s="168"/>
    </row>
    <row r="1963" spans="1:9" s="145" customFormat="1" ht="12.75" customHeight="1" outlineLevel="1" x14ac:dyDescent="0.2">
      <c r="A1963" s="161"/>
      <c r="B1963" s="170"/>
      <c r="C1963" s="163"/>
      <c r="D1963" s="164"/>
      <c r="E1963" s="164"/>
      <c r="F1963" s="164"/>
      <c r="G1963" s="164"/>
      <c r="H1963" s="164"/>
    </row>
    <row r="1964" spans="1:9" s="145" customFormat="1" ht="12.75" customHeight="1" x14ac:dyDescent="0.2">
      <c r="A1964" s="171"/>
      <c r="B1964" s="172" t="str">
        <f>B1940</f>
        <v>Alimentaciones Habitaciones Planta Planta 1er., 2o., 3o., 4o., 5o., 6o., Y 7o. Nivel</v>
      </c>
      <c r="C1964" s="173"/>
      <c r="D1964" s="174"/>
      <c r="E1964" s="174"/>
      <c r="F1964" s="174"/>
      <c r="G1964" s="174"/>
      <c r="H1964" s="174"/>
    </row>
    <row r="1965" spans="1:9" s="145" customFormat="1" ht="12.75" customHeight="1" x14ac:dyDescent="0.2">
      <c r="A1965" s="161"/>
      <c r="B1965" s="170"/>
      <c r="C1965" s="163"/>
      <c r="D1965" s="164"/>
      <c r="E1965" s="164"/>
      <c r="F1965" s="164"/>
      <c r="G1965" s="164"/>
      <c r="H1965" s="164"/>
    </row>
    <row r="1966" spans="1:9" s="145" customFormat="1" ht="12.75" customHeight="1" x14ac:dyDescent="0.2">
      <c r="A1966" s="171">
        <v>7</v>
      </c>
      <c r="B1966" s="172" t="s">
        <v>1322</v>
      </c>
      <c r="C1966" s="182"/>
      <c r="D1966" s="183"/>
      <c r="E1966" s="183"/>
      <c r="F1966" s="183"/>
      <c r="G1966" s="183"/>
      <c r="H1966" s="183"/>
    </row>
    <row r="1967" spans="1:9" s="145" customFormat="1" ht="12.75" customHeight="1" outlineLevel="1" x14ac:dyDescent="0.2">
      <c r="A1967" s="161"/>
      <c r="B1967" s="170"/>
      <c r="C1967" s="163"/>
      <c r="D1967" s="164"/>
      <c r="E1967" s="164"/>
      <c r="F1967" s="164"/>
      <c r="G1967" s="164"/>
      <c r="H1967" s="164"/>
    </row>
    <row r="1968" spans="1:9" s="145" customFormat="1" ht="12.75" customHeight="1" outlineLevel="1" x14ac:dyDescent="0.2">
      <c r="A1968" s="175"/>
      <c r="B1968" s="176" t="s">
        <v>1239</v>
      </c>
      <c r="C1968" s="177"/>
      <c r="D1968" s="178"/>
      <c r="E1968" s="178"/>
      <c r="F1968" s="178"/>
      <c r="G1968" s="178"/>
      <c r="H1968" s="178"/>
    </row>
    <row r="1969" spans="1:9" s="145" customFormat="1" ht="12.75" customHeight="1" outlineLevel="2" x14ac:dyDescent="0.2">
      <c r="A1969" s="161"/>
      <c r="B1969" s="162" t="s">
        <v>1323</v>
      </c>
      <c r="C1969" s="163" t="s">
        <v>1241</v>
      </c>
      <c r="D1969" s="164">
        <v>32</v>
      </c>
      <c r="E1969" s="103">
        <v>162.07</v>
      </c>
      <c r="F1969" s="135">
        <f t="shared" si="62"/>
        <v>5186.24</v>
      </c>
      <c r="G1969" s="169">
        <v>137.41</v>
      </c>
      <c r="H1969" s="135">
        <v>4397.12</v>
      </c>
      <c r="I1969" s="221"/>
    </row>
    <row r="1970" spans="1:9" s="145" customFormat="1" ht="12.75" customHeight="1" outlineLevel="2" x14ac:dyDescent="0.2">
      <c r="A1970" s="161"/>
      <c r="B1970" s="162" t="s">
        <v>1324</v>
      </c>
      <c r="C1970" s="163" t="s">
        <v>1241</v>
      </c>
      <c r="D1970" s="164">
        <v>10</v>
      </c>
      <c r="E1970" s="103">
        <v>200.14</v>
      </c>
      <c r="F1970" s="135">
        <f t="shared" si="62"/>
        <v>2001.3999999999999</v>
      </c>
      <c r="G1970" s="169">
        <v>161.05000000000001</v>
      </c>
      <c r="H1970" s="135">
        <v>1610.5</v>
      </c>
      <c r="I1970" s="221"/>
    </row>
    <row r="1971" spans="1:9" s="145" customFormat="1" ht="12.75" customHeight="1" outlineLevel="2" x14ac:dyDescent="0.2">
      <c r="A1971" s="161"/>
      <c r="B1971" s="162" t="s">
        <v>1325</v>
      </c>
      <c r="C1971" s="163" t="s">
        <v>1241</v>
      </c>
      <c r="D1971" s="164">
        <v>10</v>
      </c>
      <c r="E1971" s="103">
        <v>264.10000000000002</v>
      </c>
      <c r="F1971" s="135">
        <f t="shared" si="62"/>
        <v>2641</v>
      </c>
      <c r="G1971" s="169">
        <v>200.16</v>
      </c>
      <c r="H1971" s="135">
        <v>2001.6</v>
      </c>
      <c r="I1971" s="221"/>
    </row>
    <row r="1972" spans="1:9" s="145" customFormat="1" ht="12.75" customHeight="1" outlineLevel="2" x14ac:dyDescent="0.2">
      <c r="A1972" s="161"/>
      <c r="B1972" s="162" t="s">
        <v>1326</v>
      </c>
      <c r="C1972" s="163" t="s">
        <v>1270</v>
      </c>
      <c r="D1972" s="164">
        <v>20</v>
      </c>
      <c r="E1972" s="103">
        <v>19.600000000000001</v>
      </c>
      <c r="F1972" s="135">
        <f t="shared" si="62"/>
        <v>392</v>
      </c>
      <c r="G1972" s="169">
        <v>8.33</v>
      </c>
      <c r="H1972" s="135">
        <v>166.6</v>
      </c>
      <c r="I1972" s="221"/>
    </row>
    <row r="1973" spans="1:9" s="145" customFormat="1" ht="12.75" customHeight="1" outlineLevel="2" x14ac:dyDescent="0.2">
      <c r="A1973" s="161"/>
      <c r="B1973" s="162" t="s">
        <v>1327</v>
      </c>
      <c r="C1973" s="163" t="s">
        <v>1270</v>
      </c>
      <c r="D1973" s="164">
        <v>10</v>
      </c>
      <c r="E1973" s="103">
        <v>21.86</v>
      </c>
      <c r="F1973" s="135">
        <f t="shared" si="62"/>
        <v>218.6</v>
      </c>
      <c r="G1973" s="169">
        <v>11.03</v>
      </c>
      <c r="H1973" s="135">
        <v>110.3</v>
      </c>
      <c r="I1973" s="221"/>
    </row>
    <row r="1974" spans="1:9" s="145" customFormat="1" ht="12.75" customHeight="1" outlineLevel="2" x14ac:dyDescent="0.2">
      <c r="A1974" s="161"/>
      <c r="B1974" s="162" t="s">
        <v>1328</v>
      </c>
      <c r="C1974" s="163" t="s">
        <v>1270</v>
      </c>
      <c r="D1974" s="164">
        <v>10</v>
      </c>
      <c r="E1974" s="103">
        <v>25.44</v>
      </c>
      <c r="F1974" s="135">
        <f t="shared" si="62"/>
        <v>254.4</v>
      </c>
      <c r="G1974" s="169">
        <v>17.77</v>
      </c>
      <c r="H1974" s="135">
        <v>177.7</v>
      </c>
      <c r="I1974" s="221"/>
    </row>
    <row r="1975" spans="1:9" s="145" customFormat="1" ht="12.75" customHeight="1" outlineLevel="1" x14ac:dyDescent="0.2">
      <c r="A1975" s="165"/>
      <c r="B1975" s="166" t="s">
        <v>1253</v>
      </c>
      <c r="C1975" s="167"/>
      <c r="D1975" s="168"/>
      <c r="E1975" s="168"/>
      <c r="F1975" s="168"/>
      <c r="G1975" s="168"/>
      <c r="H1975" s="168"/>
    </row>
    <row r="1976" spans="1:9" s="145" customFormat="1" ht="12.75" customHeight="1" outlineLevel="1" x14ac:dyDescent="0.2">
      <c r="A1976" s="175"/>
      <c r="B1976" s="176" t="s">
        <v>1329</v>
      </c>
      <c r="C1976" s="177"/>
      <c r="D1976" s="178"/>
      <c r="E1976" s="178"/>
      <c r="F1976" s="178"/>
      <c r="G1976" s="178"/>
      <c r="H1976" s="178"/>
    </row>
    <row r="1977" spans="1:9" s="145" customFormat="1" ht="12.75" customHeight="1" outlineLevel="2" x14ac:dyDescent="0.2">
      <c r="A1977" s="161"/>
      <c r="B1977" s="162" t="s">
        <v>1330</v>
      </c>
      <c r="C1977" s="163" t="s">
        <v>1244</v>
      </c>
      <c r="D1977" s="164">
        <v>10</v>
      </c>
      <c r="E1977" s="103">
        <v>115.23</v>
      </c>
      <c r="F1977" s="135">
        <f t="shared" ref="F1977:F2040" si="69">E1977*D1977</f>
        <v>1152.3</v>
      </c>
      <c r="G1977" s="169">
        <v>131.30000000000001</v>
      </c>
      <c r="H1977" s="135">
        <v>1313</v>
      </c>
      <c r="I1977" s="221"/>
    </row>
    <row r="1978" spans="1:9" s="145" customFormat="1" ht="12.75" customHeight="1" outlineLevel="2" x14ac:dyDescent="0.2">
      <c r="A1978" s="161"/>
      <c r="B1978" s="162" t="s">
        <v>1331</v>
      </c>
      <c r="C1978" s="163" t="s">
        <v>1244</v>
      </c>
      <c r="D1978" s="164">
        <v>4</v>
      </c>
      <c r="E1978" s="103">
        <v>99.14</v>
      </c>
      <c r="F1978" s="135">
        <f t="shared" si="69"/>
        <v>396.56</v>
      </c>
      <c r="G1978" s="169">
        <v>103.93</v>
      </c>
      <c r="H1978" s="135">
        <v>415.72</v>
      </c>
      <c r="I1978" s="221"/>
    </row>
    <row r="1979" spans="1:9" s="145" customFormat="1" ht="12.75" customHeight="1" outlineLevel="2" x14ac:dyDescent="0.2">
      <c r="A1979" s="161"/>
      <c r="B1979" s="162" t="s">
        <v>1332</v>
      </c>
      <c r="C1979" s="163" t="s">
        <v>1244</v>
      </c>
      <c r="D1979" s="164">
        <v>5</v>
      </c>
      <c r="E1979" s="103">
        <v>290.22000000000003</v>
      </c>
      <c r="F1979" s="135">
        <f t="shared" si="69"/>
        <v>1451.1000000000001</v>
      </c>
      <c r="G1979" s="169">
        <v>115.02</v>
      </c>
      <c r="H1979" s="135">
        <v>575.1</v>
      </c>
      <c r="I1979" s="221"/>
    </row>
    <row r="1980" spans="1:9" s="145" customFormat="1" ht="12.75" customHeight="1" outlineLevel="2" x14ac:dyDescent="0.2">
      <c r="A1980" s="161"/>
      <c r="B1980" s="162" t="s">
        <v>1333</v>
      </c>
      <c r="C1980" s="163" t="s">
        <v>1244</v>
      </c>
      <c r="D1980" s="164">
        <v>15</v>
      </c>
      <c r="E1980" s="329">
        <v>274.5</v>
      </c>
      <c r="F1980" s="135">
        <f t="shared" si="69"/>
        <v>4117.5</v>
      </c>
      <c r="G1980" s="169">
        <v>96.68</v>
      </c>
      <c r="H1980" s="135">
        <v>1450.2</v>
      </c>
      <c r="I1980" s="221">
        <f t="shared" ref="I1980" si="70">F1980-H1980</f>
        <v>2667.3</v>
      </c>
    </row>
    <row r="1981" spans="1:9" s="145" customFormat="1" ht="12.75" customHeight="1" outlineLevel="2" x14ac:dyDescent="0.2">
      <c r="A1981" s="161"/>
      <c r="B1981" s="162" t="s">
        <v>1334</v>
      </c>
      <c r="C1981" s="163" t="s">
        <v>1244</v>
      </c>
      <c r="D1981" s="164">
        <v>4</v>
      </c>
      <c r="E1981" s="103">
        <v>436.33</v>
      </c>
      <c r="F1981" s="135">
        <f t="shared" si="69"/>
        <v>1745.32</v>
      </c>
      <c r="G1981" s="169">
        <v>470.99</v>
      </c>
      <c r="H1981" s="135">
        <v>1883.96</v>
      </c>
      <c r="I1981" s="221"/>
    </row>
    <row r="1982" spans="1:9" s="145" customFormat="1" ht="12.75" customHeight="1" outlineLevel="2" x14ac:dyDescent="0.2">
      <c r="A1982" s="161"/>
      <c r="B1982" s="162" t="s">
        <v>1335</v>
      </c>
      <c r="C1982" s="163" t="s">
        <v>1244</v>
      </c>
      <c r="D1982" s="164">
        <v>8</v>
      </c>
      <c r="E1982" s="103">
        <v>290.22000000000003</v>
      </c>
      <c r="F1982" s="135">
        <f t="shared" si="69"/>
        <v>2321.7600000000002</v>
      </c>
      <c r="G1982" s="169">
        <v>305.87</v>
      </c>
      <c r="H1982" s="135">
        <v>2446.96</v>
      </c>
      <c r="I1982" s="221"/>
    </row>
    <row r="1983" spans="1:9" s="145" customFormat="1" ht="12.75" customHeight="1" outlineLevel="2" x14ac:dyDescent="0.2">
      <c r="A1983" s="161"/>
      <c r="B1983" s="162" t="s">
        <v>1336</v>
      </c>
      <c r="C1983" s="163" t="s">
        <v>1244</v>
      </c>
      <c r="D1983" s="164">
        <v>5</v>
      </c>
      <c r="E1983" s="103">
        <v>251.19</v>
      </c>
      <c r="F1983" s="135">
        <f t="shared" si="69"/>
        <v>1255.95</v>
      </c>
      <c r="G1983" s="169">
        <v>263.81</v>
      </c>
      <c r="H1983" s="135">
        <v>1319.05</v>
      </c>
      <c r="I1983" s="221"/>
    </row>
    <row r="1984" spans="1:9" s="145" customFormat="1" ht="12.75" customHeight="1" outlineLevel="2" x14ac:dyDescent="0.2">
      <c r="A1984" s="161"/>
      <c r="B1984" s="162" t="s">
        <v>1337</v>
      </c>
      <c r="C1984" s="163" t="s">
        <v>1244</v>
      </c>
      <c r="D1984" s="164">
        <v>2</v>
      </c>
      <c r="E1984" s="103">
        <v>357.86</v>
      </c>
      <c r="F1984" s="135">
        <f t="shared" si="69"/>
        <v>715.72</v>
      </c>
      <c r="G1984" s="169">
        <v>363.46</v>
      </c>
      <c r="H1984" s="135">
        <v>726.92</v>
      </c>
      <c r="I1984" s="221"/>
    </row>
    <row r="1985" spans="1:9" s="145" customFormat="1" ht="12.75" customHeight="1" outlineLevel="1" x14ac:dyDescent="0.2">
      <c r="A1985" s="165"/>
      <c r="B1985" s="166" t="s">
        <v>1338</v>
      </c>
      <c r="C1985" s="167"/>
      <c r="D1985" s="168"/>
      <c r="E1985" s="168"/>
      <c r="F1985" s="168"/>
      <c r="G1985" s="168"/>
      <c r="H1985" s="168"/>
    </row>
    <row r="1986" spans="1:9" s="145" customFormat="1" ht="12.75" customHeight="1" outlineLevel="1" x14ac:dyDescent="0.2">
      <c r="A1986" s="175"/>
      <c r="B1986" s="176" t="s">
        <v>1339</v>
      </c>
      <c r="C1986" s="177"/>
      <c r="D1986" s="178"/>
      <c r="E1986" s="178"/>
      <c r="F1986" s="178"/>
      <c r="G1986" s="178"/>
      <c r="H1986" s="178"/>
    </row>
    <row r="1987" spans="1:9" s="145" customFormat="1" ht="12.75" customHeight="1" outlineLevel="2" x14ac:dyDescent="0.2">
      <c r="A1987" s="161"/>
      <c r="B1987" s="162" t="s">
        <v>1340</v>
      </c>
      <c r="C1987" s="163" t="s">
        <v>1244</v>
      </c>
      <c r="D1987" s="164">
        <v>6</v>
      </c>
      <c r="E1987" s="103">
        <v>155.06</v>
      </c>
      <c r="F1987" s="135">
        <f t="shared" si="69"/>
        <v>930.36</v>
      </c>
      <c r="G1987" s="169">
        <v>171.46</v>
      </c>
      <c r="H1987" s="135">
        <v>1028.76</v>
      </c>
      <c r="I1987" s="221"/>
    </row>
    <row r="1988" spans="1:9" s="145" customFormat="1" ht="12.75" customHeight="1" outlineLevel="2" x14ac:dyDescent="0.2">
      <c r="A1988" s="161"/>
      <c r="B1988" s="162" t="s">
        <v>1341</v>
      </c>
      <c r="C1988" s="163" t="s">
        <v>1244</v>
      </c>
      <c r="D1988" s="164">
        <v>2</v>
      </c>
      <c r="E1988" s="103">
        <v>159.38999999999999</v>
      </c>
      <c r="F1988" s="135">
        <f t="shared" si="69"/>
        <v>318.77999999999997</v>
      </c>
      <c r="G1988" s="169">
        <v>180.05</v>
      </c>
      <c r="H1988" s="135">
        <v>360.1</v>
      </c>
      <c r="I1988" s="221"/>
    </row>
    <row r="1989" spans="1:9" s="145" customFormat="1" ht="12.75" customHeight="1" outlineLevel="2" x14ac:dyDescent="0.2">
      <c r="A1989" s="161"/>
      <c r="B1989" s="162" t="s">
        <v>1342</v>
      </c>
      <c r="C1989" s="163" t="s">
        <v>1244</v>
      </c>
      <c r="D1989" s="164">
        <v>10</v>
      </c>
      <c r="E1989" s="103">
        <v>50.32</v>
      </c>
      <c r="F1989" s="135">
        <f t="shared" si="69"/>
        <v>503.2</v>
      </c>
      <c r="G1989" s="169">
        <v>10.06</v>
      </c>
      <c r="H1989" s="135">
        <v>100.6</v>
      </c>
      <c r="I1989" s="221"/>
    </row>
    <row r="1990" spans="1:9" s="145" customFormat="1" ht="12.75" customHeight="1" outlineLevel="2" x14ac:dyDescent="0.2">
      <c r="A1990" s="161"/>
      <c r="B1990" s="162" t="s">
        <v>1343</v>
      </c>
      <c r="C1990" s="163" t="s">
        <v>1244</v>
      </c>
      <c r="D1990" s="164">
        <v>2</v>
      </c>
      <c r="E1990" s="103">
        <v>58.33</v>
      </c>
      <c r="F1990" s="135">
        <f t="shared" si="69"/>
        <v>116.66</v>
      </c>
      <c r="G1990" s="169">
        <v>17.95</v>
      </c>
      <c r="H1990" s="135">
        <v>35.9</v>
      </c>
      <c r="I1990" s="221"/>
    </row>
    <row r="1991" spans="1:9" s="145" customFormat="1" ht="12.75" customHeight="1" outlineLevel="2" x14ac:dyDescent="0.2">
      <c r="A1991" s="161"/>
      <c r="B1991" s="162" t="s">
        <v>1343</v>
      </c>
      <c r="C1991" s="163" t="s">
        <v>1244</v>
      </c>
      <c r="D1991" s="164">
        <v>2</v>
      </c>
      <c r="E1991" s="103">
        <v>58.33</v>
      </c>
      <c r="F1991" s="135">
        <f t="shared" si="69"/>
        <v>116.66</v>
      </c>
      <c r="G1991" s="169">
        <v>17.95</v>
      </c>
      <c r="H1991" s="135">
        <v>35.9</v>
      </c>
      <c r="I1991" s="221"/>
    </row>
    <row r="1992" spans="1:9" s="145" customFormat="1" ht="12.75" customHeight="1" outlineLevel="1" x14ac:dyDescent="0.2">
      <c r="A1992" s="165"/>
      <c r="B1992" s="166" t="s">
        <v>1338</v>
      </c>
      <c r="C1992" s="167"/>
      <c r="D1992" s="168"/>
      <c r="E1992" s="168"/>
      <c r="F1992" s="168"/>
      <c r="G1992" s="168"/>
      <c r="H1992" s="168"/>
    </row>
    <row r="1993" spans="1:9" s="145" customFormat="1" ht="12.75" customHeight="1" outlineLevel="1" x14ac:dyDescent="0.2">
      <c r="A1993" s="175"/>
      <c r="B1993" s="176" t="s">
        <v>1262</v>
      </c>
      <c r="C1993" s="177"/>
      <c r="D1993" s="178"/>
      <c r="E1993" s="178"/>
      <c r="F1993" s="178"/>
      <c r="G1993" s="178"/>
      <c r="H1993" s="178"/>
    </row>
    <row r="1994" spans="1:9" s="145" customFormat="1" ht="12.75" customHeight="1" outlineLevel="2" x14ac:dyDescent="0.2">
      <c r="A1994" s="161"/>
      <c r="B1994" s="162" t="s">
        <v>1264</v>
      </c>
      <c r="C1994" s="163" t="s">
        <v>1249</v>
      </c>
      <c r="D1994" s="164">
        <v>1000</v>
      </c>
      <c r="E1994" s="329">
        <v>13.77</v>
      </c>
      <c r="F1994" s="135">
        <f t="shared" si="69"/>
        <v>13770</v>
      </c>
      <c r="G1994" s="169">
        <v>9.56</v>
      </c>
      <c r="H1994" s="135">
        <v>9560</v>
      </c>
      <c r="I1994" s="221">
        <f t="shared" ref="I1994:I1996" si="71">F1994-H1994</f>
        <v>4210</v>
      </c>
    </row>
    <row r="1995" spans="1:9" s="145" customFormat="1" ht="12.75" customHeight="1" outlineLevel="2" x14ac:dyDescent="0.2">
      <c r="A1995" s="161"/>
      <c r="B1995" s="162" t="s">
        <v>1306</v>
      </c>
      <c r="C1995" s="163" t="s">
        <v>1249</v>
      </c>
      <c r="D1995" s="164">
        <v>1500</v>
      </c>
      <c r="E1995" s="329">
        <v>18.71</v>
      </c>
      <c r="F1995" s="135">
        <f t="shared" si="69"/>
        <v>28065</v>
      </c>
      <c r="G1995" s="169">
        <v>13.68</v>
      </c>
      <c r="H1995" s="135">
        <v>20520</v>
      </c>
      <c r="I1995" s="221">
        <f t="shared" si="71"/>
        <v>7545</v>
      </c>
    </row>
    <row r="1996" spans="1:9" s="145" customFormat="1" ht="12.75" customHeight="1" outlineLevel="2" x14ac:dyDescent="0.2">
      <c r="A1996" s="161"/>
      <c r="B1996" s="162" t="s">
        <v>1265</v>
      </c>
      <c r="C1996" s="163" t="s">
        <v>1249</v>
      </c>
      <c r="D1996" s="164">
        <v>1000</v>
      </c>
      <c r="E1996" s="329">
        <v>12.32</v>
      </c>
      <c r="F1996" s="135">
        <f t="shared" si="69"/>
        <v>12320</v>
      </c>
      <c r="G1996" s="169">
        <v>7.67</v>
      </c>
      <c r="H1996" s="135">
        <v>7670</v>
      </c>
      <c r="I1996" s="221">
        <f t="shared" si="71"/>
        <v>4650</v>
      </c>
    </row>
    <row r="1997" spans="1:9" s="145" customFormat="1" ht="12.75" customHeight="1" outlineLevel="1" x14ac:dyDescent="0.2">
      <c r="A1997" s="165"/>
      <c r="B1997" s="166" t="s">
        <v>1266</v>
      </c>
      <c r="C1997" s="167"/>
      <c r="D1997" s="168"/>
      <c r="E1997" s="168"/>
      <c r="F1997" s="168"/>
      <c r="G1997" s="168"/>
      <c r="H1997" s="168"/>
    </row>
    <row r="1998" spans="1:9" s="145" customFormat="1" ht="12.75" customHeight="1" outlineLevel="1" x14ac:dyDescent="0.2">
      <c r="A1998" s="175"/>
      <c r="B1998" s="176" t="s">
        <v>1267</v>
      </c>
      <c r="C1998" s="177"/>
      <c r="D1998" s="178"/>
      <c r="E1998" s="178"/>
      <c r="F1998" s="178"/>
      <c r="G1998" s="178"/>
      <c r="H1998" s="178"/>
    </row>
    <row r="1999" spans="1:9" s="145" customFormat="1" ht="12.75" customHeight="1" outlineLevel="2" x14ac:dyDescent="0.2">
      <c r="A1999" s="161"/>
      <c r="B1999" s="162" t="s">
        <v>1344</v>
      </c>
      <c r="C1999" s="163" t="s">
        <v>1270</v>
      </c>
      <c r="D1999" s="164">
        <v>5</v>
      </c>
      <c r="E1999" s="103">
        <v>178.83</v>
      </c>
      <c r="F1999" s="135">
        <f t="shared" si="69"/>
        <v>894.15000000000009</v>
      </c>
      <c r="G1999" s="169">
        <v>514.16</v>
      </c>
      <c r="H1999" s="135">
        <v>2570.8000000000002</v>
      </c>
      <c r="I1999" s="221"/>
    </row>
    <row r="2000" spans="1:9" s="145" customFormat="1" ht="12.75" customHeight="1" outlineLevel="2" x14ac:dyDescent="0.2">
      <c r="A2000" s="161"/>
      <c r="B2000" s="162" t="s">
        <v>1345</v>
      </c>
      <c r="C2000" s="163" t="s">
        <v>1244</v>
      </c>
      <c r="D2000" s="164">
        <v>1</v>
      </c>
      <c r="E2000" s="103">
        <v>105.78</v>
      </c>
      <c r="F2000" s="135">
        <f t="shared" si="69"/>
        <v>105.78</v>
      </c>
      <c r="G2000" s="169">
        <v>53.16</v>
      </c>
      <c r="H2000" s="135">
        <v>53.16</v>
      </c>
      <c r="I2000" s="221"/>
    </row>
    <row r="2001" spans="1:9" s="145" customFormat="1" ht="12.75" customHeight="1" outlineLevel="2" x14ac:dyDescent="0.2">
      <c r="A2001" s="161"/>
      <c r="B2001" s="162" t="s">
        <v>1346</v>
      </c>
      <c r="C2001" s="163" t="s">
        <v>1244</v>
      </c>
      <c r="D2001" s="164">
        <v>1</v>
      </c>
      <c r="E2001" s="103">
        <v>108.58</v>
      </c>
      <c r="F2001" s="135">
        <f t="shared" si="69"/>
        <v>108.58</v>
      </c>
      <c r="G2001" s="169">
        <v>52.03</v>
      </c>
      <c r="H2001" s="135">
        <v>52.03</v>
      </c>
      <c r="I2001" s="221"/>
    </row>
    <row r="2002" spans="1:9" s="145" customFormat="1" ht="12.75" customHeight="1" outlineLevel="1" x14ac:dyDescent="0.2">
      <c r="A2002" s="165"/>
      <c r="B2002" s="166" t="s">
        <v>1276</v>
      </c>
      <c r="C2002" s="167"/>
      <c r="D2002" s="168"/>
      <c r="E2002" s="168"/>
      <c r="F2002" s="168"/>
      <c r="G2002" s="168"/>
      <c r="H2002" s="168"/>
    </row>
    <row r="2003" spans="1:9" s="145" customFormat="1" ht="12.75" customHeight="1" outlineLevel="1" x14ac:dyDescent="0.2">
      <c r="A2003" s="175"/>
      <c r="B2003" s="176" t="s">
        <v>1347</v>
      </c>
      <c r="C2003" s="177"/>
      <c r="D2003" s="178"/>
      <c r="E2003" s="178"/>
      <c r="F2003" s="178"/>
      <c r="G2003" s="178"/>
      <c r="H2003" s="178"/>
    </row>
    <row r="2004" spans="1:9" s="145" customFormat="1" ht="12.75" customHeight="1" outlineLevel="2" x14ac:dyDescent="0.2">
      <c r="A2004" s="161"/>
      <c r="B2004" s="162" t="s">
        <v>1348</v>
      </c>
      <c r="C2004" s="163" t="s">
        <v>1244</v>
      </c>
      <c r="D2004" s="164">
        <v>1</v>
      </c>
      <c r="E2004" s="103">
        <v>167.85</v>
      </c>
      <c r="F2004" s="135">
        <f t="shared" si="69"/>
        <v>167.85</v>
      </c>
      <c r="G2004" s="169">
        <v>334.97</v>
      </c>
      <c r="H2004" s="135">
        <v>334.97</v>
      </c>
      <c r="I2004" s="221"/>
    </row>
    <row r="2005" spans="1:9" s="145" customFormat="1" ht="12.75" customHeight="1" outlineLevel="2" x14ac:dyDescent="0.2">
      <c r="A2005" s="161"/>
      <c r="B2005" s="162" t="s">
        <v>1349</v>
      </c>
      <c r="C2005" s="163" t="s">
        <v>1244</v>
      </c>
      <c r="D2005" s="164">
        <v>1</v>
      </c>
      <c r="E2005" s="103">
        <v>42.32</v>
      </c>
      <c r="F2005" s="135">
        <f t="shared" si="69"/>
        <v>42.32</v>
      </c>
      <c r="G2005" s="169">
        <v>57.98</v>
      </c>
      <c r="H2005" s="135">
        <v>57.98</v>
      </c>
      <c r="I2005" s="221"/>
    </row>
    <row r="2006" spans="1:9" s="145" customFormat="1" ht="12.75" customHeight="1" outlineLevel="1" x14ac:dyDescent="0.2">
      <c r="A2006" s="165"/>
      <c r="B2006" s="166" t="s">
        <v>1350</v>
      </c>
      <c r="C2006" s="167"/>
      <c r="D2006" s="168"/>
      <c r="E2006" s="168"/>
      <c r="F2006" s="168"/>
      <c r="G2006" s="168"/>
      <c r="H2006" s="168"/>
    </row>
    <row r="2007" spans="1:9" s="145" customFormat="1" ht="12.75" customHeight="1" outlineLevel="1" x14ac:dyDescent="0.2">
      <c r="A2007" s="175"/>
      <c r="B2007" s="176" t="s">
        <v>1281</v>
      </c>
      <c r="C2007" s="177"/>
      <c r="D2007" s="178"/>
      <c r="E2007" s="178"/>
      <c r="F2007" s="178"/>
      <c r="G2007" s="178"/>
      <c r="H2007" s="178"/>
    </row>
    <row r="2008" spans="1:9" s="145" customFormat="1" ht="12.75" customHeight="1" outlineLevel="2" x14ac:dyDescent="0.2">
      <c r="A2008" s="161"/>
      <c r="B2008" s="162" t="s">
        <v>1283</v>
      </c>
      <c r="C2008" s="163" t="s">
        <v>1244</v>
      </c>
      <c r="D2008" s="164">
        <v>4</v>
      </c>
      <c r="E2008" s="103">
        <v>950.71</v>
      </c>
      <c r="F2008" s="135">
        <f t="shared" si="69"/>
        <v>3802.84</v>
      </c>
      <c r="G2008" s="169">
        <v>181.59</v>
      </c>
      <c r="H2008" s="135">
        <v>726.36</v>
      </c>
      <c r="I2008" s="221"/>
    </row>
    <row r="2009" spans="1:9" s="145" customFormat="1" ht="12.75" customHeight="1" outlineLevel="1" x14ac:dyDescent="0.2">
      <c r="A2009" s="165"/>
      <c r="B2009" s="166" t="s">
        <v>1284</v>
      </c>
      <c r="C2009" s="167"/>
      <c r="D2009" s="168"/>
      <c r="E2009" s="168"/>
      <c r="F2009" s="168"/>
      <c r="G2009" s="168"/>
      <c r="H2009" s="168"/>
    </row>
    <row r="2010" spans="1:9" s="145" customFormat="1" ht="12.75" customHeight="1" outlineLevel="1" x14ac:dyDescent="0.2">
      <c r="A2010" s="161"/>
      <c r="B2010" s="170"/>
      <c r="C2010" s="163"/>
      <c r="D2010" s="164"/>
      <c r="E2010" s="164"/>
      <c r="F2010" s="164"/>
      <c r="G2010" s="164"/>
      <c r="H2010" s="164"/>
    </row>
    <row r="2011" spans="1:9" s="145" customFormat="1" ht="12.75" customHeight="1" x14ac:dyDescent="0.2">
      <c r="A2011" s="171"/>
      <c r="B2011" s="172" t="str">
        <f>B1966</f>
        <v xml:space="preserve">Alumbrado, Contactos y Fuerza Casa de Maquinas </v>
      </c>
      <c r="C2011" s="173"/>
      <c r="D2011" s="174"/>
      <c r="E2011" s="174"/>
      <c r="F2011" s="174"/>
      <c r="G2011" s="174"/>
      <c r="H2011" s="174"/>
    </row>
    <row r="2012" spans="1:9" s="145" customFormat="1" ht="12.75" customHeight="1" x14ac:dyDescent="0.2">
      <c r="A2012" s="161"/>
      <c r="B2012" s="170"/>
      <c r="C2012" s="163"/>
      <c r="D2012" s="164"/>
      <c r="E2012" s="164"/>
      <c r="F2012" s="164"/>
      <c r="G2012" s="164"/>
      <c r="H2012" s="164"/>
    </row>
    <row r="2013" spans="1:9" s="145" customFormat="1" ht="12.75" customHeight="1" x14ac:dyDescent="0.2">
      <c r="A2013" s="171">
        <v>8</v>
      </c>
      <c r="B2013" s="172" t="s">
        <v>1351</v>
      </c>
      <c r="C2013" s="182"/>
      <c r="D2013" s="183"/>
      <c r="E2013" s="183"/>
      <c r="F2013" s="183"/>
      <c r="G2013" s="183"/>
      <c r="H2013" s="183"/>
    </row>
    <row r="2014" spans="1:9" s="145" customFormat="1" ht="12.75" customHeight="1" outlineLevel="1" x14ac:dyDescent="0.2">
      <c r="A2014" s="161"/>
      <c r="B2014" s="170"/>
      <c r="C2014" s="163"/>
      <c r="D2014" s="164"/>
      <c r="E2014" s="164"/>
      <c r="F2014" s="164"/>
      <c r="G2014" s="164"/>
      <c r="H2014" s="164"/>
    </row>
    <row r="2015" spans="1:9" s="145" customFormat="1" ht="12.75" customHeight="1" outlineLevel="1" x14ac:dyDescent="0.2">
      <c r="A2015" s="175"/>
      <c r="B2015" s="176" t="s">
        <v>1352</v>
      </c>
      <c r="C2015" s="177"/>
      <c r="D2015" s="178"/>
      <c r="E2015" s="178"/>
      <c r="F2015" s="178"/>
      <c r="G2015" s="178"/>
      <c r="H2015" s="178"/>
    </row>
    <row r="2016" spans="1:9" s="145" customFormat="1" ht="12.75" customHeight="1" outlineLevel="1" x14ac:dyDescent="0.2">
      <c r="A2016" s="161"/>
      <c r="B2016" s="162" t="s">
        <v>1353</v>
      </c>
      <c r="C2016" s="163" t="s">
        <v>1249</v>
      </c>
      <c r="D2016" s="164">
        <v>200</v>
      </c>
      <c r="E2016" s="103">
        <v>241.55</v>
      </c>
      <c r="F2016" s="135">
        <f t="shared" si="69"/>
        <v>48310</v>
      </c>
      <c r="G2016" s="169">
        <v>270.22000000000003</v>
      </c>
      <c r="H2016" s="135">
        <v>54044</v>
      </c>
      <c r="I2016" s="221"/>
    </row>
    <row r="2017" spans="1:9" s="145" customFormat="1" ht="12.75" customHeight="1" outlineLevel="1" x14ac:dyDescent="0.2">
      <c r="A2017" s="161"/>
      <c r="B2017" s="162" t="s">
        <v>1354</v>
      </c>
      <c r="C2017" s="163" t="s">
        <v>1249</v>
      </c>
      <c r="D2017" s="164">
        <v>380</v>
      </c>
      <c r="E2017" s="103">
        <v>312.07</v>
      </c>
      <c r="F2017" s="135">
        <f t="shared" si="69"/>
        <v>118586.59999999999</v>
      </c>
      <c r="G2017" s="169">
        <v>411.55</v>
      </c>
      <c r="H2017" s="135">
        <v>156389</v>
      </c>
      <c r="I2017" s="221"/>
    </row>
    <row r="2018" spans="1:9" s="145" customFormat="1" ht="12.75" customHeight="1" outlineLevel="1" x14ac:dyDescent="0.2">
      <c r="A2018" s="161"/>
      <c r="B2018" s="162" t="s">
        <v>1355</v>
      </c>
      <c r="C2018" s="163" t="s">
        <v>1249</v>
      </c>
      <c r="D2018" s="164">
        <v>180</v>
      </c>
      <c r="E2018" s="103">
        <v>366.29</v>
      </c>
      <c r="F2018" s="135">
        <f t="shared" si="69"/>
        <v>65932.2</v>
      </c>
      <c r="G2018" s="169">
        <v>471.07</v>
      </c>
      <c r="H2018" s="135">
        <v>84792.6</v>
      </c>
      <c r="I2018" s="221"/>
    </row>
    <row r="2019" spans="1:9" s="145" customFormat="1" ht="12.75" customHeight="1" outlineLevel="1" x14ac:dyDescent="0.2">
      <c r="A2019" s="161"/>
      <c r="B2019" s="162" t="s">
        <v>1356</v>
      </c>
      <c r="C2019" s="163" t="s">
        <v>1249</v>
      </c>
      <c r="D2019" s="164">
        <v>100</v>
      </c>
      <c r="E2019" s="103">
        <v>263.11</v>
      </c>
      <c r="F2019" s="135">
        <f t="shared" si="69"/>
        <v>26311</v>
      </c>
      <c r="G2019" s="169">
        <v>326.25</v>
      </c>
      <c r="H2019" s="135">
        <v>32625</v>
      </c>
      <c r="I2019" s="221"/>
    </row>
    <row r="2020" spans="1:9" s="145" customFormat="1" ht="12.75" customHeight="1" outlineLevel="1" x14ac:dyDescent="0.2">
      <c r="A2020" s="161"/>
      <c r="B2020" s="162" t="s">
        <v>1357</v>
      </c>
      <c r="C2020" s="163" t="s">
        <v>1249</v>
      </c>
      <c r="D2020" s="164">
        <v>250</v>
      </c>
      <c r="E2020" s="103">
        <v>451.2</v>
      </c>
      <c r="F2020" s="135">
        <f t="shared" si="69"/>
        <v>112800</v>
      </c>
      <c r="G2020" s="169">
        <v>609.9</v>
      </c>
      <c r="H2020" s="135">
        <v>152475</v>
      </c>
      <c r="I2020" s="221"/>
    </row>
    <row r="2021" spans="1:9" s="145" customFormat="1" ht="12.75" customHeight="1" outlineLevel="1" x14ac:dyDescent="0.2">
      <c r="A2021" s="161"/>
      <c r="B2021" s="162" t="s">
        <v>1358</v>
      </c>
      <c r="C2021" s="163" t="s">
        <v>1244</v>
      </c>
      <c r="D2021" s="164">
        <v>6</v>
      </c>
      <c r="E2021" s="329">
        <v>164.76</v>
      </c>
      <c r="F2021" s="135">
        <f t="shared" si="69"/>
        <v>988.56</v>
      </c>
      <c r="G2021" s="169">
        <v>40.26</v>
      </c>
      <c r="H2021" s="135">
        <v>241.56</v>
      </c>
      <c r="I2021" s="221">
        <f t="shared" ref="I2021:I2024" si="72">F2021-H2021</f>
        <v>747</v>
      </c>
    </row>
    <row r="2022" spans="1:9" s="145" customFormat="1" ht="12.75" customHeight="1" outlineLevel="1" x14ac:dyDescent="0.2">
      <c r="A2022" s="161"/>
      <c r="B2022" s="162" t="s">
        <v>1359</v>
      </c>
      <c r="C2022" s="163" t="s">
        <v>1244</v>
      </c>
      <c r="D2022" s="164">
        <v>14</v>
      </c>
      <c r="E2022" s="329">
        <v>292.06</v>
      </c>
      <c r="F2022" s="135">
        <f t="shared" si="69"/>
        <v>4088.84</v>
      </c>
      <c r="G2022" s="169">
        <v>65.14</v>
      </c>
      <c r="H2022" s="135">
        <v>911.96</v>
      </c>
      <c r="I2022" s="221">
        <f t="shared" si="72"/>
        <v>3176.88</v>
      </c>
    </row>
    <row r="2023" spans="1:9" s="145" customFormat="1" ht="12.75" customHeight="1" outlineLevel="1" x14ac:dyDescent="0.2">
      <c r="A2023" s="161"/>
      <c r="B2023" s="162" t="s">
        <v>1360</v>
      </c>
      <c r="C2023" s="163" t="s">
        <v>1244</v>
      </c>
      <c r="D2023" s="164">
        <v>6</v>
      </c>
      <c r="E2023" s="329">
        <v>194.17</v>
      </c>
      <c r="F2023" s="135">
        <f t="shared" si="69"/>
        <v>1165.02</v>
      </c>
      <c r="G2023" s="169">
        <v>66.55</v>
      </c>
      <c r="H2023" s="135">
        <v>399.3</v>
      </c>
      <c r="I2023" s="221">
        <f t="shared" si="72"/>
        <v>765.72</v>
      </c>
    </row>
    <row r="2024" spans="1:9" s="145" customFormat="1" ht="12.75" customHeight="1" outlineLevel="1" x14ac:dyDescent="0.2">
      <c r="A2024" s="161"/>
      <c r="B2024" s="162" t="s">
        <v>1361</v>
      </c>
      <c r="C2024" s="163" t="s">
        <v>1244</v>
      </c>
      <c r="D2024" s="164">
        <v>2</v>
      </c>
      <c r="E2024" s="329">
        <v>194.17</v>
      </c>
      <c r="F2024" s="135">
        <f t="shared" si="69"/>
        <v>388.34</v>
      </c>
      <c r="G2024" s="169">
        <v>57.98</v>
      </c>
      <c r="H2024" s="135">
        <v>115.96</v>
      </c>
      <c r="I2024" s="221">
        <f t="shared" si="72"/>
        <v>272.38</v>
      </c>
    </row>
    <row r="2025" spans="1:9" s="145" customFormat="1" ht="12.75" customHeight="1" outlineLevel="1" x14ac:dyDescent="0.2">
      <c r="A2025" s="161"/>
      <c r="B2025" s="162" t="s">
        <v>1362</v>
      </c>
      <c r="C2025" s="163" t="s">
        <v>1244</v>
      </c>
      <c r="D2025" s="164">
        <v>6</v>
      </c>
      <c r="E2025" s="103">
        <v>43.11</v>
      </c>
      <c r="F2025" s="135">
        <f t="shared" si="69"/>
        <v>258.65999999999997</v>
      </c>
      <c r="G2025" s="169">
        <v>122.14</v>
      </c>
      <c r="H2025" s="135">
        <v>732.84</v>
      </c>
      <c r="I2025" s="221"/>
    </row>
    <row r="2026" spans="1:9" s="145" customFormat="1" ht="12.75" customHeight="1" outlineLevel="1" x14ac:dyDescent="0.2">
      <c r="A2026" s="161"/>
      <c r="B2026" s="170"/>
      <c r="C2026" s="163"/>
      <c r="D2026" s="164"/>
      <c r="E2026" s="164"/>
      <c r="F2026" s="164"/>
      <c r="G2026" s="164"/>
      <c r="H2026" s="164"/>
    </row>
    <row r="2027" spans="1:9" s="145" customFormat="1" ht="12.75" customHeight="1" x14ac:dyDescent="0.2">
      <c r="A2027" s="171"/>
      <c r="B2027" s="172" t="str">
        <f>B2013</f>
        <v>Alimentacion a Tableros de Distribucion de Alumbrado, Contactos y Fuerza</v>
      </c>
      <c r="C2027" s="173"/>
      <c r="D2027" s="174"/>
      <c r="E2027" s="174"/>
      <c r="F2027" s="174"/>
      <c r="G2027" s="174"/>
      <c r="H2027" s="174"/>
    </row>
    <row r="2028" spans="1:9" s="145" customFormat="1" ht="12.75" customHeight="1" x14ac:dyDescent="0.2">
      <c r="A2028" s="161"/>
      <c r="B2028" s="170"/>
      <c r="C2028" s="163"/>
      <c r="D2028" s="164"/>
      <c r="E2028" s="164"/>
      <c r="F2028" s="164"/>
      <c r="G2028" s="164"/>
      <c r="H2028" s="164"/>
    </row>
    <row r="2029" spans="1:9" s="145" customFormat="1" ht="12.75" customHeight="1" x14ac:dyDescent="0.2">
      <c r="A2029" s="171">
        <v>9</v>
      </c>
      <c r="B2029" s="172" t="s">
        <v>1363</v>
      </c>
      <c r="C2029" s="182"/>
      <c r="D2029" s="183"/>
      <c r="E2029" s="183"/>
      <c r="F2029" s="183"/>
      <c r="G2029" s="183"/>
      <c r="H2029" s="183"/>
    </row>
    <row r="2030" spans="1:9" s="145" customFormat="1" ht="12.75" customHeight="1" outlineLevel="1" x14ac:dyDescent="0.2">
      <c r="A2030" s="161"/>
      <c r="B2030" s="170"/>
      <c r="C2030" s="163"/>
      <c r="D2030" s="164"/>
      <c r="E2030" s="164"/>
      <c r="F2030" s="164"/>
      <c r="G2030" s="164"/>
      <c r="H2030" s="164"/>
    </row>
    <row r="2031" spans="1:9" s="145" customFormat="1" ht="12.75" customHeight="1" outlineLevel="1" x14ac:dyDescent="0.2">
      <c r="A2031" s="175"/>
      <c r="B2031" s="176" t="s">
        <v>1239</v>
      </c>
      <c r="C2031" s="177"/>
      <c r="D2031" s="178"/>
      <c r="E2031" s="178"/>
      <c r="F2031" s="178"/>
      <c r="G2031" s="178"/>
      <c r="H2031" s="178"/>
    </row>
    <row r="2032" spans="1:9" s="145" customFormat="1" ht="12.75" customHeight="1" outlineLevel="2" x14ac:dyDescent="0.2">
      <c r="A2032" s="161"/>
      <c r="B2032" s="162" t="s">
        <v>1290</v>
      </c>
      <c r="C2032" s="163" t="s">
        <v>1241</v>
      </c>
      <c r="D2032" s="164">
        <v>70</v>
      </c>
      <c r="E2032" s="103">
        <v>83.04</v>
      </c>
      <c r="F2032" s="135">
        <f t="shared" si="69"/>
        <v>5812.8</v>
      </c>
      <c r="G2032" s="169">
        <v>81.55</v>
      </c>
      <c r="H2032" s="135">
        <v>5708.5</v>
      </c>
      <c r="I2032" s="221"/>
    </row>
    <row r="2033" spans="1:9" s="145" customFormat="1" ht="12.75" customHeight="1" outlineLevel="2" x14ac:dyDescent="0.2">
      <c r="A2033" s="161"/>
      <c r="B2033" s="162" t="s">
        <v>1291</v>
      </c>
      <c r="C2033" s="163" t="s">
        <v>1241</v>
      </c>
      <c r="D2033" s="164">
        <v>20</v>
      </c>
      <c r="E2033" s="103">
        <v>100.11</v>
      </c>
      <c r="F2033" s="135">
        <f t="shared" si="69"/>
        <v>2002.2</v>
      </c>
      <c r="G2033" s="169">
        <v>107.44</v>
      </c>
      <c r="H2033" s="135">
        <v>2148.8000000000002</v>
      </c>
      <c r="I2033" s="221"/>
    </row>
    <row r="2034" spans="1:9" s="145" customFormat="1" ht="12.75" customHeight="1" outlineLevel="2" x14ac:dyDescent="0.2">
      <c r="A2034" s="161"/>
      <c r="B2034" s="162" t="s">
        <v>1325</v>
      </c>
      <c r="C2034" s="163" t="s">
        <v>1241</v>
      </c>
      <c r="D2034" s="164">
        <v>12</v>
      </c>
      <c r="E2034" s="103">
        <v>264.10000000000002</v>
      </c>
      <c r="F2034" s="135">
        <f t="shared" si="69"/>
        <v>3169.2000000000003</v>
      </c>
      <c r="G2034" s="169">
        <v>200.16</v>
      </c>
      <c r="H2034" s="135">
        <v>2401.92</v>
      </c>
      <c r="I2034" s="221"/>
    </row>
    <row r="2035" spans="1:9" s="145" customFormat="1" ht="12.75" customHeight="1" outlineLevel="2" x14ac:dyDescent="0.2">
      <c r="A2035" s="161"/>
      <c r="B2035" s="162" t="s">
        <v>1364</v>
      </c>
      <c r="C2035" s="163" t="s">
        <v>1241</v>
      </c>
      <c r="D2035" s="164">
        <v>5</v>
      </c>
      <c r="E2035" s="103">
        <v>308.04000000000002</v>
      </c>
      <c r="F2035" s="135">
        <f t="shared" si="69"/>
        <v>1540.2</v>
      </c>
      <c r="G2035" s="169">
        <v>323.95</v>
      </c>
      <c r="H2035" s="135">
        <v>1619.75</v>
      </c>
      <c r="I2035" s="221"/>
    </row>
    <row r="2036" spans="1:9" s="145" customFormat="1" ht="12.75" customHeight="1" outlineLevel="2" x14ac:dyDescent="0.2">
      <c r="A2036" s="161"/>
      <c r="B2036" s="162" t="s">
        <v>1293</v>
      </c>
      <c r="C2036" s="163" t="s">
        <v>1244</v>
      </c>
      <c r="D2036" s="164">
        <v>30</v>
      </c>
      <c r="E2036" s="103">
        <v>19.399999999999999</v>
      </c>
      <c r="F2036" s="135">
        <f t="shared" si="69"/>
        <v>582</v>
      </c>
      <c r="G2036" s="169">
        <v>30.53</v>
      </c>
      <c r="H2036" s="135">
        <v>915.9</v>
      </c>
      <c r="I2036" s="221"/>
    </row>
    <row r="2037" spans="1:9" s="145" customFormat="1" ht="12.75" customHeight="1" outlineLevel="2" x14ac:dyDescent="0.2">
      <c r="A2037" s="161"/>
      <c r="B2037" s="162" t="s">
        <v>1294</v>
      </c>
      <c r="C2037" s="163" t="s">
        <v>1244</v>
      </c>
      <c r="D2037" s="164">
        <v>5</v>
      </c>
      <c r="E2037" s="103">
        <v>27.1</v>
      </c>
      <c r="F2037" s="135">
        <f t="shared" si="69"/>
        <v>135.5</v>
      </c>
      <c r="G2037" s="169">
        <v>52.27</v>
      </c>
      <c r="H2037" s="135">
        <v>261.35000000000002</v>
      </c>
      <c r="I2037" s="221"/>
    </row>
    <row r="2038" spans="1:9" s="145" customFormat="1" ht="12.75" customHeight="1" outlineLevel="2" x14ac:dyDescent="0.2">
      <c r="A2038" s="161"/>
      <c r="B2038" s="162" t="s">
        <v>1365</v>
      </c>
      <c r="C2038" s="163" t="s">
        <v>1244</v>
      </c>
      <c r="D2038" s="164">
        <v>5</v>
      </c>
      <c r="E2038" s="103">
        <v>134.37</v>
      </c>
      <c r="F2038" s="135">
        <f t="shared" si="69"/>
        <v>671.85</v>
      </c>
      <c r="G2038" s="169">
        <v>170.25</v>
      </c>
      <c r="H2038" s="135">
        <v>851.25</v>
      </c>
      <c r="I2038" s="221"/>
    </row>
    <row r="2039" spans="1:9" s="145" customFormat="1" ht="12.75" customHeight="1" outlineLevel="2" x14ac:dyDescent="0.2">
      <c r="A2039" s="161"/>
      <c r="B2039" s="162" t="s">
        <v>1251</v>
      </c>
      <c r="C2039" s="163" t="s">
        <v>1249</v>
      </c>
      <c r="D2039" s="164">
        <v>30</v>
      </c>
      <c r="E2039" s="103">
        <v>44.49</v>
      </c>
      <c r="F2039" s="135">
        <f t="shared" si="69"/>
        <v>1334.7</v>
      </c>
      <c r="G2039" s="169">
        <v>40.56</v>
      </c>
      <c r="H2039" s="135">
        <v>1216.8</v>
      </c>
      <c r="I2039" s="221"/>
    </row>
    <row r="2040" spans="1:9" s="145" customFormat="1" ht="12.75" customHeight="1" outlineLevel="2" x14ac:dyDescent="0.2">
      <c r="A2040" s="161"/>
      <c r="B2040" s="162" t="s">
        <v>1252</v>
      </c>
      <c r="C2040" s="163" t="s">
        <v>1244</v>
      </c>
      <c r="D2040" s="164">
        <v>60</v>
      </c>
      <c r="E2040" s="103">
        <v>35.97</v>
      </c>
      <c r="F2040" s="135">
        <f t="shared" si="69"/>
        <v>2158.1999999999998</v>
      </c>
      <c r="G2040" s="169">
        <v>20.69</v>
      </c>
      <c r="H2040" s="135">
        <v>1241.4000000000001</v>
      </c>
      <c r="I2040" s="221"/>
    </row>
    <row r="2041" spans="1:9" s="145" customFormat="1" ht="12.75" customHeight="1" outlineLevel="1" x14ac:dyDescent="0.2">
      <c r="A2041" s="165"/>
      <c r="B2041" s="166" t="s">
        <v>1253</v>
      </c>
      <c r="C2041" s="167"/>
      <c r="D2041" s="168"/>
      <c r="E2041" s="168"/>
      <c r="F2041" s="168"/>
      <c r="G2041" s="168"/>
      <c r="H2041" s="168"/>
    </row>
    <row r="2042" spans="1:9" s="145" customFormat="1" ht="12.75" customHeight="1" outlineLevel="1" x14ac:dyDescent="0.2">
      <c r="A2042" s="175"/>
      <c r="B2042" s="176" t="s">
        <v>1254</v>
      </c>
      <c r="C2042" s="177"/>
      <c r="D2042" s="178"/>
      <c r="E2042" s="178"/>
      <c r="F2042" s="178"/>
      <c r="G2042" s="178"/>
      <c r="H2042" s="178"/>
    </row>
    <row r="2043" spans="1:9" s="145" customFormat="1" ht="12.75" customHeight="1" outlineLevel="2" x14ac:dyDescent="0.2">
      <c r="A2043" s="161"/>
      <c r="B2043" s="162" t="s">
        <v>1298</v>
      </c>
      <c r="C2043" s="163" t="s">
        <v>1244</v>
      </c>
      <c r="D2043" s="164">
        <v>20</v>
      </c>
      <c r="E2043" s="103">
        <v>35.06</v>
      </c>
      <c r="F2043" s="135">
        <f t="shared" ref="F2043:F2104" si="73">E2043*D2043</f>
        <v>701.2</v>
      </c>
      <c r="G2043" s="169">
        <v>8.93</v>
      </c>
      <c r="H2043" s="135">
        <v>178.6</v>
      </c>
      <c r="I2043" s="221"/>
    </row>
    <row r="2044" spans="1:9" s="145" customFormat="1" ht="12.75" customHeight="1" outlineLevel="2" x14ac:dyDescent="0.2">
      <c r="A2044" s="161"/>
      <c r="B2044" s="162" t="s">
        <v>1299</v>
      </c>
      <c r="C2044" s="163" t="s">
        <v>1244</v>
      </c>
      <c r="D2044" s="164">
        <v>40</v>
      </c>
      <c r="E2044" s="329">
        <v>40.479999999999997</v>
      </c>
      <c r="F2044" s="135">
        <f t="shared" si="73"/>
        <v>1619.1999999999998</v>
      </c>
      <c r="G2044" s="169">
        <v>15.13</v>
      </c>
      <c r="H2044" s="135">
        <v>605.20000000000005</v>
      </c>
      <c r="I2044" s="221">
        <f t="shared" ref="I2044" si="74">F2044-H2044</f>
        <v>1013.9999999999998</v>
      </c>
    </row>
    <row r="2045" spans="1:9" s="145" customFormat="1" ht="12.75" customHeight="1" outlineLevel="2" x14ac:dyDescent="0.2">
      <c r="A2045" s="161"/>
      <c r="B2045" s="162" t="s">
        <v>1366</v>
      </c>
      <c r="C2045" s="163" t="s">
        <v>1244</v>
      </c>
      <c r="D2045" s="164">
        <v>5</v>
      </c>
      <c r="E2045" s="103">
        <v>109.33</v>
      </c>
      <c r="F2045" s="135">
        <f t="shared" si="73"/>
        <v>546.65</v>
      </c>
      <c r="G2045" s="169">
        <v>39.979999999999997</v>
      </c>
      <c r="H2045" s="135">
        <v>199.9</v>
      </c>
      <c r="I2045" s="221"/>
    </row>
    <row r="2046" spans="1:9" s="145" customFormat="1" ht="12.75" customHeight="1" outlineLevel="2" x14ac:dyDescent="0.2">
      <c r="A2046" s="161"/>
      <c r="B2046" s="162" t="s">
        <v>1301</v>
      </c>
      <c r="C2046" s="163" t="s">
        <v>1244</v>
      </c>
      <c r="D2046" s="164">
        <v>20</v>
      </c>
      <c r="E2046" s="103">
        <v>27.89</v>
      </c>
      <c r="F2046" s="135">
        <f t="shared" si="73"/>
        <v>557.79999999999995</v>
      </c>
      <c r="G2046" s="169">
        <v>3.02</v>
      </c>
      <c r="H2046" s="135">
        <v>60.4</v>
      </c>
      <c r="I2046" s="221"/>
    </row>
    <row r="2047" spans="1:9" s="145" customFormat="1" ht="12.75" customHeight="1" outlineLevel="2" x14ac:dyDescent="0.2">
      <c r="A2047" s="161"/>
      <c r="B2047" s="162" t="s">
        <v>1302</v>
      </c>
      <c r="C2047" s="163" t="s">
        <v>1244</v>
      </c>
      <c r="D2047" s="164">
        <v>30</v>
      </c>
      <c r="E2047" s="103">
        <v>3.82</v>
      </c>
      <c r="F2047" s="135">
        <f t="shared" si="73"/>
        <v>114.6</v>
      </c>
      <c r="G2047" s="169">
        <v>5.3</v>
      </c>
      <c r="H2047" s="135">
        <v>159</v>
      </c>
      <c r="I2047" s="221"/>
    </row>
    <row r="2048" spans="1:9" s="145" customFormat="1" ht="12.75" customHeight="1" outlineLevel="2" x14ac:dyDescent="0.2">
      <c r="A2048" s="161"/>
      <c r="B2048" s="162" t="s">
        <v>1367</v>
      </c>
      <c r="C2048" s="163" t="s">
        <v>1244</v>
      </c>
      <c r="D2048" s="164">
        <v>5</v>
      </c>
      <c r="E2048" s="103">
        <v>26.68</v>
      </c>
      <c r="F2048" s="135">
        <f t="shared" si="73"/>
        <v>133.4</v>
      </c>
      <c r="G2048" s="169">
        <v>14</v>
      </c>
      <c r="H2048" s="135">
        <v>70</v>
      </c>
      <c r="I2048" s="221"/>
    </row>
    <row r="2049" spans="1:9" s="145" customFormat="1" ht="12.75" customHeight="1" outlineLevel="2" x14ac:dyDescent="0.2">
      <c r="A2049" s="161"/>
      <c r="B2049" s="162" t="s">
        <v>1260</v>
      </c>
      <c r="C2049" s="163" t="s">
        <v>1244</v>
      </c>
      <c r="D2049" s="164">
        <v>7</v>
      </c>
      <c r="E2049" s="103">
        <v>15.21</v>
      </c>
      <c r="F2049" s="135">
        <f t="shared" si="73"/>
        <v>106.47</v>
      </c>
      <c r="G2049" s="169">
        <v>9.25</v>
      </c>
      <c r="H2049" s="135">
        <v>64.75</v>
      </c>
      <c r="I2049" s="221"/>
    </row>
    <row r="2050" spans="1:9" s="145" customFormat="1" ht="12.75" customHeight="1" outlineLevel="1" x14ac:dyDescent="0.2">
      <c r="A2050" s="165"/>
      <c r="B2050" s="166" t="s">
        <v>1261</v>
      </c>
      <c r="C2050" s="167"/>
      <c r="D2050" s="168"/>
      <c r="E2050" s="168"/>
      <c r="F2050" s="168"/>
      <c r="G2050" s="168"/>
      <c r="H2050" s="168"/>
    </row>
    <row r="2051" spans="1:9" s="145" customFormat="1" ht="12.75" customHeight="1" outlineLevel="1" x14ac:dyDescent="0.2">
      <c r="A2051" s="175"/>
      <c r="B2051" s="176" t="s">
        <v>1262</v>
      </c>
      <c r="C2051" s="177"/>
      <c r="D2051" s="178"/>
      <c r="E2051" s="178"/>
      <c r="F2051" s="178"/>
      <c r="G2051" s="178"/>
      <c r="H2051" s="178"/>
    </row>
    <row r="2052" spans="1:9" s="145" customFormat="1" ht="12.75" customHeight="1" outlineLevel="2" x14ac:dyDescent="0.2">
      <c r="A2052" s="161"/>
      <c r="B2052" s="162" t="s">
        <v>1263</v>
      </c>
      <c r="C2052" s="163" t="s">
        <v>1249</v>
      </c>
      <c r="D2052" s="164">
        <v>500</v>
      </c>
      <c r="E2052" s="329">
        <v>10.51</v>
      </c>
      <c r="F2052" s="135">
        <f t="shared" si="73"/>
        <v>5255</v>
      </c>
      <c r="G2052" s="169">
        <v>6.41</v>
      </c>
      <c r="H2052" s="135">
        <v>3205</v>
      </c>
      <c r="I2052" s="221">
        <f t="shared" ref="I2052:I2054" si="75">F2052-H2052</f>
        <v>2050</v>
      </c>
    </row>
    <row r="2053" spans="1:9" s="145" customFormat="1" ht="12.75" customHeight="1" outlineLevel="2" x14ac:dyDescent="0.2">
      <c r="A2053" s="161"/>
      <c r="B2053" s="162" t="s">
        <v>1306</v>
      </c>
      <c r="C2053" s="163" t="s">
        <v>1249</v>
      </c>
      <c r="D2053" s="164">
        <v>750</v>
      </c>
      <c r="E2053" s="329">
        <v>18.71</v>
      </c>
      <c r="F2053" s="135">
        <f t="shared" si="73"/>
        <v>14032.5</v>
      </c>
      <c r="G2053" s="169">
        <v>13.68</v>
      </c>
      <c r="H2053" s="135">
        <v>10260</v>
      </c>
      <c r="I2053" s="221">
        <f t="shared" si="75"/>
        <v>3772.5</v>
      </c>
    </row>
    <row r="2054" spans="1:9" s="145" customFormat="1" ht="12.75" customHeight="1" outlineLevel="2" x14ac:dyDescent="0.2">
      <c r="A2054" s="161"/>
      <c r="B2054" s="162" t="s">
        <v>1265</v>
      </c>
      <c r="C2054" s="163" t="s">
        <v>1249</v>
      </c>
      <c r="D2054" s="164">
        <v>600</v>
      </c>
      <c r="E2054" s="329">
        <v>12.32</v>
      </c>
      <c r="F2054" s="135">
        <f t="shared" si="73"/>
        <v>7392</v>
      </c>
      <c r="G2054" s="169">
        <v>7.67</v>
      </c>
      <c r="H2054" s="135">
        <v>4602</v>
      </c>
      <c r="I2054" s="221">
        <f t="shared" si="75"/>
        <v>2790</v>
      </c>
    </row>
    <row r="2055" spans="1:9" s="145" customFormat="1" ht="12.75" customHeight="1" outlineLevel="1" x14ac:dyDescent="0.2">
      <c r="A2055" s="165"/>
      <c r="B2055" s="166" t="s">
        <v>1266</v>
      </c>
      <c r="C2055" s="167"/>
      <c r="D2055" s="168"/>
      <c r="E2055" s="168"/>
      <c r="F2055" s="168"/>
      <c r="G2055" s="168"/>
      <c r="H2055" s="168"/>
    </row>
    <row r="2056" spans="1:9" s="145" customFormat="1" ht="12.75" customHeight="1" outlineLevel="1" x14ac:dyDescent="0.2">
      <c r="A2056" s="161"/>
      <c r="B2056" s="170"/>
      <c r="C2056" s="163"/>
      <c r="D2056" s="164"/>
      <c r="E2056" s="164"/>
      <c r="F2056" s="164"/>
      <c r="G2056" s="164"/>
      <c r="H2056" s="164"/>
    </row>
    <row r="2057" spans="1:9" s="145" customFormat="1" ht="12.75" customHeight="1" x14ac:dyDescent="0.2">
      <c r="A2057" s="171"/>
      <c r="B2057" s="172" t="str">
        <f>B2029</f>
        <v>Alimentacion a Equipos de Aire Acondicionado Planta Baja 127 y 220 Volts.</v>
      </c>
      <c r="C2057" s="173"/>
      <c r="D2057" s="174"/>
      <c r="E2057" s="174"/>
      <c r="F2057" s="174"/>
      <c r="G2057" s="174"/>
      <c r="H2057" s="174"/>
    </row>
    <row r="2058" spans="1:9" s="145" customFormat="1" ht="12.75" customHeight="1" x14ac:dyDescent="0.2">
      <c r="A2058" s="161"/>
      <c r="B2058" s="170"/>
      <c r="C2058" s="163"/>
      <c r="D2058" s="164"/>
      <c r="E2058" s="164"/>
      <c r="F2058" s="164"/>
      <c r="G2058" s="164"/>
      <c r="H2058" s="164"/>
    </row>
    <row r="2059" spans="1:9" s="145" customFormat="1" ht="12.75" customHeight="1" x14ac:dyDescent="0.2">
      <c r="A2059" s="171">
        <v>10</v>
      </c>
      <c r="B2059" s="172" t="s">
        <v>1368</v>
      </c>
      <c r="C2059" s="182"/>
      <c r="D2059" s="183"/>
      <c r="E2059" s="183"/>
      <c r="F2059" s="183"/>
      <c r="G2059" s="183"/>
      <c r="H2059" s="183"/>
    </row>
    <row r="2060" spans="1:9" s="145" customFormat="1" ht="12.75" customHeight="1" outlineLevel="1" x14ac:dyDescent="0.2">
      <c r="A2060" s="161"/>
      <c r="B2060" s="170"/>
      <c r="C2060" s="163"/>
      <c r="D2060" s="164"/>
      <c r="E2060" s="164"/>
      <c r="F2060" s="164"/>
      <c r="G2060" s="164"/>
      <c r="H2060" s="164"/>
    </row>
    <row r="2061" spans="1:9" s="145" customFormat="1" ht="12.75" customHeight="1" outlineLevel="1" x14ac:dyDescent="0.2">
      <c r="A2061" s="175"/>
      <c r="B2061" s="176" t="s">
        <v>1369</v>
      </c>
      <c r="C2061" s="177"/>
      <c r="D2061" s="178"/>
      <c r="E2061" s="178"/>
      <c r="F2061" s="178"/>
      <c r="G2061" s="178"/>
      <c r="H2061" s="178"/>
    </row>
    <row r="2062" spans="1:9" s="145" customFormat="1" ht="12.75" customHeight="1" outlineLevel="2" x14ac:dyDescent="0.2">
      <c r="A2062" s="161"/>
      <c r="B2062" s="186" t="s">
        <v>1370</v>
      </c>
      <c r="C2062" s="163" t="s">
        <v>1241</v>
      </c>
      <c r="D2062" s="164">
        <v>10</v>
      </c>
      <c r="E2062" s="103">
        <v>690.08</v>
      </c>
      <c r="F2062" s="135">
        <f t="shared" si="73"/>
        <v>6900.8</v>
      </c>
      <c r="G2062" s="169">
        <v>1079.29</v>
      </c>
      <c r="H2062" s="135">
        <v>10792.9</v>
      </c>
      <c r="I2062" s="221"/>
    </row>
    <row r="2063" spans="1:9" s="145" customFormat="1" ht="12.75" customHeight="1" outlineLevel="2" x14ac:dyDescent="0.2">
      <c r="A2063" s="161"/>
      <c r="B2063" s="186" t="s">
        <v>1371</v>
      </c>
      <c r="C2063" s="163" t="s">
        <v>1244</v>
      </c>
      <c r="D2063" s="164">
        <v>3</v>
      </c>
      <c r="E2063" s="103">
        <v>303.75</v>
      </c>
      <c r="F2063" s="135">
        <f t="shared" si="73"/>
        <v>911.25</v>
      </c>
      <c r="G2063" s="169">
        <v>486.61</v>
      </c>
      <c r="H2063" s="135">
        <v>1459.83</v>
      </c>
      <c r="I2063" s="221"/>
    </row>
    <row r="2064" spans="1:9" s="145" customFormat="1" ht="12.75" customHeight="1" outlineLevel="2" x14ac:dyDescent="0.2">
      <c r="A2064" s="161"/>
      <c r="B2064" s="186" t="s">
        <v>1372</v>
      </c>
      <c r="C2064" s="163" t="s">
        <v>1244</v>
      </c>
      <c r="D2064" s="164">
        <v>6</v>
      </c>
      <c r="E2064" s="103">
        <v>218.47</v>
      </c>
      <c r="F2064" s="135">
        <f t="shared" si="73"/>
        <v>1310.82</v>
      </c>
      <c r="G2064" s="169">
        <v>573.22</v>
      </c>
      <c r="H2064" s="135">
        <v>3439.32</v>
      </c>
      <c r="I2064" s="221"/>
    </row>
    <row r="2065" spans="1:9" s="145" customFormat="1" ht="12.75" customHeight="1" outlineLevel="2" x14ac:dyDescent="0.2">
      <c r="A2065" s="161"/>
      <c r="B2065" s="186" t="s">
        <v>1373</v>
      </c>
      <c r="C2065" s="163" t="s">
        <v>1244</v>
      </c>
      <c r="D2065" s="164">
        <v>1</v>
      </c>
      <c r="E2065" s="103">
        <v>183.87</v>
      </c>
      <c r="F2065" s="135">
        <f t="shared" si="73"/>
        <v>183.87</v>
      </c>
      <c r="G2065" s="169">
        <v>231.67</v>
      </c>
      <c r="H2065" s="135">
        <v>231.67</v>
      </c>
      <c r="I2065" s="221"/>
    </row>
    <row r="2066" spans="1:9" s="145" customFormat="1" ht="12.75" customHeight="1" outlineLevel="2" x14ac:dyDescent="0.2">
      <c r="A2066" s="161"/>
      <c r="B2066" s="186" t="s">
        <v>1374</v>
      </c>
      <c r="C2066" s="163" t="s">
        <v>1244</v>
      </c>
      <c r="D2066" s="164">
        <v>5</v>
      </c>
      <c r="E2066" s="103">
        <v>181.93</v>
      </c>
      <c r="F2066" s="135">
        <f t="shared" si="73"/>
        <v>909.65000000000009</v>
      </c>
      <c r="G2066" s="169">
        <v>225.08</v>
      </c>
      <c r="H2066" s="135">
        <v>1125.4000000000001</v>
      </c>
      <c r="I2066" s="221"/>
    </row>
    <row r="2067" spans="1:9" s="145" customFormat="1" ht="12.75" customHeight="1" outlineLevel="2" x14ac:dyDescent="0.2">
      <c r="A2067" s="161"/>
      <c r="B2067" s="162" t="s">
        <v>1375</v>
      </c>
      <c r="C2067" s="163" t="s">
        <v>1241</v>
      </c>
      <c r="D2067" s="164">
        <v>5</v>
      </c>
      <c r="E2067" s="103">
        <v>687.5</v>
      </c>
      <c r="F2067" s="135">
        <f t="shared" si="73"/>
        <v>3437.5</v>
      </c>
      <c r="G2067" s="169">
        <v>1398.89</v>
      </c>
      <c r="H2067" s="135">
        <v>6994.45</v>
      </c>
      <c r="I2067" s="221"/>
    </row>
    <row r="2068" spans="1:9" s="145" customFormat="1" ht="12.75" customHeight="1" outlineLevel="2" x14ac:dyDescent="0.2">
      <c r="A2068" s="161"/>
      <c r="B2068" s="162" t="s">
        <v>1376</v>
      </c>
      <c r="C2068" s="163" t="s">
        <v>1244</v>
      </c>
      <c r="D2068" s="164">
        <v>2</v>
      </c>
      <c r="E2068" s="103">
        <v>426.83</v>
      </c>
      <c r="F2068" s="135">
        <f t="shared" si="73"/>
        <v>853.66</v>
      </c>
      <c r="G2068" s="169">
        <v>591.88</v>
      </c>
      <c r="H2068" s="135">
        <v>1183.76</v>
      </c>
      <c r="I2068" s="221"/>
    </row>
    <row r="2069" spans="1:9" s="145" customFormat="1" ht="12.75" customHeight="1" outlineLevel="2" x14ac:dyDescent="0.2">
      <c r="A2069" s="161"/>
      <c r="B2069" s="162" t="s">
        <v>1377</v>
      </c>
      <c r="C2069" s="163" t="s">
        <v>1244</v>
      </c>
      <c r="D2069" s="164">
        <v>2</v>
      </c>
      <c r="E2069" s="103">
        <v>426.83</v>
      </c>
      <c r="F2069" s="135">
        <f t="shared" si="73"/>
        <v>853.66</v>
      </c>
      <c r="G2069" s="169">
        <v>599.70000000000005</v>
      </c>
      <c r="H2069" s="135">
        <v>1199.4000000000001</v>
      </c>
      <c r="I2069" s="221"/>
    </row>
    <row r="2070" spans="1:9" s="145" customFormat="1" ht="12.75" customHeight="1" outlineLevel="2" x14ac:dyDescent="0.2">
      <c r="A2070" s="161"/>
      <c r="B2070" s="162" t="s">
        <v>1378</v>
      </c>
      <c r="C2070" s="163" t="s">
        <v>1244</v>
      </c>
      <c r="D2070" s="164">
        <v>2</v>
      </c>
      <c r="E2070" s="103">
        <v>243.32</v>
      </c>
      <c r="F2070" s="135">
        <f t="shared" si="73"/>
        <v>486.64</v>
      </c>
      <c r="G2070" s="169">
        <v>269.26</v>
      </c>
      <c r="H2070" s="135">
        <v>538.52</v>
      </c>
      <c r="I2070" s="221"/>
    </row>
    <row r="2071" spans="1:9" s="145" customFormat="1" ht="12.75" customHeight="1" outlineLevel="1" x14ac:dyDescent="0.2">
      <c r="A2071" s="165"/>
      <c r="B2071" s="166" t="s">
        <v>1379</v>
      </c>
      <c r="C2071" s="167"/>
      <c r="D2071" s="168"/>
      <c r="E2071" s="168"/>
      <c r="F2071" s="168"/>
      <c r="G2071" s="168"/>
      <c r="H2071" s="168"/>
    </row>
    <row r="2072" spans="1:9" s="145" customFormat="1" ht="12.75" customHeight="1" outlineLevel="1" x14ac:dyDescent="0.2">
      <c r="A2072" s="175"/>
      <c r="B2072" s="176" t="s">
        <v>1262</v>
      </c>
      <c r="C2072" s="177"/>
      <c r="D2072" s="178"/>
      <c r="E2072" s="178"/>
      <c r="F2072" s="178"/>
      <c r="G2072" s="178"/>
      <c r="H2072" s="178"/>
    </row>
    <row r="2073" spans="1:9" s="145" customFormat="1" ht="12.75" customHeight="1" outlineLevel="2" x14ac:dyDescent="0.2">
      <c r="A2073" s="161"/>
      <c r="B2073" s="162" t="s">
        <v>1380</v>
      </c>
      <c r="C2073" s="163" t="s">
        <v>1249</v>
      </c>
      <c r="D2073" s="164">
        <v>1000</v>
      </c>
      <c r="E2073" s="103">
        <v>201.57</v>
      </c>
      <c r="F2073" s="135">
        <f t="shared" si="73"/>
        <v>201570</v>
      </c>
      <c r="G2073" s="169">
        <v>250.73</v>
      </c>
      <c r="H2073" s="135">
        <v>250730</v>
      </c>
      <c r="I2073" s="221"/>
    </row>
    <row r="2074" spans="1:9" s="145" customFormat="1" ht="12.75" customHeight="1" outlineLevel="2" x14ac:dyDescent="0.2">
      <c r="A2074" s="161"/>
      <c r="B2074" s="162" t="s">
        <v>1381</v>
      </c>
      <c r="C2074" s="163" t="s">
        <v>1249</v>
      </c>
      <c r="D2074" s="164">
        <v>70</v>
      </c>
      <c r="E2074" s="103">
        <v>130.91</v>
      </c>
      <c r="F2074" s="135">
        <f t="shared" si="73"/>
        <v>9163.6999999999989</v>
      </c>
      <c r="G2074" s="169">
        <v>124.15</v>
      </c>
      <c r="H2074" s="135">
        <v>8690.5</v>
      </c>
      <c r="I2074" s="221"/>
    </row>
    <row r="2075" spans="1:9" s="145" customFormat="1" ht="12.75" customHeight="1" outlineLevel="1" x14ac:dyDescent="0.2">
      <c r="A2075" s="165"/>
      <c r="B2075" s="166" t="s">
        <v>1266</v>
      </c>
      <c r="C2075" s="167"/>
      <c r="D2075" s="168"/>
      <c r="E2075" s="168"/>
      <c r="F2075" s="168"/>
      <c r="G2075" s="168"/>
      <c r="H2075" s="168"/>
    </row>
    <row r="2076" spans="1:9" s="145" customFormat="1" ht="12.75" customHeight="1" outlineLevel="1" x14ac:dyDescent="0.2">
      <c r="A2076" s="161"/>
      <c r="B2076" s="170"/>
      <c r="C2076" s="163"/>
      <c r="D2076" s="164"/>
      <c r="E2076" s="164"/>
      <c r="F2076" s="164"/>
      <c r="G2076" s="164"/>
      <c r="H2076" s="164"/>
    </row>
    <row r="2077" spans="1:9" s="145" customFormat="1" ht="12.75" customHeight="1" x14ac:dyDescent="0.2">
      <c r="A2077" s="171"/>
      <c r="B2077" s="172" t="str">
        <f>B2059</f>
        <v>Alimentacion a Tablero General y Transferencia de Sistema de Respaldo.</v>
      </c>
      <c r="C2077" s="173"/>
      <c r="D2077" s="174"/>
      <c r="E2077" s="174"/>
      <c r="F2077" s="174"/>
      <c r="G2077" s="174"/>
      <c r="H2077" s="174"/>
    </row>
    <row r="2078" spans="1:9" s="145" customFormat="1" ht="12.75" customHeight="1" x14ac:dyDescent="0.2">
      <c r="A2078" s="161"/>
      <c r="B2078" s="170"/>
      <c r="C2078" s="163"/>
      <c r="D2078" s="164"/>
      <c r="E2078" s="164"/>
      <c r="F2078" s="164"/>
      <c r="G2078" s="164"/>
      <c r="H2078" s="164"/>
    </row>
    <row r="2079" spans="1:9" s="145" customFormat="1" ht="12.75" customHeight="1" x14ac:dyDescent="0.2">
      <c r="A2079" s="171">
        <v>12</v>
      </c>
      <c r="B2079" s="172" t="s">
        <v>1382</v>
      </c>
      <c r="C2079" s="182"/>
      <c r="D2079" s="183"/>
      <c r="E2079" s="183"/>
      <c r="F2079" s="183"/>
      <c r="G2079" s="183"/>
      <c r="H2079" s="183"/>
    </row>
    <row r="2080" spans="1:9" s="145" customFormat="1" ht="12.75" customHeight="1" outlineLevel="1" x14ac:dyDescent="0.2">
      <c r="A2080" s="161"/>
      <c r="B2080" s="170"/>
      <c r="C2080" s="163"/>
      <c r="D2080" s="164"/>
      <c r="E2080" s="164"/>
      <c r="F2080" s="164"/>
      <c r="G2080" s="164"/>
      <c r="H2080" s="164"/>
    </row>
    <row r="2081" spans="1:9" s="145" customFormat="1" ht="12.75" customHeight="1" outlineLevel="1" x14ac:dyDescent="0.2">
      <c r="A2081" s="175"/>
      <c r="B2081" s="176" t="s">
        <v>1383</v>
      </c>
      <c r="C2081" s="177"/>
      <c r="D2081" s="178"/>
      <c r="E2081" s="178"/>
      <c r="F2081" s="178"/>
      <c r="G2081" s="178"/>
      <c r="H2081" s="178"/>
    </row>
    <row r="2082" spans="1:9" s="145" customFormat="1" ht="12.75" customHeight="1" outlineLevel="2" x14ac:dyDescent="0.2">
      <c r="A2082" s="161"/>
      <c r="B2082" s="187" t="s">
        <v>1384</v>
      </c>
      <c r="C2082" s="188" t="s">
        <v>1244</v>
      </c>
      <c r="D2082" s="189">
        <v>3</v>
      </c>
      <c r="E2082" s="103">
        <v>3802.41</v>
      </c>
      <c r="F2082" s="135">
        <f t="shared" si="73"/>
        <v>11407.23</v>
      </c>
      <c r="G2082" s="169">
        <v>3738.6</v>
      </c>
      <c r="H2082" s="135">
        <v>11215.8</v>
      </c>
      <c r="I2082" s="221"/>
    </row>
    <row r="2083" spans="1:9" s="145" customFormat="1" ht="12.75" customHeight="1" outlineLevel="1" x14ac:dyDescent="0.2">
      <c r="A2083" s="165"/>
      <c r="B2083" s="166" t="s">
        <v>1385</v>
      </c>
      <c r="C2083" s="167"/>
      <c r="D2083" s="168"/>
      <c r="E2083" s="168"/>
      <c r="F2083" s="168"/>
      <c r="G2083" s="168"/>
      <c r="H2083" s="168"/>
    </row>
    <row r="2084" spans="1:9" s="145" customFormat="1" ht="12.75" customHeight="1" outlineLevel="1" x14ac:dyDescent="0.2">
      <c r="A2084" s="175"/>
      <c r="B2084" s="176" t="s">
        <v>1386</v>
      </c>
      <c r="C2084" s="177"/>
      <c r="D2084" s="178"/>
      <c r="E2084" s="178"/>
      <c r="F2084" s="178"/>
      <c r="G2084" s="178"/>
      <c r="H2084" s="178"/>
    </row>
    <row r="2085" spans="1:9" s="145" customFormat="1" ht="12.75" customHeight="1" outlineLevel="2" x14ac:dyDescent="0.2">
      <c r="A2085" s="161"/>
      <c r="B2085" s="187" t="s">
        <v>1387</v>
      </c>
      <c r="C2085" s="188" t="s">
        <v>1244</v>
      </c>
      <c r="D2085" s="189">
        <v>2</v>
      </c>
      <c r="E2085" s="103">
        <v>3977.61</v>
      </c>
      <c r="F2085" s="135">
        <f t="shared" si="73"/>
        <v>7955.22</v>
      </c>
      <c r="G2085" s="169">
        <v>3817.07</v>
      </c>
      <c r="H2085" s="135">
        <v>7634.14</v>
      </c>
      <c r="I2085" s="221"/>
    </row>
    <row r="2086" spans="1:9" s="145" customFormat="1" ht="12.75" customHeight="1" outlineLevel="2" x14ac:dyDescent="0.2">
      <c r="A2086" s="161"/>
      <c r="B2086" s="187" t="s">
        <v>1388</v>
      </c>
      <c r="C2086" s="188" t="s">
        <v>1244</v>
      </c>
      <c r="D2086" s="189">
        <v>2</v>
      </c>
      <c r="E2086" s="329">
        <v>12301.29</v>
      </c>
      <c r="F2086" s="135">
        <f t="shared" si="73"/>
        <v>24602.58</v>
      </c>
      <c r="G2086" s="169">
        <v>7796.67</v>
      </c>
      <c r="H2086" s="135">
        <v>15593.34</v>
      </c>
      <c r="I2086" s="221">
        <f t="shared" ref="I2086" si="76">F2086-H2086</f>
        <v>9009.2400000000016</v>
      </c>
    </row>
    <row r="2087" spans="1:9" s="145" customFormat="1" ht="12.75" customHeight="1" outlineLevel="1" x14ac:dyDescent="0.2">
      <c r="A2087" s="165"/>
      <c r="B2087" s="166" t="s">
        <v>1389</v>
      </c>
      <c r="C2087" s="167"/>
      <c r="D2087" s="168"/>
      <c r="E2087" s="168"/>
      <c r="F2087" s="168"/>
      <c r="G2087" s="168"/>
      <c r="H2087" s="168"/>
    </row>
    <row r="2088" spans="1:9" s="145" customFormat="1" ht="12.75" customHeight="1" outlineLevel="1" x14ac:dyDescent="0.2">
      <c r="A2088" s="175"/>
      <c r="B2088" s="176" t="s">
        <v>1390</v>
      </c>
      <c r="C2088" s="177"/>
      <c r="D2088" s="178"/>
      <c r="E2088" s="178"/>
      <c r="F2088" s="178"/>
      <c r="G2088" s="178"/>
      <c r="H2088" s="178"/>
    </row>
    <row r="2089" spans="1:9" s="145" customFormat="1" ht="12.75" customHeight="1" outlineLevel="2" x14ac:dyDescent="0.2">
      <c r="A2089" s="161"/>
      <c r="B2089" s="190" t="s">
        <v>1391</v>
      </c>
      <c r="C2089" s="188" t="s">
        <v>1244</v>
      </c>
      <c r="D2089" s="189">
        <v>11</v>
      </c>
      <c r="E2089" s="329">
        <v>4931.59</v>
      </c>
      <c r="F2089" s="135">
        <f t="shared" si="73"/>
        <v>54247.490000000005</v>
      </c>
      <c r="G2089" s="169">
        <v>685.11</v>
      </c>
      <c r="H2089" s="135">
        <v>7536.21</v>
      </c>
      <c r="I2089" s="221">
        <f t="shared" ref="I2089:I2091" si="77">F2089-H2089</f>
        <v>46711.280000000006</v>
      </c>
    </row>
    <row r="2090" spans="1:9" s="145" customFormat="1" ht="12.75" customHeight="1" outlineLevel="2" x14ac:dyDescent="0.2">
      <c r="A2090" s="161"/>
      <c r="B2090" s="190" t="s">
        <v>1392</v>
      </c>
      <c r="C2090" s="188" t="s">
        <v>1244</v>
      </c>
      <c r="D2090" s="189">
        <v>2</v>
      </c>
      <c r="E2090" s="329">
        <v>4931.59</v>
      </c>
      <c r="F2090" s="135">
        <f t="shared" si="73"/>
        <v>9863.18</v>
      </c>
      <c r="G2090" s="169">
        <v>757.47</v>
      </c>
      <c r="H2090" s="135">
        <v>1514.94</v>
      </c>
      <c r="I2090" s="221">
        <f t="shared" si="77"/>
        <v>8348.24</v>
      </c>
    </row>
    <row r="2091" spans="1:9" s="145" customFormat="1" ht="12.75" customHeight="1" outlineLevel="2" x14ac:dyDescent="0.2">
      <c r="A2091" s="161"/>
      <c r="B2091" s="187" t="s">
        <v>1393</v>
      </c>
      <c r="C2091" s="188" t="s">
        <v>1244</v>
      </c>
      <c r="D2091" s="189">
        <v>9</v>
      </c>
      <c r="E2091" s="329">
        <v>4931.59</v>
      </c>
      <c r="F2091" s="135">
        <f t="shared" si="73"/>
        <v>44384.31</v>
      </c>
      <c r="G2091" s="169">
        <v>685.11</v>
      </c>
      <c r="H2091" s="135">
        <v>6165.99</v>
      </c>
      <c r="I2091" s="221">
        <f t="shared" si="77"/>
        <v>38218.32</v>
      </c>
    </row>
    <row r="2092" spans="1:9" s="145" customFormat="1" ht="12.75" customHeight="1" outlineLevel="1" x14ac:dyDescent="0.2">
      <c r="A2092" s="165"/>
      <c r="B2092" s="166" t="s">
        <v>1394</v>
      </c>
      <c r="C2092" s="167"/>
      <c r="D2092" s="168"/>
      <c r="E2092" s="168"/>
      <c r="F2092" s="168"/>
      <c r="G2092" s="168"/>
      <c r="H2092" s="168"/>
    </row>
    <row r="2093" spans="1:9" s="145" customFormat="1" ht="12.75" customHeight="1" outlineLevel="1" x14ac:dyDescent="0.2">
      <c r="A2093" s="161"/>
      <c r="B2093" s="170"/>
      <c r="C2093" s="163"/>
      <c r="D2093" s="164"/>
      <c r="E2093" s="164"/>
      <c r="F2093" s="164"/>
      <c r="G2093" s="164"/>
      <c r="H2093" s="164"/>
    </row>
    <row r="2094" spans="1:9" s="145" customFormat="1" ht="12.75" customHeight="1" x14ac:dyDescent="0.2">
      <c r="A2094" s="171"/>
      <c r="B2094" s="172" t="str">
        <f>B2079</f>
        <v>Equipos Varios de Fuerza</v>
      </c>
      <c r="C2094" s="173"/>
      <c r="D2094" s="174"/>
      <c r="E2094" s="174"/>
      <c r="F2094" s="174"/>
      <c r="G2094" s="174"/>
      <c r="H2094" s="174"/>
    </row>
    <row r="2095" spans="1:9" s="145" customFormat="1" ht="12.75" customHeight="1" x14ac:dyDescent="0.2">
      <c r="A2095" s="161"/>
      <c r="B2095" s="170"/>
      <c r="C2095" s="163"/>
      <c r="D2095" s="164"/>
      <c r="E2095" s="164"/>
      <c r="F2095" s="164"/>
      <c r="G2095" s="164"/>
      <c r="H2095" s="164"/>
    </row>
    <row r="2096" spans="1:9" s="145" customFormat="1" ht="12.75" customHeight="1" x14ac:dyDescent="0.2">
      <c r="A2096" s="171">
        <v>13</v>
      </c>
      <c r="B2096" s="172" t="s">
        <v>1395</v>
      </c>
      <c r="C2096" s="182"/>
      <c r="D2096" s="191"/>
      <c r="E2096" s="191"/>
      <c r="F2096" s="191"/>
      <c r="G2096" s="191"/>
      <c r="H2096" s="191"/>
    </row>
    <row r="2097" spans="1:9" s="145" customFormat="1" ht="12.75" customHeight="1" outlineLevel="1" x14ac:dyDescent="0.2">
      <c r="A2097" s="161"/>
      <c r="B2097" s="179"/>
      <c r="C2097" s="163"/>
      <c r="D2097" s="192"/>
      <c r="E2097" s="160"/>
      <c r="F2097" s="135">
        <f t="shared" si="73"/>
        <v>0</v>
      </c>
      <c r="G2097" s="192"/>
      <c r="H2097" s="192"/>
    </row>
    <row r="2098" spans="1:9" s="145" customFormat="1" ht="12.75" customHeight="1" outlineLevel="1" x14ac:dyDescent="0.2">
      <c r="A2098" s="161"/>
      <c r="B2098" s="162" t="s">
        <v>1396</v>
      </c>
      <c r="C2098" s="163" t="s">
        <v>1244</v>
      </c>
      <c r="D2098" s="164">
        <v>1</v>
      </c>
      <c r="E2098" s="103">
        <v>7372.58</v>
      </c>
      <c r="F2098" s="135">
        <f t="shared" si="73"/>
        <v>7372.58</v>
      </c>
      <c r="G2098" s="169">
        <v>16741.52</v>
      </c>
      <c r="H2098" s="135">
        <v>16741.52</v>
      </c>
      <c r="I2098" s="221"/>
    </row>
    <row r="2099" spans="1:9" s="145" customFormat="1" ht="12.75" customHeight="1" outlineLevel="1" x14ac:dyDescent="0.2">
      <c r="A2099" s="161"/>
      <c r="B2099" s="162" t="s">
        <v>1397</v>
      </c>
      <c r="C2099" s="163" t="s">
        <v>1244</v>
      </c>
      <c r="D2099" s="164">
        <v>20</v>
      </c>
      <c r="E2099" s="329">
        <v>173.66</v>
      </c>
      <c r="F2099" s="135">
        <f t="shared" si="73"/>
        <v>3473.2</v>
      </c>
      <c r="G2099" s="169">
        <v>160.16</v>
      </c>
      <c r="H2099" s="135">
        <v>3203.2</v>
      </c>
      <c r="I2099" s="221">
        <f t="shared" ref="I2099:I2142" si="78">F2099-H2099</f>
        <v>270</v>
      </c>
    </row>
    <row r="2100" spans="1:9" s="145" customFormat="1" ht="12.75" customHeight="1" outlineLevel="1" x14ac:dyDescent="0.2">
      <c r="A2100" s="161"/>
      <c r="B2100" s="162" t="s">
        <v>1398</v>
      </c>
      <c r="C2100" s="163" t="s">
        <v>1244</v>
      </c>
      <c r="D2100" s="164">
        <v>2</v>
      </c>
      <c r="E2100" s="329">
        <v>173.66</v>
      </c>
      <c r="F2100" s="135">
        <f t="shared" si="73"/>
        <v>347.32</v>
      </c>
      <c r="G2100" s="169">
        <v>160.16</v>
      </c>
      <c r="H2100" s="135">
        <v>320.32</v>
      </c>
      <c r="I2100" s="221">
        <f t="shared" si="78"/>
        <v>27</v>
      </c>
    </row>
    <row r="2101" spans="1:9" s="145" customFormat="1" ht="12.75" customHeight="1" outlineLevel="1" x14ac:dyDescent="0.2">
      <c r="A2101" s="161"/>
      <c r="B2101" s="162" t="s">
        <v>1399</v>
      </c>
      <c r="C2101" s="163" t="s">
        <v>1244</v>
      </c>
      <c r="D2101" s="164">
        <v>1</v>
      </c>
      <c r="E2101" s="329">
        <v>1475.03</v>
      </c>
      <c r="F2101" s="135">
        <f t="shared" si="73"/>
        <v>1475.03</v>
      </c>
      <c r="G2101" s="169">
        <v>1006.88</v>
      </c>
      <c r="H2101" s="135">
        <v>1006.88</v>
      </c>
      <c r="I2101" s="221">
        <f t="shared" si="78"/>
        <v>468.15</v>
      </c>
    </row>
    <row r="2102" spans="1:9" s="145" customFormat="1" ht="12.75" customHeight="1" outlineLevel="1" x14ac:dyDescent="0.2">
      <c r="A2102" s="161"/>
      <c r="B2102" s="162" t="s">
        <v>1400</v>
      </c>
      <c r="C2102" s="163" t="s">
        <v>1244</v>
      </c>
      <c r="D2102" s="164">
        <v>1</v>
      </c>
      <c r="E2102" s="329">
        <v>1485.23</v>
      </c>
      <c r="F2102" s="135">
        <f t="shared" si="73"/>
        <v>1485.23</v>
      </c>
      <c r="G2102" s="169">
        <v>1006.88</v>
      </c>
      <c r="H2102" s="135">
        <v>1006.88</v>
      </c>
      <c r="I2102" s="221">
        <f t="shared" si="78"/>
        <v>478.35</v>
      </c>
    </row>
    <row r="2103" spans="1:9" s="145" customFormat="1" ht="12.75" customHeight="1" outlineLevel="1" x14ac:dyDescent="0.2">
      <c r="A2103" s="161"/>
      <c r="B2103" s="162" t="s">
        <v>1401</v>
      </c>
      <c r="C2103" s="163" t="s">
        <v>1244</v>
      </c>
      <c r="D2103" s="164">
        <v>1</v>
      </c>
      <c r="E2103" s="329">
        <v>27962.97</v>
      </c>
      <c r="F2103" s="135">
        <f t="shared" si="73"/>
        <v>27962.97</v>
      </c>
      <c r="G2103" s="169">
        <v>7709.85</v>
      </c>
      <c r="H2103" s="135">
        <v>7709.85</v>
      </c>
      <c r="I2103" s="221">
        <f t="shared" si="78"/>
        <v>20253.120000000003</v>
      </c>
    </row>
    <row r="2104" spans="1:9" s="145" customFormat="1" ht="12.75" customHeight="1" outlineLevel="1" x14ac:dyDescent="0.2">
      <c r="A2104" s="161"/>
      <c r="B2104" s="162" t="s">
        <v>1397</v>
      </c>
      <c r="C2104" s="163" t="s">
        <v>1244</v>
      </c>
      <c r="D2104" s="164">
        <v>23</v>
      </c>
      <c r="E2104" s="329">
        <v>173.66</v>
      </c>
      <c r="F2104" s="135">
        <f t="shared" si="73"/>
        <v>3994.18</v>
      </c>
      <c r="G2104" s="169">
        <v>160.16</v>
      </c>
      <c r="H2104" s="135">
        <v>3683.68</v>
      </c>
      <c r="I2104" s="221">
        <f t="shared" si="78"/>
        <v>310.5</v>
      </c>
    </row>
    <row r="2105" spans="1:9" s="145" customFormat="1" ht="12.75" customHeight="1" outlineLevel="1" x14ac:dyDescent="0.2">
      <c r="A2105" s="161"/>
      <c r="B2105" s="162" t="s">
        <v>1402</v>
      </c>
      <c r="C2105" s="163" t="s">
        <v>1244</v>
      </c>
      <c r="D2105" s="164">
        <v>1</v>
      </c>
      <c r="E2105" s="329">
        <v>1485.23</v>
      </c>
      <c r="F2105" s="135">
        <f t="shared" ref="F2105:F2168" si="79">E2105*D2105</f>
        <v>1485.23</v>
      </c>
      <c r="G2105" s="169">
        <v>1015.21</v>
      </c>
      <c r="H2105" s="135">
        <v>1015.21</v>
      </c>
      <c r="I2105" s="221">
        <f t="shared" si="78"/>
        <v>470.02</v>
      </c>
    </row>
    <row r="2106" spans="1:9" s="145" customFormat="1" ht="12.75" customHeight="1" outlineLevel="1" x14ac:dyDescent="0.2">
      <c r="A2106" s="161"/>
      <c r="B2106" s="162" t="s">
        <v>1403</v>
      </c>
      <c r="C2106" s="163" t="s">
        <v>1244</v>
      </c>
      <c r="D2106" s="164">
        <v>1</v>
      </c>
      <c r="E2106" s="329">
        <v>27962.97</v>
      </c>
      <c r="F2106" s="135">
        <f t="shared" si="79"/>
        <v>27962.97</v>
      </c>
      <c r="G2106" s="169">
        <v>7709.85</v>
      </c>
      <c r="H2106" s="135">
        <v>7709.85</v>
      </c>
      <c r="I2106" s="221">
        <f t="shared" si="78"/>
        <v>20253.120000000003</v>
      </c>
    </row>
    <row r="2107" spans="1:9" s="145" customFormat="1" ht="12.75" customHeight="1" outlineLevel="1" x14ac:dyDescent="0.2">
      <c r="A2107" s="161"/>
      <c r="B2107" s="162" t="s">
        <v>1397</v>
      </c>
      <c r="C2107" s="163" t="s">
        <v>1244</v>
      </c>
      <c r="D2107" s="164">
        <v>23</v>
      </c>
      <c r="E2107" s="329">
        <v>173.66</v>
      </c>
      <c r="F2107" s="135">
        <f t="shared" si="79"/>
        <v>3994.18</v>
      </c>
      <c r="G2107" s="169">
        <v>160.16</v>
      </c>
      <c r="H2107" s="135">
        <v>3683.68</v>
      </c>
      <c r="I2107" s="221">
        <f t="shared" si="78"/>
        <v>310.5</v>
      </c>
    </row>
    <row r="2108" spans="1:9" s="145" customFormat="1" ht="12.75" customHeight="1" outlineLevel="1" x14ac:dyDescent="0.2">
      <c r="A2108" s="161"/>
      <c r="B2108" s="162" t="s">
        <v>1404</v>
      </c>
      <c r="C2108" s="163" t="s">
        <v>1244</v>
      </c>
      <c r="D2108" s="164">
        <v>23</v>
      </c>
      <c r="E2108" s="329">
        <v>538.11</v>
      </c>
      <c r="F2108" s="135">
        <f t="shared" si="79"/>
        <v>12376.53</v>
      </c>
      <c r="G2108" s="169">
        <v>440.44</v>
      </c>
      <c r="H2108" s="135">
        <v>10130.120000000001</v>
      </c>
      <c r="I2108" s="221">
        <f t="shared" si="78"/>
        <v>2246.41</v>
      </c>
    </row>
    <row r="2109" spans="1:9" s="145" customFormat="1" ht="12.75" customHeight="1" outlineLevel="1" x14ac:dyDescent="0.2">
      <c r="A2109" s="161"/>
      <c r="B2109" s="162" t="s">
        <v>1402</v>
      </c>
      <c r="C2109" s="163" t="s">
        <v>1244</v>
      </c>
      <c r="D2109" s="164">
        <v>1</v>
      </c>
      <c r="E2109" s="329">
        <v>1485.23</v>
      </c>
      <c r="F2109" s="135">
        <f t="shared" si="79"/>
        <v>1485.23</v>
      </c>
      <c r="G2109" s="169">
        <v>1015.21</v>
      </c>
      <c r="H2109" s="135">
        <v>1015.21</v>
      </c>
      <c r="I2109" s="221">
        <f t="shared" si="78"/>
        <v>470.02</v>
      </c>
    </row>
    <row r="2110" spans="1:9" s="145" customFormat="1" ht="12.75" customHeight="1" outlineLevel="1" x14ac:dyDescent="0.2">
      <c r="A2110" s="161"/>
      <c r="B2110" s="162" t="s">
        <v>1405</v>
      </c>
      <c r="C2110" s="163" t="s">
        <v>1244</v>
      </c>
      <c r="D2110" s="164">
        <v>1</v>
      </c>
      <c r="E2110" s="329">
        <v>27962.97</v>
      </c>
      <c r="F2110" s="135">
        <f t="shared" si="79"/>
        <v>27962.97</v>
      </c>
      <c r="G2110" s="169">
        <v>7709.85</v>
      </c>
      <c r="H2110" s="135">
        <v>7709.85</v>
      </c>
      <c r="I2110" s="221">
        <f t="shared" si="78"/>
        <v>20253.120000000003</v>
      </c>
    </row>
    <row r="2111" spans="1:9" s="145" customFormat="1" ht="12.75" customHeight="1" outlineLevel="1" x14ac:dyDescent="0.2">
      <c r="A2111" s="161"/>
      <c r="B2111" s="162" t="s">
        <v>1397</v>
      </c>
      <c r="C2111" s="163" t="s">
        <v>1244</v>
      </c>
      <c r="D2111" s="164">
        <v>23</v>
      </c>
      <c r="E2111" s="329">
        <v>173.66</v>
      </c>
      <c r="F2111" s="135">
        <f t="shared" si="79"/>
        <v>3994.18</v>
      </c>
      <c r="G2111" s="169">
        <v>160.16</v>
      </c>
      <c r="H2111" s="135">
        <v>3683.68</v>
      </c>
      <c r="I2111" s="221">
        <f t="shared" si="78"/>
        <v>310.5</v>
      </c>
    </row>
    <row r="2112" spans="1:9" s="145" customFormat="1" ht="12.75" customHeight="1" outlineLevel="1" x14ac:dyDescent="0.2">
      <c r="A2112" s="161"/>
      <c r="B2112" s="162" t="s">
        <v>1402</v>
      </c>
      <c r="C2112" s="163" t="s">
        <v>1244</v>
      </c>
      <c r="D2112" s="164">
        <v>1</v>
      </c>
      <c r="E2112" s="329">
        <v>1485.23</v>
      </c>
      <c r="F2112" s="135">
        <f t="shared" si="79"/>
        <v>1485.23</v>
      </c>
      <c r="G2112" s="169">
        <v>1015.21</v>
      </c>
      <c r="H2112" s="135">
        <v>1015.21</v>
      </c>
      <c r="I2112" s="221">
        <f t="shared" si="78"/>
        <v>470.02</v>
      </c>
    </row>
    <row r="2113" spans="1:9" s="145" customFormat="1" ht="12.75" customHeight="1" outlineLevel="1" x14ac:dyDescent="0.2">
      <c r="A2113" s="161"/>
      <c r="B2113" s="162" t="s">
        <v>1406</v>
      </c>
      <c r="C2113" s="163" t="s">
        <v>1244</v>
      </c>
      <c r="D2113" s="164">
        <v>1</v>
      </c>
      <c r="E2113" s="329">
        <v>27962.97</v>
      </c>
      <c r="F2113" s="135">
        <f t="shared" si="79"/>
        <v>27962.97</v>
      </c>
      <c r="G2113" s="169">
        <v>7709.85</v>
      </c>
      <c r="H2113" s="135">
        <v>7709.85</v>
      </c>
      <c r="I2113" s="221">
        <f t="shared" si="78"/>
        <v>20253.120000000003</v>
      </c>
    </row>
    <row r="2114" spans="1:9" s="145" customFormat="1" ht="12.75" customHeight="1" outlineLevel="1" x14ac:dyDescent="0.2">
      <c r="A2114" s="161"/>
      <c r="B2114" s="162" t="s">
        <v>1397</v>
      </c>
      <c r="C2114" s="163" t="s">
        <v>1244</v>
      </c>
      <c r="D2114" s="164">
        <v>23</v>
      </c>
      <c r="E2114" s="329">
        <v>173.66</v>
      </c>
      <c r="F2114" s="135">
        <f t="shared" si="79"/>
        <v>3994.18</v>
      </c>
      <c r="G2114" s="169">
        <v>160.16</v>
      </c>
      <c r="H2114" s="135">
        <v>3683.68</v>
      </c>
      <c r="I2114" s="221">
        <f t="shared" si="78"/>
        <v>310.5</v>
      </c>
    </row>
    <row r="2115" spans="1:9" s="145" customFormat="1" ht="12.75" customHeight="1" outlineLevel="1" x14ac:dyDescent="0.2">
      <c r="A2115" s="161"/>
      <c r="B2115" s="162" t="s">
        <v>1402</v>
      </c>
      <c r="C2115" s="163" t="s">
        <v>1244</v>
      </c>
      <c r="D2115" s="164">
        <v>1</v>
      </c>
      <c r="E2115" s="329">
        <v>1485.23</v>
      </c>
      <c r="F2115" s="135">
        <f t="shared" si="79"/>
        <v>1485.23</v>
      </c>
      <c r="G2115" s="169">
        <v>1015.21</v>
      </c>
      <c r="H2115" s="135">
        <v>1015.21</v>
      </c>
      <c r="I2115" s="221">
        <f t="shared" si="78"/>
        <v>470.02</v>
      </c>
    </row>
    <row r="2116" spans="1:9" s="145" customFormat="1" ht="12.75" customHeight="1" outlineLevel="1" x14ac:dyDescent="0.2">
      <c r="A2116" s="161"/>
      <c r="B2116" s="162" t="s">
        <v>1407</v>
      </c>
      <c r="C2116" s="163" t="s">
        <v>1244</v>
      </c>
      <c r="D2116" s="164">
        <v>1</v>
      </c>
      <c r="E2116" s="329">
        <v>27962.97</v>
      </c>
      <c r="F2116" s="135">
        <f t="shared" si="79"/>
        <v>27962.97</v>
      </c>
      <c r="G2116" s="169">
        <v>7709.85</v>
      </c>
      <c r="H2116" s="135">
        <v>7709.85</v>
      </c>
      <c r="I2116" s="221">
        <f t="shared" si="78"/>
        <v>20253.120000000003</v>
      </c>
    </row>
    <row r="2117" spans="1:9" s="145" customFormat="1" ht="12.75" customHeight="1" outlineLevel="1" x14ac:dyDescent="0.2">
      <c r="A2117" s="161"/>
      <c r="B2117" s="162" t="s">
        <v>1397</v>
      </c>
      <c r="C2117" s="163" t="s">
        <v>1244</v>
      </c>
      <c r="D2117" s="164">
        <v>23</v>
      </c>
      <c r="E2117" s="329">
        <v>173.66</v>
      </c>
      <c r="F2117" s="135">
        <f t="shared" si="79"/>
        <v>3994.18</v>
      </c>
      <c r="G2117" s="169">
        <v>160.16</v>
      </c>
      <c r="H2117" s="135">
        <v>3683.68</v>
      </c>
      <c r="I2117" s="221">
        <f t="shared" si="78"/>
        <v>310.5</v>
      </c>
    </row>
    <row r="2118" spans="1:9" s="145" customFormat="1" ht="12.75" customHeight="1" outlineLevel="1" x14ac:dyDescent="0.2">
      <c r="A2118" s="161"/>
      <c r="B2118" s="162" t="s">
        <v>1402</v>
      </c>
      <c r="C2118" s="163" t="s">
        <v>1244</v>
      </c>
      <c r="D2118" s="164">
        <v>1</v>
      </c>
      <c r="E2118" s="329">
        <v>1485.23</v>
      </c>
      <c r="F2118" s="135">
        <f t="shared" si="79"/>
        <v>1485.23</v>
      </c>
      <c r="G2118" s="169">
        <v>1015.21</v>
      </c>
      <c r="H2118" s="135">
        <v>1015.21</v>
      </c>
      <c r="I2118" s="221">
        <f t="shared" si="78"/>
        <v>470.02</v>
      </c>
    </row>
    <row r="2119" spans="1:9" s="145" customFormat="1" ht="12.75" customHeight="1" outlineLevel="1" x14ac:dyDescent="0.2">
      <c r="A2119" s="161"/>
      <c r="B2119" s="162" t="s">
        <v>1408</v>
      </c>
      <c r="C2119" s="163" t="s">
        <v>1244</v>
      </c>
      <c r="D2119" s="164">
        <v>1</v>
      </c>
      <c r="E2119" s="329">
        <v>27962.97</v>
      </c>
      <c r="F2119" s="135">
        <f t="shared" si="79"/>
        <v>27962.97</v>
      </c>
      <c r="G2119" s="169">
        <v>7709.85</v>
      </c>
      <c r="H2119" s="135">
        <v>7709.85</v>
      </c>
      <c r="I2119" s="221">
        <f t="shared" si="78"/>
        <v>20253.120000000003</v>
      </c>
    </row>
    <row r="2120" spans="1:9" s="145" customFormat="1" ht="12.75" customHeight="1" outlineLevel="1" x14ac:dyDescent="0.2">
      <c r="A2120" s="161"/>
      <c r="B2120" s="162" t="s">
        <v>1397</v>
      </c>
      <c r="C2120" s="163" t="s">
        <v>1244</v>
      </c>
      <c r="D2120" s="164">
        <v>23</v>
      </c>
      <c r="E2120" s="329">
        <v>173.66</v>
      </c>
      <c r="F2120" s="135">
        <f t="shared" si="79"/>
        <v>3994.18</v>
      </c>
      <c r="G2120" s="169">
        <v>160.16</v>
      </c>
      <c r="H2120" s="135">
        <v>3683.68</v>
      </c>
      <c r="I2120" s="221">
        <f t="shared" si="78"/>
        <v>310.5</v>
      </c>
    </row>
    <row r="2121" spans="1:9" s="145" customFormat="1" ht="12.75" customHeight="1" outlineLevel="1" x14ac:dyDescent="0.2">
      <c r="A2121" s="161"/>
      <c r="B2121" s="162" t="s">
        <v>1402</v>
      </c>
      <c r="C2121" s="163" t="s">
        <v>1244</v>
      </c>
      <c r="D2121" s="164">
        <v>1</v>
      </c>
      <c r="E2121" s="329">
        <v>1485.23</v>
      </c>
      <c r="F2121" s="135">
        <f t="shared" si="79"/>
        <v>1485.23</v>
      </c>
      <c r="G2121" s="169">
        <v>1015.21</v>
      </c>
      <c r="H2121" s="135">
        <v>1015.21</v>
      </c>
      <c r="I2121" s="221">
        <f t="shared" si="78"/>
        <v>470.02</v>
      </c>
    </row>
    <row r="2122" spans="1:9" s="145" customFormat="1" ht="12.75" customHeight="1" outlineLevel="1" x14ac:dyDescent="0.2">
      <c r="A2122" s="161"/>
      <c r="B2122" s="162" t="s">
        <v>1409</v>
      </c>
      <c r="C2122" s="163" t="s">
        <v>1244</v>
      </c>
      <c r="D2122" s="164">
        <v>1</v>
      </c>
      <c r="E2122" s="329">
        <v>27962.97</v>
      </c>
      <c r="F2122" s="135">
        <f t="shared" si="79"/>
        <v>27962.97</v>
      </c>
      <c r="G2122" s="169">
        <v>7709.85</v>
      </c>
      <c r="H2122" s="135">
        <v>7709.85</v>
      </c>
      <c r="I2122" s="221">
        <f t="shared" si="78"/>
        <v>20253.120000000003</v>
      </c>
    </row>
    <row r="2123" spans="1:9" s="145" customFormat="1" ht="12.75" customHeight="1" outlineLevel="1" x14ac:dyDescent="0.2">
      <c r="A2123" s="161"/>
      <c r="B2123" s="162" t="s">
        <v>1397</v>
      </c>
      <c r="C2123" s="163" t="s">
        <v>1244</v>
      </c>
      <c r="D2123" s="164">
        <v>23</v>
      </c>
      <c r="E2123" s="329">
        <v>173.66</v>
      </c>
      <c r="F2123" s="135">
        <f t="shared" si="79"/>
        <v>3994.18</v>
      </c>
      <c r="G2123" s="169">
        <v>160.16</v>
      </c>
      <c r="H2123" s="135">
        <v>3683.68</v>
      </c>
      <c r="I2123" s="221">
        <f t="shared" si="78"/>
        <v>310.5</v>
      </c>
    </row>
    <row r="2124" spans="1:9" s="145" customFormat="1" ht="12.75" customHeight="1" outlineLevel="1" x14ac:dyDescent="0.2">
      <c r="A2124" s="161"/>
      <c r="B2124" s="162" t="s">
        <v>1402</v>
      </c>
      <c r="C2124" s="163" t="s">
        <v>1244</v>
      </c>
      <c r="D2124" s="164">
        <v>1</v>
      </c>
      <c r="E2124" s="329">
        <v>1485.23</v>
      </c>
      <c r="F2124" s="135">
        <f t="shared" si="79"/>
        <v>1485.23</v>
      </c>
      <c r="G2124" s="169">
        <v>1015.21</v>
      </c>
      <c r="H2124" s="135">
        <v>1015.21</v>
      </c>
      <c r="I2124" s="221">
        <f t="shared" si="78"/>
        <v>470.02</v>
      </c>
    </row>
    <row r="2125" spans="1:9" s="145" customFormat="1" ht="12.75" customHeight="1" outlineLevel="1" x14ac:dyDescent="0.2">
      <c r="A2125" s="161"/>
      <c r="B2125" s="162" t="s">
        <v>1410</v>
      </c>
      <c r="C2125" s="163" t="s">
        <v>1244</v>
      </c>
      <c r="D2125" s="164">
        <v>1</v>
      </c>
      <c r="E2125" s="329">
        <v>27962.97</v>
      </c>
      <c r="F2125" s="135">
        <f t="shared" si="79"/>
        <v>27962.97</v>
      </c>
      <c r="G2125" s="169">
        <v>6017.54</v>
      </c>
      <c r="H2125" s="135">
        <v>6017.54</v>
      </c>
      <c r="I2125" s="221">
        <f t="shared" si="78"/>
        <v>21945.43</v>
      </c>
    </row>
    <row r="2126" spans="1:9" s="145" customFormat="1" ht="12.75" customHeight="1" outlineLevel="1" x14ac:dyDescent="0.2">
      <c r="A2126" s="161"/>
      <c r="B2126" s="162" t="s">
        <v>1397</v>
      </c>
      <c r="C2126" s="163" t="s">
        <v>1244</v>
      </c>
      <c r="D2126" s="164">
        <v>1</v>
      </c>
      <c r="E2126" s="329">
        <v>173.66</v>
      </c>
      <c r="F2126" s="135">
        <f t="shared" si="79"/>
        <v>173.66</v>
      </c>
      <c r="G2126" s="169">
        <v>160.16</v>
      </c>
      <c r="H2126" s="135">
        <v>160.16</v>
      </c>
      <c r="I2126" s="221">
        <f t="shared" si="78"/>
        <v>13.5</v>
      </c>
    </row>
    <row r="2127" spans="1:9" s="145" customFormat="1" ht="12.75" customHeight="1" outlineLevel="1" x14ac:dyDescent="0.2">
      <c r="A2127" s="161"/>
      <c r="B2127" s="162" t="s">
        <v>1398</v>
      </c>
      <c r="C2127" s="163" t="s">
        <v>1244</v>
      </c>
      <c r="D2127" s="164">
        <v>2</v>
      </c>
      <c r="E2127" s="329">
        <v>173.66</v>
      </c>
      <c r="F2127" s="135">
        <f t="shared" si="79"/>
        <v>347.32</v>
      </c>
      <c r="G2127" s="169">
        <v>160.16</v>
      </c>
      <c r="H2127" s="135">
        <v>320.32</v>
      </c>
      <c r="I2127" s="221">
        <f t="shared" si="78"/>
        <v>27</v>
      </c>
    </row>
    <row r="2128" spans="1:9" s="145" customFormat="1" ht="12.75" customHeight="1" outlineLevel="1" x14ac:dyDescent="0.2">
      <c r="A2128" s="161"/>
      <c r="B2128" s="162" t="s">
        <v>1400</v>
      </c>
      <c r="C2128" s="163" t="s">
        <v>1244</v>
      </c>
      <c r="D2128" s="164">
        <v>1</v>
      </c>
      <c r="E2128" s="329">
        <v>1485.23</v>
      </c>
      <c r="F2128" s="135">
        <f t="shared" si="79"/>
        <v>1485.23</v>
      </c>
      <c r="G2128" s="169">
        <v>1006.88</v>
      </c>
      <c r="H2128" s="135">
        <v>1006.88</v>
      </c>
      <c r="I2128" s="221">
        <f t="shared" si="78"/>
        <v>478.35</v>
      </c>
    </row>
    <row r="2129" spans="1:9" s="145" customFormat="1" ht="12.75" customHeight="1" outlineLevel="1" x14ac:dyDescent="0.2">
      <c r="A2129" s="161"/>
      <c r="B2129" s="162" t="s">
        <v>1411</v>
      </c>
      <c r="C2129" s="163" t="s">
        <v>1244</v>
      </c>
      <c r="D2129" s="164">
        <v>1</v>
      </c>
      <c r="E2129" s="329">
        <v>39868.44</v>
      </c>
      <c r="F2129" s="135">
        <f t="shared" si="79"/>
        <v>39868.44</v>
      </c>
      <c r="G2129" s="169">
        <v>16741.52</v>
      </c>
      <c r="H2129" s="135">
        <v>16741.52</v>
      </c>
      <c r="I2129" s="221">
        <f t="shared" si="78"/>
        <v>23126.920000000002</v>
      </c>
    </row>
    <row r="2130" spans="1:9" s="145" customFormat="1" ht="12.75" customHeight="1" outlineLevel="1" x14ac:dyDescent="0.2">
      <c r="A2130" s="161"/>
      <c r="B2130" s="162" t="s">
        <v>1397</v>
      </c>
      <c r="C2130" s="163" t="s">
        <v>1244</v>
      </c>
      <c r="D2130" s="164">
        <v>8</v>
      </c>
      <c r="E2130" s="329">
        <v>173.66</v>
      </c>
      <c r="F2130" s="135">
        <f t="shared" si="79"/>
        <v>1389.28</v>
      </c>
      <c r="G2130" s="169">
        <v>160.16</v>
      </c>
      <c r="H2130" s="135">
        <v>1281.28</v>
      </c>
      <c r="I2130" s="221">
        <f t="shared" si="78"/>
        <v>108</v>
      </c>
    </row>
    <row r="2131" spans="1:9" s="145" customFormat="1" ht="12.75" customHeight="1" outlineLevel="1" x14ac:dyDescent="0.2">
      <c r="A2131" s="161"/>
      <c r="B2131" s="162" t="s">
        <v>1412</v>
      </c>
      <c r="C2131" s="163" t="s">
        <v>1244</v>
      </c>
      <c r="D2131" s="164">
        <v>5</v>
      </c>
      <c r="E2131" s="329">
        <v>1475.03</v>
      </c>
      <c r="F2131" s="135">
        <f t="shared" si="79"/>
        <v>7375.15</v>
      </c>
      <c r="G2131" s="169">
        <v>1006.88</v>
      </c>
      <c r="H2131" s="135">
        <v>5034.3999999999996</v>
      </c>
      <c r="I2131" s="221">
        <f t="shared" si="78"/>
        <v>2340.75</v>
      </c>
    </row>
    <row r="2132" spans="1:9" s="145" customFormat="1" ht="12.75" customHeight="1" outlineLevel="1" x14ac:dyDescent="0.2">
      <c r="A2132" s="161"/>
      <c r="B2132" s="162" t="s">
        <v>1399</v>
      </c>
      <c r="C2132" s="163" t="s">
        <v>1244</v>
      </c>
      <c r="D2132" s="164">
        <v>1</v>
      </c>
      <c r="E2132" s="329">
        <v>1475.03</v>
      </c>
      <c r="F2132" s="135">
        <f t="shared" si="79"/>
        <v>1475.03</v>
      </c>
      <c r="G2132" s="169">
        <v>1006.88</v>
      </c>
      <c r="H2132" s="135">
        <v>1006.88</v>
      </c>
      <c r="I2132" s="221">
        <f t="shared" si="78"/>
        <v>468.15</v>
      </c>
    </row>
    <row r="2133" spans="1:9" s="145" customFormat="1" ht="12.75" customHeight="1" outlineLevel="1" x14ac:dyDescent="0.2">
      <c r="A2133" s="161"/>
      <c r="B2133" s="162" t="s">
        <v>1413</v>
      </c>
      <c r="C2133" s="163" t="s">
        <v>1244</v>
      </c>
      <c r="D2133" s="164">
        <v>1</v>
      </c>
      <c r="E2133" s="329">
        <v>22682.63</v>
      </c>
      <c r="F2133" s="135">
        <f t="shared" si="79"/>
        <v>22682.63</v>
      </c>
      <c r="G2133" s="169">
        <v>5032.6000000000004</v>
      </c>
      <c r="H2133" s="135">
        <v>5032.6000000000004</v>
      </c>
      <c r="I2133" s="221">
        <f t="shared" si="78"/>
        <v>17650.03</v>
      </c>
    </row>
    <row r="2134" spans="1:9" s="145" customFormat="1" ht="12.75" customHeight="1" outlineLevel="1" x14ac:dyDescent="0.2">
      <c r="A2134" s="161"/>
      <c r="B2134" s="162" t="s">
        <v>1397</v>
      </c>
      <c r="C2134" s="163" t="s">
        <v>1244</v>
      </c>
      <c r="D2134" s="164">
        <v>11</v>
      </c>
      <c r="E2134" s="329">
        <v>173.66</v>
      </c>
      <c r="F2134" s="135">
        <f t="shared" si="79"/>
        <v>1910.26</v>
      </c>
      <c r="G2134" s="169">
        <v>160.16</v>
      </c>
      <c r="H2134" s="135">
        <v>1761.76</v>
      </c>
      <c r="I2134" s="221">
        <f t="shared" si="78"/>
        <v>148.5</v>
      </c>
    </row>
    <row r="2135" spans="1:9" s="145" customFormat="1" ht="12.75" customHeight="1" outlineLevel="1" x14ac:dyDescent="0.2">
      <c r="A2135" s="161"/>
      <c r="B2135" s="162" t="s">
        <v>1414</v>
      </c>
      <c r="C2135" s="163" t="s">
        <v>1244</v>
      </c>
      <c r="D2135" s="164">
        <v>2</v>
      </c>
      <c r="E2135" s="329">
        <v>538.11</v>
      </c>
      <c r="F2135" s="135">
        <f t="shared" si="79"/>
        <v>1076.22</v>
      </c>
      <c r="G2135" s="169">
        <v>440.44</v>
      </c>
      <c r="H2135" s="135">
        <v>880.88</v>
      </c>
      <c r="I2135" s="221">
        <f t="shared" si="78"/>
        <v>195.34000000000003</v>
      </c>
    </row>
    <row r="2136" spans="1:9" s="145" customFormat="1" ht="12.75" customHeight="1" outlineLevel="1" x14ac:dyDescent="0.2">
      <c r="A2136" s="161"/>
      <c r="B2136" s="162" t="s">
        <v>1412</v>
      </c>
      <c r="C2136" s="163" t="s">
        <v>1244</v>
      </c>
      <c r="D2136" s="164">
        <v>1</v>
      </c>
      <c r="E2136" s="329">
        <v>1475.03</v>
      </c>
      <c r="F2136" s="135">
        <f t="shared" si="79"/>
        <v>1475.03</v>
      </c>
      <c r="G2136" s="169">
        <v>1006.88</v>
      </c>
      <c r="H2136" s="135">
        <v>1006.88</v>
      </c>
      <c r="I2136" s="221">
        <f t="shared" si="78"/>
        <v>468.15</v>
      </c>
    </row>
    <row r="2137" spans="1:9" s="145" customFormat="1" ht="12.75" customHeight="1" outlineLevel="1" x14ac:dyDescent="0.2">
      <c r="A2137" s="161"/>
      <c r="B2137" s="162" t="s">
        <v>1415</v>
      </c>
      <c r="C2137" s="163" t="s">
        <v>1244</v>
      </c>
      <c r="D2137" s="164">
        <v>1</v>
      </c>
      <c r="E2137" s="329">
        <v>22682.63</v>
      </c>
      <c r="F2137" s="135">
        <f t="shared" si="79"/>
        <v>22682.63</v>
      </c>
      <c r="G2137" s="169">
        <v>5032.6000000000004</v>
      </c>
      <c r="H2137" s="135">
        <v>5032.6000000000004</v>
      </c>
      <c r="I2137" s="221">
        <f t="shared" si="78"/>
        <v>17650.03</v>
      </c>
    </row>
    <row r="2138" spans="1:9" s="145" customFormat="1" ht="12.75" customHeight="1" outlineLevel="1" x14ac:dyDescent="0.2">
      <c r="A2138" s="161"/>
      <c r="B2138" s="162" t="s">
        <v>1397</v>
      </c>
      <c r="C2138" s="163" t="s">
        <v>1244</v>
      </c>
      <c r="D2138" s="164">
        <v>11</v>
      </c>
      <c r="E2138" s="329">
        <v>173.66</v>
      </c>
      <c r="F2138" s="135">
        <f t="shared" si="79"/>
        <v>1910.26</v>
      </c>
      <c r="G2138" s="169">
        <v>160.16</v>
      </c>
      <c r="H2138" s="135">
        <v>1761.76</v>
      </c>
      <c r="I2138" s="221">
        <f t="shared" si="78"/>
        <v>148.5</v>
      </c>
    </row>
    <row r="2139" spans="1:9" s="145" customFormat="1" ht="12.75" customHeight="1" outlineLevel="1" x14ac:dyDescent="0.2">
      <c r="A2139" s="161"/>
      <c r="B2139" s="162" t="s">
        <v>1414</v>
      </c>
      <c r="C2139" s="163" t="s">
        <v>1244</v>
      </c>
      <c r="D2139" s="164">
        <v>3</v>
      </c>
      <c r="E2139" s="329">
        <v>538.11</v>
      </c>
      <c r="F2139" s="135">
        <f t="shared" si="79"/>
        <v>1614.33</v>
      </c>
      <c r="G2139" s="169">
        <v>440.44</v>
      </c>
      <c r="H2139" s="135">
        <v>1321.32</v>
      </c>
      <c r="I2139" s="221">
        <f t="shared" si="78"/>
        <v>293.01</v>
      </c>
    </row>
    <row r="2140" spans="1:9" s="145" customFormat="1" ht="12.75" customHeight="1" outlineLevel="1" x14ac:dyDescent="0.2">
      <c r="A2140" s="161"/>
      <c r="B2140" s="162" t="s">
        <v>1416</v>
      </c>
      <c r="C2140" s="163" t="s">
        <v>1244</v>
      </c>
      <c r="D2140" s="164">
        <v>1</v>
      </c>
      <c r="E2140" s="329">
        <v>22682.63</v>
      </c>
      <c r="F2140" s="135">
        <f t="shared" si="79"/>
        <v>22682.63</v>
      </c>
      <c r="G2140" s="169">
        <v>7709.85</v>
      </c>
      <c r="H2140" s="135">
        <v>7709.85</v>
      </c>
      <c r="I2140" s="221">
        <f t="shared" si="78"/>
        <v>14972.78</v>
      </c>
    </row>
    <row r="2141" spans="1:9" s="145" customFormat="1" ht="12.75" customHeight="1" outlineLevel="1" x14ac:dyDescent="0.2">
      <c r="A2141" s="161"/>
      <c r="B2141" s="162" t="s">
        <v>1397</v>
      </c>
      <c r="C2141" s="163" t="s">
        <v>1244</v>
      </c>
      <c r="D2141" s="164">
        <v>12</v>
      </c>
      <c r="E2141" s="329">
        <v>173.66</v>
      </c>
      <c r="F2141" s="135">
        <f t="shared" si="79"/>
        <v>2083.92</v>
      </c>
      <c r="G2141" s="169">
        <v>160.16</v>
      </c>
      <c r="H2141" s="135">
        <v>1921.92</v>
      </c>
      <c r="I2141" s="221">
        <f t="shared" si="78"/>
        <v>162</v>
      </c>
    </row>
    <row r="2142" spans="1:9" s="145" customFormat="1" ht="12.75" customHeight="1" outlineLevel="1" x14ac:dyDescent="0.2">
      <c r="A2142" s="161"/>
      <c r="B2142" s="162" t="s">
        <v>1414</v>
      </c>
      <c r="C2142" s="163" t="s">
        <v>1244</v>
      </c>
      <c r="D2142" s="164">
        <v>3</v>
      </c>
      <c r="E2142" s="329">
        <v>538.11</v>
      </c>
      <c r="F2142" s="135">
        <f t="shared" si="79"/>
        <v>1614.33</v>
      </c>
      <c r="G2142" s="169">
        <v>440.44</v>
      </c>
      <c r="H2142" s="135">
        <v>1321.32</v>
      </c>
      <c r="I2142" s="221">
        <f t="shared" si="78"/>
        <v>293.01</v>
      </c>
    </row>
    <row r="2143" spans="1:9" s="145" customFormat="1" ht="12.75" customHeight="1" outlineLevel="1" x14ac:dyDescent="0.2">
      <c r="A2143" s="161"/>
      <c r="B2143" s="170"/>
      <c r="C2143" s="163"/>
      <c r="D2143" s="164"/>
      <c r="E2143" s="164"/>
      <c r="F2143" s="164"/>
      <c r="G2143" s="164"/>
      <c r="H2143" s="164"/>
    </row>
    <row r="2144" spans="1:9" s="145" customFormat="1" ht="12.75" customHeight="1" x14ac:dyDescent="0.2">
      <c r="A2144" s="171"/>
      <c r="B2144" s="172" t="str">
        <f>B2096</f>
        <v>Tableros Generales de Distribución de Alumbrado, Contactos y Fuerza</v>
      </c>
      <c r="C2144" s="173"/>
      <c r="D2144" s="174"/>
      <c r="E2144" s="174"/>
      <c r="F2144" s="174"/>
      <c r="G2144" s="174"/>
      <c r="H2144" s="174"/>
    </row>
    <row r="2145" spans="1:9" s="145" customFormat="1" ht="12.75" customHeight="1" x14ac:dyDescent="0.2">
      <c r="A2145" s="161"/>
      <c r="B2145" s="170"/>
      <c r="C2145" s="163"/>
      <c r="D2145" s="164"/>
      <c r="E2145" s="164"/>
      <c r="F2145" s="164"/>
      <c r="G2145" s="164"/>
      <c r="H2145" s="164"/>
    </row>
    <row r="2146" spans="1:9" s="145" customFormat="1" ht="12.75" customHeight="1" x14ac:dyDescent="0.2">
      <c r="A2146" s="171">
        <v>14</v>
      </c>
      <c r="B2146" s="172" t="s">
        <v>1417</v>
      </c>
      <c r="C2146" s="182"/>
      <c r="D2146" s="191"/>
      <c r="E2146" s="191"/>
      <c r="F2146" s="191"/>
      <c r="G2146" s="191"/>
      <c r="H2146" s="191"/>
    </row>
    <row r="2147" spans="1:9" s="145" customFormat="1" ht="12.75" customHeight="1" outlineLevel="1" x14ac:dyDescent="0.2">
      <c r="A2147" s="175"/>
      <c r="B2147" s="176" t="s">
        <v>1418</v>
      </c>
      <c r="C2147" s="177"/>
      <c r="D2147" s="193"/>
      <c r="E2147" s="193"/>
      <c r="F2147" s="193"/>
      <c r="G2147" s="193"/>
      <c r="H2147" s="193"/>
    </row>
    <row r="2148" spans="1:9" s="145" customFormat="1" ht="12.75" customHeight="1" outlineLevel="2" x14ac:dyDescent="0.2">
      <c r="A2148" s="161"/>
      <c r="B2148" s="162" t="s">
        <v>1419</v>
      </c>
      <c r="C2148" s="163" t="s">
        <v>1244</v>
      </c>
      <c r="D2148" s="164">
        <v>1</v>
      </c>
      <c r="E2148" s="329">
        <v>94629.41</v>
      </c>
      <c r="F2148" s="135">
        <f t="shared" si="79"/>
        <v>94629.41</v>
      </c>
      <c r="G2148" s="169">
        <v>80680.350000000006</v>
      </c>
      <c r="H2148" s="135">
        <v>80680.350000000006</v>
      </c>
      <c r="I2148" s="221">
        <f t="shared" ref="I2148:I2156" si="80">F2148-H2148</f>
        <v>13949.059999999998</v>
      </c>
    </row>
    <row r="2149" spans="1:9" s="145" customFormat="1" ht="12.75" customHeight="1" outlineLevel="2" x14ac:dyDescent="0.2">
      <c r="A2149" s="161"/>
      <c r="B2149" s="162" t="s">
        <v>1420</v>
      </c>
      <c r="C2149" s="163" t="s">
        <v>1244</v>
      </c>
      <c r="D2149" s="164">
        <v>1</v>
      </c>
      <c r="E2149" s="329">
        <v>6672.73</v>
      </c>
      <c r="F2149" s="135">
        <f t="shared" si="79"/>
        <v>6672.73</v>
      </c>
      <c r="G2149" s="169">
        <v>4684.05</v>
      </c>
      <c r="H2149" s="135">
        <v>4684.05</v>
      </c>
      <c r="I2149" s="221">
        <f t="shared" si="80"/>
        <v>1988.6799999999994</v>
      </c>
    </row>
    <row r="2150" spans="1:9" s="145" customFormat="1" ht="12.75" customHeight="1" outlineLevel="2" x14ac:dyDescent="0.2">
      <c r="A2150" s="161"/>
      <c r="B2150" s="162" t="s">
        <v>1421</v>
      </c>
      <c r="C2150" s="163" t="s">
        <v>1244</v>
      </c>
      <c r="D2150" s="164">
        <v>5</v>
      </c>
      <c r="E2150" s="329">
        <v>5214.2</v>
      </c>
      <c r="F2150" s="135">
        <f t="shared" si="79"/>
        <v>26071</v>
      </c>
      <c r="G2150" s="169">
        <v>4684.05</v>
      </c>
      <c r="H2150" s="135">
        <v>23420.25</v>
      </c>
      <c r="I2150" s="221">
        <f t="shared" si="80"/>
        <v>2650.75</v>
      </c>
    </row>
    <row r="2151" spans="1:9" s="145" customFormat="1" ht="12.75" customHeight="1" outlineLevel="2" x14ac:dyDescent="0.2">
      <c r="A2151" s="161"/>
      <c r="B2151" s="162" t="s">
        <v>1422</v>
      </c>
      <c r="C2151" s="163" t="s">
        <v>1244</v>
      </c>
      <c r="D2151" s="164">
        <v>2</v>
      </c>
      <c r="E2151" s="329">
        <v>6007.33</v>
      </c>
      <c r="F2151" s="135">
        <f t="shared" si="79"/>
        <v>12014.66</v>
      </c>
      <c r="G2151" s="169">
        <v>5191.42</v>
      </c>
      <c r="H2151" s="135">
        <v>10382.84</v>
      </c>
      <c r="I2151" s="221">
        <f t="shared" si="80"/>
        <v>1631.8199999999997</v>
      </c>
    </row>
    <row r="2152" spans="1:9" s="145" customFormat="1" ht="12.75" customHeight="1" outlineLevel="2" x14ac:dyDescent="0.2">
      <c r="A2152" s="161"/>
      <c r="B2152" s="162" t="s">
        <v>1423</v>
      </c>
      <c r="C2152" s="163" t="s">
        <v>1244</v>
      </c>
      <c r="D2152" s="164">
        <v>2</v>
      </c>
      <c r="E2152" s="329">
        <v>5189.03</v>
      </c>
      <c r="F2152" s="135">
        <f t="shared" si="79"/>
        <v>10378.06</v>
      </c>
      <c r="G2152" s="169">
        <v>4684.05</v>
      </c>
      <c r="H2152" s="135">
        <v>9368.1</v>
      </c>
      <c r="I2152" s="221">
        <f t="shared" si="80"/>
        <v>1009.9599999999991</v>
      </c>
    </row>
    <row r="2153" spans="1:9" s="145" customFormat="1" ht="12.75" customHeight="1" outlineLevel="2" x14ac:dyDescent="0.2">
      <c r="A2153" s="161"/>
      <c r="B2153" s="162" t="s">
        <v>1424</v>
      </c>
      <c r="C2153" s="163" t="s">
        <v>1244</v>
      </c>
      <c r="D2153" s="164">
        <v>1</v>
      </c>
      <c r="E2153" s="329">
        <v>6007.33</v>
      </c>
      <c r="F2153" s="135">
        <f t="shared" si="79"/>
        <v>6007.33</v>
      </c>
      <c r="G2153" s="169">
        <v>5191.42</v>
      </c>
      <c r="H2153" s="135">
        <v>5191.42</v>
      </c>
      <c r="I2153" s="221">
        <f t="shared" si="80"/>
        <v>815.90999999999985</v>
      </c>
    </row>
    <row r="2154" spans="1:9" s="145" customFormat="1" ht="12.75" customHeight="1" outlineLevel="2" x14ac:dyDescent="0.2">
      <c r="A2154" s="161"/>
      <c r="B2154" s="162" t="s">
        <v>1425</v>
      </c>
      <c r="C2154" s="163" t="s">
        <v>1244</v>
      </c>
      <c r="D2154" s="164">
        <v>1</v>
      </c>
      <c r="E2154" s="103">
        <v>28574.27</v>
      </c>
      <c r="F2154" s="135">
        <f t="shared" si="79"/>
        <v>28574.27</v>
      </c>
      <c r="G2154" s="169">
        <v>43065.279999999999</v>
      </c>
      <c r="H2154" s="135">
        <v>43065.279999999999</v>
      </c>
      <c r="I2154" s="221"/>
    </row>
    <row r="2155" spans="1:9" s="145" customFormat="1" ht="12.75" customHeight="1" outlineLevel="2" x14ac:dyDescent="0.2">
      <c r="A2155" s="161"/>
      <c r="B2155" s="162" t="s">
        <v>1426</v>
      </c>
      <c r="C2155" s="163" t="s">
        <v>1244</v>
      </c>
      <c r="D2155" s="164">
        <v>1</v>
      </c>
      <c r="E2155" s="103">
        <v>29949.9</v>
      </c>
      <c r="F2155" s="135">
        <f t="shared" si="79"/>
        <v>29949.9</v>
      </c>
      <c r="G2155" s="169">
        <v>56908.34</v>
      </c>
      <c r="H2155" s="135">
        <v>56908.34</v>
      </c>
      <c r="I2155" s="221"/>
    </row>
    <row r="2156" spans="1:9" s="145" customFormat="1" ht="12.75" customHeight="1" outlineLevel="2" x14ac:dyDescent="0.2">
      <c r="A2156" s="161"/>
      <c r="B2156" s="194" t="s">
        <v>1427</v>
      </c>
      <c r="C2156" s="163" t="s">
        <v>1428</v>
      </c>
      <c r="D2156" s="164">
        <v>1</v>
      </c>
      <c r="E2156" s="329">
        <v>1616.59</v>
      </c>
      <c r="F2156" s="135">
        <f t="shared" si="79"/>
        <v>1616.59</v>
      </c>
      <c r="G2156" s="169">
        <v>243.24</v>
      </c>
      <c r="H2156" s="135">
        <v>243.24</v>
      </c>
      <c r="I2156" s="221">
        <f t="shared" si="80"/>
        <v>1373.35</v>
      </c>
    </row>
    <row r="2157" spans="1:9" s="145" customFormat="1" ht="12.75" customHeight="1" outlineLevel="2" x14ac:dyDescent="0.2">
      <c r="A2157" s="161"/>
      <c r="B2157" s="194" t="s">
        <v>1429</v>
      </c>
      <c r="C2157" s="163" t="s">
        <v>1428</v>
      </c>
      <c r="D2157" s="164">
        <v>1</v>
      </c>
      <c r="E2157" s="103">
        <v>251.73</v>
      </c>
      <c r="F2157" s="135">
        <f t="shared" si="79"/>
        <v>251.73</v>
      </c>
      <c r="G2157" s="169">
        <v>243.24</v>
      </c>
      <c r="H2157" s="135">
        <v>243.24</v>
      </c>
      <c r="I2157" s="221"/>
    </row>
    <row r="2158" spans="1:9" s="145" customFormat="1" ht="12.75" customHeight="1" outlineLevel="1" x14ac:dyDescent="0.2">
      <c r="A2158" s="165"/>
      <c r="B2158" s="166" t="s">
        <v>1430</v>
      </c>
      <c r="C2158" s="167"/>
      <c r="D2158" s="168"/>
      <c r="E2158" s="168"/>
      <c r="F2158" s="168"/>
      <c r="G2158" s="168"/>
      <c r="H2158" s="168"/>
    </row>
    <row r="2159" spans="1:9" s="145" customFormat="1" ht="12.75" customHeight="1" outlineLevel="1" x14ac:dyDescent="0.2">
      <c r="A2159" s="161"/>
      <c r="B2159" s="170"/>
      <c r="C2159" s="163"/>
      <c r="D2159" s="164"/>
      <c r="E2159" s="164"/>
      <c r="F2159" s="164"/>
      <c r="G2159" s="164"/>
      <c r="H2159" s="164"/>
    </row>
    <row r="2160" spans="1:9" s="145" customFormat="1" ht="12.75" customHeight="1" x14ac:dyDescent="0.2">
      <c r="A2160" s="171"/>
      <c r="B2160" s="172" t="str">
        <f>B2146</f>
        <v>Tableros Generales y Subgenerales</v>
      </c>
      <c r="C2160" s="173"/>
      <c r="D2160" s="174"/>
      <c r="E2160" s="174"/>
      <c r="F2160" s="174"/>
      <c r="G2160" s="174"/>
      <c r="H2160" s="174"/>
    </row>
    <row r="2161" spans="1:9" s="145" customFormat="1" ht="12.75" customHeight="1" x14ac:dyDescent="0.2">
      <c r="A2161" s="161"/>
      <c r="B2161" s="170"/>
      <c r="C2161" s="163"/>
      <c r="D2161" s="192"/>
      <c r="E2161" s="192"/>
      <c r="F2161" s="192"/>
      <c r="G2161" s="192"/>
      <c r="H2161" s="192"/>
    </row>
    <row r="2162" spans="1:9" s="145" customFormat="1" ht="12.75" customHeight="1" x14ac:dyDescent="0.2">
      <c r="A2162" s="195">
        <v>15</v>
      </c>
      <c r="B2162" s="196" t="s">
        <v>1431</v>
      </c>
      <c r="C2162" s="197"/>
      <c r="D2162" s="198"/>
      <c r="E2162" s="198"/>
      <c r="F2162" s="198"/>
      <c r="G2162" s="198"/>
      <c r="H2162" s="198"/>
    </row>
    <row r="2163" spans="1:9" s="145" customFormat="1" ht="12.75" customHeight="1" outlineLevel="1" x14ac:dyDescent="0.2">
      <c r="A2163" s="199"/>
      <c r="B2163" s="200"/>
      <c r="C2163" s="201"/>
      <c r="D2163" s="184"/>
      <c r="E2163" s="184"/>
      <c r="F2163" s="184"/>
      <c r="G2163" s="184"/>
      <c r="H2163" s="184"/>
    </row>
    <row r="2164" spans="1:9" s="145" customFormat="1" ht="12.75" customHeight="1" outlineLevel="1" x14ac:dyDescent="0.2">
      <c r="A2164" s="202"/>
      <c r="B2164" s="203" t="s">
        <v>1432</v>
      </c>
      <c r="C2164" s="204"/>
      <c r="D2164" s="185"/>
      <c r="E2164" s="185"/>
      <c r="F2164" s="185"/>
      <c r="G2164" s="185"/>
      <c r="H2164" s="185"/>
    </row>
    <row r="2165" spans="1:9" s="145" customFormat="1" ht="12.75" customHeight="1" outlineLevel="2" x14ac:dyDescent="0.2">
      <c r="A2165" s="199"/>
      <c r="B2165" s="187" t="s">
        <v>1433</v>
      </c>
      <c r="C2165" s="188" t="s">
        <v>1244</v>
      </c>
      <c r="D2165" s="189">
        <v>1</v>
      </c>
      <c r="E2165" s="329">
        <v>225757.49</v>
      </c>
      <c r="F2165" s="135">
        <f t="shared" si="79"/>
        <v>225757.49</v>
      </c>
      <c r="G2165" s="169">
        <v>211660.91</v>
      </c>
      <c r="H2165" s="135">
        <v>211660.91</v>
      </c>
      <c r="I2165" s="221">
        <f t="shared" ref="I2165" si="81">F2165-H2165</f>
        <v>14096.579999999987</v>
      </c>
    </row>
    <row r="2166" spans="1:9" s="145" customFormat="1" ht="12.75" customHeight="1" outlineLevel="1" x14ac:dyDescent="0.2">
      <c r="A2166" s="165"/>
      <c r="B2166" s="166" t="s">
        <v>1434</v>
      </c>
      <c r="C2166" s="167"/>
      <c r="D2166" s="168"/>
      <c r="E2166" s="168"/>
      <c r="F2166" s="168"/>
      <c r="G2166" s="168"/>
      <c r="H2166" s="168"/>
    </row>
    <row r="2167" spans="1:9" s="145" customFormat="1" ht="12.75" customHeight="1" outlineLevel="1" x14ac:dyDescent="0.2">
      <c r="A2167" s="202"/>
      <c r="B2167" s="203" t="s">
        <v>1435</v>
      </c>
      <c r="C2167" s="205"/>
      <c r="D2167" s="185"/>
      <c r="E2167" s="178"/>
      <c r="F2167" s="178"/>
      <c r="G2167" s="178"/>
      <c r="H2167" s="178"/>
    </row>
    <row r="2168" spans="1:9" s="145" customFormat="1" ht="12.75" customHeight="1" outlineLevel="2" x14ac:dyDescent="0.2">
      <c r="A2168" s="199"/>
      <c r="B2168" s="190" t="s">
        <v>1436</v>
      </c>
      <c r="C2168" s="188" t="s">
        <v>1244</v>
      </c>
      <c r="D2168" s="189">
        <v>1</v>
      </c>
      <c r="E2168" s="329">
        <v>536358.05000000005</v>
      </c>
      <c r="F2168" s="135">
        <f t="shared" si="79"/>
        <v>536358.05000000005</v>
      </c>
      <c r="G2168" s="169">
        <v>711262.19</v>
      </c>
      <c r="H2168" s="135">
        <v>711262.19</v>
      </c>
      <c r="I2168" s="221"/>
    </row>
    <row r="2169" spans="1:9" s="145" customFormat="1" ht="12.75" customHeight="1" outlineLevel="1" x14ac:dyDescent="0.2">
      <c r="A2169" s="165"/>
      <c r="B2169" s="166" t="s">
        <v>1437</v>
      </c>
      <c r="C2169" s="167"/>
      <c r="D2169" s="168"/>
      <c r="E2169" s="168"/>
      <c r="F2169" s="168"/>
      <c r="G2169" s="168"/>
      <c r="H2169" s="168"/>
    </row>
    <row r="2170" spans="1:9" s="145" customFormat="1" ht="12.75" customHeight="1" outlineLevel="1" x14ac:dyDescent="0.2">
      <c r="A2170" s="202"/>
      <c r="B2170" s="203" t="s">
        <v>1438</v>
      </c>
      <c r="C2170" s="185"/>
      <c r="D2170" s="206"/>
      <c r="E2170" s="178"/>
      <c r="F2170" s="178"/>
      <c r="G2170" s="178"/>
      <c r="H2170" s="178"/>
    </row>
    <row r="2171" spans="1:9" s="145" customFormat="1" ht="12.75" customHeight="1" outlineLevel="2" x14ac:dyDescent="0.2">
      <c r="A2171" s="199"/>
      <c r="B2171" s="187" t="s">
        <v>1439</v>
      </c>
      <c r="C2171" s="188" t="s">
        <v>1244</v>
      </c>
      <c r="D2171" s="189">
        <v>1</v>
      </c>
      <c r="E2171" s="329">
        <v>127702.3</v>
      </c>
      <c r="F2171" s="224">
        <f t="shared" ref="F2171:F2227" si="82">E2171*D2171</f>
        <v>127702.3</v>
      </c>
      <c r="G2171" s="169">
        <v>30605.32</v>
      </c>
      <c r="H2171" s="135">
        <v>30605.32</v>
      </c>
      <c r="I2171" s="221">
        <f t="shared" ref="I2171" si="83">F2171-H2171</f>
        <v>97096.98000000001</v>
      </c>
    </row>
    <row r="2172" spans="1:9" s="145" customFormat="1" ht="12.75" customHeight="1" outlineLevel="1" x14ac:dyDescent="0.2">
      <c r="A2172" s="165"/>
      <c r="B2172" s="166" t="s">
        <v>1440</v>
      </c>
      <c r="C2172" s="167"/>
      <c r="D2172" s="168"/>
      <c r="E2172" s="168"/>
      <c r="F2172" s="168"/>
      <c r="G2172" s="168"/>
      <c r="H2172" s="168"/>
    </row>
    <row r="2173" spans="1:9" s="145" customFormat="1" ht="12.75" customHeight="1" outlineLevel="1" x14ac:dyDescent="0.2">
      <c r="A2173" s="202"/>
      <c r="B2173" s="203" t="s">
        <v>1441</v>
      </c>
      <c r="C2173" s="205"/>
      <c r="D2173" s="185"/>
      <c r="E2173" s="178"/>
      <c r="F2173" s="178"/>
      <c r="G2173" s="178"/>
      <c r="H2173" s="178"/>
    </row>
    <row r="2174" spans="1:9" s="145" customFormat="1" ht="12.75" customHeight="1" outlineLevel="2" x14ac:dyDescent="0.2">
      <c r="A2174" s="199"/>
      <c r="B2174" s="190" t="s">
        <v>1442</v>
      </c>
      <c r="C2174" s="188" t="s">
        <v>1244</v>
      </c>
      <c r="D2174" s="189">
        <v>5</v>
      </c>
      <c r="E2174" s="329">
        <v>1484.94</v>
      </c>
      <c r="F2174" s="135">
        <f t="shared" si="82"/>
        <v>7424.7000000000007</v>
      </c>
      <c r="G2174" s="169">
        <v>1038.8699999999999</v>
      </c>
      <c r="H2174" s="135">
        <v>5194.3500000000004</v>
      </c>
      <c r="I2174" s="221">
        <f t="shared" ref="I2174:I2176" si="84">F2174-H2174</f>
        <v>2230.3500000000004</v>
      </c>
    </row>
    <row r="2175" spans="1:9" s="145" customFormat="1" ht="12.75" customHeight="1" outlineLevel="2" x14ac:dyDescent="0.2">
      <c r="A2175" s="199"/>
      <c r="B2175" s="190" t="s">
        <v>1443</v>
      </c>
      <c r="C2175" s="188" t="s">
        <v>1244</v>
      </c>
      <c r="D2175" s="189">
        <v>1</v>
      </c>
      <c r="E2175" s="103">
        <v>9783.18</v>
      </c>
      <c r="F2175" s="135">
        <f t="shared" si="82"/>
        <v>9783.18</v>
      </c>
      <c r="G2175" s="169">
        <v>13739.09</v>
      </c>
      <c r="H2175" s="135">
        <v>13739.09</v>
      </c>
      <c r="I2175" s="221"/>
    </row>
    <row r="2176" spans="1:9" s="145" customFormat="1" ht="12.75" customHeight="1" outlineLevel="2" x14ac:dyDescent="0.2">
      <c r="A2176" s="199"/>
      <c r="B2176" s="190" t="s">
        <v>1444</v>
      </c>
      <c r="C2176" s="188" t="s">
        <v>1244</v>
      </c>
      <c r="D2176" s="189">
        <v>2</v>
      </c>
      <c r="E2176" s="329">
        <v>4119.58</v>
      </c>
      <c r="F2176" s="135">
        <f t="shared" si="82"/>
        <v>8239.16</v>
      </c>
      <c r="G2176" s="169">
        <v>879.37</v>
      </c>
      <c r="H2176" s="135">
        <v>1758.74</v>
      </c>
      <c r="I2176" s="221">
        <f t="shared" si="84"/>
        <v>6480.42</v>
      </c>
    </row>
    <row r="2177" spans="1:9" s="145" customFormat="1" ht="12.75" customHeight="1" outlineLevel="1" x14ac:dyDescent="0.2">
      <c r="A2177" s="165"/>
      <c r="B2177" s="166" t="s">
        <v>1445</v>
      </c>
      <c r="C2177" s="167"/>
      <c r="D2177" s="168"/>
      <c r="E2177" s="168"/>
      <c r="F2177" s="168"/>
      <c r="G2177" s="168"/>
      <c r="H2177" s="168"/>
    </row>
    <row r="2178" spans="1:9" s="145" customFormat="1" ht="12.75" customHeight="1" outlineLevel="1" x14ac:dyDescent="0.2">
      <c r="A2178" s="161"/>
      <c r="B2178" s="170"/>
      <c r="C2178" s="163"/>
      <c r="D2178" s="164"/>
      <c r="E2178" s="164"/>
      <c r="F2178" s="164"/>
      <c r="G2178" s="164"/>
      <c r="H2178" s="164"/>
    </row>
    <row r="2179" spans="1:9" s="145" customFormat="1" ht="12.75" customHeight="1" x14ac:dyDescent="0.2">
      <c r="A2179" s="171"/>
      <c r="B2179" s="172" t="str">
        <f>B2162</f>
        <v>Subestacion y Equipos</v>
      </c>
      <c r="C2179" s="173"/>
      <c r="D2179" s="174"/>
      <c r="E2179" s="174"/>
      <c r="F2179" s="174"/>
      <c r="G2179" s="174"/>
      <c r="H2179" s="174"/>
    </row>
    <row r="2180" spans="1:9" s="145" customFormat="1" ht="12.75" customHeight="1" x14ac:dyDescent="0.2">
      <c r="A2180" s="199"/>
      <c r="B2180" s="200"/>
      <c r="C2180" s="207"/>
      <c r="D2180" s="184"/>
      <c r="E2180" s="184"/>
      <c r="F2180" s="184"/>
      <c r="G2180" s="184"/>
      <c r="H2180" s="184"/>
    </row>
    <row r="2181" spans="1:9" s="145" customFormat="1" ht="12.75" customHeight="1" x14ac:dyDescent="0.2">
      <c r="A2181" s="171">
        <v>16</v>
      </c>
      <c r="B2181" s="172" t="s">
        <v>1446</v>
      </c>
      <c r="C2181" s="182"/>
      <c r="D2181" s="191"/>
      <c r="E2181" s="191"/>
      <c r="F2181" s="191"/>
      <c r="G2181" s="191"/>
      <c r="H2181" s="191"/>
    </row>
    <row r="2182" spans="1:9" s="145" customFormat="1" ht="12.75" customHeight="1" outlineLevel="1" x14ac:dyDescent="0.2">
      <c r="A2182" s="161"/>
      <c r="B2182" s="170"/>
      <c r="C2182" s="163"/>
      <c r="D2182" s="164"/>
      <c r="E2182" s="169"/>
      <c r="F2182" s="135">
        <f t="shared" si="82"/>
        <v>0</v>
      </c>
      <c r="G2182" s="164"/>
      <c r="H2182" s="164"/>
    </row>
    <row r="2183" spans="1:9" s="145" customFormat="1" ht="12.75" customHeight="1" outlineLevel="1" x14ac:dyDescent="0.2">
      <c r="A2183" s="161"/>
      <c r="B2183" s="170" t="s">
        <v>1447</v>
      </c>
      <c r="C2183" s="163"/>
      <c r="D2183" s="164"/>
      <c r="E2183" s="169"/>
      <c r="F2183" s="135">
        <f t="shared" si="82"/>
        <v>0</v>
      </c>
      <c r="G2183" s="164"/>
      <c r="H2183" s="164"/>
    </row>
    <row r="2184" spans="1:9" s="145" customFormat="1" ht="12.75" customHeight="1" outlineLevel="1" x14ac:dyDescent="0.2">
      <c r="A2184" s="161"/>
      <c r="B2184" s="208" t="s">
        <v>1448</v>
      </c>
      <c r="C2184" s="188" t="s">
        <v>1027</v>
      </c>
      <c r="D2184" s="189">
        <v>1</v>
      </c>
      <c r="E2184" s="103">
        <v>79844.56</v>
      </c>
      <c r="F2184" s="135">
        <f t="shared" si="82"/>
        <v>79844.56</v>
      </c>
      <c r="G2184" s="169">
        <v>137815.31</v>
      </c>
      <c r="H2184" s="135">
        <v>137815.31</v>
      </c>
      <c r="I2184" s="221"/>
    </row>
    <row r="2185" spans="1:9" s="145" customFormat="1" ht="12.75" customHeight="1" outlineLevel="1" x14ac:dyDescent="0.2">
      <c r="A2185" s="161"/>
      <c r="B2185" s="170"/>
      <c r="C2185" s="163"/>
      <c r="D2185" s="164"/>
      <c r="E2185" s="169"/>
      <c r="F2185" s="135">
        <f t="shared" si="82"/>
        <v>0</v>
      </c>
      <c r="G2185" s="164"/>
      <c r="H2185" s="164"/>
    </row>
    <row r="2186" spans="1:9" s="145" customFormat="1" ht="12.75" customHeight="1" x14ac:dyDescent="0.2">
      <c r="A2186" s="171"/>
      <c r="B2186" s="172" t="str">
        <f>B2181</f>
        <v>Sistema de Pararrayos</v>
      </c>
      <c r="C2186" s="173"/>
      <c r="D2186" s="174"/>
      <c r="E2186" s="174"/>
      <c r="F2186" s="174"/>
      <c r="G2186" s="174"/>
      <c r="H2186" s="174"/>
    </row>
    <row r="2187" spans="1:9" s="145" customFormat="1" ht="12.75" customHeight="1" x14ac:dyDescent="0.2">
      <c r="A2187" s="161"/>
      <c r="B2187" s="170"/>
      <c r="C2187" s="163"/>
      <c r="D2187" s="164"/>
      <c r="E2187" s="164"/>
      <c r="F2187" s="164"/>
      <c r="G2187" s="164"/>
      <c r="H2187" s="164"/>
    </row>
    <row r="2188" spans="1:9" s="145" customFormat="1" ht="12.75" customHeight="1" x14ac:dyDescent="0.2">
      <c r="A2188" s="171">
        <v>17</v>
      </c>
      <c r="B2188" s="172" t="s">
        <v>1449</v>
      </c>
      <c r="C2188" s="182"/>
      <c r="D2188" s="183"/>
      <c r="E2188" s="183"/>
      <c r="F2188" s="183"/>
      <c r="G2188" s="183"/>
      <c r="H2188" s="183"/>
    </row>
    <row r="2189" spans="1:9" s="145" customFormat="1" ht="12.75" customHeight="1" outlineLevel="1" x14ac:dyDescent="0.2">
      <c r="A2189" s="175"/>
      <c r="B2189" s="176" t="s">
        <v>1450</v>
      </c>
      <c r="C2189" s="177"/>
      <c r="D2189" s="178"/>
      <c r="E2189" s="178"/>
      <c r="F2189" s="178"/>
      <c r="G2189" s="178"/>
      <c r="H2189" s="178"/>
    </row>
    <row r="2190" spans="1:9" s="145" customFormat="1" ht="12.75" customHeight="1" outlineLevel="2" x14ac:dyDescent="0.2">
      <c r="A2190" s="161"/>
      <c r="B2190" s="162" t="s">
        <v>1451</v>
      </c>
      <c r="C2190" s="163" t="s">
        <v>1249</v>
      </c>
      <c r="D2190" s="164">
        <v>200</v>
      </c>
      <c r="E2190" s="103">
        <v>210.04</v>
      </c>
      <c r="F2190" s="135">
        <f t="shared" si="82"/>
        <v>42008</v>
      </c>
      <c r="G2190" s="169">
        <v>221.11</v>
      </c>
      <c r="H2190" s="135">
        <v>44222</v>
      </c>
      <c r="I2190" s="221"/>
    </row>
    <row r="2191" spans="1:9" s="145" customFormat="1" ht="12.75" customHeight="1" outlineLevel="2" x14ac:dyDescent="0.2">
      <c r="A2191" s="161"/>
      <c r="B2191" s="162" t="s">
        <v>1452</v>
      </c>
      <c r="C2191" s="163" t="s">
        <v>1244</v>
      </c>
      <c r="D2191" s="164">
        <v>1</v>
      </c>
      <c r="E2191" s="103">
        <v>1387.89</v>
      </c>
      <c r="F2191" s="135">
        <f t="shared" si="82"/>
        <v>1387.89</v>
      </c>
      <c r="G2191" s="169">
        <v>4843.66</v>
      </c>
      <c r="H2191" s="135">
        <v>4843.66</v>
      </c>
      <c r="I2191" s="221"/>
    </row>
    <row r="2192" spans="1:9" s="145" customFormat="1" ht="12.75" customHeight="1" outlineLevel="2" x14ac:dyDescent="0.2">
      <c r="A2192" s="161"/>
      <c r="B2192" s="162" t="s">
        <v>1453</v>
      </c>
      <c r="C2192" s="163" t="s">
        <v>1244</v>
      </c>
      <c r="D2192" s="164">
        <v>11</v>
      </c>
      <c r="E2192" s="223">
        <v>2808.16</v>
      </c>
      <c r="F2192" s="224">
        <f t="shared" si="82"/>
        <v>30889.759999999998</v>
      </c>
      <c r="G2192" s="169">
        <v>1051.76</v>
      </c>
      <c r="H2192" s="135">
        <v>11569.36</v>
      </c>
      <c r="I2192" s="221"/>
    </row>
    <row r="2193" spans="1:9" s="145" customFormat="1" ht="12.75" customHeight="1" outlineLevel="2" x14ac:dyDescent="0.2">
      <c r="A2193" s="161"/>
      <c r="B2193" s="162" t="s">
        <v>1454</v>
      </c>
      <c r="C2193" s="163" t="s">
        <v>1244</v>
      </c>
      <c r="D2193" s="164">
        <v>7</v>
      </c>
      <c r="E2193" s="103">
        <v>152.15</v>
      </c>
      <c r="F2193" s="135">
        <f t="shared" si="82"/>
        <v>1065.05</v>
      </c>
      <c r="G2193" s="169">
        <v>459.21</v>
      </c>
      <c r="H2193" s="135">
        <v>3214.47</v>
      </c>
      <c r="I2193" s="221"/>
    </row>
    <row r="2194" spans="1:9" s="145" customFormat="1" ht="12.75" customHeight="1" outlineLevel="2" x14ac:dyDescent="0.2">
      <c r="A2194" s="161"/>
      <c r="B2194" s="162" t="s">
        <v>1455</v>
      </c>
      <c r="C2194" s="163" t="s">
        <v>1244</v>
      </c>
      <c r="D2194" s="164">
        <v>1</v>
      </c>
      <c r="E2194" s="103">
        <v>1387.89</v>
      </c>
      <c r="F2194" s="135">
        <f t="shared" si="82"/>
        <v>1387.89</v>
      </c>
      <c r="G2194" s="169">
        <v>4843.66</v>
      </c>
      <c r="H2194" s="135">
        <v>4843.66</v>
      </c>
      <c r="I2194" s="221"/>
    </row>
    <row r="2195" spans="1:9" s="145" customFormat="1" ht="12.75" customHeight="1" outlineLevel="2" x14ac:dyDescent="0.2">
      <c r="A2195" s="161"/>
      <c r="B2195" s="162" t="s">
        <v>1456</v>
      </c>
      <c r="C2195" s="163" t="s">
        <v>1244</v>
      </c>
      <c r="D2195" s="164">
        <v>17</v>
      </c>
      <c r="E2195" s="103">
        <v>179.72</v>
      </c>
      <c r="F2195" s="135">
        <f t="shared" si="82"/>
        <v>3055.24</v>
      </c>
      <c r="G2195" s="169">
        <v>574.34</v>
      </c>
      <c r="H2195" s="135">
        <v>9763.7800000000007</v>
      </c>
      <c r="I2195" s="221"/>
    </row>
    <row r="2196" spans="1:9" s="145" customFormat="1" ht="12.75" customHeight="1" outlineLevel="2" x14ac:dyDescent="0.2">
      <c r="A2196" s="161"/>
      <c r="B2196" s="162" t="s">
        <v>1457</v>
      </c>
      <c r="C2196" s="163" t="s">
        <v>1244</v>
      </c>
      <c r="D2196" s="164">
        <v>1</v>
      </c>
      <c r="E2196" s="103">
        <v>1387.89</v>
      </c>
      <c r="F2196" s="135">
        <f t="shared" si="82"/>
        <v>1387.89</v>
      </c>
      <c r="G2196" s="169">
        <v>4843.66</v>
      </c>
      <c r="H2196" s="135">
        <v>4843.66</v>
      </c>
      <c r="I2196" s="221"/>
    </row>
    <row r="2197" spans="1:9" s="145" customFormat="1" ht="12.75" customHeight="1" outlineLevel="2" x14ac:dyDescent="0.2">
      <c r="A2197" s="161"/>
      <c r="B2197" s="162" t="s">
        <v>1458</v>
      </c>
      <c r="C2197" s="163" t="s">
        <v>1244</v>
      </c>
      <c r="D2197" s="164">
        <v>17</v>
      </c>
      <c r="E2197" s="103">
        <v>197.01</v>
      </c>
      <c r="F2197" s="135">
        <f t="shared" si="82"/>
        <v>3349.17</v>
      </c>
      <c r="G2197" s="169">
        <v>697.17</v>
      </c>
      <c r="H2197" s="135">
        <v>11851.89</v>
      </c>
      <c r="I2197" s="221"/>
    </row>
    <row r="2198" spans="1:9" s="145" customFormat="1" ht="12.75" customHeight="1" outlineLevel="2" x14ac:dyDescent="0.2">
      <c r="A2198" s="161"/>
      <c r="B2198" s="162" t="s">
        <v>1459</v>
      </c>
      <c r="C2198" s="163" t="s">
        <v>1244</v>
      </c>
      <c r="D2198" s="164">
        <v>1</v>
      </c>
      <c r="E2198" s="103">
        <v>1387.89</v>
      </c>
      <c r="F2198" s="135">
        <f t="shared" si="82"/>
        <v>1387.89</v>
      </c>
      <c r="G2198" s="169">
        <v>4843.66</v>
      </c>
      <c r="H2198" s="135">
        <v>4843.66</v>
      </c>
      <c r="I2198" s="221"/>
    </row>
    <row r="2199" spans="1:9" s="145" customFormat="1" ht="12.75" customHeight="1" outlineLevel="2" x14ac:dyDescent="0.2">
      <c r="A2199" s="161"/>
      <c r="B2199" s="162" t="s">
        <v>1460</v>
      </c>
      <c r="C2199" s="163" t="s">
        <v>1244</v>
      </c>
      <c r="D2199" s="164">
        <v>11</v>
      </c>
      <c r="E2199" s="103">
        <v>151.34</v>
      </c>
      <c r="F2199" s="135">
        <f t="shared" si="82"/>
        <v>1664.74</v>
      </c>
      <c r="G2199" s="169">
        <v>316.97000000000003</v>
      </c>
      <c r="H2199" s="135">
        <v>3486.67</v>
      </c>
      <c r="I2199" s="221"/>
    </row>
    <row r="2200" spans="1:9" s="145" customFormat="1" ht="12.75" customHeight="1" outlineLevel="2" x14ac:dyDescent="0.2">
      <c r="A2200" s="161"/>
      <c r="B2200" s="162" t="s">
        <v>1461</v>
      </c>
      <c r="C2200" s="163" t="s">
        <v>1244</v>
      </c>
      <c r="D2200" s="164">
        <v>11</v>
      </c>
      <c r="E2200" s="103">
        <v>317.72000000000003</v>
      </c>
      <c r="F2200" s="135">
        <f t="shared" si="82"/>
        <v>3494.92</v>
      </c>
      <c r="G2200" s="169">
        <v>226.5</v>
      </c>
      <c r="H2200" s="135">
        <v>2491.5</v>
      </c>
      <c r="I2200" s="221">
        <f t="shared" ref="I2200:I2202" si="85">F2200-H2200</f>
        <v>1003.4200000000001</v>
      </c>
    </row>
    <row r="2201" spans="1:9" s="145" customFormat="1" ht="12.75" customHeight="1" outlineLevel="2" x14ac:dyDescent="0.2">
      <c r="A2201" s="161"/>
      <c r="B2201" s="162" t="s">
        <v>1462</v>
      </c>
      <c r="C2201" s="163" t="s">
        <v>1463</v>
      </c>
      <c r="D2201" s="164">
        <v>23</v>
      </c>
      <c r="E2201" s="103">
        <v>254.84</v>
      </c>
      <c r="F2201" s="135">
        <f t="shared" si="82"/>
        <v>5861.32</v>
      </c>
      <c r="G2201" s="169">
        <v>399.16</v>
      </c>
      <c r="H2201" s="135">
        <v>9180.68</v>
      </c>
      <c r="I2201" s="221"/>
    </row>
    <row r="2202" spans="1:9" s="145" customFormat="1" ht="12.75" customHeight="1" outlineLevel="2" x14ac:dyDescent="0.2">
      <c r="A2202" s="161"/>
      <c r="B2202" s="162" t="s">
        <v>1464</v>
      </c>
      <c r="C2202" s="163" t="s">
        <v>1244</v>
      </c>
      <c r="D2202" s="164">
        <v>3</v>
      </c>
      <c r="E2202" s="103">
        <v>410.41</v>
      </c>
      <c r="F2202" s="135">
        <f t="shared" si="82"/>
        <v>1231.23</v>
      </c>
      <c r="G2202" s="169">
        <v>296.51</v>
      </c>
      <c r="H2202" s="135">
        <v>889.53</v>
      </c>
      <c r="I2202" s="221">
        <f t="shared" si="85"/>
        <v>341.70000000000005</v>
      </c>
    </row>
    <row r="2203" spans="1:9" s="145" customFormat="1" ht="12.75" customHeight="1" outlineLevel="1" x14ac:dyDescent="0.2">
      <c r="A2203" s="165"/>
      <c r="B2203" s="166" t="s">
        <v>1465</v>
      </c>
      <c r="C2203" s="167"/>
      <c r="D2203" s="168"/>
      <c r="E2203" s="168"/>
      <c r="F2203" s="168"/>
      <c r="G2203" s="168"/>
      <c r="H2203" s="168"/>
    </row>
    <row r="2204" spans="1:9" s="145" customFormat="1" ht="12.75" customHeight="1" outlineLevel="1" x14ac:dyDescent="0.2">
      <c r="A2204" s="175"/>
      <c r="B2204" s="176" t="s">
        <v>1466</v>
      </c>
      <c r="C2204" s="177"/>
      <c r="D2204" s="178"/>
      <c r="E2204" s="178"/>
      <c r="F2204" s="178"/>
      <c r="G2204" s="178"/>
      <c r="H2204" s="178"/>
    </row>
    <row r="2205" spans="1:9" s="145" customFormat="1" ht="12.75" customHeight="1" outlineLevel="2" x14ac:dyDescent="0.2">
      <c r="A2205" s="161"/>
      <c r="B2205" s="162" t="s">
        <v>1451</v>
      </c>
      <c r="C2205" s="163" t="s">
        <v>1249</v>
      </c>
      <c r="D2205" s="164">
        <v>50</v>
      </c>
      <c r="E2205" s="103">
        <v>210.04</v>
      </c>
      <c r="F2205" s="135">
        <f t="shared" si="82"/>
        <v>10502</v>
      </c>
      <c r="G2205" s="169">
        <v>221.11</v>
      </c>
      <c r="H2205" s="135">
        <v>11055.5</v>
      </c>
      <c r="I2205" s="221"/>
    </row>
    <row r="2206" spans="1:9" s="145" customFormat="1" ht="12.75" customHeight="1" outlineLevel="2" x14ac:dyDescent="0.2">
      <c r="A2206" s="161"/>
      <c r="B2206" s="162" t="s">
        <v>1462</v>
      </c>
      <c r="C2206" s="163" t="s">
        <v>1463</v>
      </c>
      <c r="D2206" s="164">
        <v>9</v>
      </c>
      <c r="E2206" s="103">
        <v>254.84</v>
      </c>
      <c r="F2206" s="135">
        <f t="shared" si="82"/>
        <v>2293.56</v>
      </c>
      <c r="G2206" s="169">
        <v>399.16</v>
      </c>
      <c r="H2206" s="135">
        <v>3592.44</v>
      </c>
      <c r="I2206" s="221"/>
    </row>
    <row r="2207" spans="1:9" s="145" customFormat="1" ht="12.75" customHeight="1" outlineLevel="2" x14ac:dyDescent="0.2">
      <c r="A2207" s="161"/>
      <c r="B2207" s="162" t="s">
        <v>1464</v>
      </c>
      <c r="C2207" s="163" t="s">
        <v>1244</v>
      </c>
      <c r="D2207" s="164">
        <v>1</v>
      </c>
      <c r="E2207" s="103">
        <v>410.41</v>
      </c>
      <c r="F2207" s="135">
        <f t="shared" si="82"/>
        <v>410.41</v>
      </c>
      <c r="G2207" s="169">
        <v>451.28</v>
      </c>
      <c r="H2207" s="135">
        <v>451.28</v>
      </c>
      <c r="I2207" s="221"/>
    </row>
    <row r="2208" spans="1:9" s="145" customFormat="1" ht="12.75" customHeight="1" outlineLevel="2" x14ac:dyDescent="0.2">
      <c r="A2208" s="161"/>
      <c r="B2208" s="162" t="s">
        <v>1467</v>
      </c>
      <c r="C2208" s="163" t="s">
        <v>1244</v>
      </c>
      <c r="D2208" s="164">
        <v>3</v>
      </c>
      <c r="E2208" s="103">
        <v>1752.51</v>
      </c>
      <c r="F2208" s="135">
        <f t="shared" si="82"/>
        <v>5257.53</v>
      </c>
      <c r="G2208" s="169">
        <v>1479.91</v>
      </c>
      <c r="H2208" s="135">
        <v>4439.7299999999996</v>
      </c>
      <c r="I2208" s="221">
        <f t="shared" ref="I2208" si="86">F2208-H2208</f>
        <v>817.80000000000018</v>
      </c>
    </row>
    <row r="2209" spans="1:9" s="145" customFormat="1" ht="12.75" customHeight="1" outlineLevel="2" x14ac:dyDescent="0.2">
      <c r="A2209" s="161"/>
      <c r="B2209" s="162" t="s">
        <v>1452</v>
      </c>
      <c r="C2209" s="163" t="s">
        <v>1244</v>
      </c>
      <c r="D2209" s="164">
        <v>1</v>
      </c>
      <c r="E2209" s="103">
        <v>1387.89</v>
      </c>
      <c r="F2209" s="135">
        <f t="shared" si="82"/>
        <v>1387.89</v>
      </c>
      <c r="G2209" s="169">
        <v>4843.66</v>
      </c>
      <c r="H2209" s="135">
        <v>4843.66</v>
      </c>
      <c r="I2209" s="221"/>
    </row>
    <row r="2210" spans="1:9" s="145" customFormat="1" ht="12.75" customHeight="1" outlineLevel="2" x14ac:dyDescent="0.2">
      <c r="A2210" s="161"/>
      <c r="B2210" s="162" t="s">
        <v>1454</v>
      </c>
      <c r="C2210" s="163" t="s">
        <v>1244</v>
      </c>
      <c r="D2210" s="164">
        <v>3</v>
      </c>
      <c r="E2210" s="103">
        <v>152.15</v>
      </c>
      <c r="F2210" s="135">
        <f t="shared" si="82"/>
        <v>456.45000000000005</v>
      </c>
      <c r="G2210" s="169">
        <v>459.21</v>
      </c>
      <c r="H2210" s="135">
        <v>1377.63</v>
      </c>
      <c r="I2210" s="221"/>
    </row>
    <row r="2211" spans="1:9" s="145" customFormat="1" ht="12.75" customHeight="1" outlineLevel="2" x14ac:dyDescent="0.2">
      <c r="A2211" s="161"/>
      <c r="B2211" s="162" t="s">
        <v>1468</v>
      </c>
      <c r="C2211" s="163" t="s">
        <v>1244</v>
      </c>
      <c r="D2211" s="164">
        <v>1</v>
      </c>
      <c r="E2211" s="103">
        <v>453.25</v>
      </c>
      <c r="F2211" s="135">
        <f t="shared" si="82"/>
        <v>453.25</v>
      </c>
      <c r="G2211" s="169">
        <v>1382.27</v>
      </c>
      <c r="H2211" s="135">
        <v>1382.27</v>
      </c>
      <c r="I2211" s="221"/>
    </row>
    <row r="2212" spans="1:9" s="145" customFormat="1" ht="12.75" customHeight="1" outlineLevel="2" x14ac:dyDescent="0.2">
      <c r="A2212" s="161"/>
      <c r="B2212" s="162" t="s">
        <v>1469</v>
      </c>
      <c r="C2212" s="163" t="s">
        <v>1244</v>
      </c>
      <c r="D2212" s="164">
        <v>3</v>
      </c>
      <c r="E2212" s="103">
        <v>156.84</v>
      </c>
      <c r="F2212" s="135">
        <f t="shared" si="82"/>
        <v>470.52</v>
      </c>
      <c r="G2212" s="169">
        <v>205.41</v>
      </c>
      <c r="H2212" s="135">
        <v>616.23</v>
      </c>
      <c r="I2212" s="221"/>
    </row>
    <row r="2213" spans="1:9" s="145" customFormat="1" ht="12.75" customHeight="1" outlineLevel="1" x14ac:dyDescent="0.2">
      <c r="A2213" s="165"/>
      <c r="B2213" s="166" t="s">
        <v>1470</v>
      </c>
      <c r="C2213" s="167"/>
      <c r="D2213" s="168"/>
      <c r="E2213" s="168"/>
      <c r="F2213" s="168"/>
      <c r="G2213" s="168"/>
      <c r="H2213" s="168"/>
    </row>
    <row r="2214" spans="1:9" s="145" customFormat="1" ht="12.75" customHeight="1" x14ac:dyDescent="0.2">
      <c r="A2214" s="171"/>
      <c r="B2214" s="172" t="str">
        <f>B2188</f>
        <v xml:space="preserve">   SISTEMA DE TIERRAS FISICAS</v>
      </c>
      <c r="C2214" s="173"/>
      <c r="D2214" s="174"/>
      <c r="E2214" s="174"/>
      <c r="F2214" s="174"/>
      <c r="G2214" s="174"/>
      <c r="H2214" s="174"/>
    </row>
    <row r="2215" spans="1:9" s="145" customFormat="1" ht="12.75" customHeight="1" x14ac:dyDescent="0.2">
      <c r="A2215" s="161"/>
      <c r="B2215" s="170"/>
      <c r="C2215" s="163"/>
      <c r="D2215" s="164"/>
      <c r="E2215" s="164"/>
      <c r="F2215" s="164"/>
      <c r="G2215" s="164"/>
      <c r="H2215" s="164"/>
    </row>
    <row r="2216" spans="1:9" s="145" customFormat="1" ht="12.75" customHeight="1" x14ac:dyDescent="0.2">
      <c r="A2216" s="171">
        <v>18</v>
      </c>
      <c r="B2216" s="209" t="s">
        <v>1471</v>
      </c>
      <c r="C2216" s="182"/>
      <c r="D2216" s="183"/>
      <c r="E2216" s="183"/>
      <c r="F2216" s="183"/>
      <c r="G2216" s="183"/>
      <c r="H2216" s="183"/>
    </row>
    <row r="2217" spans="1:9" s="145" customFormat="1" ht="12.75" customHeight="1" outlineLevel="1" x14ac:dyDescent="0.2">
      <c r="A2217" s="175"/>
      <c r="B2217" s="176" t="s">
        <v>1472</v>
      </c>
      <c r="C2217" s="210"/>
      <c r="D2217" s="211"/>
      <c r="E2217" s="211"/>
      <c r="F2217" s="211"/>
      <c r="G2217" s="211"/>
      <c r="H2217" s="211"/>
    </row>
    <row r="2218" spans="1:9" s="145" customFormat="1" ht="12.75" customHeight="1" outlineLevel="2" x14ac:dyDescent="0.2">
      <c r="A2218" s="161"/>
      <c r="B2218" s="162" t="s">
        <v>1242</v>
      </c>
      <c r="C2218" s="163" t="s">
        <v>1241</v>
      </c>
      <c r="D2218" s="164">
        <v>616</v>
      </c>
      <c r="E2218" s="329">
        <v>69.3</v>
      </c>
      <c r="F2218" s="135">
        <f t="shared" si="82"/>
        <v>42688.799999999996</v>
      </c>
      <c r="G2218" s="169">
        <v>53.68</v>
      </c>
      <c r="H2218" s="135">
        <v>33066.879999999997</v>
      </c>
      <c r="I2218" s="221">
        <f t="shared" ref="I2218:I2220" si="87">F2218-H2218</f>
        <v>9621.9199999999983</v>
      </c>
    </row>
    <row r="2219" spans="1:9" s="145" customFormat="1" ht="12.75" customHeight="1" outlineLevel="2" x14ac:dyDescent="0.2">
      <c r="A2219" s="161"/>
      <c r="B2219" s="162" t="s">
        <v>1245</v>
      </c>
      <c r="C2219" s="163" t="s">
        <v>1244</v>
      </c>
      <c r="D2219" s="164">
        <v>231</v>
      </c>
      <c r="E2219" s="103">
        <v>17.54</v>
      </c>
      <c r="F2219" s="135">
        <f t="shared" si="82"/>
        <v>4051.74</v>
      </c>
      <c r="G2219" s="169">
        <v>22.21</v>
      </c>
      <c r="H2219" s="135">
        <v>5130.51</v>
      </c>
      <c r="I2219" s="221"/>
    </row>
    <row r="2220" spans="1:9" s="145" customFormat="1" ht="12.75" customHeight="1" outlineLevel="2" x14ac:dyDescent="0.2">
      <c r="A2220" s="161"/>
      <c r="B2220" s="162" t="s">
        <v>1247</v>
      </c>
      <c r="C2220" s="163" t="s">
        <v>1244</v>
      </c>
      <c r="D2220" s="164">
        <v>308</v>
      </c>
      <c r="E2220" s="329">
        <v>12.73</v>
      </c>
      <c r="F2220" s="135">
        <f t="shared" si="82"/>
        <v>3920.84</v>
      </c>
      <c r="G2220" s="169">
        <v>6.48</v>
      </c>
      <c r="H2220" s="135">
        <v>1995.84</v>
      </c>
      <c r="I2220" s="221">
        <f t="shared" si="87"/>
        <v>1925.0000000000002</v>
      </c>
    </row>
    <row r="2221" spans="1:9" s="145" customFormat="1" ht="12.75" customHeight="1" outlineLevel="1" x14ac:dyDescent="0.2">
      <c r="A2221" s="165"/>
      <c r="B2221" s="166" t="s">
        <v>1253</v>
      </c>
      <c r="C2221" s="167"/>
      <c r="D2221" s="168"/>
      <c r="E2221" s="168"/>
      <c r="F2221" s="168"/>
      <c r="G2221" s="168"/>
      <c r="H2221" s="168"/>
    </row>
    <row r="2222" spans="1:9" s="145" customFormat="1" ht="12.75" customHeight="1" outlineLevel="1" x14ac:dyDescent="0.2">
      <c r="A2222" s="175"/>
      <c r="B2222" s="176" t="s">
        <v>1473</v>
      </c>
      <c r="C2222" s="210"/>
      <c r="D2222" s="211"/>
      <c r="E2222" s="178"/>
      <c r="F2222" s="178"/>
      <c r="G2222" s="178"/>
      <c r="H2222" s="178"/>
    </row>
    <row r="2223" spans="1:9" s="145" customFormat="1" ht="12.75" customHeight="1" outlineLevel="2" x14ac:dyDescent="0.2">
      <c r="A2223" s="161"/>
      <c r="B2223" s="162" t="s">
        <v>1257</v>
      </c>
      <c r="C2223" s="163" t="s">
        <v>1244</v>
      </c>
      <c r="D2223" s="164">
        <v>154</v>
      </c>
      <c r="E2223" s="329">
        <v>45.36</v>
      </c>
      <c r="F2223" s="135">
        <f t="shared" si="82"/>
        <v>6985.44</v>
      </c>
      <c r="G2223" s="169">
        <v>26.5</v>
      </c>
      <c r="H2223" s="135">
        <v>4081</v>
      </c>
      <c r="I2223" s="221">
        <f t="shared" ref="I2223:I2224" si="88">F2223-H2223</f>
        <v>2904.4399999999996</v>
      </c>
    </row>
    <row r="2224" spans="1:9" s="145" customFormat="1" ht="12.75" customHeight="1" outlineLevel="2" x14ac:dyDescent="0.2">
      <c r="A2224" s="161"/>
      <c r="B2224" s="162" t="s">
        <v>1260</v>
      </c>
      <c r="C2224" s="163" t="s">
        <v>1244</v>
      </c>
      <c r="D2224" s="164">
        <v>154</v>
      </c>
      <c r="E2224" s="329">
        <v>15.21</v>
      </c>
      <c r="F2224" s="135">
        <f t="shared" si="82"/>
        <v>2342.34</v>
      </c>
      <c r="G2224" s="169">
        <v>9.25</v>
      </c>
      <c r="H2224" s="135">
        <v>1424.5</v>
      </c>
      <c r="I2224" s="221">
        <f t="shared" si="88"/>
        <v>917.84000000000015</v>
      </c>
    </row>
    <row r="2225" spans="1:9" s="145" customFormat="1" ht="12.75" customHeight="1" outlineLevel="1" x14ac:dyDescent="0.2">
      <c r="A2225" s="165"/>
      <c r="B2225" s="166" t="s">
        <v>1261</v>
      </c>
      <c r="C2225" s="167"/>
      <c r="D2225" s="168"/>
      <c r="E2225" s="168"/>
      <c r="F2225" s="168"/>
      <c r="G2225" s="168"/>
      <c r="H2225" s="168"/>
    </row>
    <row r="2226" spans="1:9" s="145" customFormat="1" ht="12.75" customHeight="1" outlineLevel="1" x14ac:dyDescent="0.2">
      <c r="A2226" s="175"/>
      <c r="B2226" s="176" t="s">
        <v>1474</v>
      </c>
      <c r="C2226" s="210"/>
      <c r="D2226" s="211"/>
      <c r="E2226" s="178"/>
      <c r="F2226" s="178"/>
      <c r="G2226" s="178"/>
      <c r="H2226" s="178"/>
    </row>
    <row r="2227" spans="1:9" s="145" customFormat="1" ht="12.75" customHeight="1" outlineLevel="2" x14ac:dyDescent="0.2">
      <c r="A2227" s="161"/>
      <c r="B2227" s="162" t="s">
        <v>1475</v>
      </c>
      <c r="C2227" s="163" t="s">
        <v>1249</v>
      </c>
      <c r="D2227" s="164">
        <v>2310</v>
      </c>
      <c r="E2227" s="329">
        <v>6.53</v>
      </c>
      <c r="F2227" s="135">
        <f t="shared" si="82"/>
        <v>15084.300000000001</v>
      </c>
      <c r="G2227" s="169">
        <v>0.6</v>
      </c>
      <c r="H2227" s="135">
        <v>1386</v>
      </c>
      <c r="I2227" s="221">
        <f t="shared" ref="I2227" si="89">F2227-H2227</f>
        <v>13698.300000000001</v>
      </c>
    </row>
    <row r="2228" spans="1:9" s="145" customFormat="1" ht="12.75" customHeight="1" outlineLevel="1" x14ac:dyDescent="0.2">
      <c r="A2228" s="165"/>
      <c r="B2228" s="166" t="s">
        <v>1266</v>
      </c>
      <c r="C2228" s="167"/>
      <c r="D2228" s="168"/>
      <c r="E2228" s="168"/>
      <c r="F2228" s="168"/>
      <c r="G2228" s="168"/>
      <c r="H2228" s="168"/>
    </row>
    <row r="2229" spans="1:9" s="145" customFormat="1" ht="12.75" customHeight="1" x14ac:dyDescent="0.2">
      <c r="A2229" s="171"/>
      <c r="B2229" s="172" t="str">
        <f>B2216</f>
        <v xml:space="preserve">   CANALIZACIONES VACIAS, VOZ Y DATOS: HABITACION KING SIZE</v>
      </c>
      <c r="C2229" s="173"/>
      <c r="D2229" s="174"/>
      <c r="E2229" s="174"/>
      <c r="F2229" s="174"/>
      <c r="G2229" s="174"/>
      <c r="H2229" s="174"/>
    </row>
    <row r="2230" spans="1:9" s="145" customFormat="1" ht="12.75" customHeight="1" x14ac:dyDescent="0.2">
      <c r="A2230" s="161"/>
      <c r="B2230" s="170"/>
      <c r="C2230" s="163"/>
      <c r="D2230" s="164"/>
      <c r="E2230" s="164"/>
      <c r="F2230" s="164"/>
      <c r="G2230" s="164"/>
      <c r="H2230" s="164"/>
    </row>
    <row r="2231" spans="1:9" s="145" customFormat="1" ht="12.75" customHeight="1" x14ac:dyDescent="0.2">
      <c r="A2231" s="171">
        <v>19</v>
      </c>
      <c r="B2231" s="209" t="s">
        <v>1476</v>
      </c>
      <c r="C2231" s="173"/>
      <c r="D2231" s="174"/>
      <c r="E2231" s="174"/>
      <c r="F2231" s="174"/>
      <c r="G2231" s="174"/>
      <c r="H2231" s="174"/>
    </row>
    <row r="2232" spans="1:9" s="145" customFormat="1" ht="12.75" customHeight="1" outlineLevel="1" x14ac:dyDescent="0.2">
      <c r="A2232" s="175"/>
      <c r="B2232" s="176" t="s">
        <v>1472</v>
      </c>
      <c r="C2232" s="210"/>
      <c r="D2232" s="211"/>
      <c r="E2232" s="211"/>
      <c r="F2232" s="211"/>
      <c r="G2232" s="211"/>
      <c r="H2232" s="211"/>
    </row>
    <row r="2233" spans="1:9" s="145" customFormat="1" ht="12.75" customHeight="1" outlineLevel="2" x14ac:dyDescent="0.2">
      <c r="A2233" s="161"/>
      <c r="B2233" s="162" t="s">
        <v>1242</v>
      </c>
      <c r="C2233" s="163" t="s">
        <v>1241</v>
      </c>
      <c r="D2233" s="164">
        <v>376</v>
      </c>
      <c r="E2233" s="329">
        <v>69.3</v>
      </c>
      <c r="F2233" s="135">
        <f t="shared" ref="F2233:F2296" si="90">E2233*D2233</f>
        <v>26056.799999999999</v>
      </c>
      <c r="G2233" s="169">
        <v>53.68</v>
      </c>
      <c r="H2233" s="135">
        <v>20183.68</v>
      </c>
      <c r="I2233" s="221">
        <f t="shared" ref="I2233:I2235" si="91">F2233-H2233</f>
        <v>5873.119999999999</v>
      </c>
    </row>
    <row r="2234" spans="1:9" s="145" customFormat="1" ht="12.75" customHeight="1" outlineLevel="2" x14ac:dyDescent="0.2">
      <c r="A2234" s="161"/>
      <c r="B2234" s="162" t="s">
        <v>1245</v>
      </c>
      <c r="C2234" s="163" t="s">
        <v>1244</v>
      </c>
      <c r="D2234" s="164">
        <v>141</v>
      </c>
      <c r="E2234" s="103">
        <v>17.54</v>
      </c>
      <c r="F2234" s="135">
        <f t="shared" si="90"/>
        <v>2473.14</v>
      </c>
      <c r="G2234" s="169">
        <v>22.21</v>
      </c>
      <c r="H2234" s="135">
        <v>3131.61</v>
      </c>
      <c r="I2234" s="221"/>
    </row>
    <row r="2235" spans="1:9" s="145" customFormat="1" ht="12.75" customHeight="1" outlineLevel="2" x14ac:dyDescent="0.2">
      <c r="A2235" s="161"/>
      <c r="B2235" s="162" t="s">
        <v>1247</v>
      </c>
      <c r="C2235" s="163" t="s">
        <v>1244</v>
      </c>
      <c r="D2235" s="164">
        <v>188</v>
      </c>
      <c r="E2235" s="329">
        <v>12.73</v>
      </c>
      <c r="F2235" s="135">
        <f t="shared" si="90"/>
        <v>2393.2400000000002</v>
      </c>
      <c r="G2235" s="169">
        <v>6.48</v>
      </c>
      <c r="H2235" s="135">
        <v>1218.24</v>
      </c>
      <c r="I2235" s="221">
        <f t="shared" si="91"/>
        <v>1175.0000000000002</v>
      </c>
    </row>
    <row r="2236" spans="1:9" s="145" customFormat="1" ht="12.75" customHeight="1" outlineLevel="1" x14ac:dyDescent="0.2">
      <c r="A2236" s="165"/>
      <c r="B2236" s="166" t="s">
        <v>1253</v>
      </c>
      <c r="C2236" s="167"/>
      <c r="D2236" s="168"/>
      <c r="E2236" s="168"/>
      <c r="F2236" s="168"/>
      <c r="G2236" s="168"/>
      <c r="H2236" s="168"/>
    </row>
    <row r="2237" spans="1:9" s="145" customFormat="1" ht="12.75" customHeight="1" outlineLevel="1" x14ac:dyDescent="0.2">
      <c r="A2237" s="175"/>
      <c r="B2237" s="176" t="s">
        <v>1473</v>
      </c>
      <c r="C2237" s="210"/>
      <c r="D2237" s="211"/>
      <c r="E2237" s="178"/>
      <c r="F2237" s="178"/>
      <c r="G2237" s="178"/>
      <c r="H2237" s="178"/>
    </row>
    <row r="2238" spans="1:9" s="145" customFormat="1" ht="12.75" customHeight="1" outlineLevel="2" x14ac:dyDescent="0.2">
      <c r="A2238" s="161"/>
      <c r="B2238" s="162" t="s">
        <v>1257</v>
      </c>
      <c r="C2238" s="163" t="s">
        <v>1244</v>
      </c>
      <c r="D2238" s="164">
        <v>94</v>
      </c>
      <c r="E2238" s="329">
        <v>45.36</v>
      </c>
      <c r="F2238" s="135">
        <f t="shared" si="90"/>
        <v>4263.84</v>
      </c>
      <c r="G2238" s="169">
        <v>26.5</v>
      </c>
      <c r="H2238" s="135">
        <v>2491</v>
      </c>
      <c r="I2238" s="221">
        <f t="shared" ref="I2238:I2239" si="92">F2238-H2238</f>
        <v>1772.8400000000001</v>
      </c>
    </row>
    <row r="2239" spans="1:9" s="145" customFormat="1" ht="12.75" customHeight="1" outlineLevel="2" x14ac:dyDescent="0.2">
      <c r="A2239" s="161"/>
      <c r="B2239" s="162" t="s">
        <v>1260</v>
      </c>
      <c r="C2239" s="212" t="s">
        <v>1244</v>
      </c>
      <c r="D2239" s="213">
        <v>94</v>
      </c>
      <c r="E2239" s="329">
        <v>15.21</v>
      </c>
      <c r="F2239" s="135">
        <f t="shared" si="90"/>
        <v>1429.74</v>
      </c>
      <c r="G2239" s="169">
        <v>9.25</v>
      </c>
      <c r="H2239" s="135">
        <v>869.5</v>
      </c>
      <c r="I2239" s="221">
        <f t="shared" si="92"/>
        <v>560.24</v>
      </c>
    </row>
    <row r="2240" spans="1:9" s="145" customFormat="1" ht="12.75" customHeight="1" outlineLevel="1" x14ac:dyDescent="0.2">
      <c r="A2240" s="165"/>
      <c r="B2240" s="166" t="s">
        <v>1261</v>
      </c>
      <c r="C2240" s="167"/>
      <c r="D2240" s="168"/>
      <c r="E2240" s="168"/>
      <c r="F2240" s="168"/>
      <c r="G2240" s="168"/>
      <c r="H2240" s="168"/>
    </row>
    <row r="2241" spans="1:9" s="145" customFormat="1" ht="12.75" customHeight="1" outlineLevel="1" x14ac:dyDescent="0.2">
      <c r="A2241" s="175"/>
      <c r="B2241" s="176" t="s">
        <v>1474</v>
      </c>
      <c r="C2241" s="214"/>
      <c r="D2241" s="215"/>
      <c r="E2241" s="178"/>
      <c r="F2241" s="178"/>
      <c r="G2241" s="178"/>
      <c r="H2241" s="178"/>
    </row>
    <row r="2242" spans="1:9" s="145" customFormat="1" ht="12.75" customHeight="1" outlineLevel="2" x14ac:dyDescent="0.2">
      <c r="A2242" s="161"/>
      <c r="B2242" s="162" t="s">
        <v>1475</v>
      </c>
      <c r="C2242" s="212" t="s">
        <v>1249</v>
      </c>
      <c r="D2242" s="213">
        <v>1410</v>
      </c>
      <c r="E2242" s="329">
        <v>6.53</v>
      </c>
      <c r="F2242" s="135">
        <f t="shared" si="90"/>
        <v>9207.3000000000011</v>
      </c>
      <c r="G2242" s="169">
        <v>0.6</v>
      </c>
      <c r="H2242" s="135">
        <v>846</v>
      </c>
      <c r="I2242" s="221">
        <f t="shared" ref="I2242" si="93">F2242-H2242</f>
        <v>8361.3000000000011</v>
      </c>
    </row>
    <row r="2243" spans="1:9" s="145" customFormat="1" ht="12.75" customHeight="1" outlineLevel="1" x14ac:dyDescent="0.2">
      <c r="A2243" s="165"/>
      <c r="B2243" s="166" t="s">
        <v>1266</v>
      </c>
      <c r="C2243" s="167"/>
      <c r="D2243" s="168">
        <v>0</v>
      </c>
      <c r="E2243" s="168"/>
      <c r="F2243" s="168"/>
      <c r="G2243" s="168"/>
      <c r="H2243" s="168"/>
    </row>
    <row r="2244" spans="1:9" s="145" customFormat="1" ht="12.75" customHeight="1" x14ac:dyDescent="0.2">
      <c r="A2244" s="171"/>
      <c r="B2244" s="172" t="str">
        <f>B2231</f>
        <v xml:space="preserve">   CANALIZACIONES VACIAS, VOZ Y DATOS: HABITACION DOBLE DOBLE</v>
      </c>
      <c r="C2244" s="173"/>
      <c r="D2244" s="174"/>
      <c r="E2244" s="174"/>
      <c r="F2244" s="174"/>
      <c r="G2244" s="174"/>
      <c r="H2244" s="174"/>
    </row>
    <row r="2245" spans="1:9" s="145" customFormat="1" ht="12.75" customHeight="1" x14ac:dyDescent="0.2">
      <c r="A2245" s="161"/>
      <c r="B2245" s="170"/>
      <c r="C2245" s="163"/>
      <c r="D2245" s="164"/>
      <c r="E2245" s="164"/>
      <c r="F2245" s="164"/>
      <c r="G2245" s="164"/>
      <c r="H2245" s="164"/>
    </row>
    <row r="2246" spans="1:9" s="145" customFormat="1" ht="12.75" customHeight="1" x14ac:dyDescent="0.2">
      <c r="A2246" s="171">
        <v>20</v>
      </c>
      <c r="B2246" s="209" t="s">
        <v>1477</v>
      </c>
      <c r="C2246" s="173" t="s">
        <v>1478</v>
      </c>
      <c r="D2246" s="174"/>
      <c r="E2246" s="174"/>
      <c r="F2246" s="174"/>
      <c r="G2246" s="174"/>
      <c r="H2246" s="174"/>
    </row>
    <row r="2247" spans="1:9" s="145" customFormat="1" ht="12.75" customHeight="1" outlineLevel="1" x14ac:dyDescent="0.2">
      <c r="A2247" s="175"/>
      <c r="B2247" s="176" t="s">
        <v>1472</v>
      </c>
      <c r="C2247" s="214"/>
      <c r="D2247" s="215"/>
      <c r="E2247" s="215"/>
      <c r="F2247" s="215"/>
      <c r="G2247" s="215"/>
      <c r="H2247" s="215"/>
    </row>
    <row r="2248" spans="1:9" s="145" customFormat="1" ht="12.75" customHeight="1" outlineLevel="2" x14ac:dyDescent="0.2">
      <c r="A2248" s="161"/>
      <c r="B2248" s="162" t="s">
        <v>1242</v>
      </c>
      <c r="C2248" s="212" t="s">
        <v>1241</v>
      </c>
      <c r="D2248" s="213">
        <v>36</v>
      </c>
      <c r="E2248" s="329">
        <v>69.3</v>
      </c>
      <c r="F2248" s="135">
        <f t="shared" si="90"/>
        <v>2494.7999999999997</v>
      </c>
      <c r="G2248" s="169">
        <v>53.68</v>
      </c>
      <c r="H2248" s="135">
        <v>1932.48</v>
      </c>
      <c r="I2248" s="221">
        <f t="shared" ref="I2248" si="94">F2248-H2248</f>
        <v>562.31999999999971</v>
      </c>
    </row>
    <row r="2249" spans="1:9" s="145" customFormat="1" ht="12.75" customHeight="1" outlineLevel="2" x14ac:dyDescent="0.2">
      <c r="A2249" s="161"/>
      <c r="B2249" s="162" t="s">
        <v>1245</v>
      </c>
      <c r="C2249" s="212" t="s">
        <v>1244</v>
      </c>
      <c r="D2249" s="213">
        <v>3</v>
      </c>
      <c r="E2249" s="103">
        <v>17.54</v>
      </c>
      <c r="F2249" s="135">
        <f t="shared" si="90"/>
        <v>52.62</v>
      </c>
      <c r="G2249" s="169">
        <v>22.21</v>
      </c>
      <c r="H2249" s="135">
        <v>66.63</v>
      </c>
      <c r="I2249" s="221"/>
    </row>
    <row r="2250" spans="1:9" s="145" customFormat="1" ht="12.75" customHeight="1" outlineLevel="2" x14ac:dyDescent="0.2">
      <c r="A2250" s="161"/>
      <c r="B2250" s="162" t="s">
        <v>1247</v>
      </c>
      <c r="C2250" s="212" t="s">
        <v>1244</v>
      </c>
      <c r="D2250" s="213">
        <v>4</v>
      </c>
      <c r="E2250" s="103">
        <v>12.73</v>
      </c>
      <c r="F2250" s="135">
        <f t="shared" si="90"/>
        <v>50.92</v>
      </c>
      <c r="G2250" s="169">
        <v>6.48</v>
      </c>
      <c r="H2250" s="135">
        <v>25.92</v>
      </c>
      <c r="I2250" s="221"/>
    </row>
    <row r="2251" spans="1:9" s="145" customFormat="1" ht="12.75" customHeight="1" outlineLevel="1" x14ac:dyDescent="0.2">
      <c r="A2251" s="165"/>
      <c r="B2251" s="166" t="s">
        <v>1253</v>
      </c>
      <c r="C2251" s="167"/>
      <c r="D2251" s="168"/>
      <c r="E2251" s="168"/>
      <c r="F2251" s="168"/>
      <c r="G2251" s="168"/>
      <c r="H2251" s="168"/>
    </row>
    <row r="2252" spans="1:9" s="145" customFormat="1" ht="12.75" customHeight="1" outlineLevel="1" x14ac:dyDescent="0.2">
      <c r="A2252" s="175"/>
      <c r="B2252" s="176" t="s">
        <v>1473</v>
      </c>
      <c r="C2252" s="214"/>
      <c r="D2252" s="215"/>
      <c r="E2252" s="178"/>
      <c r="F2252" s="178"/>
      <c r="G2252" s="178"/>
      <c r="H2252" s="178"/>
    </row>
    <row r="2253" spans="1:9" s="145" customFormat="1" ht="12.75" customHeight="1" outlineLevel="2" x14ac:dyDescent="0.2">
      <c r="A2253" s="161"/>
      <c r="B2253" s="162" t="s">
        <v>1257</v>
      </c>
      <c r="C2253" s="212" t="s">
        <v>1244</v>
      </c>
      <c r="D2253" s="213">
        <v>2</v>
      </c>
      <c r="E2253" s="103">
        <v>45.36</v>
      </c>
      <c r="F2253" s="135">
        <f t="shared" si="90"/>
        <v>90.72</v>
      </c>
      <c r="G2253" s="169">
        <v>26.5</v>
      </c>
      <c r="H2253" s="135">
        <v>53</v>
      </c>
      <c r="I2253" s="221"/>
    </row>
    <row r="2254" spans="1:9" s="145" customFormat="1" ht="12.75" customHeight="1" outlineLevel="2" x14ac:dyDescent="0.2">
      <c r="A2254" s="161"/>
      <c r="B2254" s="162" t="s">
        <v>1260</v>
      </c>
      <c r="C2254" s="212" t="s">
        <v>1244</v>
      </c>
      <c r="D2254" s="213">
        <v>2</v>
      </c>
      <c r="E2254" s="103">
        <v>15.21</v>
      </c>
      <c r="F2254" s="135">
        <f t="shared" si="90"/>
        <v>30.42</v>
      </c>
      <c r="G2254" s="169">
        <v>9.25</v>
      </c>
      <c r="H2254" s="135">
        <v>18.5</v>
      </c>
      <c r="I2254" s="221"/>
    </row>
    <row r="2255" spans="1:9" s="145" customFormat="1" ht="12.75" customHeight="1" outlineLevel="1" x14ac:dyDescent="0.2">
      <c r="A2255" s="165"/>
      <c r="B2255" s="166" t="s">
        <v>1261</v>
      </c>
      <c r="C2255" s="167"/>
      <c r="D2255" s="168"/>
      <c r="E2255" s="168"/>
      <c r="F2255" s="168"/>
      <c r="G2255" s="168"/>
      <c r="H2255" s="168"/>
    </row>
    <row r="2256" spans="1:9" s="145" customFormat="1" ht="12.75" customHeight="1" outlineLevel="1" x14ac:dyDescent="0.2">
      <c r="A2256" s="175"/>
      <c r="B2256" s="176" t="s">
        <v>1474</v>
      </c>
      <c r="C2256" s="214"/>
      <c r="D2256" s="215"/>
      <c r="E2256" s="178"/>
      <c r="F2256" s="178"/>
      <c r="G2256" s="178"/>
      <c r="H2256" s="178"/>
    </row>
    <row r="2257" spans="1:9" s="145" customFormat="1" ht="12.75" customHeight="1" outlineLevel="2" x14ac:dyDescent="0.2">
      <c r="A2257" s="161"/>
      <c r="B2257" s="162" t="s">
        <v>1475</v>
      </c>
      <c r="C2257" s="212" t="s">
        <v>1249</v>
      </c>
      <c r="D2257" s="213">
        <v>30</v>
      </c>
      <c r="E2257" s="329">
        <v>6.53</v>
      </c>
      <c r="F2257" s="135">
        <f t="shared" si="90"/>
        <v>195.9</v>
      </c>
      <c r="G2257" s="169">
        <v>0.6</v>
      </c>
      <c r="H2257" s="135">
        <v>18</v>
      </c>
      <c r="I2257" s="221">
        <f t="shared" ref="I2257" si="95">F2257-H2257</f>
        <v>177.9</v>
      </c>
    </row>
    <row r="2258" spans="1:9" s="145" customFormat="1" ht="12.75" customHeight="1" outlineLevel="1" x14ac:dyDescent="0.2">
      <c r="A2258" s="165"/>
      <c r="B2258" s="166" t="s">
        <v>1266</v>
      </c>
      <c r="C2258" s="167"/>
      <c r="D2258" s="168"/>
      <c r="E2258" s="168"/>
      <c r="F2258" s="168"/>
      <c r="G2258" s="168"/>
      <c r="H2258" s="168"/>
    </row>
    <row r="2259" spans="1:9" s="145" customFormat="1" ht="12.75" customHeight="1" x14ac:dyDescent="0.2">
      <c r="A2259" s="171"/>
      <c r="B2259" s="172" t="str">
        <f>B2246</f>
        <v xml:space="preserve">   CANALIZACIONES VACIAS, VOZ Y DATOS: HABITACION HANDY CAP</v>
      </c>
      <c r="C2259" s="173"/>
      <c r="D2259" s="174"/>
      <c r="E2259" s="174"/>
      <c r="F2259" s="174"/>
      <c r="G2259" s="174"/>
      <c r="H2259" s="174"/>
    </row>
    <row r="2260" spans="1:9" s="145" customFormat="1" ht="12.75" customHeight="1" x14ac:dyDescent="0.2">
      <c r="A2260" s="161"/>
      <c r="B2260" s="170"/>
      <c r="C2260" s="163"/>
      <c r="D2260" s="164"/>
      <c r="E2260" s="164"/>
      <c r="F2260" s="164"/>
      <c r="G2260" s="164"/>
      <c r="H2260" s="164"/>
    </row>
    <row r="2261" spans="1:9" s="145" customFormat="1" ht="12.75" customHeight="1" x14ac:dyDescent="0.2">
      <c r="A2261" s="171">
        <v>21</v>
      </c>
      <c r="B2261" s="209" t="s">
        <v>1479</v>
      </c>
      <c r="C2261" s="173"/>
      <c r="D2261" s="174"/>
      <c r="E2261" s="174"/>
      <c r="F2261" s="174"/>
      <c r="G2261" s="174"/>
      <c r="H2261" s="174"/>
    </row>
    <row r="2262" spans="1:9" s="145" customFormat="1" ht="12.75" customHeight="1" outlineLevel="1" x14ac:dyDescent="0.2">
      <c r="A2262" s="175"/>
      <c r="B2262" s="176" t="s">
        <v>1472</v>
      </c>
      <c r="C2262" s="216"/>
      <c r="D2262" s="217"/>
      <c r="E2262" s="217"/>
      <c r="F2262" s="217"/>
      <c r="G2262" s="217"/>
      <c r="H2262" s="217"/>
    </row>
    <row r="2263" spans="1:9" s="145" customFormat="1" ht="12.75" customHeight="1" outlineLevel="2" x14ac:dyDescent="0.2">
      <c r="A2263" s="161"/>
      <c r="B2263" s="162" t="s">
        <v>1242</v>
      </c>
      <c r="C2263" s="212" t="s">
        <v>1241</v>
      </c>
      <c r="D2263" s="213">
        <v>100</v>
      </c>
      <c r="E2263" s="103">
        <v>69.3</v>
      </c>
      <c r="F2263" s="135">
        <f t="shared" si="90"/>
        <v>6930</v>
      </c>
      <c r="G2263" s="169">
        <v>53.68</v>
      </c>
      <c r="H2263" s="135">
        <v>5368</v>
      </c>
      <c r="I2263" s="221">
        <f t="shared" ref="I2263:I2266" si="96">F2263-H2263</f>
        <v>1562</v>
      </c>
    </row>
    <row r="2264" spans="1:9" s="145" customFormat="1" ht="12.75" customHeight="1" outlineLevel="2" x14ac:dyDescent="0.2">
      <c r="A2264" s="161"/>
      <c r="B2264" s="162" t="s">
        <v>1245</v>
      </c>
      <c r="C2264" s="212" t="s">
        <v>1244</v>
      </c>
      <c r="D2264" s="213">
        <v>40</v>
      </c>
      <c r="E2264" s="103">
        <v>17.54</v>
      </c>
      <c r="F2264" s="135">
        <f t="shared" si="90"/>
        <v>701.59999999999991</v>
      </c>
      <c r="G2264" s="169">
        <v>22.21</v>
      </c>
      <c r="H2264" s="135">
        <v>888.4</v>
      </c>
      <c r="I2264" s="221"/>
    </row>
    <row r="2265" spans="1:9" s="145" customFormat="1" ht="12.75" customHeight="1" outlineLevel="2" x14ac:dyDescent="0.2">
      <c r="A2265" s="161"/>
      <c r="B2265" s="218" t="s">
        <v>1247</v>
      </c>
      <c r="C2265" s="212" t="s">
        <v>1244</v>
      </c>
      <c r="D2265" s="213">
        <v>300</v>
      </c>
      <c r="E2265" s="329">
        <v>12.73</v>
      </c>
      <c r="F2265" s="135">
        <f t="shared" si="90"/>
        <v>3819</v>
      </c>
      <c r="G2265" s="169">
        <v>6.48</v>
      </c>
      <c r="H2265" s="135">
        <v>1944</v>
      </c>
      <c r="I2265" s="221">
        <f t="shared" si="96"/>
        <v>1875</v>
      </c>
    </row>
    <row r="2266" spans="1:9" s="145" customFormat="1" ht="12.75" customHeight="1" outlineLevel="2" x14ac:dyDescent="0.2">
      <c r="A2266" s="161"/>
      <c r="B2266" s="218" t="s">
        <v>1480</v>
      </c>
      <c r="C2266" s="212" t="s">
        <v>1241</v>
      </c>
      <c r="D2266" s="213">
        <v>10</v>
      </c>
      <c r="E2266" s="329">
        <v>248.1</v>
      </c>
      <c r="F2266" s="135">
        <f t="shared" si="90"/>
        <v>2481</v>
      </c>
      <c r="G2266" s="169">
        <v>236.51</v>
      </c>
      <c r="H2266" s="135">
        <v>2365.1</v>
      </c>
      <c r="I2266" s="221">
        <f t="shared" si="96"/>
        <v>115.90000000000009</v>
      </c>
    </row>
    <row r="2267" spans="1:9" s="145" customFormat="1" ht="12.75" customHeight="1" outlineLevel="2" x14ac:dyDescent="0.2">
      <c r="A2267" s="161"/>
      <c r="B2267" s="162" t="s">
        <v>1481</v>
      </c>
      <c r="C2267" s="163" t="s">
        <v>1241</v>
      </c>
      <c r="D2267" s="164">
        <v>70</v>
      </c>
      <c r="E2267" s="103">
        <v>253.51</v>
      </c>
      <c r="F2267" s="135">
        <f t="shared" si="90"/>
        <v>17745.7</v>
      </c>
      <c r="G2267" s="169">
        <v>396.27</v>
      </c>
      <c r="H2267" s="135">
        <v>27738.9</v>
      </c>
      <c r="I2267" s="221"/>
    </row>
    <row r="2268" spans="1:9" s="145" customFormat="1" ht="12.75" customHeight="1" outlineLevel="2" x14ac:dyDescent="0.2">
      <c r="A2268" s="161"/>
      <c r="B2268" s="162" t="s">
        <v>1365</v>
      </c>
      <c r="C2268" s="163" t="s">
        <v>1244</v>
      </c>
      <c r="D2268" s="164">
        <v>10</v>
      </c>
      <c r="E2268" s="103">
        <v>111.77</v>
      </c>
      <c r="F2268" s="135">
        <f t="shared" si="90"/>
        <v>1117.7</v>
      </c>
      <c r="G2268" s="169">
        <v>170.25</v>
      </c>
      <c r="H2268" s="135">
        <v>1702.5</v>
      </c>
      <c r="I2268" s="221"/>
    </row>
    <row r="2269" spans="1:9" s="145" customFormat="1" ht="12.75" customHeight="1" outlineLevel="2" x14ac:dyDescent="0.2">
      <c r="A2269" s="161"/>
      <c r="B2269" s="162" t="s">
        <v>1482</v>
      </c>
      <c r="C2269" s="212" t="s">
        <v>1270</v>
      </c>
      <c r="D2269" s="213">
        <v>10</v>
      </c>
      <c r="E2269" s="103">
        <v>32.81</v>
      </c>
      <c r="F2269" s="135">
        <f t="shared" si="90"/>
        <v>328.1</v>
      </c>
      <c r="G2269" s="169">
        <v>24.79</v>
      </c>
      <c r="H2269" s="135">
        <v>247.9</v>
      </c>
      <c r="I2269" s="221"/>
    </row>
    <row r="2270" spans="1:9" s="145" customFormat="1" ht="12.75" customHeight="1" outlineLevel="2" x14ac:dyDescent="0.2">
      <c r="A2270" s="161"/>
      <c r="B2270" s="162" t="s">
        <v>1483</v>
      </c>
      <c r="C2270" s="212" t="s">
        <v>1270</v>
      </c>
      <c r="D2270" s="213">
        <v>20</v>
      </c>
      <c r="E2270" s="103">
        <v>44.52</v>
      </c>
      <c r="F2270" s="135">
        <f t="shared" si="90"/>
        <v>890.40000000000009</v>
      </c>
      <c r="G2270" s="169">
        <v>52.06</v>
      </c>
      <c r="H2270" s="135">
        <v>1041.2</v>
      </c>
      <c r="I2270" s="221"/>
    </row>
    <row r="2271" spans="1:9" s="145" customFormat="1" ht="12.75" customHeight="1" outlineLevel="1" x14ac:dyDescent="0.2">
      <c r="A2271" s="165"/>
      <c r="B2271" s="166" t="s">
        <v>1253</v>
      </c>
      <c r="C2271" s="167"/>
      <c r="D2271" s="168"/>
      <c r="E2271" s="168"/>
      <c r="F2271" s="168"/>
      <c r="G2271" s="168"/>
      <c r="H2271" s="168"/>
    </row>
    <row r="2272" spans="1:9" s="145" customFormat="1" ht="12.75" customHeight="1" outlineLevel="1" x14ac:dyDescent="0.2">
      <c r="A2272" s="175"/>
      <c r="B2272" s="176" t="s">
        <v>1484</v>
      </c>
      <c r="C2272" s="216"/>
      <c r="D2272" s="217"/>
      <c r="E2272" s="178"/>
      <c r="F2272" s="178"/>
      <c r="G2272" s="178"/>
      <c r="H2272" s="178"/>
    </row>
    <row r="2273" spans="1:9" s="145" customFormat="1" ht="12.75" customHeight="1" outlineLevel="2" x14ac:dyDescent="0.2">
      <c r="A2273" s="161"/>
      <c r="B2273" s="162" t="s">
        <v>1485</v>
      </c>
      <c r="C2273" s="212" t="s">
        <v>1241</v>
      </c>
      <c r="D2273" s="213">
        <v>150</v>
      </c>
      <c r="E2273" s="103">
        <v>515.37</v>
      </c>
      <c r="F2273" s="135">
        <f t="shared" si="90"/>
        <v>77305.5</v>
      </c>
      <c r="G2273" s="169">
        <v>541.76</v>
      </c>
      <c r="H2273" s="135">
        <v>81264</v>
      </c>
      <c r="I2273" s="221"/>
    </row>
    <row r="2274" spans="1:9" s="145" customFormat="1" ht="12.75" customHeight="1" outlineLevel="2" x14ac:dyDescent="0.2">
      <c r="A2274" s="161"/>
      <c r="B2274" s="162" t="s">
        <v>1486</v>
      </c>
      <c r="C2274" s="212" t="s">
        <v>1241</v>
      </c>
      <c r="D2274" s="213">
        <v>15</v>
      </c>
      <c r="E2274" s="103">
        <v>515.37</v>
      </c>
      <c r="F2274" s="135">
        <f t="shared" si="90"/>
        <v>7730.55</v>
      </c>
      <c r="G2274" s="169">
        <v>613.15</v>
      </c>
      <c r="H2274" s="135">
        <v>9197.25</v>
      </c>
      <c r="I2274" s="221"/>
    </row>
    <row r="2275" spans="1:9" s="145" customFormat="1" ht="12.75" customHeight="1" outlineLevel="2" x14ac:dyDescent="0.2">
      <c r="A2275" s="161"/>
      <c r="B2275" s="162" t="s">
        <v>1487</v>
      </c>
      <c r="C2275" s="212" t="s">
        <v>1241</v>
      </c>
      <c r="D2275" s="213">
        <v>40</v>
      </c>
      <c r="E2275" s="103">
        <v>515.37</v>
      </c>
      <c r="F2275" s="135">
        <f t="shared" si="90"/>
        <v>20614.8</v>
      </c>
      <c r="G2275" s="169">
        <v>725.69</v>
      </c>
      <c r="H2275" s="135">
        <v>29027.599999999999</v>
      </c>
      <c r="I2275" s="221"/>
    </row>
    <row r="2276" spans="1:9" s="145" customFormat="1" ht="12.75" customHeight="1" outlineLevel="2" x14ac:dyDescent="0.2">
      <c r="A2276" s="161"/>
      <c r="B2276" s="162" t="s">
        <v>1488</v>
      </c>
      <c r="C2276" s="212" t="s">
        <v>1241</v>
      </c>
      <c r="D2276" s="213">
        <v>1000</v>
      </c>
      <c r="E2276" s="329">
        <v>13.9</v>
      </c>
      <c r="F2276" s="135">
        <f t="shared" si="90"/>
        <v>13900</v>
      </c>
      <c r="G2276" s="169">
        <v>11.75</v>
      </c>
      <c r="H2276" s="135">
        <v>11750</v>
      </c>
      <c r="I2276" s="221">
        <f t="shared" ref="I2276:I2278" si="97">F2276-H2276</f>
        <v>2150</v>
      </c>
    </row>
    <row r="2277" spans="1:9" s="145" customFormat="1" ht="12.75" customHeight="1" outlineLevel="2" x14ac:dyDescent="0.2">
      <c r="A2277" s="161"/>
      <c r="B2277" s="162" t="s">
        <v>1489</v>
      </c>
      <c r="C2277" s="212" t="s">
        <v>1241</v>
      </c>
      <c r="D2277" s="213">
        <v>1000</v>
      </c>
      <c r="E2277" s="329">
        <v>13.9</v>
      </c>
      <c r="F2277" s="135">
        <f t="shared" si="90"/>
        <v>13900</v>
      </c>
      <c r="G2277" s="169">
        <v>12.83</v>
      </c>
      <c r="H2277" s="135">
        <v>12830</v>
      </c>
      <c r="I2277" s="221">
        <f t="shared" si="97"/>
        <v>1070</v>
      </c>
    </row>
    <row r="2278" spans="1:9" s="145" customFormat="1" ht="12.75" customHeight="1" outlineLevel="2" x14ac:dyDescent="0.2">
      <c r="A2278" s="161"/>
      <c r="B2278" s="162" t="s">
        <v>1490</v>
      </c>
      <c r="C2278" s="212" t="s">
        <v>1270</v>
      </c>
      <c r="D2278" s="213">
        <v>1000</v>
      </c>
      <c r="E2278" s="329">
        <v>9.2899999999999991</v>
      </c>
      <c r="F2278" s="135">
        <f t="shared" si="90"/>
        <v>9290</v>
      </c>
      <c r="G2278" s="169">
        <v>4.47</v>
      </c>
      <c r="H2278" s="135">
        <v>4470</v>
      </c>
      <c r="I2278" s="221">
        <f t="shared" si="97"/>
        <v>4820</v>
      </c>
    </row>
    <row r="2279" spans="1:9" s="145" customFormat="1" ht="12.75" customHeight="1" outlineLevel="1" x14ac:dyDescent="0.2">
      <c r="A2279" s="165"/>
      <c r="B2279" s="166" t="s">
        <v>1491</v>
      </c>
      <c r="C2279" s="167"/>
      <c r="D2279" s="168"/>
      <c r="E2279" s="168"/>
      <c r="F2279" s="168"/>
      <c r="G2279" s="168"/>
      <c r="H2279" s="168"/>
    </row>
    <row r="2280" spans="1:9" s="145" customFormat="1" ht="12.75" customHeight="1" outlineLevel="1" x14ac:dyDescent="0.2">
      <c r="A2280" s="175"/>
      <c r="B2280" s="176" t="s">
        <v>1473</v>
      </c>
      <c r="C2280" s="216"/>
      <c r="D2280" s="217"/>
      <c r="E2280" s="178"/>
      <c r="F2280" s="178"/>
      <c r="G2280" s="178"/>
      <c r="H2280" s="178"/>
    </row>
    <row r="2281" spans="1:9" s="145" customFormat="1" ht="12.75" customHeight="1" outlineLevel="2" x14ac:dyDescent="0.2">
      <c r="A2281" s="161"/>
      <c r="B2281" s="162" t="s">
        <v>1257</v>
      </c>
      <c r="C2281" s="212" t="s">
        <v>1244</v>
      </c>
      <c r="D2281" s="213">
        <v>100</v>
      </c>
      <c r="E2281" s="329">
        <v>45.36</v>
      </c>
      <c r="F2281" s="135">
        <f t="shared" si="90"/>
        <v>4536</v>
      </c>
      <c r="G2281" s="169">
        <v>26.5</v>
      </c>
      <c r="H2281" s="135">
        <v>2650</v>
      </c>
      <c r="I2281" s="221">
        <f t="shared" ref="I2281:I2285" si="98">F2281-H2281</f>
        <v>1886</v>
      </c>
    </row>
    <row r="2282" spans="1:9" s="145" customFormat="1" ht="12.75" customHeight="1" outlineLevel="2" x14ac:dyDescent="0.2">
      <c r="A2282" s="161"/>
      <c r="B2282" s="162" t="s">
        <v>1259</v>
      </c>
      <c r="C2282" s="212" t="s">
        <v>1244</v>
      </c>
      <c r="D2282" s="213">
        <v>100</v>
      </c>
      <c r="E2282" s="329">
        <v>14.99</v>
      </c>
      <c r="F2282" s="135">
        <f t="shared" si="90"/>
        <v>1499</v>
      </c>
      <c r="G2282" s="169">
        <v>9.25</v>
      </c>
      <c r="H2282" s="135">
        <v>925</v>
      </c>
      <c r="I2282" s="221">
        <f t="shared" si="98"/>
        <v>574</v>
      </c>
    </row>
    <row r="2283" spans="1:9" s="145" customFormat="1" ht="12.75" customHeight="1" outlineLevel="2" x14ac:dyDescent="0.2">
      <c r="A2283" s="161"/>
      <c r="B2283" s="162" t="s">
        <v>1260</v>
      </c>
      <c r="C2283" s="212" t="s">
        <v>1244</v>
      </c>
      <c r="D2283" s="213">
        <v>50</v>
      </c>
      <c r="E2283" s="329">
        <v>15.21</v>
      </c>
      <c r="F2283" s="135">
        <f t="shared" si="90"/>
        <v>760.5</v>
      </c>
      <c r="G2283" s="169">
        <v>9.25</v>
      </c>
      <c r="H2283" s="135">
        <v>462.5</v>
      </c>
      <c r="I2283" s="221">
        <f t="shared" si="98"/>
        <v>298</v>
      </c>
    </row>
    <row r="2284" spans="1:9" s="145" customFormat="1" ht="12.75" customHeight="1" outlineLevel="2" x14ac:dyDescent="0.2">
      <c r="A2284" s="161"/>
      <c r="B2284" s="162" t="s">
        <v>1492</v>
      </c>
      <c r="C2284" s="212" t="s">
        <v>1244</v>
      </c>
      <c r="D2284" s="213">
        <v>4</v>
      </c>
      <c r="E2284" s="329">
        <v>1099.32</v>
      </c>
      <c r="F2284" s="135">
        <f t="shared" si="90"/>
        <v>4397.28</v>
      </c>
      <c r="G2284" s="169">
        <v>607.15</v>
      </c>
      <c r="H2284" s="135">
        <v>2428.6</v>
      </c>
      <c r="I2284" s="221">
        <f t="shared" si="98"/>
        <v>1968.6799999999998</v>
      </c>
    </row>
    <row r="2285" spans="1:9" s="145" customFormat="1" ht="12.75" customHeight="1" outlineLevel="2" x14ac:dyDescent="0.2">
      <c r="A2285" s="161"/>
      <c r="B2285" s="162" t="s">
        <v>1493</v>
      </c>
      <c r="C2285" s="212" t="s">
        <v>1244</v>
      </c>
      <c r="D2285" s="213">
        <v>4</v>
      </c>
      <c r="E2285" s="329">
        <v>1177.55</v>
      </c>
      <c r="F2285" s="135">
        <f t="shared" si="90"/>
        <v>4710.2</v>
      </c>
      <c r="G2285" s="169">
        <v>1062.99</v>
      </c>
      <c r="H2285" s="135">
        <v>4251.96</v>
      </c>
      <c r="I2285" s="221">
        <f t="shared" si="98"/>
        <v>458.23999999999978</v>
      </c>
    </row>
    <row r="2286" spans="1:9" s="145" customFormat="1" ht="12.75" customHeight="1" outlineLevel="1" x14ac:dyDescent="0.2">
      <c r="A2286" s="165"/>
      <c r="B2286" s="166" t="s">
        <v>1261</v>
      </c>
      <c r="C2286" s="167"/>
      <c r="D2286" s="168"/>
      <c r="E2286" s="168"/>
      <c r="F2286" s="168"/>
      <c r="G2286" s="168"/>
      <c r="H2286" s="168"/>
    </row>
    <row r="2287" spans="1:9" s="145" customFormat="1" ht="12.75" customHeight="1" outlineLevel="1" x14ac:dyDescent="0.2">
      <c r="A2287" s="175"/>
      <c r="B2287" s="176" t="s">
        <v>1474</v>
      </c>
      <c r="C2287" s="216"/>
      <c r="D2287" s="217"/>
      <c r="E2287" s="178"/>
      <c r="F2287" s="178"/>
      <c r="G2287" s="178"/>
      <c r="H2287" s="178"/>
    </row>
    <row r="2288" spans="1:9" s="145" customFormat="1" ht="12.75" customHeight="1" outlineLevel="2" x14ac:dyDescent="0.2">
      <c r="A2288" s="161"/>
      <c r="B2288" s="162" t="s">
        <v>1475</v>
      </c>
      <c r="C2288" s="212" t="s">
        <v>1249</v>
      </c>
      <c r="D2288" s="213">
        <v>3000</v>
      </c>
      <c r="E2288" s="329">
        <v>6.53</v>
      </c>
      <c r="F2288" s="135">
        <f t="shared" si="90"/>
        <v>19590</v>
      </c>
      <c r="G2288" s="222">
        <v>0.6</v>
      </c>
      <c r="H2288" s="135">
        <v>1800</v>
      </c>
      <c r="I2288" s="221">
        <f t="shared" ref="I2288" si="99">F2288-H2288</f>
        <v>17790</v>
      </c>
    </row>
    <row r="2289" spans="1:9" s="145" customFormat="1" ht="12.75" customHeight="1" outlineLevel="1" x14ac:dyDescent="0.2">
      <c r="A2289" s="165"/>
      <c r="B2289" s="166" t="s">
        <v>1266</v>
      </c>
      <c r="C2289" s="167"/>
      <c r="D2289" s="168"/>
      <c r="E2289" s="168"/>
      <c r="F2289" s="168"/>
      <c r="G2289" s="168"/>
      <c r="H2289" s="168"/>
    </row>
    <row r="2290" spans="1:9" s="145" customFormat="1" ht="12.75" customHeight="1" x14ac:dyDescent="0.2">
      <c r="A2290" s="171"/>
      <c r="B2290" s="172" t="str">
        <f>B2261</f>
        <v xml:space="preserve">   RED GENERAL DE CANALIZACIONES VACIAS, VOZ Y DATOS: SERVICIOS Y AREAS PUBLICAS PLANTA BAJA</v>
      </c>
      <c r="C2290" s="173"/>
      <c r="D2290" s="174"/>
      <c r="E2290" s="174"/>
      <c r="F2290" s="174"/>
      <c r="G2290" s="174"/>
      <c r="H2290" s="174"/>
    </row>
    <row r="2291" spans="1:9" s="145" customFormat="1" ht="12.75" customHeight="1" x14ac:dyDescent="0.2">
      <c r="A2291" s="161"/>
      <c r="B2291" s="170"/>
      <c r="C2291" s="163"/>
      <c r="D2291" s="164"/>
      <c r="E2291" s="164"/>
      <c r="F2291" s="164"/>
      <c r="G2291" s="164"/>
      <c r="H2291" s="164"/>
    </row>
    <row r="2292" spans="1:9" s="145" customFormat="1" ht="12.75" customHeight="1" x14ac:dyDescent="0.2">
      <c r="A2292" s="171">
        <v>22</v>
      </c>
      <c r="B2292" s="172" t="s">
        <v>1494</v>
      </c>
      <c r="C2292" s="182"/>
      <c r="D2292" s="183"/>
      <c r="E2292" s="183"/>
      <c r="F2292" s="183"/>
      <c r="G2292" s="183"/>
      <c r="H2292" s="183"/>
    </row>
    <row r="2293" spans="1:9" s="145" customFormat="1" ht="12.75" customHeight="1" outlineLevel="1" x14ac:dyDescent="0.2">
      <c r="A2293" s="175"/>
      <c r="B2293" s="176" t="s">
        <v>1472</v>
      </c>
      <c r="C2293" s="216"/>
      <c r="D2293" s="217"/>
      <c r="E2293" s="217"/>
      <c r="F2293" s="217"/>
      <c r="G2293" s="217"/>
      <c r="H2293" s="217"/>
    </row>
    <row r="2294" spans="1:9" s="145" customFormat="1" ht="12.75" customHeight="1" outlineLevel="2" x14ac:dyDescent="0.2">
      <c r="A2294" s="161"/>
      <c r="B2294" s="218" t="s">
        <v>1242</v>
      </c>
      <c r="C2294" s="212" t="s">
        <v>1241</v>
      </c>
      <c r="D2294" s="213">
        <v>308</v>
      </c>
      <c r="E2294" s="329">
        <v>69.3</v>
      </c>
      <c r="F2294" s="135">
        <f t="shared" si="90"/>
        <v>21344.399999999998</v>
      </c>
      <c r="G2294" s="169">
        <v>53.68</v>
      </c>
      <c r="H2294" s="135">
        <v>16533.439999999999</v>
      </c>
      <c r="I2294" s="221">
        <f t="shared" ref="I2294:I2296" si="100">F2294-H2294</f>
        <v>4810.9599999999991</v>
      </c>
    </row>
    <row r="2295" spans="1:9" s="145" customFormat="1" ht="12.75" customHeight="1" outlineLevel="2" x14ac:dyDescent="0.2">
      <c r="A2295" s="161"/>
      <c r="B2295" s="162" t="s">
        <v>1245</v>
      </c>
      <c r="C2295" s="163" t="s">
        <v>1244</v>
      </c>
      <c r="D2295" s="164">
        <v>77</v>
      </c>
      <c r="E2295" s="103">
        <v>17.54</v>
      </c>
      <c r="F2295" s="135">
        <f t="shared" si="90"/>
        <v>1350.58</v>
      </c>
      <c r="G2295" s="169">
        <v>22.21</v>
      </c>
      <c r="H2295" s="135">
        <v>1710.17</v>
      </c>
      <c r="I2295" s="221"/>
    </row>
    <row r="2296" spans="1:9" s="145" customFormat="1" ht="12.75" customHeight="1" outlineLevel="2" x14ac:dyDescent="0.2">
      <c r="A2296" s="161"/>
      <c r="B2296" s="162" t="s">
        <v>1247</v>
      </c>
      <c r="C2296" s="212" t="s">
        <v>1244</v>
      </c>
      <c r="D2296" s="213">
        <v>154</v>
      </c>
      <c r="E2296" s="329">
        <v>12.73</v>
      </c>
      <c r="F2296" s="135">
        <f t="shared" si="90"/>
        <v>1960.42</v>
      </c>
      <c r="G2296" s="169">
        <v>6.48</v>
      </c>
      <c r="H2296" s="135">
        <v>997.92</v>
      </c>
      <c r="I2296" s="221">
        <f t="shared" si="100"/>
        <v>962.50000000000011</v>
      </c>
    </row>
    <row r="2297" spans="1:9" s="145" customFormat="1" ht="12.75" customHeight="1" outlineLevel="1" x14ac:dyDescent="0.2">
      <c r="A2297" s="165"/>
      <c r="B2297" s="166" t="s">
        <v>1253</v>
      </c>
      <c r="C2297" s="167"/>
      <c r="D2297" s="168"/>
      <c r="E2297" s="168"/>
      <c r="F2297" s="168"/>
      <c r="G2297" s="168"/>
      <c r="H2297" s="168"/>
    </row>
    <row r="2298" spans="1:9" s="145" customFormat="1" ht="12.75" customHeight="1" outlineLevel="1" x14ac:dyDescent="0.2">
      <c r="A2298" s="175"/>
      <c r="B2298" s="176" t="s">
        <v>1473</v>
      </c>
      <c r="C2298" s="214"/>
      <c r="D2298" s="215"/>
      <c r="E2298" s="178"/>
      <c r="F2298" s="178"/>
      <c r="G2298" s="178"/>
      <c r="H2298" s="178"/>
    </row>
    <row r="2299" spans="1:9" s="145" customFormat="1" ht="12.75" customHeight="1" outlineLevel="2" x14ac:dyDescent="0.2">
      <c r="A2299" s="161"/>
      <c r="B2299" s="162" t="s">
        <v>1257</v>
      </c>
      <c r="C2299" s="212" t="s">
        <v>1244</v>
      </c>
      <c r="D2299" s="213">
        <v>77</v>
      </c>
      <c r="E2299" s="329">
        <v>45.36</v>
      </c>
      <c r="F2299" s="135">
        <f t="shared" ref="F2299:F2359" si="101">E2299*D2299</f>
        <v>3492.72</v>
      </c>
      <c r="G2299" s="169">
        <v>26.5</v>
      </c>
      <c r="H2299" s="135">
        <v>2040.5</v>
      </c>
      <c r="I2299" s="221">
        <f t="shared" ref="I2299:I2300" si="102">F2299-H2299</f>
        <v>1452.2199999999998</v>
      </c>
    </row>
    <row r="2300" spans="1:9" s="145" customFormat="1" ht="12.75" customHeight="1" outlineLevel="2" x14ac:dyDescent="0.2">
      <c r="A2300" s="161"/>
      <c r="B2300" s="162" t="s">
        <v>1260</v>
      </c>
      <c r="C2300" s="212" t="s">
        <v>1244</v>
      </c>
      <c r="D2300" s="213">
        <v>77</v>
      </c>
      <c r="E2300" s="329">
        <v>15.21</v>
      </c>
      <c r="F2300" s="135">
        <f t="shared" si="101"/>
        <v>1171.17</v>
      </c>
      <c r="G2300" s="169">
        <v>9.25</v>
      </c>
      <c r="H2300" s="135">
        <v>712.25</v>
      </c>
      <c r="I2300" s="221">
        <f t="shared" si="102"/>
        <v>458.92000000000007</v>
      </c>
    </row>
    <row r="2301" spans="1:9" s="145" customFormat="1" ht="12.75" customHeight="1" outlineLevel="1" x14ac:dyDescent="0.2">
      <c r="A2301" s="165"/>
      <c r="B2301" s="166" t="s">
        <v>1261</v>
      </c>
      <c r="C2301" s="167"/>
      <c r="D2301" s="168"/>
      <c r="E2301" s="168"/>
      <c r="F2301" s="168"/>
      <c r="G2301" s="168"/>
      <c r="H2301" s="168"/>
    </row>
    <row r="2302" spans="1:9" s="145" customFormat="1" ht="12.75" customHeight="1" outlineLevel="1" x14ac:dyDescent="0.2">
      <c r="A2302" s="175"/>
      <c r="B2302" s="176" t="s">
        <v>1474</v>
      </c>
      <c r="C2302" s="216"/>
      <c r="D2302" s="217"/>
      <c r="E2302" s="178"/>
      <c r="F2302" s="178"/>
      <c r="G2302" s="178"/>
      <c r="H2302" s="178"/>
    </row>
    <row r="2303" spans="1:9" s="145" customFormat="1" ht="12.75" customHeight="1" outlineLevel="2" x14ac:dyDescent="0.2">
      <c r="A2303" s="161"/>
      <c r="B2303" s="162" t="s">
        <v>1475</v>
      </c>
      <c r="C2303" s="212" t="s">
        <v>1249</v>
      </c>
      <c r="D2303" s="213">
        <v>2310</v>
      </c>
      <c r="E2303" s="329">
        <v>6.53</v>
      </c>
      <c r="F2303" s="135">
        <f t="shared" si="101"/>
        <v>15084.300000000001</v>
      </c>
      <c r="G2303" s="222">
        <v>0.6</v>
      </c>
      <c r="H2303" s="135">
        <v>1386</v>
      </c>
      <c r="I2303" s="221">
        <f t="shared" ref="I2303" si="103">F2303-H2303</f>
        <v>13698.300000000001</v>
      </c>
    </row>
    <row r="2304" spans="1:9" s="145" customFormat="1" ht="12.75" customHeight="1" outlineLevel="1" x14ac:dyDescent="0.2">
      <c r="A2304" s="165"/>
      <c r="B2304" s="166" t="s">
        <v>1266</v>
      </c>
      <c r="C2304" s="167"/>
      <c r="D2304" s="168"/>
      <c r="E2304" s="168"/>
      <c r="F2304" s="168"/>
      <c r="G2304" s="168"/>
      <c r="H2304" s="168"/>
    </row>
    <row r="2305" spans="1:9" s="145" customFormat="1" ht="12.75" customHeight="1" x14ac:dyDescent="0.2">
      <c r="A2305" s="171"/>
      <c r="B2305" s="172" t="str">
        <f>B2292</f>
        <v xml:space="preserve">   CANALIZACIONES VACIAS, SEÑAL TV: HABITACION KING SIZE</v>
      </c>
      <c r="C2305" s="173"/>
      <c r="D2305" s="174"/>
      <c r="E2305" s="174"/>
      <c r="F2305" s="174"/>
      <c r="G2305" s="174"/>
      <c r="H2305" s="174"/>
    </row>
    <row r="2306" spans="1:9" s="145" customFormat="1" ht="12.75" customHeight="1" x14ac:dyDescent="0.2">
      <c r="A2306" s="161"/>
      <c r="B2306" s="170"/>
      <c r="C2306" s="163"/>
      <c r="D2306" s="164"/>
      <c r="E2306" s="164"/>
      <c r="F2306" s="164"/>
      <c r="G2306" s="164"/>
      <c r="H2306" s="164"/>
    </row>
    <row r="2307" spans="1:9" s="145" customFormat="1" ht="12.75" customHeight="1" x14ac:dyDescent="0.2">
      <c r="A2307" s="171">
        <v>23</v>
      </c>
      <c r="B2307" s="209" t="s">
        <v>1495</v>
      </c>
      <c r="C2307" s="182"/>
      <c r="D2307" s="183"/>
      <c r="E2307" s="183"/>
      <c r="F2307" s="183"/>
      <c r="G2307" s="183"/>
      <c r="H2307" s="183"/>
    </row>
    <row r="2308" spans="1:9" s="145" customFormat="1" ht="12.75" customHeight="1" outlineLevel="1" x14ac:dyDescent="0.2">
      <c r="A2308" s="175"/>
      <c r="B2308" s="176" t="s">
        <v>1472</v>
      </c>
      <c r="C2308" s="214"/>
      <c r="D2308" s="215"/>
      <c r="E2308" s="215"/>
      <c r="F2308" s="215"/>
      <c r="G2308" s="215"/>
      <c r="H2308" s="215"/>
    </row>
    <row r="2309" spans="1:9" s="145" customFormat="1" ht="12.75" customHeight="1" outlineLevel="2" x14ac:dyDescent="0.2">
      <c r="A2309" s="161"/>
      <c r="B2309" s="162" t="s">
        <v>1242</v>
      </c>
      <c r="C2309" s="212" t="s">
        <v>1241</v>
      </c>
      <c r="D2309" s="213">
        <v>192</v>
      </c>
      <c r="E2309" s="329">
        <v>69.3</v>
      </c>
      <c r="F2309" s="135">
        <f t="shared" si="101"/>
        <v>13305.599999999999</v>
      </c>
      <c r="G2309" s="169">
        <v>53.68</v>
      </c>
      <c r="H2309" s="135">
        <v>10306.56</v>
      </c>
      <c r="I2309" s="221">
        <f t="shared" ref="I2309:I2311" si="104">F2309-H2309</f>
        <v>2999.0399999999991</v>
      </c>
    </row>
    <row r="2310" spans="1:9" s="145" customFormat="1" ht="12.75" customHeight="1" outlineLevel="2" x14ac:dyDescent="0.2">
      <c r="A2310" s="161"/>
      <c r="B2310" s="162" t="s">
        <v>1245</v>
      </c>
      <c r="C2310" s="212" t="s">
        <v>1244</v>
      </c>
      <c r="D2310" s="213">
        <v>48</v>
      </c>
      <c r="E2310" s="103">
        <v>17.54</v>
      </c>
      <c r="F2310" s="135">
        <f t="shared" si="101"/>
        <v>841.92</v>
      </c>
      <c r="G2310" s="169">
        <v>22.21</v>
      </c>
      <c r="H2310" s="135">
        <v>1066.08</v>
      </c>
      <c r="I2310" s="221"/>
    </row>
    <row r="2311" spans="1:9" s="145" customFormat="1" ht="12.75" customHeight="1" outlineLevel="2" x14ac:dyDescent="0.2">
      <c r="A2311" s="161"/>
      <c r="B2311" s="162" t="s">
        <v>1247</v>
      </c>
      <c r="C2311" s="212" t="s">
        <v>1244</v>
      </c>
      <c r="D2311" s="213">
        <v>96</v>
      </c>
      <c r="E2311" s="329">
        <v>12.73</v>
      </c>
      <c r="F2311" s="135">
        <f t="shared" si="101"/>
        <v>1222.08</v>
      </c>
      <c r="G2311" s="169">
        <v>6.48</v>
      </c>
      <c r="H2311" s="135">
        <v>622.08000000000004</v>
      </c>
      <c r="I2311" s="221">
        <f t="shared" si="104"/>
        <v>599.99999999999989</v>
      </c>
    </row>
    <row r="2312" spans="1:9" s="145" customFormat="1" ht="12.75" customHeight="1" outlineLevel="1" x14ac:dyDescent="0.2">
      <c r="A2312" s="165"/>
      <c r="B2312" s="166" t="s">
        <v>1253</v>
      </c>
      <c r="C2312" s="167"/>
      <c r="D2312" s="168"/>
      <c r="E2312" s="168"/>
      <c r="F2312" s="168"/>
      <c r="G2312" s="168"/>
      <c r="H2312" s="168"/>
    </row>
    <row r="2313" spans="1:9" s="145" customFormat="1" ht="12.75" customHeight="1" outlineLevel="1" x14ac:dyDescent="0.2">
      <c r="A2313" s="175"/>
      <c r="B2313" s="176" t="s">
        <v>1473</v>
      </c>
      <c r="C2313" s="216"/>
      <c r="D2313" s="217"/>
      <c r="E2313" s="178"/>
      <c r="F2313" s="178"/>
      <c r="G2313" s="178"/>
      <c r="H2313" s="178"/>
    </row>
    <row r="2314" spans="1:9" s="145" customFormat="1" ht="12.75" customHeight="1" outlineLevel="2" x14ac:dyDescent="0.2">
      <c r="A2314" s="161"/>
      <c r="B2314" s="162" t="s">
        <v>1257</v>
      </c>
      <c r="C2314" s="212" t="s">
        <v>1244</v>
      </c>
      <c r="D2314" s="213">
        <v>48</v>
      </c>
      <c r="E2314" s="329">
        <v>45.36</v>
      </c>
      <c r="F2314" s="135">
        <f t="shared" si="101"/>
        <v>2177.2799999999997</v>
      </c>
      <c r="G2314" s="169">
        <v>26.5</v>
      </c>
      <c r="H2314" s="135">
        <v>1272</v>
      </c>
      <c r="I2314" s="221">
        <f t="shared" ref="I2314:I2315" si="105">F2314-H2314</f>
        <v>905.27999999999975</v>
      </c>
    </row>
    <row r="2315" spans="1:9" s="145" customFormat="1" ht="12.75" customHeight="1" outlineLevel="2" x14ac:dyDescent="0.2">
      <c r="A2315" s="161"/>
      <c r="B2315" s="170" t="s">
        <v>1260</v>
      </c>
      <c r="C2315" s="212" t="s">
        <v>1244</v>
      </c>
      <c r="D2315" s="213">
        <v>48</v>
      </c>
      <c r="E2315" s="329">
        <v>15.21</v>
      </c>
      <c r="F2315" s="135">
        <f t="shared" si="101"/>
        <v>730.08</v>
      </c>
      <c r="G2315" s="169">
        <v>9.25</v>
      </c>
      <c r="H2315" s="135">
        <v>444</v>
      </c>
      <c r="I2315" s="221">
        <f t="shared" si="105"/>
        <v>286.08000000000004</v>
      </c>
    </row>
    <row r="2316" spans="1:9" s="145" customFormat="1" ht="12.75" customHeight="1" outlineLevel="1" x14ac:dyDescent="0.2">
      <c r="A2316" s="165"/>
      <c r="B2316" s="166" t="s">
        <v>1261</v>
      </c>
      <c r="C2316" s="167"/>
      <c r="D2316" s="168"/>
      <c r="E2316" s="168"/>
      <c r="F2316" s="168"/>
      <c r="G2316" s="168"/>
      <c r="H2316" s="168"/>
    </row>
    <row r="2317" spans="1:9" s="145" customFormat="1" ht="12.75" customHeight="1" outlineLevel="1" x14ac:dyDescent="0.2">
      <c r="A2317" s="175"/>
      <c r="B2317" s="176" t="s">
        <v>1474</v>
      </c>
      <c r="C2317" s="216"/>
      <c r="D2317" s="217"/>
      <c r="E2317" s="178"/>
      <c r="F2317" s="178"/>
      <c r="G2317" s="178"/>
      <c r="H2317" s="178"/>
    </row>
    <row r="2318" spans="1:9" s="145" customFormat="1" ht="12.75" customHeight="1" outlineLevel="2" x14ac:dyDescent="0.2">
      <c r="A2318" s="161"/>
      <c r="B2318" s="162" t="s">
        <v>1475</v>
      </c>
      <c r="C2318" s="212" t="s">
        <v>1249</v>
      </c>
      <c r="D2318" s="213">
        <v>1440</v>
      </c>
      <c r="E2318" s="329">
        <v>6.53</v>
      </c>
      <c r="F2318" s="135">
        <f t="shared" si="101"/>
        <v>9403.2000000000007</v>
      </c>
      <c r="G2318" s="222">
        <v>0.6</v>
      </c>
      <c r="H2318" s="135">
        <v>864</v>
      </c>
      <c r="I2318" s="221">
        <f t="shared" ref="I2318" si="106">F2318-H2318</f>
        <v>8539.2000000000007</v>
      </c>
    </row>
    <row r="2319" spans="1:9" s="145" customFormat="1" ht="12.75" customHeight="1" outlineLevel="1" x14ac:dyDescent="0.2">
      <c r="A2319" s="165"/>
      <c r="B2319" s="166" t="s">
        <v>1266</v>
      </c>
      <c r="C2319" s="167"/>
      <c r="D2319" s="168"/>
      <c r="E2319" s="168"/>
      <c r="F2319" s="168"/>
      <c r="G2319" s="168"/>
      <c r="H2319" s="168"/>
    </row>
    <row r="2320" spans="1:9" s="145" customFormat="1" ht="12.75" customHeight="1" x14ac:dyDescent="0.2">
      <c r="A2320" s="171"/>
      <c r="B2320" s="172" t="str">
        <f>B2307</f>
        <v xml:space="preserve">   CANALIZACIONES VACIAS, SEÑAL TV: HABITACION DOBLE DOBLE</v>
      </c>
      <c r="C2320" s="173"/>
      <c r="D2320" s="174"/>
      <c r="E2320" s="174"/>
      <c r="F2320" s="174"/>
      <c r="G2320" s="174"/>
      <c r="H2320" s="174"/>
    </row>
    <row r="2321" spans="1:9" s="145" customFormat="1" ht="12.75" customHeight="1" x14ac:dyDescent="0.2">
      <c r="A2321" s="161"/>
      <c r="B2321" s="170"/>
      <c r="C2321" s="163"/>
      <c r="D2321" s="164"/>
      <c r="E2321" s="164"/>
      <c r="F2321" s="164"/>
      <c r="G2321" s="164"/>
      <c r="H2321" s="164"/>
    </row>
    <row r="2322" spans="1:9" s="145" customFormat="1" ht="12.75" customHeight="1" x14ac:dyDescent="0.2">
      <c r="A2322" s="171">
        <v>24</v>
      </c>
      <c r="B2322" s="209" t="s">
        <v>1496</v>
      </c>
      <c r="C2322" s="173" t="s">
        <v>1478</v>
      </c>
      <c r="D2322" s="174"/>
      <c r="E2322" s="174"/>
      <c r="F2322" s="174"/>
      <c r="G2322" s="174"/>
      <c r="H2322" s="174"/>
    </row>
    <row r="2323" spans="1:9" s="145" customFormat="1" ht="12.75" customHeight="1" outlineLevel="1" x14ac:dyDescent="0.2">
      <c r="A2323" s="175"/>
      <c r="B2323" s="176" t="s">
        <v>1472</v>
      </c>
      <c r="C2323" s="214"/>
      <c r="D2323" s="215"/>
      <c r="E2323" s="215"/>
      <c r="F2323" s="215"/>
      <c r="G2323" s="215"/>
      <c r="H2323" s="215"/>
    </row>
    <row r="2324" spans="1:9" s="145" customFormat="1" ht="12.75" customHeight="1" outlineLevel="2" x14ac:dyDescent="0.2">
      <c r="A2324" s="161"/>
      <c r="B2324" s="162" t="s">
        <v>1242</v>
      </c>
      <c r="C2324" s="212" t="s">
        <v>1241</v>
      </c>
      <c r="D2324" s="213">
        <v>4</v>
      </c>
      <c r="E2324" s="329">
        <v>69.3</v>
      </c>
      <c r="F2324" s="135">
        <f t="shared" si="101"/>
        <v>277.2</v>
      </c>
      <c r="G2324" s="169">
        <v>53.68</v>
      </c>
      <c r="H2324" s="135">
        <v>214.72</v>
      </c>
      <c r="I2324" s="221">
        <f t="shared" ref="I2324:I2326" si="107">F2324-H2324</f>
        <v>62.47999999999999</v>
      </c>
    </row>
    <row r="2325" spans="1:9" s="145" customFormat="1" ht="12.75" customHeight="1" outlineLevel="2" x14ac:dyDescent="0.2">
      <c r="A2325" s="161"/>
      <c r="B2325" s="162" t="s">
        <v>1245</v>
      </c>
      <c r="C2325" s="163" t="s">
        <v>1244</v>
      </c>
      <c r="D2325" s="164">
        <v>1</v>
      </c>
      <c r="E2325" s="103">
        <v>17.54</v>
      </c>
      <c r="F2325" s="135">
        <f t="shared" si="101"/>
        <v>17.54</v>
      </c>
      <c r="G2325" s="169">
        <v>22.21</v>
      </c>
      <c r="H2325" s="135">
        <v>22.21</v>
      </c>
      <c r="I2325" s="221"/>
    </row>
    <row r="2326" spans="1:9" s="145" customFormat="1" ht="12.75" customHeight="1" outlineLevel="2" x14ac:dyDescent="0.2">
      <c r="A2326" s="161"/>
      <c r="B2326" s="162" t="s">
        <v>1247</v>
      </c>
      <c r="C2326" s="212" t="s">
        <v>1244</v>
      </c>
      <c r="D2326" s="213">
        <v>2</v>
      </c>
      <c r="E2326" s="329">
        <v>12.73</v>
      </c>
      <c r="F2326" s="135">
        <f t="shared" si="101"/>
        <v>25.46</v>
      </c>
      <c r="G2326" s="169">
        <v>6.48</v>
      </c>
      <c r="H2326" s="135">
        <v>12.96</v>
      </c>
      <c r="I2326" s="221">
        <f t="shared" si="107"/>
        <v>12.5</v>
      </c>
    </row>
    <row r="2327" spans="1:9" s="145" customFormat="1" ht="12.75" customHeight="1" outlineLevel="1" x14ac:dyDescent="0.2">
      <c r="A2327" s="165"/>
      <c r="B2327" s="166" t="s">
        <v>1253</v>
      </c>
      <c r="C2327" s="167"/>
      <c r="D2327" s="168"/>
      <c r="E2327" s="168"/>
      <c r="F2327" s="168"/>
      <c r="G2327" s="168"/>
      <c r="H2327" s="168"/>
    </row>
    <row r="2328" spans="1:9" s="145" customFormat="1" ht="12.75" customHeight="1" outlineLevel="1" x14ac:dyDescent="0.2">
      <c r="A2328" s="175"/>
      <c r="B2328" s="176" t="s">
        <v>1473</v>
      </c>
      <c r="C2328" s="216"/>
      <c r="D2328" s="217"/>
      <c r="E2328" s="178"/>
      <c r="F2328" s="178"/>
      <c r="G2328" s="178"/>
      <c r="H2328" s="178"/>
    </row>
    <row r="2329" spans="1:9" s="145" customFormat="1" ht="12.75" customHeight="1" outlineLevel="2" x14ac:dyDescent="0.2">
      <c r="A2329" s="161"/>
      <c r="B2329" s="162" t="s">
        <v>1257</v>
      </c>
      <c r="C2329" s="212" t="s">
        <v>1244</v>
      </c>
      <c r="D2329" s="213">
        <v>1</v>
      </c>
      <c r="E2329" s="329">
        <v>45.36</v>
      </c>
      <c r="F2329" s="135">
        <f t="shared" si="101"/>
        <v>45.36</v>
      </c>
      <c r="G2329" s="169">
        <v>26.5</v>
      </c>
      <c r="H2329" s="135">
        <v>26.5</v>
      </c>
      <c r="I2329" s="221">
        <f t="shared" ref="I2329:I2330" si="108">F2329-H2329</f>
        <v>18.86</v>
      </c>
    </row>
    <row r="2330" spans="1:9" s="145" customFormat="1" ht="12.75" customHeight="1" outlineLevel="2" x14ac:dyDescent="0.2">
      <c r="A2330" s="161"/>
      <c r="B2330" s="162" t="s">
        <v>1260</v>
      </c>
      <c r="C2330" s="212" t="s">
        <v>1244</v>
      </c>
      <c r="D2330" s="213">
        <v>1</v>
      </c>
      <c r="E2330" s="329">
        <v>15.21</v>
      </c>
      <c r="F2330" s="135">
        <f t="shared" si="101"/>
        <v>15.21</v>
      </c>
      <c r="G2330" s="169">
        <v>9.25</v>
      </c>
      <c r="H2330" s="135">
        <v>9.25</v>
      </c>
      <c r="I2330" s="221">
        <f t="shared" si="108"/>
        <v>5.9600000000000009</v>
      </c>
    </row>
    <row r="2331" spans="1:9" s="145" customFormat="1" ht="12.75" customHeight="1" outlineLevel="1" x14ac:dyDescent="0.2">
      <c r="A2331" s="165"/>
      <c r="B2331" s="166" t="s">
        <v>1261</v>
      </c>
      <c r="C2331" s="167"/>
      <c r="D2331" s="168"/>
      <c r="E2331" s="168"/>
      <c r="F2331" s="168"/>
      <c r="G2331" s="168"/>
      <c r="H2331" s="168"/>
    </row>
    <row r="2332" spans="1:9" s="145" customFormat="1" ht="12.75" customHeight="1" outlineLevel="1" x14ac:dyDescent="0.2">
      <c r="A2332" s="175"/>
      <c r="B2332" s="176" t="s">
        <v>1474</v>
      </c>
      <c r="C2332" s="216"/>
      <c r="D2332" s="217"/>
      <c r="E2332" s="178"/>
      <c r="F2332" s="178"/>
      <c r="G2332" s="178"/>
      <c r="H2332" s="178"/>
    </row>
    <row r="2333" spans="1:9" s="145" customFormat="1" ht="12.75" customHeight="1" outlineLevel="2" x14ac:dyDescent="0.2">
      <c r="A2333" s="161"/>
      <c r="B2333" s="162" t="s">
        <v>1475</v>
      </c>
      <c r="C2333" s="212" t="s">
        <v>1249</v>
      </c>
      <c r="D2333" s="213">
        <v>30</v>
      </c>
      <c r="E2333" s="329">
        <v>6.53</v>
      </c>
      <c r="F2333" s="135">
        <f t="shared" si="101"/>
        <v>195.9</v>
      </c>
      <c r="G2333" s="222">
        <v>0.6</v>
      </c>
      <c r="H2333" s="135">
        <v>18</v>
      </c>
      <c r="I2333" s="221">
        <f t="shared" ref="I2333" si="109">F2333-H2333</f>
        <v>177.9</v>
      </c>
    </row>
    <row r="2334" spans="1:9" s="145" customFormat="1" ht="12.75" customHeight="1" outlineLevel="1" x14ac:dyDescent="0.2">
      <c r="A2334" s="165"/>
      <c r="B2334" s="166" t="s">
        <v>1266</v>
      </c>
      <c r="C2334" s="167"/>
      <c r="D2334" s="168"/>
      <c r="E2334" s="168"/>
      <c r="F2334" s="168"/>
      <c r="G2334" s="168"/>
      <c r="H2334" s="168"/>
    </row>
    <row r="2335" spans="1:9" s="145" customFormat="1" ht="12.75" customHeight="1" x14ac:dyDescent="0.2">
      <c r="A2335" s="171"/>
      <c r="B2335" s="172" t="str">
        <f>B2322</f>
        <v xml:space="preserve">   CANALIZACIONES VACIAS, SEÑAL TV: HABITACION HANDY CAP</v>
      </c>
      <c r="C2335" s="173"/>
      <c r="D2335" s="174"/>
      <c r="E2335" s="174"/>
      <c r="F2335" s="174"/>
      <c r="G2335" s="174"/>
      <c r="H2335" s="174"/>
    </row>
    <row r="2336" spans="1:9" s="145" customFormat="1" ht="12.75" customHeight="1" x14ac:dyDescent="0.2">
      <c r="A2336" s="161"/>
      <c r="B2336" s="170"/>
      <c r="C2336" s="163"/>
      <c r="D2336" s="164"/>
      <c r="E2336" s="164"/>
      <c r="F2336" s="164"/>
      <c r="G2336" s="164"/>
      <c r="H2336" s="164"/>
    </row>
    <row r="2337" spans="1:9" s="145" customFormat="1" ht="12.75" customHeight="1" x14ac:dyDescent="0.2">
      <c r="A2337" s="171">
        <v>25</v>
      </c>
      <c r="B2337" s="209" t="s">
        <v>1497</v>
      </c>
      <c r="C2337" s="182"/>
      <c r="D2337" s="183"/>
      <c r="E2337" s="183"/>
      <c r="F2337" s="183"/>
      <c r="G2337" s="183"/>
      <c r="H2337" s="183"/>
    </row>
    <row r="2338" spans="1:9" s="145" customFormat="1" ht="12.75" customHeight="1" outlineLevel="1" x14ac:dyDescent="0.2">
      <c r="A2338" s="175"/>
      <c r="B2338" s="176" t="s">
        <v>1472</v>
      </c>
      <c r="C2338" s="216"/>
      <c r="D2338" s="217"/>
      <c r="E2338" s="217"/>
      <c r="F2338" s="217"/>
      <c r="G2338" s="217"/>
      <c r="H2338" s="217"/>
    </row>
    <row r="2339" spans="1:9" s="145" customFormat="1" ht="12.75" customHeight="1" outlineLevel="2" x14ac:dyDescent="0.2">
      <c r="A2339" s="161"/>
      <c r="B2339" s="162" t="s">
        <v>1242</v>
      </c>
      <c r="C2339" s="212" t="s">
        <v>1241</v>
      </c>
      <c r="D2339" s="213">
        <v>30</v>
      </c>
      <c r="E2339" s="103">
        <v>69.3</v>
      </c>
      <c r="F2339" s="135">
        <f t="shared" si="101"/>
        <v>2079</v>
      </c>
      <c r="G2339" s="169">
        <v>53.68</v>
      </c>
      <c r="H2339" s="135">
        <v>1610.4</v>
      </c>
      <c r="I2339" s="221"/>
    </row>
    <row r="2340" spans="1:9" s="145" customFormat="1" ht="12.75" customHeight="1" outlineLevel="2" x14ac:dyDescent="0.2">
      <c r="A2340" s="161"/>
      <c r="B2340" s="162" t="s">
        <v>1245</v>
      </c>
      <c r="C2340" s="163" t="s">
        <v>1244</v>
      </c>
      <c r="D2340" s="164">
        <v>4</v>
      </c>
      <c r="E2340" s="103">
        <v>17.54</v>
      </c>
      <c r="F2340" s="135">
        <f t="shared" si="101"/>
        <v>70.16</v>
      </c>
      <c r="G2340" s="169">
        <v>22.21</v>
      </c>
      <c r="H2340" s="135">
        <v>88.84</v>
      </c>
      <c r="I2340" s="221"/>
    </row>
    <row r="2341" spans="1:9" s="145" customFormat="1" ht="12.75" customHeight="1" outlineLevel="2" x14ac:dyDescent="0.2">
      <c r="A2341" s="161"/>
      <c r="B2341" s="162" t="s">
        <v>1247</v>
      </c>
      <c r="C2341" s="163" t="s">
        <v>1244</v>
      </c>
      <c r="D2341" s="164">
        <v>50</v>
      </c>
      <c r="E2341" s="103">
        <v>12.73</v>
      </c>
      <c r="F2341" s="135">
        <f t="shared" si="101"/>
        <v>636.5</v>
      </c>
      <c r="G2341" s="169">
        <v>6.48</v>
      </c>
      <c r="H2341" s="135">
        <v>324</v>
      </c>
      <c r="I2341" s="221"/>
    </row>
    <row r="2342" spans="1:9" s="145" customFormat="1" ht="12.75" customHeight="1" outlineLevel="2" x14ac:dyDescent="0.2">
      <c r="A2342" s="161"/>
      <c r="B2342" s="162" t="s">
        <v>1480</v>
      </c>
      <c r="C2342" s="163" t="s">
        <v>1241</v>
      </c>
      <c r="D2342" s="164">
        <v>12</v>
      </c>
      <c r="E2342" s="103">
        <v>248.1</v>
      </c>
      <c r="F2342" s="135">
        <f t="shared" si="101"/>
        <v>2977.2</v>
      </c>
      <c r="G2342" s="169">
        <v>236.51</v>
      </c>
      <c r="H2342" s="135">
        <v>2838.12</v>
      </c>
      <c r="I2342" s="221"/>
    </row>
    <row r="2343" spans="1:9" s="145" customFormat="1" ht="12.75" customHeight="1" outlineLevel="2" x14ac:dyDescent="0.2">
      <c r="A2343" s="161"/>
      <c r="B2343" s="162" t="s">
        <v>1481</v>
      </c>
      <c r="C2343" s="163" t="s">
        <v>1241</v>
      </c>
      <c r="D2343" s="164">
        <v>14</v>
      </c>
      <c r="E2343" s="103">
        <v>253.51</v>
      </c>
      <c r="F2343" s="135">
        <f t="shared" si="101"/>
        <v>3549.14</v>
      </c>
      <c r="G2343" s="169">
        <v>396.27</v>
      </c>
      <c r="H2343" s="135">
        <v>5547.78</v>
      </c>
      <c r="I2343" s="221"/>
    </row>
    <row r="2344" spans="1:9" s="145" customFormat="1" ht="12.75" customHeight="1" outlineLevel="2" x14ac:dyDescent="0.2">
      <c r="A2344" s="161"/>
      <c r="B2344" s="162" t="s">
        <v>1498</v>
      </c>
      <c r="C2344" s="163" t="s">
        <v>1244</v>
      </c>
      <c r="D2344" s="164">
        <v>2</v>
      </c>
      <c r="E2344" s="103">
        <v>31.31</v>
      </c>
      <c r="F2344" s="135">
        <f t="shared" si="101"/>
        <v>62.62</v>
      </c>
      <c r="G2344" s="169">
        <v>95.79</v>
      </c>
      <c r="H2344" s="135">
        <v>191.58</v>
      </c>
      <c r="I2344" s="221"/>
    </row>
    <row r="2345" spans="1:9" s="145" customFormat="1" ht="12.75" customHeight="1" outlineLevel="2" x14ac:dyDescent="0.2">
      <c r="A2345" s="161"/>
      <c r="B2345" s="162" t="s">
        <v>1365</v>
      </c>
      <c r="C2345" s="163" t="s">
        <v>1244</v>
      </c>
      <c r="D2345" s="164">
        <v>2</v>
      </c>
      <c r="E2345" s="103">
        <v>59.97</v>
      </c>
      <c r="F2345" s="135">
        <f t="shared" si="101"/>
        <v>119.94</v>
      </c>
      <c r="G2345" s="169">
        <v>170.25</v>
      </c>
      <c r="H2345" s="135">
        <v>340.5</v>
      </c>
      <c r="I2345" s="221"/>
    </row>
    <row r="2346" spans="1:9" s="145" customFormat="1" ht="12.75" customHeight="1" outlineLevel="2" x14ac:dyDescent="0.2">
      <c r="A2346" s="161"/>
      <c r="B2346" s="162" t="s">
        <v>1482</v>
      </c>
      <c r="C2346" s="163" t="s">
        <v>1270</v>
      </c>
      <c r="D2346" s="164">
        <v>4</v>
      </c>
      <c r="E2346" s="103">
        <v>32.81</v>
      </c>
      <c r="F2346" s="135">
        <f t="shared" si="101"/>
        <v>131.24</v>
      </c>
      <c r="G2346" s="169">
        <v>24.79</v>
      </c>
      <c r="H2346" s="135">
        <v>99.16</v>
      </c>
      <c r="I2346" s="221"/>
    </row>
    <row r="2347" spans="1:9" s="145" customFormat="1" ht="12.75" customHeight="1" outlineLevel="2" x14ac:dyDescent="0.2">
      <c r="A2347" s="161"/>
      <c r="B2347" s="162" t="s">
        <v>1483</v>
      </c>
      <c r="C2347" s="163" t="s">
        <v>1270</v>
      </c>
      <c r="D2347" s="164">
        <v>4</v>
      </c>
      <c r="E2347" s="103">
        <v>44.52</v>
      </c>
      <c r="F2347" s="135">
        <f t="shared" si="101"/>
        <v>178.08</v>
      </c>
      <c r="G2347" s="169">
        <v>52.06</v>
      </c>
      <c r="H2347" s="135">
        <v>208.24</v>
      </c>
      <c r="I2347" s="221"/>
    </row>
    <row r="2348" spans="1:9" s="145" customFormat="1" ht="12.75" customHeight="1" outlineLevel="1" x14ac:dyDescent="0.2">
      <c r="A2348" s="165"/>
      <c r="B2348" s="166" t="s">
        <v>1253</v>
      </c>
      <c r="C2348" s="167"/>
      <c r="D2348" s="168"/>
      <c r="E2348" s="168"/>
      <c r="F2348" s="168"/>
      <c r="G2348" s="168"/>
      <c r="H2348" s="168"/>
    </row>
    <row r="2349" spans="1:9" s="145" customFormat="1" ht="12.75" customHeight="1" outlineLevel="1" x14ac:dyDescent="0.2">
      <c r="A2349" s="175"/>
      <c r="B2349" s="176" t="s">
        <v>1473</v>
      </c>
      <c r="C2349" s="216"/>
      <c r="D2349" s="217"/>
      <c r="E2349" s="178"/>
      <c r="F2349" s="178"/>
      <c r="G2349" s="178"/>
      <c r="H2349" s="178"/>
    </row>
    <row r="2350" spans="1:9" s="145" customFormat="1" ht="12.75" customHeight="1" outlineLevel="2" x14ac:dyDescent="0.2">
      <c r="A2350" s="161"/>
      <c r="B2350" s="162" t="s">
        <v>1257</v>
      </c>
      <c r="C2350" s="212" t="s">
        <v>1244</v>
      </c>
      <c r="D2350" s="213">
        <v>17</v>
      </c>
      <c r="E2350" s="329">
        <v>45.36</v>
      </c>
      <c r="F2350" s="135">
        <f t="shared" si="101"/>
        <v>771.12</v>
      </c>
      <c r="G2350" s="169">
        <v>26.5</v>
      </c>
      <c r="H2350" s="135">
        <v>450.5</v>
      </c>
      <c r="I2350" s="221">
        <f t="shared" ref="I2350:I2353" si="110">F2350-H2350</f>
        <v>320.62</v>
      </c>
    </row>
    <row r="2351" spans="1:9" s="145" customFormat="1" ht="12.75" customHeight="1" outlineLevel="2" x14ac:dyDescent="0.2">
      <c r="A2351" s="161"/>
      <c r="B2351" s="162" t="s">
        <v>1259</v>
      </c>
      <c r="C2351" s="212" t="s">
        <v>1244</v>
      </c>
      <c r="D2351" s="213">
        <v>16</v>
      </c>
      <c r="E2351" s="329">
        <v>14.99</v>
      </c>
      <c r="F2351" s="135">
        <f t="shared" si="101"/>
        <v>239.84</v>
      </c>
      <c r="G2351" s="169">
        <v>9.25</v>
      </c>
      <c r="H2351" s="135">
        <v>148</v>
      </c>
      <c r="I2351" s="221">
        <f t="shared" si="110"/>
        <v>91.84</v>
      </c>
    </row>
    <row r="2352" spans="1:9" s="145" customFormat="1" ht="12.75" customHeight="1" outlineLevel="2" x14ac:dyDescent="0.2">
      <c r="A2352" s="161"/>
      <c r="B2352" s="162" t="s">
        <v>1260</v>
      </c>
      <c r="C2352" s="212" t="s">
        <v>1244</v>
      </c>
      <c r="D2352" s="213">
        <v>4</v>
      </c>
      <c r="E2352" s="329">
        <v>15.21</v>
      </c>
      <c r="F2352" s="135">
        <f t="shared" si="101"/>
        <v>60.84</v>
      </c>
      <c r="G2352" s="169">
        <v>9.25</v>
      </c>
      <c r="H2352" s="135">
        <v>37</v>
      </c>
      <c r="I2352" s="221">
        <f t="shared" si="110"/>
        <v>23.840000000000003</v>
      </c>
    </row>
    <row r="2353" spans="1:9" s="145" customFormat="1" ht="12.75" customHeight="1" outlineLevel="2" x14ac:dyDescent="0.2">
      <c r="A2353" s="161"/>
      <c r="B2353" s="162" t="s">
        <v>1493</v>
      </c>
      <c r="C2353" s="212" t="s">
        <v>1244</v>
      </c>
      <c r="D2353" s="213">
        <v>1</v>
      </c>
      <c r="E2353" s="329">
        <v>1177.55</v>
      </c>
      <c r="F2353" s="135">
        <f t="shared" si="101"/>
        <v>1177.55</v>
      </c>
      <c r="G2353" s="169">
        <v>1062.99</v>
      </c>
      <c r="H2353" s="135">
        <v>1062.99</v>
      </c>
      <c r="I2353" s="221">
        <f t="shared" si="110"/>
        <v>114.55999999999995</v>
      </c>
    </row>
    <row r="2354" spans="1:9" s="145" customFormat="1" ht="12.75" customHeight="1" outlineLevel="1" x14ac:dyDescent="0.2">
      <c r="A2354" s="165"/>
      <c r="B2354" s="166" t="s">
        <v>1261</v>
      </c>
      <c r="C2354" s="167"/>
      <c r="D2354" s="168"/>
      <c r="E2354" s="168"/>
      <c r="F2354" s="168"/>
      <c r="G2354" s="168"/>
      <c r="H2354" s="168"/>
    </row>
    <row r="2355" spans="1:9" s="145" customFormat="1" ht="12.75" customHeight="1" outlineLevel="1" x14ac:dyDescent="0.2">
      <c r="A2355" s="175"/>
      <c r="B2355" s="176" t="s">
        <v>1474</v>
      </c>
      <c r="C2355" s="216"/>
      <c r="D2355" s="217"/>
      <c r="E2355" s="178"/>
      <c r="F2355" s="178"/>
      <c r="G2355" s="178"/>
      <c r="H2355" s="178"/>
    </row>
    <row r="2356" spans="1:9" s="145" customFormat="1" ht="12.75" customHeight="1" outlineLevel="2" x14ac:dyDescent="0.2">
      <c r="A2356" s="161"/>
      <c r="B2356" s="162" t="s">
        <v>1475</v>
      </c>
      <c r="C2356" s="212" t="s">
        <v>1249</v>
      </c>
      <c r="D2356" s="213">
        <v>2000</v>
      </c>
      <c r="E2356" s="329">
        <v>6.53</v>
      </c>
      <c r="F2356" s="135">
        <f t="shared" si="101"/>
        <v>13060</v>
      </c>
      <c r="G2356" s="169">
        <v>0.6</v>
      </c>
      <c r="H2356" s="135">
        <v>1200</v>
      </c>
      <c r="I2356" s="221">
        <f t="shared" ref="I2356" si="111">F2356-H2356</f>
        <v>11860</v>
      </c>
    </row>
    <row r="2357" spans="1:9" s="145" customFormat="1" ht="12.75" customHeight="1" outlineLevel="1" x14ac:dyDescent="0.2">
      <c r="A2357" s="165"/>
      <c r="B2357" s="166" t="s">
        <v>1266</v>
      </c>
      <c r="C2357" s="167"/>
      <c r="D2357" s="168"/>
      <c r="E2357" s="168"/>
      <c r="F2357" s="168"/>
      <c r="G2357" s="168"/>
      <c r="H2357" s="168"/>
    </row>
    <row r="2358" spans="1:9" s="145" customFormat="1" ht="12.75" customHeight="1" outlineLevel="1" x14ac:dyDescent="0.2">
      <c r="A2358" s="175"/>
      <c r="B2358" s="176" t="s">
        <v>1499</v>
      </c>
      <c r="C2358" s="216"/>
      <c r="D2358" s="217"/>
      <c r="E2358" s="178"/>
      <c r="F2358" s="178"/>
      <c r="G2358" s="178"/>
      <c r="H2358" s="178"/>
    </row>
    <row r="2359" spans="1:9" s="145" customFormat="1" ht="12.75" customHeight="1" outlineLevel="2" x14ac:dyDescent="0.2">
      <c r="A2359" s="161"/>
      <c r="B2359" s="162" t="s">
        <v>1500</v>
      </c>
      <c r="C2359" s="212" t="s">
        <v>1244</v>
      </c>
      <c r="D2359" s="213">
        <v>2</v>
      </c>
      <c r="E2359" s="329">
        <v>722.81</v>
      </c>
      <c r="F2359" s="135">
        <f t="shared" si="101"/>
        <v>1445.62</v>
      </c>
      <c r="G2359" s="169">
        <v>127.86</v>
      </c>
      <c r="H2359" s="135">
        <v>255.72</v>
      </c>
      <c r="I2359" s="221">
        <f t="shared" ref="I2359" si="112">F2359-H2359</f>
        <v>1189.8999999999999</v>
      </c>
    </row>
    <row r="2360" spans="1:9" s="145" customFormat="1" ht="12.75" customHeight="1" outlineLevel="1" x14ac:dyDescent="0.2">
      <c r="A2360" s="165"/>
      <c r="B2360" s="166" t="s">
        <v>1501</v>
      </c>
      <c r="C2360" s="167"/>
      <c r="D2360" s="168"/>
      <c r="E2360" s="168"/>
      <c r="F2360" s="168"/>
      <c r="G2360" s="168"/>
      <c r="H2360" s="168"/>
    </row>
    <row r="2361" spans="1:9" s="145" customFormat="1" ht="12.75" customHeight="1" x14ac:dyDescent="0.2">
      <c r="A2361" s="171"/>
      <c r="B2361" s="172" t="str">
        <f>B2337</f>
        <v xml:space="preserve">   RED GENERAL DE CANALIZACIONES VACIAS, SEÑAL TV: SERVICIOS Y AREAS PUBLICAS PLANTA BAJA</v>
      </c>
      <c r="C2361" s="173"/>
      <c r="D2361" s="174"/>
      <c r="E2361" s="174"/>
      <c r="F2361" s="174"/>
      <c r="G2361" s="174"/>
      <c r="H2361" s="174"/>
    </row>
    <row r="2362" spans="1:9" s="145" customFormat="1" ht="12.75" customHeight="1" x14ac:dyDescent="0.2">
      <c r="A2362" s="161"/>
      <c r="B2362" s="170"/>
      <c r="C2362" s="163"/>
      <c r="D2362" s="164"/>
      <c r="E2362" s="164"/>
      <c r="F2362" s="164"/>
      <c r="G2362" s="164"/>
      <c r="H2362" s="164"/>
    </row>
    <row r="2363" spans="1:9" s="145" customFormat="1" ht="12.75" customHeight="1" x14ac:dyDescent="0.2">
      <c r="A2363" s="171">
        <v>26</v>
      </c>
      <c r="B2363" s="209" t="s">
        <v>1502</v>
      </c>
      <c r="C2363" s="182"/>
      <c r="D2363" s="183"/>
      <c r="E2363" s="183"/>
      <c r="F2363" s="183"/>
      <c r="G2363" s="183"/>
      <c r="H2363" s="183"/>
    </row>
    <row r="2364" spans="1:9" s="145" customFormat="1" ht="12.75" customHeight="1" outlineLevel="1" x14ac:dyDescent="0.2">
      <c r="A2364" s="175"/>
      <c r="B2364" s="176" t="s">
        <v>1472</v>
      </c>
      <c r="C2364" s="216"/>
      <c r="D2364" s="217"/>
      <c r="E2364" s="217"/>
      <c r="F2364" s="217"/>
      <c r="G2364" s="217"/>
      <c r="H2364" s="217"/>
    </row>
    <row r="2365" spans="1:9" s="145" customFormat="1" ht="12.75" customHeight="1" outlineLevel="2" x14ac:dyDescent="0.2">
      <c r="A2365" s="161"/>
      <c r="B2365" s="162" t="s">
        <v>1364</v>
      </c>
      <c r="C2365" s="212" t="s">
        <v>1241</v>
      </c>
      <c r="D2365" s="213">
        <v>4</v>
      </c>
      <c r="E2365" s="103">
        <v>248.1</v>
      </c>
      <c r="F2365" s="135">
        <f t="shared" ref="F2365:F2424" si="113">E2365*D2365</f>
        <v>992.4</v>
      </c>
      <c r="G2365" s="169">
        <v>323.95</v>
      </c>
      <c r="H2365" s="135">
        <v>1295.8</v>
      </c>
      <c r="I2365" s="221"/>
    </row>
    <row r="2366" spans="1:9" s="145" customFormat="1" ht="12.75" customHeight="1" outlineLevel="2" x14ac:dyDescent="0.2">
      <c r="A2366" s="161"/>
      <c r="B2366" s="162" t="s">
        <v>1325</v>
      </c>
      <c r="C2366" s="212" t="s">
        <v>1241</v>
      </c>
      <c r="D2366" s="213">
        <v>6</v>
      </c>
      <c r="E2366" s="329">
        <v>264.10000000000002</v>
      </c>
      <c r="F2366" s="135">
        <f t="shared" si="113"/>
        <v>1584.6000000000001</v>
      </c>
      <c r="G2366" s="169">
        <v>200.16</v>
      </c>
      <c r="H2366" s="135">
        <v>1200.96</v>
      </c>
      <c r="I2366" s="221">
        <f t="shared" ref="I2366:I2372" si="114">F2366-H2366</f>
        <v>383.6400000000001</v>
      </c>
    </row>
    <row r="2367" spans="1:9" s="145" customFormat="1" ht="12.75" customHeight="1" outlineLevel="2" x14ac:dyDescent="0.2">
      <c r="A2367" s="161"/>
      <c r="B2367" s="162" t="s">
        <v>1323</v>
      </c>
      <c r="C2367" s="212" t="s">
        <v>1241</v>
      </c>
      <c r="D2367" s="213">
        <v>15</v>
      </c>
      <c r="E2367" s="329">
        <v>162.07</v>
      </c>
      <c r="F2367" s="135">
        <f t="shared" si="113"/>
        <v>2431.0499999999997</v>
      </c>
      <c r="G2367" s="169">
        <v>137.41</v>
      </c>
      <c r="H2367" s="135">
        <v>2061.15</v>
      </c>
      <c r="I2367" s="221">
        <f t="shared" si="114"/>
        <v>369.89999999999964</v>
      </c>
    </row>
    <row r="2368" spans="1:9" s="145" customFormat="1" ht="12.75" customHeight="1" outlineLevel="2" x14ac:dyDescent="0.2">
      <c r="A2368" s="161"/>
      <c r="B2368" s="162" t="s">
        <v>1503</v>
      </c>
      <c r="C2368" s="212" t="s">
        <v>1244</v>
      </c>
      <c r="D2368" s="213">
        <v>4</v>
      </c>
      <c r="E2368" s="103">
        <v>31.31</v>
      </c>
      <c r="F2368" s="135">
        <f t="shared" si="113"/>
        <v>125.24</v>
      </c>
      <c r="G2368" s="169">
        <v>117.02</v>
      </c>
      <c r="H2368" s="135">
        <v>468.08</v>
      </c>
      <c r="I2368" s="221"/>
    </row>
    <row r="2369" spans="1:9" s="145" customFormat="1" ht="12.75" customHeight="1" outlineLevel="2" x14ac:dyDescent="0.2">
      <c r="A2369" s="161"/>
      <c r="B2369" s="162" t="s">
        <v>1504</v>
      </c>
      <c r="C2369" s="212" t="s">
        <v>1244</v>
      </c>
      <c r="D2369" s="213">
        <v>2</v>
      </c>
      <c r="E2369" s="103">
        <v>38.840000000000003</v>
      </c>
      <c r="F2369" s="135">
        <f t="shared" si="113"/>
        <v>77.680000000000007</v>
      </c>
      <c r="G2369" s="169">
        <v>63.55</v>
      </c>
      <c r="H2369" s="135">
        <v>127.1</v>
      </c>
      <c r="I2369" s="221"/>
    </row>
    <row r="2370" spans="1:9" s="145" customFormat="1" ht="12.75" customHeight="1" outlineLevel="2" x14ac:dyDescent="0.2">
      <c r="A2370" s="161"/>
      <c r="B2370" s="162" t="s">
        <v>1505</v>
      </c>
      <c r="C2370" s="212" t="s">
        <v>1244</v>
      </c>
      <c r="D2370" s="213">
        <v>9</v>
      </c>
      <c r="E2370" s="103">
        <v>16.989999999999998</v>
      </c>
      <c r="F2370" s="135">
        <f t="shared" si="113"/>
        <v>152.91</v>
      </c>
      <c r="G2370" s="169">
        <v>31.58</v>
      </c>
      <c r="H2370" s="135">
        <v>284.22000000000003</v>
      </c>
      <c r="I2370" s="221"/>
    </row>
    <row r="2371" spans="1:9" s="145" customFormat="1" ht="12.75" customHeight="1" outlineLevel="2" x14ac:dyDescent="0.2">
      <c r="A2371" s="161"/>
      <c r="B2371" s="162" t="s">
        <v>1251</v>
      </c>
      <c r="C2371" s="212" t="s">
        <v>1249</v>
      </c>
      <c r="D2371" s="213">
        <v>20</v>
      </c>
      <c r="E2371" s="329">
        <v>44.49</v>
      </c>
      <c r="F2371" s="135">
        <f t="shared" si="113"/>
        <v>889.80000000000007</v>
      </c>
      <c r="G2371" s="169">
        <v>40.56</v>
      </c>
      <c r="H2371" s="135">
        <v>811.2</v>
      </c>
      <c r="I2371" s="221">
        <f t="shared" si="114"/>
        <v>78.600000000000023</v>
      </c>
    </row>
    <row r="2372" spans="1:9" s="145" customFormat="1" ht="12.75" customHeight="1" outlineLevel="2" x14ac:dyDescent="0.2">
      <c r="A2372" s="161"/>
      <c r="B2372" s="162" t="s">
        <v>1252</v>
      </c>
      <c r="C2372" s="212" t="s">
        <v>1244</v>
      </c>
      <c r="D2372" s="213">
        <v>40</v>
      </c>
      <c r="E2372" s="329">
        <v>35.97</v>
      </c>
      <c r="F2372" s="135">
        <f t="shared" si="113"/>
        <v>1438.8</v>
      </c>
      <c r="G2372" s="169">
        <v>20.69</v>
      </c>
      <c r="H2372" s="135">
        <v>827.6</v>
      </c>
      <c r="I2372" s="221">
        <f t="shared" si="114"/>
        <v>611.19999999999993</v>
      </c>
    </row>
    <row r="2373" spans="1:9" s="145" customFormat="1" ht="12.75" customHeight="1" outlineLevel="1" x14ac:dyDescent="0.2">
      <c r="A2373" s="165"/>
      <c r="B2373" s="166" t="s">
        <v>1253</v>
      </c>
      <c r="C2373" s="167"/>
      <c r="D2373" s="168"/>
      <c r="E2373" s="168"/>
      <c r="F2373" s="168"/>
      <c r="G2373" s="168"/>
      <c r="H2373" s="168"/>
    </row>
    <row r="2374" spans="1:9" s="145" customFormat="1" ht="12.75" customHeight="1" outlineLevel="1" x14ac:dyDescent="0.2">
      <c r="A2374" s="219"/>
      <c r="B2374" s="176" t="s">
        <v>1473</v>
      </c>
      <c r="C2374" s="177"/>
      <c r="D2374" s="178"/>
      <c r="E2374" s="178"/>
      <c r="F2374" s="178"/>
      <c r="G2374" s="178"/>
      <c r="H2374" s="178"/>
    </row>
    <row r="2375" spans="1:9" s="145" customFormat="1" ht="12.75" customHeight="1" outlineLevel="2" x14ac:dyDescent="0.2">
      <c r="A2375" s="161"/>
      <c r="B2375" s="162" t="s">
        <v>1506</v>
      </c>
      <c r="C2375" s="163" t="s">
        <v>1244</v>
      </c>
      <c r="D2375" s="164">
        <v>2</v>
      </c>
      <c r="E2375" s="329">
        <v>378.69</v>
      </c>
      <c r="F2375" s="135">
        <f t="shared" si="113"/>
        <v>757.38</v>
      </c>
      <c r="G2375" s="169">
        <v>266.91000000000003</v>
      </c>
      <c r="H2375" s="135">
        <v>533.82000000000005</v>
      </c>
      <c r="I2375" s="221">
        <f t="shared" ref="I2375:I2379" si="115">F2375-H2375</f>
        <v>223.55999999999995</v>
      </c>
    </row>
    <row r="2376" spans="1:9" s="145" customFormat="1" ht="12.75" customHeight="1" outlineLevel="2" x14ac:dyDescent="0.2">
      <c r="A2376" s="161"/>
      <c r="B2376" s="162" t="s">
        <v>1507</v>
      </c>
      <c r="C2376" s="163" t="s">
        <v>1244</v>
      </c>
      <c r="D2376" s="164">
        <v>1</v>
      </c>
      <c r="E2376" s="329">
        <v>678.21</v>
      </c>
      <c r="F2376" s="135">
        <f t="shared" si="113"/>
        <v>678.21</v>
      </c>
      <c r="G2376" s="169">
        <v>279.57</v>
      </c>
      <c r="H2376" s="135">
        <v>279.57</v>
      </c>
      <c r="I2376" s="221">
        <f t="shared" si="115"/>
        <v>398.64000000000004</v>
      </c>
    </row>
    <row r="2377" spans="1:9" s="145" customFormat="1" ht="12.75" customHeight="1" outlineLevel="2" x14ac:dyDescent="0.2">
      <c r="A2377" s="161"/>
      <c r="B2377" s="162" t="s">
        <v>1508</v>
      </c>
      <c r="C2377" s="212" t="s">
        <v>1244</v>
      </c>
      <c r="D2377" s="213">
        <v>2</v>
      </c>
      <c r="E2377" s="329">
        <v>281.77999999999997</v>
      </c>
      <c r="F2377" s="135">
        <f t="shared" si="113"/>
        <v>563.55999999999995</v>
      </c>
      <c r="G2377" s="169">
        <v>160.41</v>
      </c>
      <c r="H2377" s="135">
        <v>320.82</v>
      </c>
      <c r="I2377" s="221">
        <f t="shared" si="115"/>
        <v>242.73999999999995</v>
      </c>
    </row>
    <row r="2378" spans="1:9" s="145" customFormat="1" ht="12.75" customHeight="1" outlineLevel="2" x14ac:dyDescent="0.2">
      <c r="A2378" s="161"/>
      <c r="B2378" s="162" t="s">
        <v>1509</v>
      </c>
      <c r="C2378" s="212" t="s">
        <v>1244</v>
      </c>
      <c r="D2378" s="213">
        <v>4</v>
      </c>
      <c r="E2378" s="329">
        <v>357.86</v>
      </c>
      <c r="F2378" s="135">
        <f t="shared" si="113"/>
        <v>1431.44</v>
      </c>
      <c r="G2378" s="169">
        <v>512.08000000000004</v>
      </c>
      <c r="H2378" s="135">
        <v>2048.3200000000002</v>
      </c>
      <c r="I2378" s="221">
        <f t="shared" si="115"/>
        <v>-616.88000000000011</v>
      </c>
    </row>
    <row r="2379" spans="1:9" s="145" customFormat="1" ht="12.75" customHeight="1" outlineLevel="2" x14ac:dyDescent="0.2">
      <c r="A2379" s="161"/>
      <c r="B2379" s="162" t="s">
        <v>1331</v>
      </c>
      <c r="C2379" s="163" t="s">
        <v>1244</v>
      </c>
      <c r="D2379" s="164">
        <v>4</v>
      </c>
      <c r="E2379" s="329">
        <v>99.14</v>
      </c>
      <c r="F2379" s="135">
        <f t="shared" si="113"/>
        <v>396.56</v>
      </c>
      <c r="G2379" s="169">
        <v>103.93</v>
      </c>
      <c r="H2379" s="135">
        <v>415.72</v>
      </c>
      <c r="I2379" s="221">
        <f t="shared" si="115"/>
        <v>-19.160000000000025</v>
      </c>
    </row>
    <row r="2380" spans="1:9" s="145" customFormat="1" ht="12.75" customHeight="1" outlineLevel="1" x14ac:dyDescent="0.2">
      <c r="A2380" s="165"/>
      <c r="B2380" s="166" t="s">
        <v>1261</v>
      </c>
      <c r="C2380" s="167"/>
      <c r="D2380" s="168"/>
      <c r="E2380" s="168"/>
      <c r="F2380" s="168"/>
      <c r="G2380" s="168"/>
      <c r="H2380" s="168"/>
    </row>
    <row r="2381" spans="1:9" s="145" customFormat="1" ht="12.75" customHeight="1" outlineLevel="1" x14ac:dyDescent="0.2">
      <c r="A2381" s="175"/>
      <c r="B2381" s="176" t="s">
        <v>1474</v>
      </c>
      <c r="C2381" s="214"/>
      <c r="D2381" s="215"/>
      <c r="E2381" s="178"/>
      <c r="F2381" s="178"/>
      <c r="G2381" s="178"/>
      <c r="H2381" s="178"/>
    </row>
    <row r="2382" spans="1:9" s="145" customFormat="1" ht="12.75" customHeight="1" outlineLevel="2" x14ac:dyDescent="0.2">
      <c r="A2382" s="220"/>
      <c r="B2382" s="162" t="s">
        <v>1306</v>
      </c>
      <c r="C2382" s="163" t="s">
        <v>1249</v>
      </c>
      <c r="D2382" s="164">
        <v>500</v>
      </c>
      <c r="E2382" s="329">
        <v>18.71</v>
      </c>
      <c r="F2382" s="135">
        <f t="shared" si="113"/>
        <v>9355</v>
      </c>
      <c r="G2382" s="169">
        <v>13.68</v>
      </c>
      <c r="H2382" s="135">
        <v>6840</v>
      </c>
      <c r="I2382" s="221">
        <f t="shared" ref="I2382:I2383" si="116">F2382-H2382</f>
        <v>2515</v>
      </c>
    </row>
    <row r="2383" spans="1:9" s="145" customFormat="1" ht="12.75" customHeight="1" outlineLevel="2" x14ac:dyDescent="0.2">
      <c r="A2383" s="220"/>
      <c r="B2383" s="162" t="s">
        <v>1265</v>
      </c>
      <c r="C2383" s="212" t="s">
        <v>1249</v>
      </c>
      <c r="D2383" s="213">
        <v>250</v>
      </c>
      <c r="E2383" s="329">
        <v>12.32</v>
      </c>
      <c r="F2383" s="135">
        <f t="shared" si="113"/>
        <v>3080</v>
      </c>
      <c r="G2383" s="169">
        <v>7.67</v>
      </c>
      <c r="H2383" s="135">
        <v>1917.5</v>
      </c>
      <c r="I2383" s="221">
        <f t="shared" si="116"/>
        <v>1162.5</v>
      </c>
    </row>
    <row r="2384" spans="1:9" s="145" customFormat="1" ht="12.75" customHeight="1" outlineLevel="1" x14ac:dyDescent="0.2">
      <c r="A2384" s="165"/>
      <c r="B2384" s="166" t="s">
        <v>1266</v>
      </c>
      <c r="C2384" s="167"/>
      <c r="D2384" s="168"/>
      <c r="E2384" s="168"/>
      <c r="F2384" s="168"/>
      <c r="G2384" s="168"/>
      <c r="H2384" s="168"/>
    </row>
    <row r="2385" spans="1:9" s="145" customFormat="1" ht="12.75" customHeight="1" x14ac:dyDescent="0.2">
      <c r="A2385" s="171"/>
      <c r="B2385" s="172" t="str">
        <f>B2361</f>
        <v xml:space="preserve">   RED GENERAL DE CANALIZACIONES VACIAS, SEÑAL TV: SERVICIOS Y AREAS PUBLICAS PLANTA BAJA</v>
      </c>
      <c r="C2385" s="173"/>
      <c r="D2385" s="174"/>
      <c r="E2385" s="174"/>
      <c r="F2385" s="174"/>
      <c r="G2385" s="174"/>
      <c r="H2385" s="174"/>
    </row>
    <row r="2386" spans="1:9" s="145" customFormat="1" ht="12.75" customHeight="1" x14ac:dyDescent="0.2">
      <c r="A2386" s="161"/>
      <c r="B2386" s="170"/>
      <c r="C2386" s="163"/>
      <c r="D2386" s="164"/>
      <c r="E2386" s="164"/>
      <c r="F2386" s="164"/>
      <c r="G2386" s="164"/>
      <c r="H2386" s="164"/>
    </row>
    <row r="2387" spans="1:9" s="145" customFormat="1" ht="12.75" customHeight="1" x14ac:dyDescent="0.2">
      <c r="A2387" s="171">
        <v>27</v>
      </c>
      <c r="B2387" s="209" t="s">
        <v>1510</v>
      </c>
      <c r="C2387" s="173"/>
      <c r="D2387" s="174"/>
      <c r="E2387" s="174"/>
      <c r="F2387" s="174"/>
      <c r="G2387" s="174"/>
      <c r="H2387" s="174"/>
    </row>
    <row r="2388" spans="1:9" s="145" customFormat="1" ht="12.75" customHeight="1" outlineLevel="1" x14ac:dyDescent="0.2">
      <c r="A2388" s="219"/>
      <c r="B2388" s="176" t="s">
        <v>1472</v>
      </c>
      <c r="C2388" s="216"/>
      <c r="D2388" s="217"/>
      <c r="E2388" s="217"/>
      <c r="F2388" s="217"/>
      <c r="G2388" s="217"/>
      <c r="H2388" s="217"/>
    </row>
    <row r="2389" spans="1:9" s="145" customFormat="1" ht="12.75" customHeight="1" outlineLevel="2" x14ac:dyDescent="0.2">
      <c r="A2389" s="161"/>
      <c r="B2389" s="162" t="s">
        <v>1323</v>
      </c>
      <c r="C2389" s="212" t="s">
        <v>1241</v>
      </c>
      <c r="D2389" s="213">
        <v>30</v>
      </c>
      <c r="E2389" s="329">
        <v>162.07</v>
      </c>
      <c r="F2389" s="135">
        <f t="shared" si="113"/>
        <v>4862.0999999999995</v>
      </c>
      <c r="G2389" s="169">
        <v>137.41</v>
      </c>
      <c r="H2389" s="135">
        <v>4122.3</v>
      </c>
      <c r="I2389" s="221">
        <f t="shared" ref="I2389:I2393" si="117">F2389-H2389</f>
        <v>739.79999999999927</v>
      </c>
    </row>
    <row r="2390" spans="1:9" s="145" customFormat="1" ht="12.75" customHeight="1" outlineLevel="2" x14ac:dyDescent="0.2">
      <c r="A2390" s="161"/>
      <c r="B2390" s="162" t="s">
        <v>1505</v>
      </c>
      <c r="C2390" s="212" t="s">
        <v>1244</v>
      </c>
      <c r="D2390" s="213">
        <v>4</v>
      </c>
      <c r="E2390" s="103">
        <v>16.989999999999998</v>
      </c>
      <c r="F2390" s="135">
        <f t="shared" si="113"/>
        <v>67.959999999999994</v>
      </c>
      <c r="G2390" s="169">
        <v>31.58</v>
      </c>
      <c r="H2390" s="135">
        <v>126.32</v>
      </c>
      <c r="I2390" s="221"/>
    </row>
    <row r="2391" spans="1:9" s="145" customFormat="1" ht="12.75" customHeight="1" outlineLevel="2" x14ac:dyDescent="0.2">
      <c r="A2391" s="161"/>
      <c r="B2391" s="162" t="s">
        <v>1251</v>
      </c>
      <c r="C2391" s="212" t="s">
        <v>1249</v>
      </c>
      <c r="D2391" s="213">
        <v>20</v>
      </c>
      <c r="E2391" s="329">
        <v>44.49</v>
      </c>
      <c r="F2391" s="135">
        <f t="shared" si="113"/>
        <v>889.80000000000007</v>
      </c>
      <c r="G2391" s="169">
        <v>40.56</v>
      </c>
      <c r="H2391" s="135">
        <v>811.2</v>
      </c>
      <c r="I2391" s="221">
        <f t="shared" si="117"/>
        <v>78.600000000000023</v>
      </c>
    </row>
    <row r="2392" spans="1:9" s="145" customFormat="1" ht="12.75" customHeight="1" outlineLevel="2" x14ac:dyDescent="0.2">
      <c r="A2392" s="161"/>
      <c r="B2392" s="162" t="s">
        <v>1252</v>
      </c>
      <c r="C2392" s="212" t="s">
        <v>1244</v>
      </c>
      <c r="D2392" s="213">
        <v>40</v>
      </c>
      <c r="E2392" s="329">
        <v>35.97</v>
      </c>
      <c r="F2392" s="135">
        <f t="shared" si="113"/>
        <v>1438.8</v>
      </c>
      <c r="G2392" s="169">
        <v>20.69</v>
      </c>
      <c r="H2392" s="135">
        <v>827.6</v>
      </c>
      <c r="I2392" s="221">
        <f t="shared" si="117"/>
        <v>611.19999999999993</v>
      </c>
    </row>
    <row r="2393" spans="1:9" s="145" customFormat="1" ht="12.75" customHeight="1" outlineLevel="2" x14ac:dyDescent="0.2">
      <c r="A2393" s="161"/>
      <c r="B2393" s="162" t="s">
        <v>1326</v>
      </c>
      <c r="C2393" s="212" t="s">
        <v>1270</v>
      </c>
      <c r="D2393" s="213">
        <v>2</v>
      </c>
      <c r="E2393" s="329">
        <v>19.600000000000001</v>
      </c>
      <c r="F2393" s="135">
        <f t="shared" si="113"/>
        <v>39.200000000000003</v>
      </c>
      <c r="G2393" s="169">
        <v>8.33</v>
      </c>
      <c r="H2393" s="135">
        <v>16.66</v>
      </c>
      <c r="I2393" s="221">
        <f t="shared" si="117"/>
        <v>22.540000000000003</v>
      </c>
    </row>
    <row r="2394" spans="1:9" s="145" customFormat="1" ht="12.75" customHeight="1" outlineLevel="1" x14ac:dyDescent="0.2">
      <c r="A2394" s="165"/>
      <c r="B2394" s="166" t="s">
        <v>1253</v>
      </c>
      <c r="C2394" s="167"/>
      <c r="D2394" s="168"/>
      <c r="E2394" s="168"/>
      <c r="F2394" s="168"/>
      <c r="G2394" s="168"/>
      <c r="H2394" s="168"/>
    </row>
    <row r="2395" spans="1:9" s="145" customFormat="1" ht="12.75" customHeight="1" outlineLevel="1" x14ac:dyDescent="0.2">
      <c r="A2395" s="175"/>
      <c r="B2395" s="176" t="s">
        <v>1473</v>
      </c>
      <c r="C2395" s="216"/>
      <c r="D2395" s="217"/>
      <c r="E2395" s="178"/>
      <c r="F2395" s="178"/>
      <c r="G2395" s="178"/>
      <c r="H2395" s="178"/>
    </row>
    <row r="2396" spans="1:9" s="145" customFormat="1" ht="12.75" customHeight="1" outlineLevel="2" x14ac:dyDescent="0.2">
      <c r="A2396" s="161"/>
      <c r="B2396" s="162" t="s">
        <v>1333</v>
      </c>
      <c r="C2396" s="212" t="s">
        <v>1244</v>
      </c>
      <c r="D2396" s="213">
        <v>10</v>
      </c>
      <c r="E2396" s="329">
        <v>274.5</v>
      </c>
      <c r="F2396" s="135">
        <f t="shared" si="113"/>
        <v>2745</v>
      </c>
      <c r="G2396" s="169">
        <v>96.68</v>
      </c>
      <c r="H2396" s="135">
        <v>966.8</v>
      </c>
      <c r="I2396" s="221">
        <f t="shared" ref="I2396:I2398" si="118">F2396-H2396</f>
        <v>1778.2</v>
      </c>
    </row>
    <row r="2397" spans="1:9" s="145" customFormat="1" ht="12.75" customHeight="1" outlineLevel="2" x14ac:dyDescent="0.2">
      <c r="A2397" s="161"/>
      <c r="B2397" s="162" t="s">
        <v>1340</v>
      </c>
      <c r="C2397" s="212" t="s">
        <v>1244</v>
      </c>
      <c r="D2397" s="213">
        <v>5</v>
      </c>
      <c r="E2397" s="329">
        <v>225.76</v>
      </c>
      <c r="F2397" s="135">
        <f t="shared" si="113"/>
        <v>1128.8</v>
      </c>
      <c r="G2397" s="169">
        <v>171.46</v>
      </c>
      <c r="H2397" s="135">
        <v>857.3</v>
      </c>
      <c r="I2397" s="221">
        <f t="shared" si="118"/>
        <v>271.5</v>
      </c>
    </row>
    <row r="2398" spans="1:9" s="145" customFormat="1" ht="12.75" customHeight="1" outlineLevel="2" x14ac:dyDescent="0.2">
      <c r="A2398" s="161"/>
      <c r="B2398" s="162" t="s">
        <v>1331</v>
      </c>
      <c r="C2398" s="212" t="s">
        <v>1244</v>
      </c>
      <c r="D2398" s="213">
        <v>5</v>
      </c>
      <c r="E2398" s="329">
        <v>243.38</v>
      </c>
      <c r="F2398" s="135">
        <f t="shared" si="113"/>
        <v>1216.9000000000001</v>
      </c>
      <c r="G2398" s="169">
        <v>103.93</v>
      </c>
      <c r="H2398" s="135">
        <v>519.65</v>
      </c>
      <c r="I2398" s="221">
        <f t="shared" si="118"/>
        <v>697.25000000000011</v>
      </c>
    </row>
    <row r="2399" spans="1:9" s="145" customFormat="1" ht="12.75" customHeight="1" outlineLevel="1" x14ac:dyDescent="0.2">
      <c r="A2399" s="165"/>
      <c r="B2399" s="166" t="s">
        <v>1261</v>
      </c>
      <c r="C2399" s="167"/>
      <c r="D2399" s="168"/>
      <c r="E2399" s="168"/>
      <c r="F2399" s="168"/>
      <c r="G2399" s="168"/>
      <c r="H2399" s="168"/>
    </row>
    <row r="2400" spans="1:9" s="145" customFormat="1" ht="12.75" customHeight="1" outlineLevel="1" x14ac:dyDescent="0.2">
      <c r="A2400" s="175"/>
      <c r="B2400" s="176" t="s">
        <v>1474</v>
      </c>
      <c r="C2400" s="216"/>
      <c r="D2400" s="217"/>
      <c r="E2400" s="178"/>
      <c r="F2400" s="178"/>
      <c r="G2400" s="178"/>
      <c r="H2400" s="178"/>
    </row>
    <row r="2401" spans="1:9" s="145" customFormat="1" ht="12.75" customHeight="1" outlineLevel="2" x14ac:dyDescent="0.2">
      <c r="A2401" s="161"/>
      <c r="B2401" s="162" t="s">
        <v>1306</v>
      </c>
      <c r="C2401" s="212" t="s">
        <v>1249</v>
      </c>
      <c r="D2401" s="213">
        <v>500</v>
      </c>
      <c r="E2401" s="329">
        <v>18.71</v>
      </c>
      <c r="F2401" s="135">
        <f t="shared" si="113"/>
        <v>9355</v>
      </c>
      <c r="G2401" s="169">
        <v>13.68</v>
      </c>
      <c r="H2401" s="135">
        <v>6840</v>
      </c>
      <c r="I2401" s="221">
        <f t="shared" ref="I2401:I2402" si="119">F2401-H2401</f>
        <v>2515</v>
      </c>
    </row>
    <row r="2402" spans="1:9" s="145" customFormat="1" ht="12.75" customHeight="1" outlineLevel="2" x14ac:dyDescent="0.2">
      <c r="A2402" s="161"/>
      <c r="B2402" s="162" t="s">
        <v>1265</v>
      </c>
      <c r="C2402" s="212" t="s">
        <v>1249</v>
      </c>
      <c r="D2402" s="213">
        <v>250</v>
      </c>
      <c r="E2402" s="329">
        <v>12.32</v>
      </c>
      <c r="F2402" s="135">
        <f t="shared" si="113"/>
        <v>3080</v>
      </c>
      <c r="G2402" s="169">
        <v>7.67</v>
      </c>
      <c r="H2402" s="135">
        <v>1917.5</v>
      </c>
      <c r="I2402" s="221">
        <f t="shared" si="119"/>
        <v>1162.5</v>
      </c>
    </row>
    <row r="2403" spans="1:9" s="145" customFormat="1" ht="12.75" customHeight="1" outlineLevel="1" x14ac:dyDescent="0.2">
      <c r="A2403" s="165"/>
      <c r="B2403" s="166" t="s">
        <v>1266</v>
      </c>
      <c r="C2403" s="167"/>
      <c r="D2403" s="168"/>
      <c r="E2403" s="168"/>
      <c r="F2403" s="168"/>
      <c r="G2403" s="168"/>
      <c r="H2403" s="168"/>
    </row>
    <row r="2404" spans="1:9" s="145" customFormat="1" ht="12.75" customHeight="1" outlineLevel="1" x14ac:dyDescent="0.2">
      <c r="A2404" s="156"/>
      <c r="B2404" s="157" t="s">
        <v>1267</v>
      </c>
      <c r="C2404" s="158"/>
      <c r="D2404" s="159"/>
      <c r="E2404" s="178"/>
      <c r="F2404" s="178"/>
      <c r="G2404" s="178"/>
      <c r="H2404" s="178"/>
    </row>
    <row r="2405" spans="1:9" s="145" customFormat="1" ht="12.75" customHeight="1" outlineLevel="2" x14ac:dyDescent="0.2">
      <c r="A2405" s="161"/>
      <c r="B2405" s="162" t="s">
        <v>1268</v>
      </c>
      <c r="C2405" s="163" t="s">
        <v>1244</v>
      </c>
      <c r="D2405" s="164">
        <v>1</v>
      </c>
      <c r="E2405" s="103">
        <v>105.78</v>
      </c>
      <c r="F2405" s="135">
        <f t="shared" si="113"/>
        <v>105.78</v>
      </c>
      <c r="G2405" s="169">
        <v>59.57</v>
      </c>
      <c r="H2405" s="135">
        <v>59.57</v>
      </c>
      <c r="I2405" s="221"/>
    </row>
    <row r="2406" spans="1:9" s="145" customFormat="1" ht="12.75" customHeight="1" outlineLevel="2" x14ac:dyDescent="0.2">
      <c r="A2406" s="161"/>
      <c r="B2406" s="162" t="s">
        <v>1271</v>
      </c>
      <c r="C2406" s="163" t="s">
        <v>1270</v>
      </c>
      <c r="D2406" s="164">
        <v>1</v>
      </c>
      <c r="E2406" s="103">
        <v>104.62</v>
      </c>
      <c r="F2406" s="135">
        <f t="shared" si="113"/>
        <v>104.62</v>
      </c>
      <c r="G2406" s="169">
        <v>104.19</v>
      </c>
      <c r="H2406" s="135">
        <v>104.19</v>
      </c>
      <c r="I2406" s="221"/>
    </row>
    <row r="2407" spans="1:9" s="145" customFormat="1" ht="12.75" customHeight="1" outlineLevel="2" x14ac:dyDescent="0.2">
      <c r="A2407" s="161"/>
      <c r="B2407" s="162" t="s">
        <v>1272</v>
      </c>
      <c r="C2407" s="163" t="s">
        <v>1244</v>
      </c>
      <c r="D2407" s="164">
        <v>1</v>
      </c>
      <c r="E2407" s="103">
        <v>100.49</v>
      </c>
      <c r="F2407" s="135">
        <f t="shared" si="113"/>
        <v>100.49</v>
      </c>
      <c r="G2407" s="169">
        <v>53.51</v>
      </c>
      <c r="H2407" s="135">
        <v>53.51</v>
      </c>
      <c r="I2407" s="221"/>
    </row>
    <row r="2408" spans="1:9" s="145" customFormat="1" ht="12.75" customHeight="1" outlineLevel="2" x14ac:dyDescent="0.2">
      <c r="A2408" s="161"/>
      <c r="B2408" s="162" t="s">
        <v>1274</v>
      </c>
      <c r="C2408" s="163" t="s">
        <v>1244</v>
      </c>
      <c r="D2408" s="164">
        <v>1</v>
      </c>
      <c r="E2408" s="103">
        <v>100.49</v>
      </c>
      <c r="F2408" s="135">
        <f t="shared" si="113"/>
        <v>100.49</v>
      </c>
      <c r="G2408" s="169">
        <v>53.51</v>
      </c>
      <c r="H2408" s="135">
        <v>53.51</v>
      </c>
      <c r="I2408" s="221"/>
    </row>
    <row r="2409" spans="1:9" s="145" customFormat="1" ht="12.75" customHeight="1" outlineLevel="1" x14ac:dyDescent="0.2">
      <c r="A2409" s="165"/>
      <c r="B2409" s="166" t="s">
        <v>1276</v>
      </c>
      <c r="C2409" s="167"/>
      <c r="D2409" s="168"/>
      <c r="E2409" s="168"/>
      <c r="F2409" s="168"/>
      <c r="G2409" s="168"/>
      <c r="H2409" s="168"/>
    </row>
    <row r="2410" spans="1:9" s="145" customFormat="1" ht="12.75" customHeight="1" outlineLevel="1" x14ac:dyDescent="0.2">
      <c r="A2410" s="175"/>
      <c r="B2410" s="176" t="s">
        <v>1511</v>
      </c>
      <c r="C2410" s="216"/>
      <c r="D2410" s="217"/>
      <c r="E2410" s="178"/>
      <c r="F2410" s="178"/>
      <c r="G2410" s="178"/>
      <c r="H2410" s="178"/>
    </row>
    <row r="2411" spans="1:9" s="145" customFormat="1" ht="12.75" customHeight="1" outlineLevel="2" x14ac:dyDescent="0.2">
      <c r="A2411" s="161"/>
      <c r="B2411" s="162" t="s">
        <v>1283</v>
      </c>
      <c r="C2411" s="212" t="s">
        <v>1244</v>
      </c>
      <c r="D2411" s="213">
        <v>3</v>
      </c>
      <c r="E2411" s="103">
        <v>1046.58</v>
      </c>
      <c r="F2411" s="135">
        <f t="shared" si="113"/>
        <v>3139.74</v>
      </c>
      <c r="G2411" s="169">
        <v>181.59</v>
      </c>
      <c r="H2411" s="135">
        <v>544.77</v>
      </c>
      <c r="I2411" s="221"/>
    </row>
    <row r="2412" spans="1:9" s="145" customFormat="1" ht="12.75" customHeight="1" outlineLevel="2" x14ac:dyDescent="0.2">
      <c r="A2412" s="161"/>
      <c r="B2412" s="162" t="s">
        <v>1512</v>
      </c>
      <c r="C2412" s="212" t="s">
        <v>1244</v>
      </c>
      <c r="D2412" s="213">
        <v>2</v>
      </c>
      <c r="E2412" s="103">
        <v>1186.54</v>
      </c>
      <c r="F2412" s="135">
        <f t="shared" si="113"/>
        <v>2373.08</v>
      </c>
      <c r="G2412" s="169">
        <v>151.32</v>
      </c>
      <c r="H2412" s="135">
        <v>302.64</v>
      </c>
      <c r="I2412" s="221"/>
    </row>
    <row r="2413" spans="1:9" s="145" customFormat="1" ht="12.75" customHeight="1" outlineLevel="2" x14ac:dyDescent="0.2">
      <c r="A2413" s="161"/>
      <c r="B2413" s="162" t="s">
        <v>1513</v>
      </c>
      <c r="C2413" s="212" t="s">
        <v>1244</v>
      </c>
      <c r="D2413" s="213">
        <v>1</v>
      </c>
      <c r="E2413" s="103">
        <v>5757.18</v>
      </c>
      <c r="F2413" s="135">
        <f t="shared" si="113"/>
        <v>5757.18</v>
      </c>
      <c r="G2413" s="169">
        <v>756.62</v>
      </c>
      <c r="H2413" s="135">
        <v>756.62</v>
      </c>
      <c r="I2413" s="221"/>
    </row>
    <row r="2414" spans="1:9" s="145" customFormat="1" ht="12.75" customHeight="1" outlineLevel="2" x14ac:dyDescent="0.2">
      <c r="A2414" s="161"/>
      <c r="B2414" s="162" t="s">
        <v>1514</v>
      </c>
      <c r="C2414" s="212" t="s">
        <v>1244</v>
      </c>
      <c r="D2414" s="213">
        <v>4</v>
      </c>
      <c r="E2414" s="103">
        <v>4627.75</v>
      </c>
      <c r="F2414" s="135">
        <f t="shared" si="113"/>
        <v>18511</v>
      </c>
      <c r="G2414" s="169">
        <v>756.62</v>
      </c>
      <c r="H2414" s="135">
        <v>3026.48</v>
      </c>
      <c r="I2414" s="221"/>
    </row>
    <row r="2415" spans="1:9" s="145" customFormat="1" ht="12.75" customHeight="1" outlineLevel="1" x14ac:dyDescent="0.2">
      <c r="A2415" s="165"/>
      <c r="B2415" s="166" t="s">
        <v>1284</v>
      </c>
      <c r="C2415" s="167"/>
      <c r="D2415" s="168"/>
      <c r="E2415" s="168"/>
      <c r="F2415" s="168"/>
      <c r="G2415" s="168"/>
      <c r="H2415" s="168"/>
    </row>
    <row r="2416" spans="1:9" s="145" customFormat="1" ht="12.75" customHeight="1" x14ac:dyDescent="0.2">
      <c r="A2416" s="171"/>
      <c r="B2416" s="172" t="str">
        <f>B2387</f>
        <v xml:space="preserve">   ALUMBRADO AZOTEA</v>
      </c>
      <c r="C2416" s="173"/>
      <c r="D2416" s="174"/>
      <c r="E2416" s="174"/>
      <c r="F2416" s="174"/>
      <c r="G2416" s="174"/>
      <c r="H2416" s="174"/>
    </row>
    <row r="2417" spans="1:9" s="145" customFormat="1" ht="12.75" customHeight="1" x14ac:dyDescent="0.2">
      <c r="A2417" s="162"/>
      <c r="B2417" s="162"/>
      <c r="C2417" s="162"/>
      <c r="D2417" s="162"/>
      <c r="E2417" s="162"/>
      <c r="F2417" s="162"/>
      <c r="G2417" s="162"/>
      <c r="H2417" s="162"/>
    </row>
    <row r="2418" spans="1:9" s="145" customFormat="1" ht="12.75" customHeight="1" x14ac:dyDescent="0.2">
      <c r="A2418" s="171">
        <v>28</v>
      </c>
      <c r="B2418" s="209" t="s">
        <v>1515</v>
      </c>
      <c r="C2418" s="173"/>
      <c r="D2418" s="174"/>
      <c r="E2418" s="174"/>
      <c r="F2418" s="174"/>
      <c r="G2418" s="174"/>
      <c r="H2418" s="174"/>
    </row>
    <row r="2419" spans="1:9" s="145" customFormat="1" ht="12.75" customHeight="1" outlineLevel="1" x14ac:dyDescent="0.2">
      <c r="A2419" s="219"/>
      <c r="B2419" s="176" t="s">
        <v>1472</v>
      </c>
      <c r="C2419" s="216"/>
      <c r="D2419" s="217"/>
      <c r="E2419" s="217"/>
      <c r="F2419" s="217"/>
      <c r="G2419" s="217"/>
      <c r="H2419" s="217"/>
    </row>
    <row r="2420" spans="1:9" s="145" customFormat="1" ht="12.75" customHeight="1" outlineLevel="2" x14ac:dyDescent="0.2">
      <c r="A2420" s="161"/>
      <c r="B2420" s="162" t="s">
        <v>1516</v>
      </c>
      <c r="C2420" s="212" t="s">
        <v>1241</v>
      </c>
      <c r="D2420" s="213">
        <v>28</v>
      </c>
      <c r="E2420" s="103">
        <v>65.7</v>
      </c>
      <c r="F2420" s="135">
        <f t="shared" si="113"/>
        <v>1839.6000000000001</v>
      </c>
      <c r="G2420" s="169">
        <v>186.48</v>
      </c>
      <c r="H2420" s="135">
        <v>5221.4399999999996</v>
      </c>
      <c r="I2420" s="221"/>
    </row>
    <row r="2421" spans="1:9" s="145" customFormat="1" ht="12.75" customHeight="1" outlineLevel="2" x14ac:dyDescent="0.2">
      <c r="A2421" s="161"/>
      <c r="B2421" s="162" t="s">
        <v>1517</v>
      </c>
      <c r="C2421" s="212" t="s">
        <v>1241</v>
      </c>
      <c r="D2421" s="213">
        <v>19</v>
      </c>
      <c r="E2421" s="103">
        <v>76.13</v>
      </c>
      <c r="F2421" s="135">
        <f t="shared" si="113"/>
        <v>1446.4699999999998</v>
      </c>
      <c r="G2421" s="169">
        <v>236.51</v>
      </c>
      <c r="H2421" s="135">
        <v>4493.6899999999996</v>
      </c>
      <c r="I2421" s="221"/>
    </row>
    <row r="2422" spans="1:9" s="145" customFormat="1" ht="12.75" customHeight="1" outlineLevel="1" x14ac:dyDescent="0.2">
      <c r="A2422" s="165"/>
      <c r="B2422" s="166" t="s">
        <v>1253</v>
      </c>
      <c r="C2422" s="167"/>
      <c r="D2422" s="168"/>
      <c r="E2422" s="168"/>
      <c r="F2422" s="168"/>
      <c r="G2422" s="168"/>
      <c r="H2422" s="168"/>
    </row>
    <row r="2423" spans="1:9" s="145" customFormat="1" ht="12.75" customHeight="1" outlineLevel="1" x14ac:dyDescent="0.2">
      <c r="A2423" s="175"/>
      <c r="B2423" s="176" t="s">
        <v>1473</v>
      </c>
      <c r="C2423" s="216"/>
      <c r="D2423" s="217"/>
      <c r="E2423" s="178"/>
      <c r="F2423" s="178"/>
      <c r="G2423" s="178"/>
      <c r="H2423" s="178"/>
    </row>
    <row r="2424" spans="1:9" s="145" customFormat="1" ht="12.75" customHeight="1" outlineLevel="2" x14ac:dyDescent="0.2">
      <c r="A2424" s="161"/>
      <c r="B2424" s="162" t="s">
        <v>1518</v>
      </c>
      <c r="C2424" s="212" t="s">
        <v>1244</v>
      </c>
      <c r="D2424" s="213">
        <v>15</v>
      </c>
      <c r="E2424" s="103">
        <v>61.68</v>
      </c>
      <c r="F2424" s="135">
        <f t="shared" si="113"/>
        <v>925.2</v>
      </c>
      <c r="G2424" s="169">
        <v>51.78</v>
      </c>
      <c r="H2424" s="135">
        <v>776.7</v>
      </c>
      <c r="I2424" s="221"/>
    </row>
    <row r="2425" spans="1:9" s="145" customFormat="1" ht="12.75" customHeight="1" outlineLevel="2" x14ac:dyDescent="0.2">
      <c r="A2425" s="161"/>
      <c r="B2425" s="162" t="s">
        <v>1519</v>
      </c>
      <c r="C2425" s="212" t="s">
        <v>1244</v>
      </c>
      <c r="D2425" s="213">
        <v>15</v>
      </c>
      <c r="E2425" s="103">
        <v>12.73</v>
      </c>
      <c r="F2425" s="135">
        <f t="shared" ref="F2425:F2435" si="120">E2425*D2425</f>
        <v>190.95000000000002</v>
      </c>
      <c r="G2425" s="169">
        <v>14.4</v>
      </c>
      <c r="H2425" s="135">
        <v>216</v>
      </c>
      <c r="I2425" s="221"/>
    </row>
    <row r="2426" spans="1:9" s="145" customFormat="1" ht="12.75" customHeight="1" outlineLevel="2" x14ac:dyDescent="0.2">
      <c r="A2426" s="161"/>
      <c r="B2426" s="162" t="s">
        <v>1520</v>
      </c>
      <c r="C2426" s="212" t="s">
        <v>1244</v>
      </c>
      <c r="D2426" s="213">
        <v>12</v>
      </c>
      <c r="E2426" s="103">
        <v>308.52999999999997</v>
      </c>
      <c r="F2426" s="135">
        <f t="shared" si="120"/>
        <v>3702.3599999999997</v>
      </c>
      <c r="G2426" s="169">
        <v>428.51</v>
      </c>
      <c r="H2426" s="135">
        <v>5142.12</v>
      </c>
      <c r="I2426" s="221"/>
    </row>
    <row r="2427" spans="1:9" s="145" customFormat="1" ht="12.75" customHeight="1" outlineLevel="1" x14ac:dyDescent="0.2">
      <c r="A2427" s="165"/>
      <c r="B2427" s="166" t="s">
        <v>1261</v>
      </c>
      <c r="C2427" s="167"/>
      <c r="D2427" s="168"/>
      <c r="E2427" s="168"/>
      <c r="F2427" s="168"/>
      <c r="G2427" s="168"/>
      <c r="H2427" s="168"/>
    </row>
    <row r="2428" spans="1:9" s="145" customFormat="1" ht="12.75" customHeight="1" outlineLevel="1" x14ac:dyDescent="0.2">
      <c r="A2428" s="175"/>
      <c r="B2428" s="176" t="s">
        <v>1474</v>
      </c>
      <c r="C2428" s="216"/>
      <c r="D2428" s="217"/>
      <c r="E2428" s="178"/>
      <c r="F2428" s="178"/>
      <c r="G2428" s="178"/>
      <c r="H2428" s="178"/>
    </row>
    <row r="2429" spans="1:9" s="145" customFormat="1" ht="12.75" customHeight="1" outlineLevel="2" x14ac:dyDescent="0.2">
      <c r="A2429" s="161"/>
      <c r="B2429" s="162" t="s">
        <v>1521</v>
      </c>
      <c r="C2429" s="212" t="s">
        <v>1249</v>
      </c>
      <c r="D2429" s="213">
        <v>794.82</v>
      </c>
      <c r="E2429" s="329">
        <v>27.66</v>
      </c>
      <c r="F2429" s="135">
        <f t="shared" si="120"/>
        <v>21984.7212</v>
      </c>
      <c r="G2429" s="169">
        <v>24.05</v>
      </c>
      <c r="H2429" s="135">
        <v>19115.419999999998</v>
      </c>
      <c r="I2429" s="221">
        <f t="shared" ref="I2429:I2430" si="121">F2429-H2429</f>
        <v>2869.3012000000017</v>
      </c>
    </row>
    <row r="2430" spans="1:9" s="145" customFormat="1" ht="12.75" customHeight="1" outlineLevel="2" x14ac:dyDescent="0.2">
      <c r="A2430" s="161"/>
      <c r="B2430" s="162" t="s">
        <v>1522</v>
      </c>
      <c r="C2430" s="212" t="s">
        <v>1249</v>
      </c>
      <c r="D2430" s="213">
        <v>401.88</v>
      </c>
      <c r="E2430" s="329">
        <v>17.079999999999998</v>
      </c>
      <c r="F2430" s="135">
        <f t="shared" si="120"/>
        <v>6864.1103999999996</v>
      </c>
      <c r="G2430" s="169">
        <v>12.6</v>
      </c>
      <c r="H2430" s="135">
        <v>5063.6899999999996</v>
      </c>
      <c r="I2430" s="221">
        <f t="shared" si="121"/>
        <v>1800.4204</v>
      </c>
    </row>
    <row r="2431" spans="1:9" s="145" customFormat="1" ht="12.75" customHeight="1" outlineLevel="1" x14ac:dyDescent="0.2">
      <c r="A2431" s="165"/>
      <c r="B2431" s="166" t="s">
        <v>1266</v>
      </c>
      <c r="C2431" s="167"/>
      <c r="D2431" s="168"/>
      <c r="E2431" s="168"/>
      <c r="F2431" s="168"/>
      <c r="G2431" s="168"/>
      <c r="H2431" s="168"/>
    </row>
    <row r="2432" spans="1:9" s="145" customFormat="1" ht="12.75" customHeight="1" outlineLevel="1" x14ac:dyDescent="0.2">
      <c r="A2432" s="161"/>
      <c r="B2432" s="170"/>
      <c r="C2432" s="163"/>
      <c r="D2432" s="164"/>
      <c r="E2432" s="164"/>
      <c r="F2432" s="164"/>
      <c r="G2432" s="164"/>
      <c r="H2432" s="164"/>
    </row>
    <row r="2433" spans="1:10" s="145" customFormat="1" ht="12.75" customHeight="1" x14ac:dyDescent="0.2">
      <c r="A2433" s="171">
        <v>29</v>
      </c>
      <c r="B2433" s="209" t="s">
        <v>1523</v>
      </c>
      <c r="C2433" s="173"/>
      <c r="D2433" s="174"/>
      <c r="E2433" s="174"/>
      <c r="F2433" s="174"/>
      <c r="G2433" s="174"/>
      <c r="H2433" s="174"/>
    </row>
    <row r="2434" spans="1:10" s="145" customFormat="1" ht="12.75" customHeight="1" x14ac:dyDescent="0.2">
      <c r="A2434" s="175"/>
      <c r="B2434" s="176" t="s">
        <v>1524</v>
      </c>
      <c r="C2434" s="216"/>
      <c r="D2434" s="217"/>
      <c r="E2434" s="217"/>
      <c r="F2434" s="217"/>
      <c r="G2434" s="217"/>
      <c r="H2434" s="217"/>
    </row>
    <row r="2435" spans="1:10" s="145" customFormat="1" ht="12.75" customHeight="1" outlineLevel="1" x14ac:dyDescent="0.2">
      <c r="A2435" s="161"/>
      <c r="B2435" s="162" t="s">
        <v>1525</v>
      </c>
      <c r="C2435" s="212" t="s">
        <v>1027</v>
      </c>
      <c r="D2435" s="213">
        <v>1</v>
      </c>
      <c r="E2435" s="103">
        <v>40108.83</v>
      </c>
      <c r="F2435" s="135">
        <f t="shared" si="120"/>
        <v>40108.83</v>
      </c>
      <c r="G2435" s="169">
        <v>321280.81</v>
      </c>
      <c r="H2435" s="135">
        <v>321280.81</v>
      </c>
      <c r="J2435" s="221">
        <f>H2435-F2435</f>
        <v>281171.98</v>
      </c>
    </row>
    <row r="2436" spans="1:10" s="145" customFormat="1" ht="12.75" customHeight="1" outlineLevel="1" x14ac:dyDescent="0.2">
      <c r="A2436" s="161"/>
      <c r="B2436" s="162" t="s">
        <v>1526</v>
      </c>
      <c r="C2436" s="212" t="s">
        <v>1027</v>
      </c>
      <c r="D2436" s="213">
        <v>1</v>
      </c>
      <c r="E2436" s="103">
        <v>9476.26</v>
      </c>
      <c r="F2436" s="135">
        <f>E2436*D2436</f>
        <v>9476.26</v>
      </c>
      <c r="G2436" s="169">
        <v>70020.17</v>
      </c>
      <c r="H2436" s="135">
        <v>70020.17</v>
      </c>
    </row>
    <row r="2437" spans="1:10" s="145" customFormat="1" ht="12.75" x14ac:dyDescent="0.2">
      <c r="A2437" s="144"/>
      <c r="C2437" s="146"/>
      <c r="D2437" s="146"/>
      <c r="E2437" s="146"/>
      <c r="F2437" s="146"/>
      <c r="G2437" s="146"/>
      <c r="H2437" s="146">
        <f>H2438+H3220</f>
        <v>6477161.6500000022</v>
      </c>
    </row>
    <row r="2438" spans="1:10" s="145" customFormat="1" ht="12.75" customHeight="1" x14ac:dyDescent="0.2">
      <c r="A2438" s="144"/>
      <c r="C2438" s="146"/>
      <c r="D2438" s="146"/>
      <c r="E2438" s="147" t="s">
        <v>1193</v>
      </c>
      <c r="F2438" s="148">
        <f>SUM(F1719:F2436)</f>
        <v>7239525.8116000006</v>
      </c>
      <c r="G2438" s="147" t="s">
        <v>1193</v>
      </c>
      <c r="H2438" s="148">
        <v>5293956.1900000023</v>
      </c>
      <c r="I2438" s="230">
        <f>F2438-H2438</f>
        <v>1945569.6215999983</v>
      </c>
    </row>
    <row r="2439" spans="1:10" ht="16.5" customHeight="1" x14ac:dyDescent="0.3">
      <c r="A2439" s="51" t="s">
        <v>1527</v>
      </c>
      <c r="B2439" s="52" t="s">
        <v>1528</v>
      </c>
      <c r="C2439" s="53"/>
      <c r="D2439" s="54"/>
      <c r="E2439" s="55"/>
      <c r="F2439" s="55"/>
      <c r="G2439" s="55"/>
      <c r="H2439" s="55"/>
    </row>
    <row r="2440" spans="1:10" ht="16.5" customHeight="1" outlineLevel="1" x14ac:dyDescent="0.3">
      <c r="A2440" s="56">
        <v>1</v>
      </c>
      <c r="B2440" s="57" t="s">
        <v>1529</v>
      </c>
      <c r="C2440" s="58"/>
      <c r="D2440" s="59"/>
      <c r="E2440" s="60"/>
      <c r="F2440" s="90">
        <f>SUM(F2441:F2482)</f>
        <v>49939.325000000004</v>
      </c>
      <c r="G2440" s="60"/>
      <c r="H2440" s="90">
        <f>SUM(H2441:H2482)</f>
        <v>67311.310000000012</v>
      </c>
    </row>
    <row r="2441" spans="1:10" ht="16.5" customHeight="1" outlineLevel="2" x14ac:dyDescent="0.3">
      <c r="A2441" s="46">
        <f>A2440+0.01</f>
        <v>1.01</v>
      </c>
      <c r="B2441" s="47" t="s">
        <v>1530</v>
      </c>
      <c r="C2441" s="48" t="s">
        <v>16</v>
      </c>
      <c r="D2441" s="49">
        <v>3</v>
      </c>
      <c r="E2441" s="50">
        <v>571.16999999999996</v>
      </c>
      <c r="F2441" s="50">
        <f t="shared" ref="F2441:F2504" si="122">E2441*D2441</f>
        <v>1713.5099999999998</v>
      </c>
      <c r="G2441" s="50">
        <v>1045.68</v>
      </c>
      <c r="H2441" s="50">
        <v>3137.04</v>
      </c>
    </row>
    <row r="2442" spans="1:10" ht="16.5" customHeight="1" outlineLevel="2" x14ac:dyDescent="0.3">
      <c r="A2442" s="46">
        <f t="shared" ref="A2442:A2479" si="123">A2441+0.01</f>
        <v>1.02</v>
      </c>
      <c r="B2442" s="47" t="s">
        <v>1531</v>
      </c>
      <c r="C2442" s="48" t="s">
        <v>16</v>
      </c>
      <c r="D2442" s="49">
        <v>13.5</v>
      </c>
      <c r="E2442" s="50">
        <v>157.31</v>
      </c>
      <c r="F2442" s="50">
        <f t="shared" si="122"/>
        <v>2123.6849999999999</v>
      </c>
      <c r="G2442" s="50">
        <v>169.57</v>
      </c>
      <c r="H2442" s="50">
        <v>2289.1999999999998</v>
      </c>
    </row>
    <row r="2443" spans="1:10" ht="16.5" customHeight="1" outlineLevel="2" x14ac:dyDescent="0.3">
      <c r="A2443" s="46">
        <f t="shared" si="123"/>
        <v>1.03</v>
      </c>
      <c r="B2443" s="47" t="s">
        <v>1532</v>
      </c>
      <c r="C2443" s="48" t="s">
        <v>16</v>
      </c>
      <c r="D2443" s="49">
        <v>36</v>
      </c>
      <c r="E2443" s="50">
        <v>67.61</v>
      </c>
      <c r="F2443" s="50">
        <f t="shared" si="122"/>
        <v>2433.96</v>
      </c>
      <c r="G2443" s="50">
        <v>50.66</v>
      </c>
      <c r="H2443" s="50">
        <v>1823.76</v>
      </c>
    </row>
    <row r="2444" spans="1:10" ht="16.5" customHeight="1" outlineLevel="2" x14ac:dyDescent="0.3">
      <c r="A2444" s="46">
        <f t="shared" si="123"/>
        <v>1.04</v>
      </c>
      <c r="B2444" s="47" t="s">
        <v>1533</v>
      </c>
      <c r="C2444" s="48" t="s">
        <v>16</v>
      </c>
      <c r="D2444" s="49">
        <v>25</v>
      </c>
      <c r="E2444" s="50">
        <v>54.01</v>
      </c>
      <c r="F2444" s="50">
        <f t="shared" si="122"/>
        <v>1350.25</v>
      </c>
      <c r="G2444" s="50">
        <v>36.340000000000003</v>
      </c>
      <c r="H2444" s="50">
        <v>908.5</v>
      </c>
    </row>
    <row r="2445" spans="1:10" ht="16.5" customHeight="1" outlineLevel="2" x14ac:dyDescent="0.3">
      <c r="A2445" s="46">
        <f t="shared" si="123"/>
        <v>1.05</v>
      </c>
      <c r="B2445" s="47" t="s">
        <v>1534</v>
      </c>
      <c r="C2445" s="48" t="s">
        <v>16</v>
      </c>
      <c r="D2445" s="49">
        <v>16</v>
      </c>
      <c r="E2445" s="50">
        <v>48.22</v>
      </c>
      <c r="F2445" s="50">
        <f t="shared" si="122"/>
        <v>771.52</v>
      </c>
      <c r="G2445" s="50">
        <v>38.53</v>
      </c>
      <c r="H2445" s="50">
        <v>616.48</v>
      </c>
    </row>
    <row r="2446" spans="1:10" ht="16.5" customHeight="1" outlineLevel="2" x14ac:dyDescent="0.3">
      <c r="A2446" s="46">
        <f t="shared" si="123"/>
        <v>1.06</v>
      </c>
      <c r="B2446" s="47" t="s">
        <v>1535</v>
      </c>
      <c r="C2446" s="48" t="s">
        <v>403</v>
      </c>
      <c r="D2446" s="49">
        <v>4</v>
      </c>
      <c r="E2446" s="50">
        <v>172.17</v>
      </c>
      <c r="F2446" s="50">
        <f t="shared" si="122"/>
        <v>688.68</v>
      </c>
      <c r="G2446" s="50">
        <v>164.19</v>
      </c>
      <c r="H2446" s="50">
        <v>656.76</v>
      </c>
    </row>
    <row r="2447" spans="1:10" ht="16.5" customHeight="1" outlineLevel="2" x14ac:dyDescent="0.3">
      <c r="A2447" s="46">
        <f t="shared" si="123"/>
        <v>1.07</v>
      </c>
      <c r="B2447" s="47" t="s">
        <v>1536</v>
      </c>
      <c r="C2447" s="48" t="s">
        <v>403</v>
      </c>
      <c r="D2447" s="49">
        <v>2</v>
      </c>
      <c r="E2447" s="50">
        <v>205.22</v>
      </c>
      <c r="F2447" s="50">
        <f t="shared" si="122"/>
        <v>410.44</v>
      </c>
      <c r="G2447" s="50">
        <v>211.33</v>
      </c>
      <c r="H2447" s="50">
        <v>422.66</v>
      </c>
    </row>
    <row r="2448" spans="1:10" ht="16.5" customHeight="1" outlineLevel="2" x14ac:dyDescent="0.3">
      <c r="A2448" s="46">
        <f t="shared" si="123"/>
        <v>1.08</v>
      </c>
      <c r="B2448" s="47" t="s">
        <v>1537</v>
      </c>
      <c r="C2448" s="48" t="s">
        <v>403</v>
      </c>
      <c r="D2448" s="49">
        <v>33</v>
      </c>
      <c r="E2448" s="50">
        <v>58.68</v>
      </c>
      <c r="F2448" s="50">
        <f t="shared" si="122"/>
        <v>1936.44</v>
      </c>
      <c r="G2448" s="50">
        <v>24.39</v>
      </c>
      <c r="H2448" s="50">
        <v>804.87</v>
      </c>
    </row>
    <row r="2449" spans="1:8" ht="16.5" customHeight="1" outlineLevel="2" x14ac:dyDescent="0.3">
      <c r="A2449" s="46">
        <f t="shared" si="123"/>
        <v>1.0900000000000001</v>
      </c>
      <c r="B2449" s="47" t="s">
        <v>1538</v>
      </c>
      <c r="C2449" s="48" t="s">
        <v>403</v>
      </c>
      <c r="D2449" s="49">
        <v>12</v>
      </c>
      <c r="E2449" s="50">
        <v>47.6</v>
      </c>
      <c r="F2449" s="50">
        <f t="shared" si="122"/>
        <v>571.20000000000005</v>
      </c>
      <c r="G2449" s="50">
        <v>16.02</v>
      </c>
      <c r="H2449" s="50">
        <v>192.24</v>
      </c>
    </row>
    <row r="2450" spans="1:8" ht="16.5" customHeight="1" outlineLevel="2" x14ac:dyDescent="0.3">
      <c r="A2450" s="46">
        <f t="shared" si="123"/>
        <v>1.1000000000000001</v>
      </c>
      <c r="B2450" s="47" t="s">
        <v>1539</v>
      </c>
      <c r="C2450" s="48" t="s">
        <v>403</v>
      </c>
      <c r="D2450" s="49">
        <v>32</v>
      </c>
      <c r="E2450" s="50">
        <v>35.270000000000003</v>
      </c>
      <c r="F2450" s="50">
        <f t="shared" si="122"/>
        <v>1128.6400000000001</v>
      </c>
      <c r="G2450" s="50">
        <v>9.8000000000000007</v>
      </c>
      <c r="H2450" s="50">
        <v>313.60000000000002</v>
      </c>
    </row>
    <row r="2451" spans="1:8" ht="16.5" customHeight="1" outlineLevel="2" x14ac:dyDescent="0.3">
      <c r="A2451" s="46">
        <f t="shared" si="123"/>
        <v>1.1100000000000001</v>
      </c>
      <c r="B2451" s="47" t="s">
        <v>1540</v>
      </c>
      <c r="C2451" s="48" t="s">
        <v>403</v>
      </c>
      <c r="D2451" s="49">
        <v>12</v>
      </c>
      <c r="E2451" s="50">
        <v>80.849999999999994</v>
      </c>
      <c r="F2451" s="50">
        <f t="shared" si="122"/>
        <v>970.19999999999993</v>
      </c>
      <c r="G2451" s="50">
        <v>32.61</v>
      </c>
      <c r="H2451" s="50">
        <v>391.32</v>
      </c>
    </row>
    <row r="2452" spans="1:8" ht="16.5" customHeight="1" outlineLevel="2" x14ac:dyDescent="0.3">
      <c r="A2452" s="46">
        <f t="shared" si="123"/>
        <v>1.1200000000000001</v>
      </c>
      <c r="B2452" s="47" t="s">
        <v>1541</v>
      </c>
      <c r="C2452" s="48" t="s">
        <v>403</v>
      </c>
      <c r="D2452" s="49">
        <v>2</v>
      </c>
      <c r="E2452" s="50">
        <v>67.31</v>
      </c>
      <c r="F2452" s="50">
        <f t="shared" si="122"/>
        <v>134.62</v>
      </c>
      <c r="G2452" s="50">
        <v>22.31</v>
      </c>
      <c r="H2452" s="50">
        <v>44.62</v>
      </c>
    </row>
    <row r="2453" spans="1:8" ht="16.5" customHeight="1" outlineLevel="2" x14ac:dyDescent="0.3">
      <c r="A2453" s="46">
        <f t="shared" si="123"/>
        <v>1.1300000000000001</v>
      </c>
      <c r="B2453" s="47" t="s">
        <v>1542</v>
      </c>
      <c r="C2453" s="48" t="s">
        <v>403</v>
      </c>
      <c r="D2453" s="49">
        <v>1</v>
      </c>
      <c r="E2453" s="50">
        <v>62.55</v>
      </c>
      <c r="F2453" s="50">
        <f t="shared" si="122"/>
        <v>62.55</v>
      </c>
      <c r="G2453" s="50">
        <v>32.049999999999997</v>
      </c>
      <c r="H2453" s="50">
        <v>32.049999999999997</v>
      </c>
    </row>
    <row r="2454" spans="1:8" ht="16.5" customHeight="1" outlineLevel="2" x14ac:dyDescent="0.3">
      <c r="A2454" s="46">
        <f t="shared" si="123"/>
        <v>1.1400000000000001</v>
      </c>
      <c r="B2454" s="47" t="s">
        <v>1543</v>
      </c>
      <c r="C2454" s="48" t="s">
        <v>403</v>
      </c>
      <c r="D2454" s="49">
        <v>10</v>
      </c>
      <c r="E2454" s="50">
        <v>49.35</v>
      </c>
      <c r="F2454" s="50">
        <f t="shared" si="122"/>
        <v>493.5</v>
      </c>
      <c r="G2454" s="50">
        <v>20.71</v>
      </c>
      <c r="H2454" s="50">
        <v>207.1</v>
      </c>
    </row>
    <row r="2455" spans="1:8" ht="16.5" customHeight="1" outlineLevel="2" x14ac:dyDescent="0.3">
      <c r="A2455" s="46">
        <f t="shared" si="123"/>
        <v>1.1500000000000001</v>
      </c>
      <c r="B2455" s="47" t="s">
        <v>1544</v>
      </c>
      <c r="C2455" s="48" t="s">
        <v>403</v>
      </c>
      <c r="D2455" s="49">
        <v>2</v>
      </c>
      <c r="E2455" s="50">
        <v>39.76</v>
      </c>
      <c r="F2455" s="50">
        <f t="shared" si="122"/>
        <v>79.52</v>
      </c>
      <c r="G2455" s="50">
        <v>12.52</v>
      </c>
      <c r="H2455" s="50">
        <v>25.04</v>
      </c>
    </row>
    <row r="2456" spans="1:8" ht="16.5" customHeight="1" outlineLevel="2" x14ac:dyDescent="0.3">
      <c r="A2456" s="46">
        <f t="shared" si="123"/>
        <v>1.1600000000000001</v>
      </c>
      <c r="B2456" s="47" t="s">
        <v>1545</v>
      </c>
      <c r="C2456" s="48" t="s">
        <v>403</v>
      </c>
      <c r="D2456" s="49">
        <v>1</v>
      </c>
      <c r="E2456" s="50">
        <v>252.37</v>
      </c>
      <c r="F2456" s="50">
        <f t="shared" si="122"/>
        <v>252.37</v>
      </c>
      <c r="G2456" s="50">
        <v>140.11000000000001</v>
      </c>
      <c r="H2456" s="50">
        <v>140.11000000000001</v>
      </c>
    </row>
    <row r="2457" spans="1:8" ht="16.5" customHeight="1" outlineLevel="2" x14ac:dyDescent="0.3">
      <c r="A2457" s="46">
        <f t="shared" si="123"/>
        <v>1.1700000000000002</v>
      </c>
      <c r="B2457" s="47" t="s">
        <v>1546</v>
      </c>
      <c r="C2457" s="48" t="s">
        <v>403</v>
      </c>
      <c r="D2457" s="49">
        <v>8</v>
      </c>
      <c r="E2457" s="50">
        <v>279.10000000000002</v>
      </c>
      <c r="F2457" s="50">
        <f t="shared" si="122"/>
        <v>2232.8000000000002</v>
      </c>
      <c r="G2457" s="50">
        <v>258.54000000000002</v>
      </c>
      <c r="H2457" s="50">
        <v>2068.3200000000002</v>
      </c>
    </row>
    <row r="2458" spans="1:8" ht="16.5" customHeight="1" outlineLevel="2" x14ac:dyDescent="0.3">
      <c r="A2458" s="46">
        <f t="shared" si="123"/>
        <v>1.1800000000000002</v>
      </c>
      <c r="B2458" s="47" t="s">
        <v>1547</v>
      </c>
      <c r="C2458" s="48" t="s">
        <v>403</v>
      </c>
      <c r="D2458" s="49">
        <v>4</v>
      </c>
      <c r="E2458" s="50">
        <v>207.08</v>
      </c>
      <c r="F2458" s="50">
        <f t="shared" si="122"/>
        <v>828.32</v>
      </c>
      <c r="G2458" s="50">
        <v>199.88</v>
      </c>
      <c r="H2458" s="50">
        <v>799.52</v>
      </c>
    </row>
    <row r="2459" spans="1:8" ht="16.5" customHeight="1" outlineLevel="2" x14ac:dyDescent="0.3">
      <c r="A2459" s="46">
        <f t="shared" si="123"/>
        <v>1.1900000000000002</v>
      </c>
      <c r="B2459" s="47" t="s">
        <v>1548</v>
      </c>
      <c r="C2459" s="48" t="s">
        <v>403</v>
      </c>
      <c r="D2459" s="49">
        <v>4</v>
      </c>
      <c r="E2459" s="50">
        <v>128.79</v>
      </c>
      <c r="F2459" s="50">
        <f t="shared" si="122"/>
        <v>515.16</v>
      </c>
      <c r="G2459" s="50">
        <v>90.9</v>
      </c>
      <c r="H2459" s="50">
        <v>363.6</v>
      </c>
    </row>
    <row r="2460" spans="1:8" ht="16.5" customHeight="1" outlineLevel="2" x14ac:dyDescent="0.3">
      <c r="A2460" s="46">
        <f t="shared" si="123"/>
        <v>1.2000000000000002</v>
      </c>
      <c r="B2460" s="47" t="s">
        <v>1549</v>
      </c>
      <c r="C2460" s="48" t="s">
        <v>403</v>
      </c>
      <c r="D2460" s="49">
        <v>1</v>
      </c>
      <c r="E2460" s="50">
        <v>114.96</v>
      </c>
      <c r="F2460" s="50">
        <f t="shared" si="122"/>
        <v>114.96</v>
      </c>
      <c r="G2460" s="50">
        <v>107.2</v>
      </c>
      <c r="H2460" s="50">
        <v>107.2</v>
      </c>
    </row>
    <row r="2461" spans="1:8" ht="16.5" customHeight="1" outlineLevel="2" x14ac:dyDescent="0.3">
      <c r="A2461" s="46">
        <f t="shared" si="123"/>
        <v>1.2100000000000002</v>
      </c>
      <c r="B2461" s="47" t="s">
        <v>1550</v>
      </c>
      <c r="C2461" s="48" t="s">
        <v>403</v>
      </c>
      <c r="D2461" s="49">
        <v>2</v>
      </c>
      <c r="E2461" s="50">
        <v>48.25</v>
      </c>
      <c r="F2461" s="50">
        <f t="shared" si="122"/>
        <v>96.5</v>
      </c>
      <c r="G2461" s="50">
        <v>17.079999999999998</v>
      </c>
      <c r="H2461" s="50">
        <v>34.159999999999997</v>
      </c>
    </row>
    <row r="2462" spans="1:8" ht="16.5" customHeight="1" outlineLevel="2" x14ac:dyDescent="0.3">
      <c r="A2462" s="46">
        <f t="shared" si="123"/>
        <v>1.2200000000000002</v>
      </c>
      <c r="B2462" s="47" t="s">
        <v>1551</v>
      </c>
      <c r="C2462" s="48" t="s">
        <v>403</v>
      </c>
      <c r="D2462" s="49">
        <v>2</v>
      </c>
      <c r="E2462" s="50">
        <v>40.869999999999997</v>
      </c>
      <c r="F2462" s="50">
        <f t="shared" si="122"/>
        <v>81.739999999999995</v>
      </c>
      <c r="G2462" s="50">
        <v>12.92</v>
      </c>
      <c r="H2462" s="50">
        <v>25.84</v>
      </c>
    </row>
    <row r="2463" spans="1:8" ht="16.5" customHeight="1" outlineLevel="2" x14ac:dyDescent="0.3">
      <c r="A2463" s="46">
        <f t="shared" si="123"/>
        <v>1.2300000000000002</v>
      </c>
      <c r="B2463" s="47" t="s">
        <v>1552</v>
      </c>
      <c r="C2463" s="48" t="s">
        <v>403</v>
      </c>
      <c r="D2463" s="49">
        <v>2</v>
      </c>
      <c r="E2463" s="50">
        <v>31.61</v>
      </c>
      <c r="F2463" s="50">
        <f t="shared" si="122"/>
        <v>63.22</v>
      </c>
      <c r="G2463" s="50">
        <v>7.34</v>
      </c>
      <c r="H2463" s="50">
        <v>14.68</v>
      </c>
    </row>
    <row r="2464" spans="1:8" ht="16.5" customHeight="1" outlineLevel="2" x14ac:dyDescent="0.3">
      <c r="A2464" s="46">
        <f t="shared" si="123"/>
        <v>1.2400000000000002</v>
      </c>
      <c r="B2464" s="47" t="s">
        <v>1553</v>
      </c>
      <c r="C2464" s="48" t="s">
        <v>403</v>
      </c>
      <c r="D2464" s="49">
        <v>10</v>
      </c>
      <c r="E2464" s="50">
        <v>40.869999999999997</v>
      </c>
      <c r="F2464" s="50">
        <f t="shared" si="122"/>
        <v>408.7</v>
      </c>
      <c r="G2464" s="50">
        <v>12.92</v>
      </c>
      <c r="H2464" s="50">
        <v>129.19999999999999</v>
      </c>
    </row>
    <row r="2465" spans="1:8" ht="16.5" customHeight="1" outlineLevel="2" x14ac:dyDescent="0.3">
      <c r="A2465" s="46">
        <f t="shared" si="123"/>
        <v>1.2500000000000002</v>
      </c>
      <c r="B2465" s="47" t="s">
        <v>1554</v>
      </c>
      <c r="C2465" s="48" t="s">
        <v>403</v>
      </c>
      <c r="D2465" s="49">
        <v>3</v>
      </c>
      <c r="E2465" s="50">
        <v>114.96</v>
      </c>
      <c r="F2465" s="50">
        <f t="shared" si="122"/>
        <v>344.88</v>
      </c>
      <c r="G2465" s="50">
        <v>75.38</v>
      </c>
      <c r="H2465" s="50">
        <v>226.14</v>
      </c>
    </row>
    <row r="2466" spans="1:8" ht="16.5" customHeight="1" outlineLevel="2" x14ac:dyDescent="0.3">
      <c r="A2466" s="46">
        <f t="shared" si="123"/>
        <v>1.2600000000000002</v>
      </c>
      <c r="B2466" s="47" t="s">
        <v>1555</v>
      </c>
      <c r="C2466" s="48" t="s">
        <v>403</v>
      </c>
      <c r="D2466" s="49">
        <v>4</v>
      </c>
      <c r="E2466" s="50">
        <v>48.25</v>
      </c>
      <c r="F2466" s="50">
        <f t="shared" si="122"/>
        <v>193</v>
      </c>
      <c r="G2466" s="50">
        <v>15.5</v>
      </c>
      <c r="H2466" s="50">
        <v>62</v>
      </c>
    </row>
    <row r="2467" spans="1:8" ht="16.5" customHeight="1" outlineLevel="2" x14ac:dyDescent="0.3">
      <c r="A2467" s="46">
        <f t="shared" si="123"/>
        <v>1.2700000000000002</v>
      </c>
      <c r="B2467" s="47" t="s">
        <v>1556</v>
      </c>
      <c r="C2467" s="48" t="s">
        <v>403</v>
      </c>
      <c r="D2467" s="49">
        <v>3</v>
      </c>
      <c r="E2467" s="50">
        <v>40.869999999999997</v>
      </c>
      <c r="F2467" s="50">
        <f t="shared" si="122"/>
        <v>122.60999999999999</v>
      </c>
      <c r="G2467" s="50">
        <v>10.69</v>
      </c>
      <c r="H2467" s="50">
        <v>32.07</v>
      </c>
    </row>
    <row r="2468" spans="1:8" ht="16.5" customHeight="1" outlineLevel="2" x14ac:dyDescent="0.3">
      <c r="A2468" s="46">
        <f t="shared" si="123"/>
        <v>1.2800000000000002</v>
      </c>
      <c r="B2468" s="47" t="s">
        <v>1557</v>
      </c>
      <c r="C2468" s="48" t="s">
        <v>403</v>
      </c>
      <c r="D2468" s="49">
        <v>14</v>
      </c>
      <c r="E2468" s="50">
        <v>185.93</v>
      </c>
      <c r="F2468" s="50">
        <f t="shared" si="122"/>
        <v>2603.02</v>
      </c>
      <c r="G2468" s="50">
        <v>908.98</v>
      </c>
      <c r="H2468" s="50">
        <v>12725.72</v>
      </c>
    </row>
    <row r="2469" spans="1:8" ht="16.5" customHeight="1" outlineLevel="2" x14ac:dyDescent="0.3">
      <c r="A2469" s="46">
        <f t="shared" si="123"/>
        <v>1.2900000000000003</v>
      </c>
      <c r="B2469" s="47" t="s">
        <v>1558</v>
      </c>
      <c r="C2469" s="48" t="s">
        <v>403</v>
      </c>
      <c r="D2469" s="49">
        <v>3</v>
      </c>
      <c r="E2469" s="50">
        <v>162.79</v>
      </c>
      <c r="F2469" s="50">
        <f t="shared" si="122"/>
        <v>488.37</v>
      </c>
      <c r="G2469" s="50">
        <v>3461.88</v>
      </c>
      <c r="H2469" s="50">
        <v>10385.64</v>
      </c>
    </row>
    <row r="2470" spans="1:8" ht="16.5" customHeight="1" outlineLevel="2" x14ac:dyDescent="0.3">
      <c r="A2470" s="46">
        <f t="shared" si="123"/>
        <v>1.3000000000000003</v>
      </c>
      <c r="B2470" s="47" t="s">
        <v>1559</v>
      </c>
      <c r="C2470" s="48" t="s">
        <v>403</v>
      </c>
      <c r="D2470" s="49">
        <v>4</v>
      </c>
      <c r="E2470" s="50">
        <v>256.77999999999997</v>
      </c>
      <c r="F2470" s="50">
        <f t="shared" si="122"/>
        <v>1027.1199999999999</v>
      </c>
      <c r="G2470" s="50">
        <v>539.19000000000005</v>
      </c>
      <c r="H2470" s="50">
        <v>2156.7600000000002</v>
      </c>
    </row>
    <row r="2471" spans="1:8" ht="16.5" customHeight="1" outlineLevel="2" x14ac:dyDescent="0.3">
      <c r="A2471" s="46">
        <f t="shared" si="123"/>
        <v>1.3100000000000003</v>
      </c>
      <c r="B2471" s="47" t="s">
        <v>1560</v>
      </c>
      <c r="C2471" s="48" t="s">
        <v>403</v>
      </c>
      <c r="D2471" s="49">
        <v>4</v>
      </c>
      <c r="E2471" s="50">
        <v>308.54000000000002</v>
      </c>
      <c r="F2471" s="50">
        <f t="shared" si="122"/>
        <v>1234.1600000000001</v>
      </c>
      <c r="G2471" s="50">
        <v>323.26</v>
      </c>
      <c r="H2471" s="50">
        <v>1293.04</v>
      </c>
    </row>
    <row r="2472" spans="1:8" ht="16.5" customHeight="1" outlineLevel="2" x14ac:dyDescent="0.3">
      <c r="A2472" s="46">
        <f t="shared" si="123"/>
        <v>1.3200000000000003</v>
      </c>
      <c r="B2472" s="47" t="s">
        <v>1561</v>
      </c>
      <c r="C2472" s="48" t="s">
        <v>403</v>
      </c>
      <c r="D2472" s="49">
        <v>1</v>
      </c>
      <c r="E2472" s="50">
        <v>270.22000000000003</v>
      </c>
      <c r="F2472" s="50">
        <f t="shared" si="122"/>
        <v>270.22000000000003</v>
      </c>
      <c r="G2472" s="50">
        <v>269.73</v>
      </c>
      <c r="H2472" s="50">
        <v>269.73</v>
      </c>
    </row>
    <row r="2473" spans="1:8" ht="16.5" customHeight="1" outlineLevel="2" x14ac:dyDescent="0.3">
      <c r="A2473" s="46">
        <f t="shared" si="123"/>
        <v>1.3300000000000003</v>
      </c>
      <c r="B2473" s="47" t="s">
        <v>1562</v>
      </c>
      <c r="C2473" s="48" t="s">
        <v>403</v>
      </c>
      <c r="D2473" s="49">
        <v>1</v>
      </c>
      <c r="E2473" s="50">
        <v>591.75</v>
      </c>
      <c r="F2473" s="50">
        <f t="shared" si="122"/>
        <v>591.75</v>
      </c>
      <c r="G2473" s="50">
        <v>644.79</v>
      </c>
      <c r="H2473" s="50">
        <v>644.79</v>
      </c>
    </row>
    <row r="2474" spans="1:8" ht="16.5" customHeight="1" outlineLevel="2" x14ac:dyDescent="0.3">
      <c r="A2474" s="46">
        <f t="shared" si="123"/>
        <v>1.3400000000000003</v>
      </c>
      <c r="B2474" s="47" t="s">
        <v>1563</v>
      </c>
      <c r="C2474" s="48" t="s">
        <v>403</v>
      </c>
      <c r="D2474" s="49">
        <v>1</v>
      </c>
      <c r="E2474" s="50">
        <v>574.84</v>
      </c>
      <c r="F2474" s="50">
        <f t="shared" si="122"/>
        <v>574.84</v>
      </c>
      <c r="G2474" s="50">
        <v>705.94</v>
      </c>
      <c r="H2474" s="50">
        <v>705.94</v>
      </c>
    </row>
    <row r="2475" spans="1:8" ht="16.5" customHeight="1" outlineLevel="2" x14ac:dyDescent="0.3">
      <c r="A2475" s="46">
        <f t="shared" si="123"/>
        <v>1.3500000000000003</v>
      </c>
      <c r="B2475" s="47" t="s">
        <v>1564</v>
      </c>
      <c r="C2475" s="48" t="s">
        <v>403</v>
      </c>
      <c r="D2475" s="49">
        <v>1</v>
      </c>
      <c r="E2475" s="50">
        <v>272.72000000000003</v>
      </c>
      <c r="F2475" s="50">
        <f t="shared" si="122"/>
        <v>272.72000000000003</v>
      </c>
      <c r="G2475" s="50">
        <v>806.81</v>
      </c>
      <c r="H2475" s="50">
        <v>806.81</v>
      </c>
    </row>
    <row r="2476" spans="1:8" ht="16.5" customHeight="1" outlineLevel="2" x14ac:dyDescent="0.3">
      <c r="A2476" s="46">
        <f t="shared" si="123"/>
        <v>1.3600000000000003</v>
      </c>
      <c r="B2476" s="47" t="s">
        <v>1565</v>
      </c>
      <c r="C2476" s="48" t="s">
        <v>403</v>
      </c>
      <c r="D2476" s="49">
        <v>3</v>
      </c>
      <c r="E2476" s="50">
        <v>671.06</v>
      </c>
      <c r="F2476" s="50">
        <f t="shared" si="122"/>
        <v>2013.1799999999998</v>
      </c>
      <c r="G2476" s="50">
        <v>1840.17</v>
      </c>
      <c r="H2476" s="50">
        <v>5520.51</v>
      </c>
    </row>
    <row r="2477" spans="1:8" ht="16.5" customHeight="1" outlineLevel="2" x14ac:dyDescent="0.3">
      <c r="A2477" s="46">
        <f t="shared" si="123"/>
        <v>1.3700000000000003</v>
      </c>
      <c r="B2477" s="47" t="s">
        <v>1566</v>
      </c>
      <c r="C2477" s="48" t="s">
        <v>403</v>
      </c>
      <c r="D2477" s="49">
        <v>1</v>
      </c>
      <c r="E2477" s="50">
        <v>145.51</v>
      </c>
      <c r="F2477" s="50">
        <f t="shared" si="122"/>
        <v>145.51</v>
      </c>
      <c r="G2477" s="50">
        <v>983.08</v>
      </c>
      <c r="H2477" s="50">
        <v>983.08</v>
      </c>
    </row>
    <row r="2478" spans="1:8" ht="16.5" customHeight="1" outlineLevel="2" x14ac:dyDescent="0.3">
      <c r="A2478" s="46">
        <f t="shared" si="123"/>
        <v>1.3800000000000003</v>
      </c>
      <c r="B2478" s="47" t="s">
        <v>1567</v>
      </c>
      <c r="C2478" s="48" t="s">
        <v>403</v>
      </c>
      <c r="D2478" s="49">
        <v>1</v>
      </c>
      <c r="E2478" s="50">
        <v>1721.04</v>
      </c>
      <c r="F2478" s="50">
        <f t="shared" si="122"/>
        <v>1721.04</v>
      </c>
      <c r="G2478" s="50">
        <v>1797.27</v>
      </c>
      <c r="H2478" s="50">
        <v>1797.27</v>
      </c>
    </row>
    <row r="2479" spans="1:8" ht="16.5" customHeight="1" outlineLevel="2" x14ac:dyDescent="0.3">
      <c r="A2479" s="46">
        <f t="shared" si="123"/>
        <v>1.3900000000000003</v>
      </c>
      <c r="B2479" s="47" t="s">
        <v>1568</v>
      </c>
      <c r="C2479" s="48" t="s">
        <v>403</v>
      </c>
      <c r="D2479" s="49">
        <v>1</v>
      </c>
      <c r="E2479" s="50">
        <v>571.41999999999996</v>
      </c>
      <c r="F2479" s="50">
        <f t="shared" si="122"/>
        <v>571.41999999999996</v>
      </c>
      <c r="G2479" s="50">
        <v>967.76</v>
      </c>
      <c r="H2479" s="50">
        <v>967.76</v>
      </c>
    </row>
    <row r="2480" spans="1:8" ht="16.5" customHeight="1" outlineLevel="2" x14ac:dyDescent="0.3">
      <c r="A2480" s="46">
        <f>A2479+0.01</f>
        <v>1.4000000000000004</v>
      </c>
      <c r="B2480" s="47" t="s">
        <v>1569</v>
      </c>
      <c r="C2480" s="48" t="s">
        <v>403</v>
      </c>
      <c r="D2480" s="49">
        <v>3</v>
      </c>
      <c r="E2480" s="50">
        <v>111.35</v>
      </c>
      <c r="F2480" s="50">
        <f t="shared" si="122"/>
        <v>334.04999999999995</v>
      </c>
      <c r="G2480" s="50">
        <v>655.49</v>
      </c>
      <c r="H2480" s="50">
        <v>1966.47</v>
      </c>
    </row>
    <row r="2481" spans="1:8" ht="16.5" customHeight="1" outlineLevel="2" x14ac:dyDescent="0.3">
      <c r="A2481" s="46">
        <f>A2480+0.01</f>
        <v>1.4100000000000004</v>
      </c>
      <c r="B2481" s="47" t="s">
        <v>1570</v>
      </c>
      <c r="C2481" s="48" t="s">
        <v>403</v>
      </c>
      <c r="D2481" s="49">
        <v>7</v>
      </c>
      <c r="E2481" s="50">
        <v>111.35</v>
      </c>
      <c r="F2481" s="50">
        <f t="shared" si="122"/>
        <v>779.44999999999993</v>
      </c>
      <c r="G2481" s="50">
        <v>396.18</v>
      </c>
      <c r="H2481" s="50">
        <v>2773.26</v>
      </c>
    </row>
    <row r="2482" spans="1:8" ht="16.5" customHeight="1" outlineLevel="2" x14ac:dyDescent="0.3">
      <c r="A2482" s="46">
        <f>A2479+0.01</f>
        <v>1.4000000000000004</v>
      </c>
      <c r="B2482" s="47" t="s">
        <v>1571</v>
      </c>
      <c r="C2482" s="48" t="s">
        <v>1027</v>
      </c>
      <c r="D2482" s="49">
        <v>1</v>
      </c>
      <c r="E2482" s="50">
        <v>17189.5</v>
      </c>
      <c r="F2482" s="50">
        <f t="shared" si="122"/>
        <v>17189.5</v>
      </c>
      <c r="G2482" s="50">
        <v>8446.4500000000007</v>
      </c>
      <c r="H2482" s="50">
        <v>8446.4500000000007</v>
      </c>
    </row>
    <row r="2483" spans="1:8" ht="16.5" customHeight="1" outlineLevel="2" x14ac:dyDescent="0.3">
      <c r="A2483" s="132"/>
      <c r="B2483" s="133"/>
      <c r="C2483" s="136"/>
      <c r="D2483" s="137"/>
      <c r="E2483" s="138"/>
      <c r="F2483" s="135">
        <f t="shared" si="122"/>
        <v>0</v>
      </c>
      <c r="G2483" s="149"/>
      <c r="H2483" s="135"/>
    </row>
    <row r="2484" spans="1:8" ht="16.5" customHeight="1" outlineLevel="1" x14ac:dyDescent="0.3">
      <c r="A2484" s="56">
        <v>2</v>
      </c>
      <c r="B2484" s="57" t="s">
        <v>1572</v>
      </c>
      <c r="C2484" s="58"/>
      <c r="D2484" s="59"/>
      <c r="E2484" s="60"/>
      <c r="F2484" s="90">
        <f>SUM(F2485:F2529)</f>
        <v>83534.830000000031</v>
      </c>
      <c r="G2484" s="60"/>
      <c r="H2484" s="90">
        <f>SUM(H2485:H2529)</f>
        <v>122658.84</v>
      </c>
    </row>
    <row r="2485" spans="1:8" ht="16.5" customHeight="1" outlineLevel="2" x14ac:dyDescent="0.3">
      <c r="A2485" s="46">
        <f>A2484+0.01</f>
        <v>2.0099999999999998</v>
      </c>
      <c r="B2485" s="47" t="s">
        <v>1573</v>
      </c>
      <c r="C2485" s="48" t="s">
        <v>16</v>
      </c>
      <c r="D2485" s="49">
        <v>10</v>
      </c>
      <c r="E2485" s="50">
        <v>1120.54</v>
      </c>
      <c r="F2485" s="50">
        <f t="shared" si="122"/>
        <v>11205.4</v>
      </c>
      <c r="G2485" s="50">
        <v>1056.78</v>
      </c>
      <c r="H2485" s="50">
        <v>10567.8</v>
      </c>
    </row>
    <row r="2486" spans="1:8" ht="16.5" customHeight="1" outlineLevel="2" x14ac:dyDescent="0.3">
      <c r="A2486" s="46">
        <f t="shared" ref="A2486:A2528" si="124">A2485+0.01</f>
        <v>2.0199999999999996</v>
      </c>
      <c r="B2486" s="47" t="s">
        <v>1574</v>
      </c>
      <c r="C2486" s="48" t="s">
        <v>16</v>
      </c>
      <c r="D2486" s="49">
        <v>4</v>
      </c>
      <c r="E2486" s="50">
        <v>757.53</v>
      </c>
      <c r="F2486" s="50">
        <f t="shared" si="122"/>
        <v>3030.12</v>
      </c>
      <c r="G2486" s="50">
        <v>843.35</v>
      </c>
      <c r="H2486" s="50">
        <v>3373.4</v>
      </c>
    </row>
    <row r="2487" spans="1:8" ht="16.5" customHeight="1" outlineLevel="2" x14ac:dyDescent="0.3">
      <c r="A2487" s="46">
        <f t="shared" si="124"/>
        <v>2.0299999999999994</v>
      </c>
      <c r="B2487" s="47" t="s">
        <v>1575</v>
      </c>
      <c r="C2487" s="48" t="s">
        <v>16</v>
      </c>
      <c r="D2487" s="49">
        <v>2</v>
      </c>
      <c r="E2487" s="50">
        <v>702.56</v>
      </c>
      <c r="F2487" s="50">
        <f t="shared" si="122"/>
        <v>1405.12</v>
      </c>
      <c r="G2487" s="50">
        <v>666.33</v>
      </c>
      <c r="H2487" s="50">
        <v>1332.66</v>
      </c>
    </row>
    <row r="2488" spans="1:8" ht="16.5" customHeight="1" outlineLevel="2" x14ac:dyDescent="0.3">
      <c r="A2488" s="46">
        <f t="shared" si="124"/>
        <v>2.0399999999999991</v>
      </c>
      <c r="B2488" s="47" t="s">
        <v>1576</v>
      </c>
      <c r="C2488" s="48" t="s">
        <v>16</v>
      </c>
      <c r="D2488" s="49">
        <v>8</v>
      </c>
      <c r="E2488" s="50">
        <v>503.74</v>
      </c>
      <c r="F2488" s="50">
        <f t="shared" si="122"/>
        <v>4029.92</v>
      </c>
      <c r="G2488" s="50">
        <v>598.41</v>
      </c>
      <c r="H2488" s="50">
        <v>4787.28</v>
      </c>
    </row>
    <row r="2489" spans="1:8" ht="16.5" customHeight="1" outlineLevel="2" x14ac:dyDescent="0.3">
      <c r="A2489" s="46">
        <f t="shared" si="124"/>
        <v>2.0499999999999989</v>
      </c>
      <c r="B2489" s="47" t="s">
        <v>1577</v>
      </c>
      <c r="C2489" s="48" t="s">
        <v>16</v>
      </c>
      <c r="D2489" s="49">
        <v>10</v>
      </c>
      <c r="E2489" s="50">
        <v>365.51</v>
      </c>
      <c r="F2489" s="50">
        <f t="shared" si="122"/>
        <v>3655.1</v>
      </c>
      <c r="G2489" s="50">
        <v>256.39999999999998</v>
      </c>
      <c r="H2489" s="50">
        <v>2564</v>
      </c>
    </row>
    <row r="2490" spans="1:8" ht="16.5" customHeight="1" outlineLevel="2" x14ac:dyDescent="0.3">
      <c r="A2490" s="46">
        <f t="shared" si="124"/>
        <v>2.0599999999999987</v>
      </c>
      <c r="B2490" s="47" t="s">
        <v>1578</v>
      </c>
      <c r="C2490" s="48" t="s">
        <v>16</v>
      </c>
      <c r="D2490" s="49">
        <v>9</v>
      </c>
      <c r="E2490" s="50">
        <v>37.08</v>
      </c>
      <c r="F2490" s="50">
        <f t="shared" si="122"/>
        <v>333.71999999999997</v>
      </c>
      <c r="G2490" s="50">
        <v>63.21</v>
      </c>
      <c r="H2490" s="50">
        <v>568.89</v>
      </c>
    </row>
    <row r="2491" spans="1:8" ht="16.5" customHeight="1" outlineLevel="2" x14ac:dyDescent="0.3">
      <c r="A2491" s="46">
        <f t="shared" si="124"/>
        <v>2.0699999999999985</v>
      </c>
      <c r="B2491" s="47" t="s">
        <v>1579</v>
      </c>
      <c r="C2491" s="48" t="s">
        <v>16</v>
      </c>
      <c r="D2491" s="49">
        <v>3</v>
      </c>
      <c r="E2491" s="50">
        <v>174.94</v>
      </c>
      <c r="F2491" s="50">
        <f t="shared" si="122"/>
        <v>524.81999999999994</v>
      </c>
      <c r="G2491" s="50">
        <v>273.75</v>
      </c>
      <c r="H2491" s="50">
        <v>821.25</v>
      </c>
    </row>
    <row r="2492" spans="1:8" ht="16.5" customHeight="1" outlineLevel="2" x14ac:dyDescent="0.3">
      <c r="A2492" s="46">
        <f t="shared" si="124"/>
        <v>2.0799999999999983</v>
      </c>
      <c r="B2492" s="47" t="s">
        <v>1580</v>
      </c>
      <c r="C2492" s="48" t="s">
        <v>403</v>
      </c>
      <c r="D2492" s="49">
        <v>3</v>
      </c>
      <c r="E2492" s="50">
        <v>531.54999999999995</v>
      </c>
      <c r="F2492" s="50">
        <f t="shared" si="122"/>
        <v>1594.6499999999999</v>
      </c>
      <c r="G2492" s="50">
        <v>1674.84</v>
      </c>
      <c r="H2492" s="50">
        <v>5024.5200000000004</v>
      </c>
    </row>
    <row r="2493" spans="1:8" ht="16.5" customHeight="1" outlineLevel="2" x14ac:dyDescent="0.3">
      <c r="A2493" s="46">
        <f t="shared" si="124"/>
        <v>2.0899999999999981</v>
      </c>
      <c r="B2493" s="47" t="s">
        <v>1581</v>
      </c>
      <c r="C2493" s="48" t="s">
        <v>403</v>
      </c>
      <c r="D2493" s="49">
        <v>3</v>
      </c>
      <c r="E2493" s="50">
        <v>459.41</v>
      </c>
      <c r="F2493" s="50">
        <f t="shared" si="122"/>
        <v>1378.23</v>
      </c>
      <c r="G2493" s="50">
        <v>3349.68</v>
      </c>
      <c r="H2493" s="50">
        <v>10049.040000000001</v>
      </c>
    </row>
    <row r="2494" spans="1:8" ht="16.5" customHeight="1" outlineLevel="2" x14ac:dyDescent="0.3">
      <c r="A2494" s="46">
        <f t="shared" si="124"/>
        <v>2.0999999999999979</v>
      </c>
      <c r="B2494" s="47" t="s">
        <v>1582</v>
      </c>
      <c r="C2494" s="48" t="s">
        <v>403</v>
      </c>
      <c r="D2494" s="49">
        <v>20</v>
      </c>
      <c r="E2494" s="50">
        <v>233.91</v>
      </c>
      <c r="F2494" s="50">
        <f t="shared" si="122"/>
        <v>4678.2</v>
      </c>
      <c r="G2494" s="50">
        <v>50.66</v>
      </c>
      <c r="H2494" s="50">
        <v>1013.2</v>
      </c>
    </row>
    <row r="2495" spans="1:8" ht="16.5" customHeight="1" outlineLevel="2" x14ac:dyDescent="0.3">
      <c r="A2495" s="46">
        <f t="shared" si="124"/>
        <v>2.1099999999999977</v>
      </c>
      <c r="B2495" s="47" t="s">
        <v>1583</v>
      </c>
      <c r="C2495" s="48" t="s">
        <v>403</v>
      </c>
      <c r="D2495" s="49">
        <v>6</v>
      </c>
      <c r="E2495" s="50">
        <v>219.14</v>
      </c>
      <c r="F2495" s="50">
        <f t="shared" si="122"/>
        <v>1314.84</v>
      </c>
      <c r="G2495" s="50">
        <v>23.06</v>
      </c>
      <c r="H2495" s="50">
        <v>138.36000000000001</v>
      </c>
    </row>
    <row r="2496" spans="1:8" ht="16.5" customHeight="1" outlineLevel="2" x14ac:dyDescent="0.3">
      <c r="A2496" s="46">
        <f t="shared" si="124"/>
        <v>2.1199999999999974</v>
      </c>
      <c r="B2496" s="47" t="s">
        <v>1584</v>
      </c>
      <c r="C2496" s="48" t="s">
        <v>403</v>
      </c>
      <c r="D2496" s="49">
        <v>7</v>
      </c>
      <c r="E2496" s="50">
        <v>920.85</v>
      </c>
      <c r="F2496" s="50">
        <f t="shared" si="122"/>
        <v>6445.95</v>
      </c>
      <c r="G2496" s="50">
        <v>632.52</v>
      </c>
      <c r="H2496" s="50">
        <v>4427.6400000000003</v>
      </c>
    </row>
    <row r="2497" spans="1:8" ht="16.5" customHeight="1" outlineLevel="2" x14ac:dyDescent="0.3">
      <c r="A2497" s="46">
        <f t="shared" si="124"/>
        <v>2.1299999999999972</v>
      </c>
      <c r="B2497" s="47" t="s">
        <v>1585</v>
      </c>
      <c r="C2497" s="48" t="s">
        <v>403</v>
      </c>
      <c r="D2497" s="49">
        <v>3</v>
      </c>
      <c r="E2497" s="50">
        <v>659.91</v>
      </c>
      <c r="F2497" s="50">
        <f t="shared" si="122"/>
        <v>1979.73</v>
      </c>
      <c r="G2497" s="50">
        <v>531.41</v>
      </c>
      <c r="H2497" s="50">
        <v>1594.23</v>
      </c>
    </row>
    <row r="2498" spans="1:8" ht="16.5" customHeight="1" outlineLevel="2" x14ac:dyDescent="0.3">
      <c r="A2498" s="46">
        <f t="shared" si="124"/>
        <v>2.139999999999997</v>
      </c>
      <c r="B2498" s="47" t="s">
        <v>1586</v>
      </c>
      <c r="C2498" s="48" t="s">
        <v>403</v>
      </c>
      <c r="D2498" s="49">
        <v>10</v>
      </c>
      <c r="E2498" s="50">
        <v>58.68</v>
      </c>
      <c r="F2498" s="50">
        <f t="shared" si="122"/>
        <v>586.79999999999995</v>
      </c>
      <c r="G2498" s="50">
        <v>24.99</v>
      </c>
      <c r="H2498" s="50">
        <v>249.9</v>
      </c>
    </row>
    <row r="2499" spans="1:8" ht="16.5" customHeight="1" outlineLevel="2" x14ac:dyDescent="0.3">
      <c r="A2499" s="46">
        <f t="shared" si="124"/>
        <v>2.1499999999999968</v>
      </c>
      <c r="B2499" s="47" t="s">
        <v>1587</v>
      </c>
      <c r="C2499" s="48" t="s">
        <v>403</v>
      </c>
      <c r="D2499" s="49">
        <v>8</v>
      </c>
      <c r="E2499" s="50">
        <v>33.42</v>
      </c>
      <c r="F2499" s="50">
        <f t="shared" si="122"/>
        <v>267.36</v>
      </c>
      <c r="G2499" s="50">
        <v>8.06</v>
      </c>
      <c r="H2499" s="50">
        <v>64.48</v>
      </c>
    </row>
    <row r="2500" spans="1:8" ht="16.5" customHeight="1" outlineLevel="2" x14ac:dyDescent="0.3">
      <c r="A2500" s="46">
        <f t="shared" si="124"/>
        <v>2.1599999999999966</v>
      </c>
      <c r="B2500" s="47" t="s">
        <v>1588</v>
      </c>
      <c r="C2500" s="48" t="s">
        <v>403</v>
      </c>
      <c r="D2500" s="49">
        <v>4</v>
      </c>
      <c r="E2500" s="50">
        <v>48.25</v>
      </c>
      <c r="F2500" s="50">
        <f t="shared" si="122"/>
        <v>193</v>
      </c>
      <c r="G2500" s="50">
        <v>14.89</v>
      </c>
      <c r="H2500" s="50">
        <v>59.56</v>
      </c>
    </row>
    <row r="2501" spans="1:8" ht="16.5" customHeight="1" outlineLevel="2" x14ac:dyDescent="0.3">
      <c r="A2501" s="46">
        <f t="shared" si="124"/>
        <v>2.1699999999999964</v>
      </c>
      <c r="B2501" s="47" t="s">
        <v>1589</v>
      </c>
      <c r="C2501" s="48" t="s">
        <v>403</v>
      </c>
      <c r="D2501" s="49">
        <v>4</v>
      </c>
      <c r="E2501" s="50">
        <v>34.64</v>
      </c>
      <c r="F2501" s="50">
        <f t="shared" si="122"/>
        <v>138.56</v>
      </c>
      <c r="G2501" s="50">
        <v>2.52</v>
      </c>
      <c r="H2501" s="50">
        <v>10.08</v>
      </c>
    </row>
    <row r="2502" spans="1:8" ht="16.5" customHeight="1" outlineLevel="2" x14ac:dyDescent="0.3">
      <c r="A2502" s="46">
        <f t="shared" si="124"/>
        <v>2.1799999999999962</v>
      </c>
      <c r="B2502" s="47" t="s">
        <v>1590</v>
      </c>
      <c r="C2502" s="48" t="s">
        <v>403</v>
      </c>
      <c r="D2502" s="49">
        <v>1</v>
      </c>
      <c r="E2502" s="50">
        <v>1410.5</v>
      </c>
      <c r="F2502" s="50">
        <f t="shared" si="122"/>
        <v>1410.5</v>
      </c>
      <c r="G2502" s="50">
        <v>854.78</v>
      </c>
      <c r="H2502" s="50">
        <v>854.78</v>
      </c>
    </row>
    <row r="2503" spans="1:8" ht="16.5" customHeight="1" outlineLevel="2" x14ac:dyDescent="0.3">
      <c r="A2503" s="46">
        <f t="shared" si="124"/>
        <v>2.1899999999999959</v>
      </c>
      <c r="B2503" s="47" t="s">
        <v>1591</v>
      </c>
      <c r="C2503" s="48" t="s">
        <v>403</v>
      </c>
      <c r="D2503" s="49">
        <v>2</v>
      </c>
      <c r="E2503" s="50">
        <v>536.22</v>
      </c>
      <c r="F2503" s="50">
        <f t="shared" si="122"/>
        <v>1072.44</v>
      </c>
      <c r="G2503" s="50">
        <v>225.72</v>
      </c>
      <c r="H2503" s="50">
        <v>451.44</v>
      </c>
    </row>
    <row r="2504" spans="1:8" ht="16.5" customHeight="1" outlineLevel="2" x14ac:dyDescent="0.3">
      <c r="A2504" s="46">
        <f t="shared" si="124"/>
        <v>2.1999999999999957</v>
      </c>
      <c r="B2504" s="47" t="s">
        <v>1592</v>
      </c>
      <c r="C2504" s="48"/>
      <c r="D2504" s="49">
        <v>3</v>
      </c>
      <c r="E2504" s="50">
        <v>45.61</v>
      </c>
      <c r="F2504" s="50">
        <f t="shared" si="122"/>
        <v>136.82999999999998</v>
      </c>
      <c r="G2504" s="50">
        <v>7.9</v>
      </c>
      <c r="H2504" s="50">
        <v>23.7</v>
      </c>
    </row>
    <row r="2505" spans="1:8" ht="16.5" customHeight="1" outlineLevel="2" x14ac:dyDescent="0.3">
      <c r="A2505" s="46">
        <f t="shared" si="124"/>
        <v>2.2099999999999955</v>
      </c>
      <c r="B2505" s="47" t="s">
        <v>1593</v>
      </c>
      <c r="C2505" s="48" t="s">
        <v>403</v>
      </c>
      <c r="D2505" s="49">
        <v>1</v>
      </c>
      <c r="E2505" s="50">
        <v>411.17</v>
      </c>
      <c r="F2505" s="50">
        <f t="shared" ref="F2505:F2568" si="125">E2505*D2505</f>
        <v>411.17</v>
      </c>
      <c r="G2505" s="50">
        <v>532.35</v>
      </c>
      <c r="H2505" s="50">
        <v>532.35</v>
      </c>
    </row>
    <row r="2506" spans="1:8" ht="16.5" customHeight="1" outlineLevel="2" x14ac:dyDescent="0.3">
      <c r="A2506" s="46">
        <f t="shared" si="124"/>
        <v>2.2199999999999953</v>
      </c>
      <c r="B2506" s="47" t="s">
        <v>1594</v>
      </c>
      <c r="C2506" s="48" t="s">
        <v>403</v>
      </c>
      <c r="D2506" s="49">
        <v>2</v>
      </c>
      <c r="E2506" s="50">
        <v>392.96</v>
      </c>
      <c r="F2506" s="50">
        <f t="shared" si="125"/>
        <v>785.92</v>
      </c>
      <c r="G2506" s="50">
        <v>533.73</v>
      </c>
      <c r="H2506" s="50">
        <v>1067.46</v>
      </c>
    </row>
    <row r="2507" spans="1:8" ht="16.5" customHeight="1" outlineLevel="2" x14ac:dyDescent="0.3">
      <c r="A2507" s="46">
        <f t="shared" si="124"/>
        <v>2.2299999999999951</v>
      </c>
      <c r="B2507" s="47" t="s">
        <v>1595</v>
      </c>
      <c r="C2507" s="48" t="s">
        <v>403</v>
      </c>
      <c r="D2507" s="49">
        <v>4</v>
      </c>
      <c r="E2507" s="50">
        <v>393.61</v>
      </c>
      <c r="F2507" s="50">
        <f t="shared" si="125"/>
        <v>1574.44</v>
      </c>
      <c r="G2507" s="50">
        <v>608.63</v>
      </c>
      <c r="H2507" s="50">
        <v>2434.52</v>
      </c>
    </row>
    <row r="2508" spans="1:8" ht="16.5" customHeight="1" outlineLevel="2" x14ac:dyDescent="0.3">
      <c r="A2508" s="46">
        <f t="shared" si="124"/>
        <v>2.2399999999999949</v>
      </c>
      <c r="B2508" s="47" t="s">
        <v>1596</v>
      </c>
      <c r="C2508" s="48" t="s">
        <v>403</v>
      </c>
      <c r="D2508" s="49">
        <v>9</v>
      </c>
      <c r="E2508" s="50">
        <v>119.03</v>
      </c>
      <c r="F2508" s="50">
        <f t="shared" si="125"/>
        <v>1071.27</v>
      </c>
      <c r="G2508" s="50">
        <v>58.62</v>
      </c>
      <c r="H2508" s="50">
        <v>527.58000000000004</v>
      </c>
    </row>
    <row r="2509" spans="1:8" ht="16.5" customHeight="1" outlineLevel="2" x14ac:dyDescent="0.3">
      <c r="A2509" s="46">
        <f t="shared" si="124"/>
        <v>2.2499999999999947</v>
      </c>
      <c r="B2509" s="47" t="s">
        <v>1597</v>
      </c>
      <c r="C2509" s="48" t="s">
        <v>403</v>
      </c>
      <c r="D2509" s="49">
        <v>1</v>
      </c>
      <c r="E2509" s="50">
        <v>48.25</v>
      </c>
      <c r="F2509" s="50">
        <f t="shared" si="125"/>
        <v>48.25</v>
      </c>
      <c r="G2509" s="50">
        <v>17.23</v>
      </c>
      <c r="H2509" s="50">
        <v>17.23</v>
      </c>
    </row>
    <row r="2510" spans="1:8" ht="16.5" customHeight="1" outlineLevel="2" x14ac:dyDescent="0.3">
      <c r="A2510" s="46">
        <f t="shared" si="124"/>
        <v>2.2599999999999945</v>
      </c>
      <c r="B2510" s="47" t="s">
        <v>1598</v>
      </c>
      <c r="C2510" s="48" t="s">
        <v>403</v>
      </c>
      <c r="D2510" s="49">
        <v>10</v>
      </c>
      <c r="E2510" s="50">
        <v>48.25</v>
      </c>
      <c r="F2510" s="50">
        <f t="shared" si="125"/>
        <v>482.5</v>
      </c>
      <c r="G2510" s="50">
        <v>25.17</v>
      </c>
      <c r="H2510" s="50">
        <v>251.7</v>
      </c>
    </row>
    <row r="2511" spans="1:8" ht="16.5" customHeight="1" outlineLevel="2" x14ac:dyDescent="0.3">
      <c r="A2511" s="46">
        <f t="shared" si="124"/>
        <v>2.2699999999999942</v>
      </c>
      <c r="B2511" s="47" t="s">
        <v>1599</v>
      </c>
      <c r="C2511" s="48" t="s">
        <v>403</v>
      </c>
      <c r="D2511" s="49">
        <v>1</v>
      </c>
      <c r="E2511" s="50">
        <v>76.94</v>
      </c>
      <c r="F2511" s="50">
        <f t="shared" si="125"/>
        <v>76.94</v>
      </c>
      <c r="G2511" s="50">
        <v>34.26</v>
      </c>
      <c r="H2511" s="50">
        <v>34.26</v>
      </c>
    </row>
    <row r="2512" spans="1:8" ht="16.5" customHeight="1" outlineLevel="2" x14ac:dyDescent="0.3">
      <c r="A2512" s="46">
        <f t="shared" si="124"/>
        <v>2.279999999999994</v>
      </c>
      <c r="B2512" s="47" t="s">
        <v>1600</v>
      </c>
      <c r="C2512" s="48" t="s">
        <v>403</v>
      </c>
      <c r="D2512" s="49">
        <v>2</v>
      </c>
      <c r="E2512" s="50">
        <v>284.38</v>
      </c>
      <c r="F2512" s="50">
        <f t="shared" si="125"/>
        <v>568.76</v>
      </c>
      <c r="G2512" s="50">
        <v>270.35000000000002</v>
      </c>
      <c r="H2512" s="50">
        <v>540.70000000000005</v>
      </c>
    </row>
    <row r="2513" spans="1:8" ht="16.5" customHeight="1" outlineLevel="2" x14ac:dyDescent="0.3">
      <c r="A2513" s="46">
        <f t="shared" si="124"/>
        <v>2.2899999999999938</v>
      </c>
      <c r="B2513" s="47" t="s">
        <v>1601</v>
      </c>
      <c r="C2513" s="48" t="s">
        <v>403</v>
      </c>
      <c r="D2513" s="49">
        <v>2</v>
      </c>
      <c r="E2513" s="50">
        <v>48.25</v>
      </c>
      <c r="F2513" s="50">
        <f t="shared" si="125"/>
        <v>96.5</v>
      </c>
      <c r="G2513" s="50">
        <v>14.89</v>
      </c>
      <c r="H2513" s="50">
        <v>29.78</v>
      </c>
    </row>
    <row r="2514" spans="1:8" ht="16.5" customHeight="1" outlineLevel="2" x14ac:dyDescent="0.3">
      <c r="A2514" s="46">
        <f t="shared" si="124"/>
        <v>2.2999999999999936</v>
      </c>
      <c r="B2514" s="47" t="s">
        <v>1602</v>
      </c>
      <c r="C2514" s="48" t="s">
        <v>403</v>
      </c>
      <c r="D2514" s="49">
        <v>2</v>
      </c>
      <c r="E2514" s="50">
        <v>1331.69</v>
      </c>
      <c r="F2514" s="50">
        <f t="shared" si="125"/>
        <v>2663.38</v>
      </c>
      <c r="G2514" s="50">
        <v>8835.5300000000007</v>
      </c>
      <c r="H2514" s="50">
        <v>17671.060000000001</v>
      </c>
    </row>
    <row r="2515" spans="1:8" ht="16.5" customHeight="1" outlineLevel="2" x14ac:dyDescent="0.3">
      <c r="A2515" s="46">
        <f t="shared" si="124"/>
        <v>2.3099999999999934</v>
      </c>
      <c r="B2515" s="47" t="s">
        <v>1603</v>
      </c>
      <c r="C2515" s="48" t="s">
        <v>403</v>
      </c>
      <c r="D2515" s="49">
        <v>1</v>
      </c>
      <c r="E2515" s="50">
        <v>1091.48</v>
      </c>
      <c r="F2515" s="50">
        <f t="shared" si="125"/>
        <v>1091.48</v>
      </c>
      <c r="G2515" s="50">
        <v>4780.95</v>
      </c>
      <c r="H2515" s="50">
        <v>4780.95</v>
      </c>
    </row>
    <row r="2516" spans="1:8" ht="16.5" customHeight="1" outlineLevel="2" x14ac:dyDescent="0.3">
      <c r="A2516" s="46">
        <f t="shared" si="124"/>
        <v>2.3199999999999932</v>
      </c>
      <c r="B2516" s="47" t="s">
        <v>1604</v>
      </c>
      <c r="C2516" s="48" t="s">
        <v>403</v>
      </c>
      <c r="D2516" s="49">
        <v>1</v>
      </c>
      <c r="E2516" s="50">
        <v>4143.72</v>
      </c>
      <c r="F2516" s="50">
        <f t="shared" si="125"/>
        <v>4143.72</v>
      </c>
      <c r="G2516" s="50">
        <v>1431.35</v>
      </c>
      <c r="H2516" s="50">
        <v>1431.35</v>
      </c>
    </row>
    <row r="2517" spans="1:8" ht="16.5" customHeight="1" outlineLevel="2" x14ac:dyDescent="0.3">
      <c r="A2517" s="46">
        <f t="shared" si="124"/>
        <v>2.329999999999993</v>
      </c>
      <c r="B2517" s="47" t="s">
        <v>1605</v>
      </c>
      <c r="C2517" s="48" t="s">
        <v>403</v>
      </c>
      <c r="D2517" s="49">
        <v>2</v>
      </c>
      <c r="E2517" s="50">
        <v>958.06</v>
      </c>
      <c r="F2517" s="50">
        <f t="shared" si="125"/>
        <v>1916.12</v>
      </c>
      <c r="G2517" s="50">
        <v>1270.44</v>
      </c>
      <c r="H2517" s="50">
        <v>2540.88</v>
      </c>
    </row>
    <row r="2518" spans="1:8" ht="16.5" customHeight="1" outlineLevel="2" x14ac:dyDescent="0.3">
      <c r="A2518" s="46">
        <f t="shared" si="124"/>
        <v>2.3399999999999928</v>
      </c>
      <c r="B2518" s="47" t="s">
        <v>1606</v>
      </c>
      <c r="C2518" s="48" t="s">
        <v>403</v>
      </c>
      <c r="D2518" s="49">
        <v>3</v>
      </c>
      <c r="E2518" s="50">
        <v>175.9</v>
      </c>
      <c r="F2518" s="50">
        <f t="shared" si="125"/>
        <v>527.70000000000005</v>
      </c>
      <c r="G2518" s="50">
        <v>892.77</v>
      </c>
      <c r="H2518" s="50">
        <v>2678.31</v>
      </c>
    </row>
    <row r="2519" spans="1:8" ht="16.5" customHeight="1" outlineLevel="2" x14ac:dyDescent="0.3">
      <c r="A2519" s="46">
        <f t="shared" si="124"/>
        <v>2.3499999999999925</v>
      </c>
      <c r="B2519" s="47" t="s">
        <v>1607</v>
      </c>
      <c r="C2519" s="48" t="s">
        <v>403</v>
      </c>
      <c r="D2519" s="49">
        <v>2</v>
      </c>
      <c r="E2519" s="50">
        <v>1833.13</v>
      </c>
      <c r="F2519" s="50">
        <f t="shared" si="125"/>
        <v>3666.26</v>
      </c>
      <c r="G2519" s="50">
        <v>908.98</v>
      </c>
      <c r="H2519" s="50">
        <v>1817.96</v>
      </c>
    </row>
    <row r="2520" spans="1:8" ht="16.5" customHeight="1" outlineLevel="2" x14ac:dyDescent="0.3">
      <c r="A2520" s="46">
        <f t="shared" si="124"/>
        <v>2.3599999999999923</v>
      </c>
      <c r="B2520" s="47" t="s">
        <v>1608</v>
      </c>
      <c r="C2520" s="48" t="s">
        <v>403</v>
      </c>
      <c r="D2520" s="49">
        <v>1</v>
      </c>
      <c r="E2520" s="50">
        <v>1188.9000000000001</v>
      </c>
      <c r="F2520" s="50">
        <f t="shared" si="125"/>
        <v>1188.9000000000001</v>
      </c>
      <c r="G2520" s="50">
        <v>1791.78</v>
      </c>
      <c r="H2520" s="50">
        <v>1791.78</v>
      </c>
    </row>
    <row r="2521" spans="1:8" ht="16.5" customHeight="1" outlineLevel="2" x14ac:dyDescent="0.3">
      <c r="A2521" s="46">
        <f t="shared" si="124"/>
        <v>2.3699999999999921</v>
      </c>
      <c r="B2521" s="47" t="s">
        <v>1609</v>
      </c>
      <c r="C2521" s="48" t="s">
        <v>403</v>
      </c>
      <c r="D2521" s="49">
        <v>1</v>
      </c>
      <c r="E2521" s="50">
        <v>816.44</v>
      </c>
      <c r="F2521" s="50">
        <f t="shared" si="125"/>
        <v>816.44</v>
      </c>
      <c r="G2521" s="50">
        <v>1263.5</v>
      </c>
      <c r="H2521" s="50">
        <v>1263.5</v>
      </c>
    </row>
    <row r="2522" spans="1:8" ht="16.5" customHeight="1" outlineLevel="2" x14ac:dyDescent="0.3">
      <c r="A2522" s="46">
        <f t="shared" si="124"/>
        <v>2.3799999999999919</v>
      </c>
      <c r="B2522" s="47" t="s">
        <v>1610</v>
      </c>
      <c r="C2522" s="48" t="s">
        <v>403</v>
      </c>
      <c r="D2522" s="49">
        <v>5</v>
      </c>
      <c r="E2522" s="50">
        <v>786.96</v>
      </c>
      <c r="F2522" s="50">
        <f t="shared" si="125"/>
        <v>3934.8</v>
      </c>
      <c r="G2522" s="50">
        <v>1554.29</v>
      </c>
      <c r="H2522" s="50">
        <v>7771.45</v>
      </c>
    </row>
    <row r="2523" spans="1:8" ht="16.5" customHeight="1" outlineLevel="2" x14ac:dyDescent="0.3">
      <c r="A2523" s="46">
        <f t="shared" si="124"/>
        <v>2.3899999999999917</v>
      </c>
      <c r="B2523" s="47" t="s">
        <v>1611</v>
      </c>
      <c r="C2523" s="48" t="s">
        <v>403</v>
      </c>
      <c r="D2523" s="49">
        <v>3</v>
      </c>
      <c r="E2523" s="50">
        <v>760.84</v>
      </c>
      <c r="F2523" s="50">
        <f t="shared" si="125"/>
        <v>2282.52</v>
      </c>
      <c r="G2523" s="50">
        <v>1445.14</v>
      </c>
      <c r="H2523" s="50">
        <v>4335.42</v>
      </c>
    </row>
    <row r="2524" spans="1:8" ht="16.5" customHeight="1" outlineLevel="2" x14ac:dyDescent="0.3">
      <c r="A2524" s="46">
        <f t="shared" si="124"/>
        <v>2.3999999999999915</v>
      </c>
      <c r="B2524" s="47" t="s">
        <v>1612</v>
      </c>
      <c r="C2524" s="48" t="s">
        <v>403</v>
      </c>
      <c r="D2524" s="49">
        <v>6</v>
      </c>
      <c r="E2524" s="50">
        <v>64.010000000000005</v>
      </c>
      <c r="F2524" s="50">
        <f t="shared" si="125"/>
        <v>384.06000000000006</v>
      </c>
      <c r="G2524" s="50">
        <v>396.24</v>
      </c>
      <c r="H2524" s="50">
        <v>2377.44</v>
      </c>
    </row>
    <row r="2525" spans="1:8" ht="16.5" customHeight="1" outlineLevel="2" x14ac:dyDescent="0.3">
      <c r="A2525" s="46">
        <f t="shared" si="124"/>
        <v>2.4099999999999913</v>
      </c>
      <c r="B2525" s="47" t="s">
        <v>1613</v>
      </c>
      <c r="C2525" s="48" t="s">
        <v>403</v>
      </c>
      <c r="D2525" s="49">
        <v>1</v>
      </c>
      <c r="E2525" s="50">
        <v>227.91</v>
      </c>
      <c r="F2525" s="50">
        <f t="shared" si="125"/>
        <v>227.91</v>
      </c>
      <c r="G2525" s="50">
        <v>480.88</v>
      </c>
      <c r="H2525" s="50">
        <v>480.88</v>
      </c>
    </row>
    <row r="2526" spans="1:8" ht="16.5" customHeight="1" outlineLevel="2" x14ac:dyDescent="0.3">
      <c r="A2526" s="46">
        <f t="shared" si="124"/>
        <v>2.419999999999991</v>
      </c>
      <c r="B2526" s="47" t="s">
        <v>1614</v>
      </c>
      <c r="C2526" s="48" t="s">
        <v>403</v>
      </c>
      <c r="D2526" s="49">
        <v>1</v>
      </c>
      <c r="E2526" s="50">
        <v>159.16</v>
      </c>
      <c r="F2526" s="50">
        <f t="shared" si="125"/>
        <v>159.16</v>
      </c>
      <c r="G2526" s="50">
        <v>398.47</v>
      </c>
      <c r="H2526" s="50">
        <v>398.47</v>
      </c>
    </row>
    <row r="2527" spans="1:8" ht="16.5" customHeight="1" outlineLevel="2" x14ac:dyDescent="0.3">
      <c r="A2527" s="46">
        <f t="shared" si="124"/>
        <v>2.4299999999999908</v>
      </c>
      <c r="B2527" s="47" t="s">
        <v>1615</v>
      </c>
      <c r="C2527" s="48" t="s">
        <v>403</v>
      </c>
      <c r="D2527" s="49">
        <v>1</v>
      </c>
      <c r="E2527" s="50">
        <v>111.35</v>
      </c>
      <c r="F2527" s="50">
        <f t="shared" si="125"/>
        <v>111.35</v>
      </c>
      <c r="G2527" s="50">
        <v>457.4</v>
      </c>
      <c r="H2527" s="50">
        <v>457.4</v>
      </c>
    </row>
    <row r="2528" spans="1:8" ht="16.5" customHeight="1" outlineLevel="2" x14ac:dyDescent="0.3">
      <c r="A2528" s="46">
        <f t="shared" si="124"/>
        <v>2.4399999999999906</v>
      </c>
      <c r="B2528" s="47" t="s">
        <v>1616</v>
      </c>
      <c r="C2528" s="48" t="s">
        <v>403</v>
      </c>
      <c r="D2528" s="49">
        <v>6</v>
      </c>
      <c r="E2528" s="50">
        <v>111.35</v>
      </c>
      <c r="F2528" s="50">
        <f t="shared" si="125"/>
        <v>668.09999999999991</v>
      </c>
      <c r="G2528" s="50">
        <v>198.09</v>
      </c>
      <c r="H2528" s="50">
        <v>1188.54</v>
      </c>
    </row>
    <row r="2529" spans="1:8" ht="16.5" customHeight="1" outlineLevel="2" x14ac:dyDescent="0.3">
      <c r="A2529" s="46">
        <f>A2526+0.01</f>
        <v>2.4299999999999908</v>
      </c>
      <c r="B2529" s="47" t="s">
        <v>1617</v>
      </c>
      <c r="C2529" s="48" t="s">
        <v>403</v>
      </c>
      <c r="D2529" s="49">
        <v>1</v>
      </c>
      <c r="E2529" s="50">
        <v>9255.89</v>
      </c>
      <c r="F2529" s="50">
        <f t="shared" si="125"/>
        <v>9255.89</v>
      </c>
      <c r="G2529" s="50">
        <v>18261.66</v>
      </c>
      <c r="H2529" s="50">
        <v>18261.66</v>
      </c>
    </row>
    <row r="2530" spans="1:8" ht="16.5" customHeight="1" outlineLevel="2" x14ac:dyDescent="0.3">
      <c r="A2530" s="132"/>
      <c r="B2530" s="133"/>
      <c r="C2530" s="136"/>
      <c r="D2530" s="137"/>
      <c r="E2530" s="138"/>
      <c r="F2530" s="135">
        <f t="shared" si="125"/>
        <v>0</v>
      </c>
      <c r="G2530" s="138"/>
      <c r="H2530" s="135"/>
    </row>
    <row r="2531" spans="1:8" ht="16.5" customHeight="1" outlineLevel="1" x14ac:dyDescent="0.3">
      <c r="A2531" s="56">
        <v>3</v>
      </c>
      <c r="B2531" s="57" t="s">
        <v>1618</v>
      </c>
      <c r="C2531" s="58"/>
      <c r="D2531" s="59"/>
      <c r="E2531" s="60"/>
      <c r="F2531" s="90">
        <f>SUM(F2532:F2579)</f>
        <v>311322.02999999997</v>
      </c>
      <c r="G2531" s="60"/>
      <c r="H2531" s="90">
        <f>SUM(H2532:H2579)</f>
        <v>385718.41999999993</v>
      </c>
    </row>
    <row r="2532" spans="1:8" ht="16.5" customHeight="1" outlineLevel="2" x14ac:dyDescent="0.3">
      <c r="A2532" s="46">
        <f>A2531+0.01</f>
        <v>3.01</v>
      </c>
      <c r="B2532" s="47" t="s">
        <v>1576</v>
      </c>
      <c r="C2532" s="48" t="s">
        <v>16</v>
      </c>
      <c r="D2532" s="49">
        <v>10</v>
      </c>
      <c r="E2532" s="50">
        <v>503.74</v>
      </c>
      <c r="F2532" s="50">
        <f t="shared" si="125"/>
        <v>5037.3999999999996</v>
      </c>
      <c r="G2532" s="50">
        <v>661.81</v>
      </c>
      <c r="H2532" s="50">
        <v>6618.1</v>
      </c>
    </row>
    <row r="2533" spans="1:8" ht="16.5" customHeight="1" outlineLevel="2" x14ac:dyDescent="0.3">
      <c r="A2533" s="46">
        <f t="shared" ref="A2533:A2579" si="126">A2532+0.01</f>
        <v>3.0199999999999996</v>
      </c>
      <c r="B2533" s="47" t="s">
        <v>1619</v>
      </c>
      <c r="C2533" s="48" t="s">
        <v>16</v>
      </c>
      <c r="D2533" s="49">
        <v>15</v>
      </c>
      <c r="E2533" s="50">
        <v>365.51</v>
      </c>
      <c r="F2533" s="50">
        <f t="shared" si="125"/>
        <v>5482.65</v>
      </c>
      <c r="G2533" s="50">
        <v>475.34</v>
      </c>
      <c r="H2533" s="50">
        <v>7130.1</v>
      </c>
    </row>
    <row r="2534" spans="1:8" ht="16.5" customHeight="1" outlineLevel="2" x14ac:dyDescent="0.3">
      <c r="A2534" s="46">
        <f t="shared" si="126"/>
        <v>3.0299999999999994</v>
      </c>
      <c r="B2534" s="47" t="s">
        <v>1577</v>
      </c>
      <c r="C2534" s="48" t="s">
        <v>16</v>
      </c>
      <c r="D2534" s="49">
        <v>42</v>
      </c>
      <c r="E2534" s="50">
        <v>206.09</v>
      </c>
      <c r="F2534" s="50">
        <f t="shared" si="125"/>
        <v>8655.7800000000007</v>
      </c>
      <c r="G2534" s="50">
        <v>256.39999999999998</v>
      </c>
      <c r="H2534" s="50">
        <v>10768.8</v>
      </c>
    </row>
    <row r="2535" spans="1:8" ht="16.5" customHeight="1" outlineLevel="2" x14ac:dyDescent="0.3">
      <c r="A2535" s="46">
        <f t="shared" si="126"/>
        <v>3.0399999999999991</v>
      </c>
      <c r="B2535" s="47" t="s">
        <v>1620</v>
      </c>
      <c r="C2535" s="48" t="s">
        <v>16</v>
      </c>
      <c r="D2535" s="49">
        <v>24</v>
      </c>
      <c r="E2535" s="50">
        <v>97.61</v>
      </c>
      <c r="F2535" s="50">
        <f t="shared" si="125"/>
        <v>2342.64</v>
      </c>
      <c r="G2535" s="50">
        <v>96.45</v>
      </c>
      <c r="H2535" s="50">
        <v>2314.8000000000002</v>
      </c>
    </row>
    <row r="2536" spans="1:8" ht="16.5" customHeight="1" outlineLevel="2" x14ac:dyDescent="0.3">
      <c r="A2536" s="46">
        <f t="shared" si="126"/>
        <v>3.0499999999999989</v>
      </c>
      <c r="B2536" s="47" t="s">
        <v>1621</v>
      </c>
      <c r="C2536" s="48" t="s">
        <v>16</v>
      </c>
      <c r="D2536" s="49">
        <v>22</v>
      </c>
      <c r="E2536" s="50">
        <v>675.93</v>
      </c>
      <c r="F2536" s="50">
        <f t="shared" si="125"/>
        <v>14870.46</v>
      </c>
      <c r="G2536" s="50">
        <v>695.01</v>
      </c>
      <c r="H2536" s="50">
        <v>15290.22</v>
      </c>
    </row>
    <row r="2537" spans="1:8" ht="16.5" customHeight="1" outlineLevel="2" x14ac:dyDescent="0.3">
      <c r="A2537" s="46">
        <f t="shared" si="126"/>
        <v>3.0599999999999987</v>
      </c>
      <c r="B2537" s="47" t="s">
        <v>1622</v>
      </c>
      <c r="C2537" s="48" t="s">
        <v>403</v>
      </c>
      <c r="D2537" s="49">
        <v>35</v>
      </c>
      <c r="E2537" s="50">
        <v>515.16999999999996</v>
      </c>
      <c r="F2537" s="50">
        <f t="shared" si="125"/>
        <v>18030.949999999997</v>
      </c>
      <c r="G2537" s="50">
        <v>240.07</v>
      </c>
      <c r="H2537" s="50">
        <v>8402.4500000000007</v>
      </c>
    </row>
    <row r="2538" spans="1:8" ht="16.5" customHeight="1" outlineLevel="2" x14ac:dyDescent="0.3">
      <c r="A2538" s="46">
        <f t="shared" si="126"/>
        <v>3.0699999999999985</v>
      </c>
      <c r="B2538" s="47" t="s">
        <v>1623</v>
      </c>
      <c r="C2538" s="48" t="s">
        <v>403</v>
      </c>
      <c r="D2538" s="49">
        <v>8</v>
      </c>
      <c r="E2538" s="50">
        <v>369.46</v>
      </c>
      <c r="F2538" s="50">
        <f t="shared" si="125"/>
        <v>2955.68</v>
      </c>
      <c r="G2538" s="50">
        <v>462.12</v>
      </c>
      <c r="H2538" s="50">
        <v>3696.96</v>
      </c>
    </row>
    <row r="2539" spans="1:8" ht="16.5" customHeight="1" outlineLevel="2" x14ac:dyDescent="0.3">
      <c r="A2539" s="46">
        <f t="shared" si="126"/>
        <v>3.0799999999999983</v>
      </c>
      <c r="B2539" s="47" t="s">
        <v>1624</v>
      </c>
      <c r="C2539" s="48" t="s">
        <v>403</v>
      </c>
      <c r="D2539" s="49">
        <v>32</v>
      </c>
      <c r="E2539" s="50">
        <v>194.23</v>
      </c>
      <c r="F2539" s="50">
        <f t="shared" si="125"/>
        <v>6215.36</v>
      </c>
      <c r="G2539" s="50">
        <v>246.92</v>
      </c>
      <c r="H2539" s="50">
        <v>7901.44</v>
      </c>
    </row>
    <row r="2540" spans="1:8" ht="16.5" customHeight="1" outlineLevel="2" x14ac:dyDescent="0.3">
      <c r="A2540" s="46">
        <f t="shared" si="126"/>
        <v>3.0899999999999981</v>
      </c>
      <c r="B2540" s="47" t="s">
        <v>1625</v>
      </c>
      <c r="C2540" s="48" t="s">
        <v>403</v>
      </c>
      <c r="D2540" s="49">
        <v>4</v>
      </c>
      <c r="E2540" s="50">
        <v>168.24</v>
      </c>
      <c r="F2540" s="50">
        <f t="shared" si="125"/>
        <v>672.96</v>
      </c>
      <c r="G2540" s="50">
        <v>194.42</v>
      </c>
      <c r="H2540" s="50">
        <v>777.68</v>
      </c>
    </row>
    <row r="2541" spans="1:8" ht="16.5" customHeight="1" outlineLevel="2" x14ac:dyDescent="0.3">
      <c r="A2541" s="46">
        <f t="shared" si="126"/>
        <v>3.0999999999999979</v>
      </c>
      <c r="B2541" s="47" t="s">
        <v>1626</v>
      </c>
      <c r="C2541" s="48" t="s">
        <v>403</v>
      </c>
      <c r="D2541" s="49">
        <v>8</v>
      </c>
      <c r="E2541" s="50">
        <v>126.55</v>
      </c>
      <c r="F2541" s="50">
        <f t="shared" si="125"/>
        <v>1012.4</v>
      </c>
      <c r="G2541" s="50">
        <v>131.66</v>
      </c>
      <c r="H2541" s="50">
        <v>1053.28</v>
      </c>
    </row>
    <row r="2542" spans="1:8" ht="16.5" customHeight="1" outlineLevel="2" x14ac:dyDescent="0.3">
      <c r="A2542" s="46">
        <f t="shared" si="126"/>
        <v>3.1099999999999977</v>
      </c>
      <c r="B2542" s="47" t="s">
        <v>1627</v>
      </c>
      <c r="C2542" s="48" t="s">
        <v>403</v>
      </c>
      <c r="D2542" s="49">
        <v>32</v>
      </c>
      <c r="E2542" s="50">
        <v>101.72</v>
      </c>
      <c r="F2542" s="50">
        <f t="shared" si="125"/>
        <v>3255.04</v>
      </c>
      <c r="G2542" s="50">
        <v>102.16</v>
      </c>
      <c r="H2542" s="50">
        <v>3269.12</v>
      </c>
    </row>
    <row r="2543" spans="1:8" ht="16.5" customHeight="1" outlineLevel="2" x14ac:dyDescent="0.3">
      <c r="A2543" s="46">
        <f t="shared" si="126"/>
        <v>3.1199999999999974</v>
      </c>
      <c r="B2543" s="47" t="s">
        <v>1628</v>
      </c>
      <c r="C2543" s="48" t="s">
        <v>403</v>
      </c>
      <c r="D2543" s="49">
        <v>13</v>
      </c>
      <c r="E2543" s="50">
        <v>50.6</v>
      </c>
      <c r="F2543" s="50">
        <f t="shared" si="125"/>
        <v>657.80000000000007</v>
      </c>
      <c r="G2543" s="50">
        <v>32.74</v>
      </c>
      <c r="H2543" s="50">
        <v>425.62</v>
      </c>
    </row>
    <row r="2544" spans="1:8" ht="16.5" customHeight="1" outlineLevel="2" x14ac:dyDescent="0.3">
      <c r="A2544" s="46">
        <f t="shared" si="126"/>
        <v>3.1299999999999972</v>
      </c>
      <c r="B2544" s="47" t="s">
        <v>1629</v>
      </c>
      <c r="C2544" s="48" t="s">
        <v>403</v>
      </c>
      <c r="D2544" s="49">
        <v>2</v>
      </c>
      <c r="E2544" s="50">
        <v>209.67</v>
      </c>
      <c r="F2544" s="50">
        <f t="shared" si="125"/>
        <v>419.34</v>
      </c>
      <c r="G2544" s="50">
        <v>223.47</v>
      </c>
      <c r="H2544" s="50">
        <v>446.94</v>
      </c>
    </row>
    <row r="2545" spans="1:8" ht="16.5" customHeight="1" outlineLevel="2" x14ac:dyDescent="0.3">
      <c r="A2545" s="46">
        <f t="shared" si="126"/>
        <v>3.139999999999997</v>
      </c>
      <c r="B2545" s="47" t="s">
        <v>1630</v>
      </c>
      <c r="C2545" s="48" t="s">
        <v>403</v>
      </c>
      <c r="D2545" s="49">
        <v>4</v>
      </c>
      <c r="E2545" s="50">
        <v>155.03</v>
      </c>
      <c r="F2545" s="50">
        <f t="shared" si="125"/>
        <v>620.12</v>
      </c>
      <c r="G2545" s="50">
        <v>144.22</v>
      </c>
      <c r="H2545" s="50">
        <v>576.88</v>
      </c>
    </row>
    <row r="2546" spans="1:8" ht="16.5" customHeight="1" outlineLevel="2" x14ac:dyDescent="0.3">
      <c r="A2546" s="46">
        <f t="shared" si="126"/>
        <v>3.1499999999999968</v>
      </c>
      <c r="B2546" s="47" t="s">
        <v>1631</v>
      </c>
      <c r="C2546" s="48" t="s">
        <v>403</v>
      </c>
      <c r="D2546" s="49">
        <v>4</v>
      </c>
      <c r="E2546" s="50">
        <v>120.62</v>
      </c>
      <c r="F2546" s="50">
        <f t="shared" si="125"/>
        <v>482.48</v>
      </c>
      <c r="G2546" s="50">
        <v>99.61</v>
      </c>
      <c r="H2546" s="50">
        <v>398.44</v>
      </c>
    </row>
    <row r="2547" spans="1:8" ht="16.5" customHeight="1" outlineLevel="2" x14ac:dyDescent="0.3">
      <c r="A2547" s="46">
        <f t="shared" si="126"/>
        <v>3.1599999999999966</v>
      </c>
      <c r="B2547" s="47" t="s">
        <v>1632</v>
      </c>
      <c r="C2547" s="48" t="s">
        <v>403</v>
      </c>
      <c r="D2547" s="49">
        <v>3</v>
      </c>
      <c r="E2547" s="50">
        <v>92.54</v>
      </c>
      <c r="F2547" s="50">
        <f t="shared" si="125"/>
        <v>277.62</v>
      </c>
      <c r="G2547" s="50">
        <v>66.72</v>
      </c>
      <c r="H2547" s="50">
        <v>200.16</v>
      </c>
    </row>
    <row r="2548" spans="1:8" ht="16.5" customHeight="1" outlineLevel="2" x14ac:dyDescent="0.3">
      <c r="A2548" s="46">
        <f t="shared" si="126"/>
        <v>3.1699999999999964</v>
      </c>
      <c r="B2548" s="47" t="s">
        <v>1633</v>
      </c>
      <c r="C2548" s="48" t="s">
        <v>403</v>
      </c>
      <c r="D2548" s="49">
        <v>3</v>
      </c>
      <c r="E2548" s="50">
        <v>138.02000000000001</v>
      </c>
      <c r="F2548" s="50">
        <f t="shared" si="125"/>
        <v>414.06000000000006</v>
      </c>
      <c r="G2548" s="50">
        <v>146.56</v>
      </c>
      <c r="H2548" s="50">
        <v>439.68</v>
      </c>
    </row>
    <row r="2549" spans="1:8" ht="16.5" customHeight="1" outlineLevel="2" x14ac:dyDescent="0.3">
      <c r="A2549" s="46">
        <f t="shared" si="126"/>
        <v>3.1799999999999962</v>
      </c>
      <c r="B2549" s="47" t="s">
        <v>1634</v>
      </c>
      <c r="C2549" s="48" t="s">
        <v>403</v>
      </c>
      <c r="D2549" s="49">
        <v>4</v>
      </c>
      <c r="E2549" s="50">
        <v>76.22</v>
      </c>
      <c r="F2549" s="50">
        <f t="shared" si="125"/>
        <v>304.88</v>
      </c>
      <c r="G2549" s="50">
        <v>63.06</v>
      </c>
      <c r="H2549" s="50">
        <v>252.24</v>
      </c>
    </row>
    <row r="2550" spans="1:8" ht="16.5" customHeight="1" outlineLevel="2" x14ac:dyDescent="0.3">
      <c r="A2550" s="46">
        <f t="shared" si="126"/>
        <v>3.1899999999999959</v>
      </c>
      <c r="B2550" s="47" t="s">
        <v>1635</v>
      </c>
      <c r="C2550" s="48" t="s">
        <v>403</v>
      </c>
      <c r="D2550" s="49">
        <v>2</v>
      </c>
      <c r="E2550" s="50">
        <v>1026.32</v>
      </c>
      <c r="F2550" s="50">
        <f t="shared" si="125"/>
        <v>2052.64</v>
      </c>
      <c r="G2550" s="50">
        <v>1633.83</v>
      </c>
      <c r="H2550" s="50">
        <v>3267.66</v>
      </c>
    </row>
    <row r="2551" spans="1:8" ht="16.5" customHeight="1" outlineLevel="2" x14ac:dyDescent="0.3">
      <c r="A2551" s="46">
        <f t="shared" si="126"/>
        <v>3.1999999999999957</v>
      </c>
      <c r="B2551" s="47" t="s">
        <v>1636</v>
      </c>
      <c r="C2551" s="48" t="s">
        <v>403</v>
      </c>
      <c r="D2551" s="49">
        <v>14</v>
      </c>
      <c r="E2551" s="50">
        <v>734.12</v>
      </c>
      <c r="F2551" s="50">
        <f t="shared" si="125"/>
        <v>10277.68</v>
      </c>
      <c r="G2551" s="50">
        <v>1155.31</v>
      </c>
      <c r="H2551" s="50">
        <v>16174.34</v>
      </c>
    </row>
    <row r="2552" spans="1:8" ht="16.5" customHeight="1" outlineLevel="2" x14ac:dyDescent="0.3">
      <c r="A2552" s="46">
        <f t="shared" si="126"/>
        <v>3.2099999999999955</v>
      </c>
      <c r="B2552" s="47" t="s">
        <v>1637</v>
      </c>
      <c r="C2552" s="48" t="s">
        <v>403</v>
      </c>
      <c r="D2552" s="49">
        <v>52</v>
      </c>
      <c r="E2552" s="50">
        <v>393.61</v>
      </c>
      <c r="F2552" s="50">
        <f t="shared" si="125"/>
        <v>20467.72</v>
      </c>
      <c r="G2552" s="50">
        <v>608.63</v>
      </c>
      <c r="H2552" s="50">
        <v>31648.76</v>
      </c>
    </row>
    <row r="2553" spans="1:8" ht="16.5" customHeight="1" outlineLevel="2" x14ac:dyDescent="0.3">
      <c r="A2553" s="46">
        <f t="shared" si="126"/>
        <v>3.2199999999999953</v>
      </c>
      <c r="B2553" s="47" t="s">
        <v>1638</v>
      </c>
      <c r="C2553" s="48" t="s">
        <v>403</v>
      </c>
      <c r="D2553" s="49">
        <v>23</v>
      </c>
      <c r="E2553" s="50">
        <v>303.74</v>
      </c>
      <c r="F2553" s="50">
        <f t="shared" si="125"/>
        <v>6986.02</v>
      </c>
      <c r="G2553" s="50">
        <v>429.96</v>
      </c>
      <c r="H2553" s="50">
        <v>9889.08</v>
      </c>
    </row>
    <row r="2554" spans="1:8" ht="16.5" customHeight="1" outlineLevel="2" x14ac:dyDescent="0.3">
      <c r="A2554" s="46">
        <f t="shared" si="126"/>
        <v>3.2299999999999951</v>
      </c>
      <c r="B2554" s="47" t="s">
        <v>1639</v>
      </c>
      <c r="C2554" s="48" t="s">
        <v>403</v>
      </c>
      <c r="D2554" s="49">
        <v>2</v>
      </c>
      <c r="E2554" s="50">
        <v>439.45</v>
      </c>
      <c r="F2554" s="50">
        <f t="shared" si="125"/>
        <v>878.9</v>
      </c>
      <c r="G2554" s="50">
        <v>8959.7199999999993</v>
      </c>
      <c r="H2554" s="50">
        <v>17919.439999999999</v>
      </c>
    </row>
    <row r="2555" spans="1:8" ht="16.5" customHeight="1" outlineLevel="2" x14ac:dyDescent="0.3">
      <c r="A2555" s="46">
        <f t="shared" si="126"/>
        <v>3.2399999999999949</v>
      </c>
      <c r="B2555" s="47" t="s">
        <v>1640</v>
      </c>
      <c r="C2555" s="48" t="s">
        <v>403</v>
      </c>
      <c r="D2555" s="49">
        <v>1</v>
      </c>
      <c r="E2555" s="50">
        <v>409.69</v>
      </c>
      <c r="F2555" s="50">
        <f t="shared" si="125"/>
        <v>409.69</v>
      </c>
      <c r="G2555" s="50">
        <v>4819.13</v>
      </c>
      <c r="H2555" s="50">
        <v>4819.13</v>
      </c>
    </row>
    <row r="2556" spans="1:8" ht="16.5" customHeight="1" outlineLevel="2" x14ac:dyDescent="0.3">
      <c r="A2556" s="46">
        <f t="shared" si="126"/>
        <v>3.2499999999999947</v>
      </c>
      <c r="B2556" s="47" t="s">
        <v>1641</v>
      </c>
      <c r="C2556" s="48" t="s">
        <v>403</v>
      </c>
      <c r="D2556" s="49">
        <v>2</v>
      </c>
      <c r="E2556" s="50">
        <v>950.72</v>
      </c>
      <c r="F2556" s="50">
        <f t="shared" si="125"/>
        <v>1901.44</v>
      </c>
      <c r="G2556" s="50">
        <v>3938.36</v>
      </c>
      <c r="H2556" s="50">
        <v>7876.72</v>
      </c>
    </row>
    <row r="2557" spans="1:8" ht="16.5" customHeight="1" outlineLevel="2" x14ac:dyDescent="0.3">
      <c r="A2557" s="46">
        <f t="shared" si="126"/>
        <v>3.2599999999999945</v>
      </c>
      <c r="B2557" s="47" t="s">
        <v>1642</v>
      </c>
      <c r="C2557" s="48" t="s">
        <v>403</v>
      </c>
      <c r="D2557" s="49">
        <v>5</v>
      </c>
      <c r="E2557" s="50">
        <v>850.68</v>
      </c>
      <c r="F2557" s="50">
        <f t="shared" si="125"/>
        <v>4253.3999999999996</v>
      </c>
      <c r="G2557" s="50">
        <v>2499.0300000000002</v>
      </c>
      <c r="H2557" s="50">
        <v>12495.15</v>
      </c>
    </row>
    <row r="2558" spans="1:8" ht="16.5" customHeight="1" outlineLevel="2" x14ac:dyDescent="0.3">
      <c r="A2558" s="46">
        <f t="shared" si="126"/>
        <v>3.2699999999999942</v>
      </c>
      <c r="B2558" s="47" t="s">
        <v>1643</v>
      </c>
      <c r="C2558" s="48" t="s">
        <v>403</v>
      </c>
      <c r="D2558" s="49">
        <v>19</v>
      </c>
      <c r="E2558" s="50">
        <v>602.08000000000004</v>
      </c>
      <c r="F2558" s="50">
        <f t="shared" si="125"/>
        <v>11439.52</v>
      </c>
      <c r="G2558" s="50">
        <v>1270.44</v>
      </c>
      <c r="H2558" s="50">
        <v>24138.36</v>
      </c>
    </row>
    <row r="2559" spans="1:8" ht="16.5" customHeight="1" outlineLevel="2" x14ac:dyDescent="0.3">
      <c r="A2559" s="46">
        <f t="shared" si="126"/>
        <v>3.279999999999994</v>
      </c>
      <c r="B2559" s="47" t="s">
        <v>1644</v>
      </c>
      <c r="C2559" s="48" t="s">
        <v>403</v>
      </c>
      <c r="D2559" s="49">
        <v>6</v>
      </c>
      <c r="E2559" s="50">
        <v>430.08</v>
      </c>
      <c r="F2559" s="50">
        <f t="shared" si="125"/>
        <v>2580.48</v>
      </c>
      <c r="G2559" s="50">
        <v>892.77</v>
      </c>
      <c r="H2559" s="50">
        <v>5356.62</v>
      </c>
    </row>
    <row r="2560" spans="1:8" ht="16.5" customHeight="1" outlineLevel="2" x14ac:dyDescent="0.3">
      <c r="A2560" s="46">
        <f t="shared" si="126"/>
        <v>3.2899999999999938</v>
      </c>
      <c r="B2560" s="47" t="s">
        <v>1645</v>
      </c>
      <c r="C2560" s="48" t="s">
        <v>403</v>
      </c>
      <c r="D2560" s="49">
        <v>5</v>
      </c>
      <c r="E2560" s="50">
        <v>5259.07</v>
      </c>
      <c r="F2560" s="50">
        <f t="shared" si="125"/>
        <v>26295.35</v>
      </c>
      <c r="G2560" s="50">
        <v>4937.28</v>
      </c>
      <c r="H2560" s="50">
        <v>24686.400000000001</v>
      </c>
    </row>
    <row r="2561" spans="1:9" ht="16.5" customHeight="1" outlineLevel="2" x14ac:dyDescent="0.3">
      <c r="A2561" s="46">
        <f t="shared" si="126"/>
        <v>3.2999999999999936</v>
      </c>
      <c r="B2561" s="47" t="s">
        <v>1646</v>
      </c>
      <c r="C2561" s="48" t="s">
        <v>403</v>
      </c>
      <c r="D2561" s="49">
        <v>2</v>
      </c>
      <c r="E2561" s="50">
        <v>1935.77</v>
      </c>
      <c r="F2561" s="50">
        <f t="shared" si="125"/>
        <v>3871.54</v>
      </c>
      <c r="G2561" s="50">
        <v>1048.26</v>
      </c>
      <c r="H2561" s="50">
        <v>2096.52</v>
      </c>
    </row>
    <row r="2562" spans="1:9" ht="16.5" customHeight="1" outlineLevel="2" x14ac:dyDescent="0.3">
      <c r="A2562" s="46">
        <f t="shared" si="126"/>
        <v>3.3099999999999934</v>
      </c>
      <c r="B2562" s="47" t="s">
        <v>1647</v>
      </c>
      <c r="C2562" s="48" t="s">
        <v>403</v>
      </c>
      <c r="D2562" s="49">
        <v>2</v>
      </c>
      <c r="E2562" s="50">
        <v>6052.61</v>
      </c>
      <c r="F2562" s="50">
        <f t="shared" si="125"/>
        <v>12105.22</v>
      </c>
      <c r="G2562" s="50">
        <v>4819.13</v>
      </c>
      <c r="H2562" s="50">
        <v>9638.26</v>
      </c>
    </row>
    <row r="2563" spans="1:9" ht="16.5" customHeight="1" outlineLevel="2" x14ac:dyDescent="0.3">
      <c r="A2563" s="46">
        <f t="shared" si="126"/>
        <v>3.3199999999999932</v>
      </c>
      <c r="B2563" s="47" t="s">
        <v>1648</v>
      </c>
      <c r="C2563" s="48" t="s">
        <v>403</v>
      </c>
      <c r="D2563" s="49">
        <v>3</v>
      </c>
      <c r="E2563" s="50">
        <v>4863.1400000000003</v>
      </c>
      <c r="F2563" s="50">
        <f t="shared" si="125"/>
        <v>14589.420000000002</v>
      </c>
      <c r="G2563" s="50">
        <v>3624.43</v>
      </c>
      <c r="H2563" s="50">
        <v>10873.29</v>
      </c>
    </row>
    <row r="2564" spans="1:9" ht="16.5" customHeight="1" outlineLevel="2" x14ac:dyDescent="0.3">
      <c r="A2564" s="46">
        <f t="shared" si="126"/>
        <v>3.329999999999993</v>
      </c>
      <c r="B2564" s="47" t="s">
        <v>1649</v>
      </c>
      <c r="C2564" s="48" t="s">
        <v>403</v>
      </c>
      <c r="D2564" s="49">
        <v>14</v>
      </c>
      <c r="E2564" s="329">
        <v>4847.2299999999996</v>
      </c>
      <c r="F2564" s="50">
        <f t="shared" si="125"/>
        <v>67861.22</v>
      </c>
      <c r="G2564" s="50">
        <v>1722.5</v>
      </c>
      <c r="H2564" s="50">
        <v>24115</v>
      </c>
      <c r="I2564" s="232" t="s">
        <v>2145</v>
      </c>
    </row>
    <row r="2565" spans="1:9" ht="16.5" customHeight="1" outlineLevel="2" x14ac:dyDescent="0.3">
      <c r="A2565" s="46">
        <f t="shared" si="126"/>
        <v>3.3399999999999928</v>
      </c>
      <c r="B2565" s="47" t="s">
        <v>1650</v>
      </c>
      <c r="C2565" s="48" t="s">
        <v>403</v>
      </c>
      <c r="D2565" s="49">
        <v>4</v>
      </c>
      <c r="E2565" s="329">
        <v>4626.4799999999996</v>
      </c>
      <c r="F2565" s="50">
        <f t="shared" si="125"/>
        <v>18505.919999999998</v>
      </c>
      <c r="G2565" s="50">
        <v>1165.73</v>
      </c>
      <c r="H2565" s="50">
        <v>4662.92</v>
      </c>
      <c r="I2565" s="232" t="s">
        <v>2145</v>
      </c>
    </row>
    <row r="2566" spans="1:9" ht="16.5" customHeight="1" outlineLevel="2" x14ac:dyDescent="0.3">
      <c r="A2566" s="46">
        <f t="shared" si="126"/>
        <v>3.3499999999999925</v>
      </c>
      <c r="B2566" s="47" t="s">
        <v>1651</v>
      </c>
      <c r="C2566" s="48" t="s">
        <v>403</v>
      </c>
      <c r="D2566" s="49">
        <v>4</v>
      </c>
      <c r="E2566" s="50">
        <v>613.67999999999995</v>
      </c>
      <c r="F2566" s="50">
        <f t="shared" si="125"/>
        <v>2454.7199999999998</v>
      </c>
      <c r="G2566" s="50">
        <v>731.65</v>
      </c>
      <c r="H2566" s="50">
        <v>2926.6</v>
      </c>
    </row>
    <row r="2567" spans="1:9" ht="16.5" customHeight="1" outlineLevel="2" x14ac:dyDescent="0.3">
      <c r="A2567" s="46">
        <f t="shared" si="126"/>
        <v>3.3599999999999923</v>
      </c>
      <c r="B2567" s="47" t="s">
        <v>1652</v>
      </c>
      <c r="C2567" s="48" t="s">
        <v>403</v>
      </c>
      <c r="D2567" s="49">
        <v>2</v>
      </c>
      <c r="E2567" s="50">
        <v>596.04999999999995</v>
      </c>
      <c r="F2567" s="50">
        <f t="shared" si="125"/>
        <v>1192.0999999999999</v>
      </c>
      <c r="G2567" s="50">
        <v>1138.8699999999999</v>
      </c>
      <c r="H2567" s="50">
        <v>2277.7399999999998</v>
      </c>
    </row>
    <row r="2568" spans="1:9" ht="16.5" customHeight="1" outlineLevel="2" x14ac:dyDescent="0.3">
      <c r="A2568" s="46">
        <f t="shared" si="126"/>
        <v>3.3699999999999921</v>
      </c>
      <c r="B2568" s="47" t="s">
        <v>1653</v>
      </c>
      <c r="C2568" s="48" t="s">
        <v>403</v>
      </c>
      <c r="D2568" s="49">
        <v>3</v>
      </c>
      <c r="E2568" s="50">
        <v>559.69000000000005</v>
      </c>
      <c r="F2568" s="50">
        <f t="shared" si="125"/>
        <v>1679.0700000000002</v>
      </c>
      <c r="G2568" s="50">
        <v>885.54</v>
      </c>
      <c r="H2568" s="50">
        <v>2656.62</v>
      </c>
    </row>
    <row r="2569" spans="1:9" ht="16.5" customHeight="1" outlineLevel="2" x14ac:dyDescent="0.3">
      <c r="A2569" s="46">
        <f t="shared" si="126"/>
        <v>3.3799999999999919</v>
      </c>
      <c r="B2569" s="47" t="s">
        <v>1654</v>
      </c>
      <c r="C2569" s="48" t="s">
        <v>403</v>
      </c>
      <c r="D2569" s="49">
        <v>10</v>
      </c>
      <c r="E2569" s="50">
        <v>529.95000000000005</v>
      </c>
      <c r="F2569" s="50">
        <f t="shared" ref="F2569:F2632" si="127">E2569*D2569</f>
        <v>5299.5</v>
      </c>
      <c r="G2569" s="50">
        <v>734.32</v>
      </c>
      <c r="H2569" s="50">
        <v>7343.2</v>
      </c>
    </row>
    <row r="2570" spans="1:9" ht="16.5" customHeight="1" outlineLevel="2" x14ac:dyDescent="0.3">
      <c r="A2570" s="46">
        <f t="shared" si="126"/>
        <v>3.3899999999999917</v>
      </c>
      <c r="B2570" s="47" t="s">
        <v>1655</v>
      </c>
      <c r="C2570" s="48" t="s">
        <v>403</v>
      </c>
      <c r="D2570" s="49">
        <v>4</v>
      </c>
      <c r="E2570" s="50">
        <v>199.43</v>
      </c>
      <c r="F2570" s="50">
        <f t="shared" si="127"/>
        <v>797.72</v>
      </c>
      <c r="G2570" s="50">
        <v>385.64</v>
      </c>
      <c r="H2570" s="50">
        <v>1542.56</v>
      </c>
    </row>
    <row r="2571" spans="1:9" ht="16.5" customHeight="1" outlineLevel="2" x14ac:dyDescent="0.3">
      <c r="A2571" s="46">
        <f t="shared" si="126"/>
        <v>3.3999999999999915</v>
      </c>
      <c r="B2571" s="47" t="s">
        <v>1656</v>
      </c>
      <c r="C2571" s="48" t="s">
        <v>403</v>
      </c>
      <c r="D2571" s="49">
        <v>12</v>
      </c>
      <c r="E2571" s="50">
        <v>50.98</v>
      </c>
      <c r="F2571" s="50">
        <f t="shared" si="127"/>
        <v>611.76</v>
      </c>
      <c r="G2571" s="50">
        <v>253.37</v>
      </c>
      <c r="H2571" s="50">
        <v>3040.44</v>
      </c>
    </row>
    <row r="2572" spans="1:9" ht="16.5" customHeight="1" outlineLevel="2" x14ac:dyDescent="0.3">
      <c r="A2572" s="46">
        <f t="shared" si="126"/>
        <v>3.4099999999999913</v>
      </c>
      <c r="B2572" s="47" t="s">
        <v>1657</v>
      </c>
      <c r="C2572" s="48" t="s">
        <v>403</v>
      </c>
      <c r="D2572" s="49">
        <v>6</v>
      </c>
      <c r="E2572" s="50">
        <v>47.48</v>
      </c>
      <c r="F2572" s="50">
        <f t="shared" si="127"/>
        <v>284.88</v>
      </c>
      <c r="G2572" s="50">
        <v>14.84</v>
      </c>
      <c r="H2572" s="50">
        <v>89.04</v>
      </c>
    </row>
    <row r="2573" spans="1:9" ht="16.5" customHeight="1" outlineLevel="2" x14ac:dyDescent="0.3">
      <c r="A2573" s="46">
        <f t="shared" si="126"/>
        <v>3.419999999999991</v>
      </c>
      <c r="B2573" s="47" t="s">
        <v>1658</v>
      </c>
      <c r="C2573" s="48" t="s">
        <v>403</v>
      </c>
      <c r="D2573" s="49">
        <v>6</v>
      </c>
      <c r="E2573" s="50">
        <v>47.48</v>
      </c>
      <c r="F2573" s="50">
        <f t="shared" si="127"/>
        <v>284.88</v>
      </c>
      <c r="G2573" s="50">
        <v>22.94</v>
      </c>
      <c r="H2573" s="50">
        <v>137.63999999999999</v>
      </c>
    </row>
    <row r="2574" spans="1:9" ht="16.5" customHeight="1" outlineLevel="2" x14ac:dyDescent="0.3">
      <c r="A2574" s="46">
        <f t="shared" si="126"/>
        <v>3.4299999999999908</v>
      </c>
      <c r="B2574" s="47" t="s">
        <v>1659</v>
      </c>
      <c r="C2574" s="48" t="s">
        <v>403</v>
      </c>
      <c r="D2574" s="49">
        <v>12</v>
      </c>
      <c r="E2574" s="50">
        <v>48.28</v>
      </c>
      <c r="F2574" s="50">
        <f t="shared" si="127"/>
        <v>579.36</v>
      </c>
      <c r="G2574" s="50">
        <v>336</v>
      </c>
      <c r="H2574" s="50">
        <v>4032</v>
      </c>
    </row>
    <row r="2575" spans="1:9" ht="16.5" customHeight="1" outlineLevel="2" x14ac:dyDescent="0.3">
      <c r="A2575" s="46">
        <f t="shared" si="126"/>
        <v>3.4399999999999906</v>
      </c>
      <c r="B2575" s="47" t="s">
        <v>1660</v>
      </c>
      <c r="C2575" s="48" t="s">
        <v>403</v>
      </c>
      <c r="D2575" s="49">
        <v>3</v>
      </c>
      <c r="E2575" s="50">
        <v>1952.06</v>
      </c>
      <c r="F2575" s="50">
        <f t="shared" si="127"/>
        <v>5856.18</v>
      </c>
      <c r="G2575" s="50">
        <v>3391.31</v>
      </c>
      <c r="H2575" s="50">
        <v>10173.93</v>
      </c>
    </row>
    <row r="2576" spans="1:9" ht="16.5" customHeight="1" outlineLevel="2" x14ac:dyDescent="0.3">
      <c r="A2576" s="46">
        <f t="shared" si="126"/>
        <v>3.4499999999999904</v>
      </c>
      <c r="B2576" s="47" t="s">
        <v>1661</v>
      </c>
      <c r="C2576" s="48" t="s">
        <v>403</v>
      </c>
      <c r="D2576" s="49">
        <v>3</v>
      </c>
      <c r="E2576" s="50">
        <v>1262.27</v>
      </c>
      <c r="F2576" s="50">
        <f t="shared" si="127"/>
        <v>3786.81</v>
      </c>
      <c r="G2576" s="50">
        <v>2234.2399999999998</v>
      </c>
      <c r="H2576" s="50">
        <v>6702.72</v>
      </c>
    </row>
    <row r="2577" spans="1:8" ht="16.5" customHeight="1" outlineLevel="2" x14ac:dyDescent="0.3">
      <c r="A2577" s="46">
        <f t="shared" si="126"/>
        <v>3.4599999999999902</v>
      </c>
      <c r="B2577" s="47" t="s">
        <v>1662</v>
      </c>
      <c r="C2577" s="48" t="s">
        <v>403</v>
      </c>
      <c r="D2577" s="49">
        <v>3</v>
      </c>
      <c r="E2577" s="50">
        <v>670.14</v>
      </c>
      <c r="F2577" s="50">
        <f t="shared" si="127"/>
        <v>2010.42</v>
      </c>
      <c r="G2577" s="50">
        <v>3746.36</v>
      </c>
      <c r="H2577" s="50">
        <v>11239.08</v>
      </c>
    </row>
    <row r="2578" spans="1:8" ht="16.5" customHeight="1" outlineLevel="2" x14ac:dyDescent="0.3">
      <c r="A2578" s="46">
        <f t="shared" si="126"/>
        <v>3.46999999999999</v>
      </c>
      <c r="B2578" s="47" t="s">
        <v>1663</v>
      </c>
      <c r="C2578" s="48" t="s">
        <v>403</v>
      </c>
      <c r="D2578" s="49">
        <v>2</v>
      </c>
      <c r="E2578" s="50">
        <v>467.39</v>
      </c>
      <c r="F2578" s="50">
        <f t="shared" si="127"/>
        <v>934.78</v>
      </c>
      <c r="G2578" s="50">
        <v>3303.65</v>
      </c>
      <c r="H2578" s="50">
        <v>6607.3</v>
      </c>
    </row>
    <row r="2579" spans="1:8" ht="16.5" customHeight="1" outlineLevel="2" x14ac:dyDescent="0.3">
      <c r="A2579" s="46">
        <f t="shared" si="126"/>
        <v>3.4799999999999898</v>
      </c>
      <c r="B2579" s="47" t="s">
        <v>1571</v>
      </c>
      <c r="C2579" s="48" t="s">
        <v>403</v>
      </c>
      <c r="D2579" s="49">
        <v>1</v>
      </c>
      <c r="E2579" s="50">
        <v>9366.07</v>
      </c>
      <c r="F2579" s="50">
        <f t="shared" si="127"/>
        <v>9366.07</v>
      </c>
      <c r="G2579" s="50">
        <v>47328.99</v>
      </c>
      <c r="H2579" s="50">
        <v>47328.99</v>
      </c>
    </row>
    <row r="2580" spans="1:8" ht="16.5" customHeight="1" outlineLevel="2" x14ac:dyDescent="0.3">
      <c r="A2580" s="132"/>
      <c r="B2580" s="133"/>
      <c r="C2580" s="136"/>
      <c r="D2580" s="137"/>
      <c r="E2580" s="138"/>
      <c r="F2580" s="135">
        <f t="shared" si="127"/>
        <v>0</v>
      </c>
      <c r="G2580" s="138"/>
      <c r="H2580" s="135"/>
    </row>
    <row r="2581" spans="1:8" ht="16.5" customHeight="1" outlineLevel="1" x14ac:dyDescent="0.3">
      <c r="A2581" s="56">
        <v>4</v>
      </c>
      <c r="B2581" s="57" t="s">
        <v>1664</v>
      </c>
      <c r="C2581" s="58"/>
      <c r="D2581" s="59"/>
      <c r="E2581" s="60"/>
      <c r="F2581" s="90">
        <f>SUM(F2582:F2634)</f>
        <v>78112.829999999987</v>
      </c>
      <c r="G2581" s="60"/>
      <c r="H2581" s="90">
        <f>SUM(H2582:H2634)</f>
        <v>88551.040000000008</v>
      </c>
    </row>
    <row r="2582" spans="1:8" ht="16.5" customHeight="1" outlineLevel="2" x14ac:dyDescent="0.3">
      <c r="A2582" s="46">
        <f>A2581+0.01</f>
        <v>4.01</v>
      </c>
      <c r="B2582" s="47" t="s">
        <v>1576</v>
      </c>
      <c r="C2582" s="48" t="s">
        <v>16</v>
      </c>
      <c r="D2582" s="49">
        <v>6.5</v>
      </c>
      <c r="E2582" s="50">
        <v>503.74</v>
      </c>
      <c r="F2582" s="50">
        <f t="shared" si="127"/>
        <v>3274.31</v>
      </c>
      <c r="G2582" s="50">
        <v>661.81</v>
      </c>
      <c r="H2582" s="50">
        <v>4301.7700000000004</v>
      </c>
    </row>
    <row r="2583" spans="1:8" ht="16.5" customHeight="1" outlineLevel="2" x14ac:dyDescent="0.3">
      <c r="A2583" s="46">
        <f t="shared" ref="A2583:A2634" si="128">A2582+0.01</f>
        <v>4.0199999999999996</v>
      </c>
      <c r="B2583" s="47" t="s">
        <v>1619</v>
      </c>
      <c r="C2583" s="48" t="s">
        <v>16</v>
      </c>
      <c r="D2583" s="49">
        <v>40</v>
      </c>
      <c r="E2583" s="50">
        <v>365.51</v>
      </c>
      <c r="F2583" s="50">
        <f t="shared" si="127"/>
        <v>14620.4</v>
      </c>
      <c r="G2583" s="50">
        <v>475.34</v>
      </c>
      <c r="H2583" s="50">
        <v>19013.599999999999</v>
      </c>
    </row>
    <row r="2584" spans="1:8" ht="16.5" customHeight="1" outlineLevel="2" x14ac:dyDescent="0.3">
      <c r="A2584" s="46">
        <f t="shared" si="128"/>
        <v>4.0299999999999994</v>
      </c>
      <c r="B2584" s="47" t="s">
        <v>1577</v>
      </c>
      <c r="C2584" s="48" t="s">
        <v>16</v>
      </c>
      <c r="D2584" s="49">
        <v>16</v>
      </c>
      <c r="E2584" s="50">
        <v>206.09</v>
      </c>
      <c r="F2584" s="50">
        <f t="shared" si="127"/>
        <v>3297.44</v>
      </c>
      <c r="G2584" s="50">
        <v>256.39999999999998</v>
      </c>
      <c r="H2584" s="50">
        <v>4102.3999999999996</v>
      </c>
    </row>
    <row r="2585" spans="1:8" ht="16.5" customHeight="1" outlineLevel="2" x14ac:dyDescent="0.3">
      <c r="A2585" s="46">
        <f t="shared" si="128"/>
        <v>4.0399999999999991</v>
      </c>
      <c r="B2585" s="47" t="s">
        <v>1665</v>
      </c>
      <c r="C2585" s="48" t="s">
        <v>16</v>
      </c>
      <c r="D2585" s="49">
        <v>60</v>
      </c>
      <c r="E2585" s="50">
        <v>135.54</v>
      </c>
      <c r="F2585" s="50">
        <f t="shared" si="127"/>
        <v>8132.4</v>
      </c>
      <c r="G2585" s="50">
        <v>144.87</v>
      </c>
      <c r="H2585" s="50">
        <v>8692.2000000000007</v>
      </c>
    </row>
    <row r="2586" spans="1:8" ht="16.5" customHeight="1" outlineLevel="2" x14ac:dyDescent="0.3">
      <c r="A2586" s="46">
        <f t="shared" si="128"/>
        <v>4.0499999999999989</v>
      </c>
      <c r="B2586" s="47" t="s">
        <v>1620</v>
      </c>
      <c r="C2586" s="48" t="s">
        <v>16</v>
      </c>
      <c r="D2586" s="49">
        <v>21</v>
      </c>
      <c r="E2586" s="50">
        <v>97.61</v>
      </c>
      <c r="F2586" s="50">
        <f t="shared" si="127"/>
        <v>2049.81</v>
      </c>
      <c r="G2586" s="50">
        <v>96.45</v>
      </c>
      <c r="H2586" s="50">
        <v>2025.45</v>
      </c>
    </row>
    <row r="2587" spans="1:8" ht="16.5" customHeight="1" outlineLevel="2" x14ac:dyDescent="0.3">
      <c r="A2587" s="46">
        <f t="shared" si="128"/>
        <v>4.0599999999999987</v>
      </c>
      <c r="B2587" s="47" t="s">
        <v>1666</v>
      </c>
      <c r="C2587" s="48" t="s">
        <v>16</v>
      </c>
      <c r="D2587" s="49">
        <v>4</v>
      </c>
      <c r="E2587" s="50">
        <v>72.48</v>
      </c>
      <c r="F2587" s="50">
        <f t="shared" si="127"/>
        <v>289.92</v>
      </c>
      <c r="G2587" s="50">
        <v>60.32</v>
      </c>
      <c r="H2587" s="50">
        <v>241.28</v>
      </c>
    </row>
    <row r="2588" spans="1:8" ht="16.5" customHeight="1" outlineLevel="2" x14ac:dyDescent="0.3">
      <c r="A2588" s="46">
        <f t="shared" si="128"/>
        <v>4.0699999999999985</v>
      </c>
      <c r="B2588" s="47" t="s">
        <v>1667</v>
      </c>
      <c r="C2588" s="48" t="s">
        <v>16</v>
      </c>
      <c r="D2588" s="49">
        <v>62</v>
      </c>
      <c r="E2588" s="50">
        <v>51.74</v>
      </c>
      <c r="F2588" s="50">
        <f t="shared" si="127"/>
        <v>3207.88</v>
      </c>
      <c r="G2588" s="50">
        <v>35.869999999999997</v>
      </c>
      <c r="H2588" s="50">
        <v>2223.94</v>
      </c>
    </row>
    <row r="2589" spans="1:8" ht="16.5" customHeight="1" outlineLevel="2" x14ac:dyDescent="0.3">
      <c r="A2589" s="46">
        <f t="shared" si="128"/>
        <v>4.0799999999999983</v>
      </c>
      <c r="B2589" s="47" t="s">
        <v>1668</v>
      </c>
      <c r="C2589" s="48" t="s">
        <v>16</v>
      </c>
      <c r="D2589" s="49">
        <v>10</v>
      </c>
      <c r="E2589" s="50">
        <v>39.56</v>
      </c>
      <c r="F2589" s="50">
        <f t="shared" si="127"/>
        <v>395.6</v>
      </c>
      <c r="G2589" s="50">
        <v>19.760000000000002</v>
      </c>
      <c r="H2589" s="50">
        <v>197.6</v>
      </c>
    </row>
    <row r="2590" spans="1:8" ht="16.5" customHeight="1" outlineLevel="2" x14ac:dyDescent="0.3">
      <c r="A2590" s="46">
        <f t="shared" si="128"/>
        <v>4.0899999999999981</v>
      </c>
      <c r="B2590" s="47" t="s">
        <v>1625</v>
      </c>
      <c r="C2590" s="48" t="s">
        <v>403</v>
      </c>
      <c r="D2590" s="49">
        <v>4</v>
      </c>
      <c r="E2590" s="50">
        <v>168.24</v>
      </c>
      <c r="F2590" s="50">
        <f t="shared" si="127"/>
        <v>672.96</v>
      </c>
      <c r="G2590" s="50">
        <v>194.42</v>
      </c>
      <c r="H2590" s="50">
        <v>777.68</v>
      </c>
    </row>
    <row r="2591" spans="1:8" ht="16.5" customHeight="1" outlineLevel="2" x14ac:dyDescent="0.3">
      <c r="A2591" s="46">
        <f t="shared" si="128"/>
        <v>4.0999999999999979</v>
      </c>
      <c r="B2591" s="47" t="s">
        <v>1626</v>
      </c>
      <c r="C2591" s="48" t="s">
        <v>403</v>
      </c>
      <c r="D2591" s="49">
        <v>14</v>
      </c>
      <c r="E2591" s="50">
        <v>126.55</v>
      </c>
      <c r="F2591" s="50">
        <f t="shared" si="127"/>
        <v>1771.7</v>
      </c>
      <c r="G2591" s="50">
        <v>131.66</v>
      </c>
      <c r="H2591" s="50">
        <v>1843.24</v>
      </c>
    </row>
    <row r="2592" spans="1:8" ht="16.5" customHeight="1" outlineLevel="2" x14ac:dyDescent="0.3">
      <c r="A2592" s="46">
        <f t="shared" si="128"/>
        <v>4.1099999999999977</v>
      </c>
      <c r="B2592" s="47" t="s">
        <v>1627</v>
      </c>
      <c r="C2592" s="48" t="s">
        <v>403</v>
      </c>
      <c r="D2592" s="49">
        <v>4</v>
      </c>
      <c r="E2592" s="50">
        <v>101.72</v>
      </c>
      <c r="F2592" s="50">
        <f t="shared" si="127"/>
        <v>406.88</v>
      </c>
      <c r="G2592" s="50">
        <v>102.16</v>
      </c>
      <c r="H2592" s="50">
        <v>408.64</v>
      </c>
    </row>
    <row r="2593" spans="1:8" ht="16.5" customHeight="1" outlineLevel="2" x14ac:dyDescent="0.3">
      <c r="A2593" s="46">
        <f t="shared" si="128"/>
        <v>4.1199999999999974</v>
      </c>
      <c r="B2593" s="47" t="s">
        <v>1669</v>
      </c>
      <c r="C2593" s="48" t="s">
        <v>403</v>
      </c>
      <c r="D2593" s="49">
        <v>28</v>
      </c>
      <c r="E2593" s="50">
        <v>65.63</v>
      </c>
      <c r="F2593" s="50">
        <f t="shared" si="127"/>
        <v>1837.6399999999999</v>
      </c>
      <c r="G2593" s="50">
        <v>54.89</v>
      </c>
      <c r="H2593" s="50">
        <v>1536.92</v>
      </c>
    </row>
    <row r="2594" spans="1:8" ht="16.5" customHeight="1" outlineLevel="2" x14ac:dyDescent="0.3">
      <c r="A2594" s="46">
        <f t="shared" si="128"/>
        <v>4.1299999999999972</v>
      </c>
      <c r="B2594" s="47" t="s">
        <v>1628</v>
      </c>
      <c r="C2594" s="48" t="s">
        <v>403</v>
      </c>
      <c r="D2594" s="49">
        <v>23</v>
      </c>
      <c r="E2594" s="50">
        <v>50.6</v>
      </c>
      <c r="F2594" s="50">
        <f t="shared" si="127"/>
        <v>1163.8</v>
      </c>
      <c r="G2594" s="50">
        <v>32.74</v>
      </c>
      <c r="H2594" s="50">
        <v>753.02</v>
      </c>
    </row>
    <row r="2595" spans="1:8" ht="16.5" customHeight="1" outlineLevel="2" x14ac:dyDescent="0.3">
      <c r="A2595" s="46">
        <f t="shared" si="128"/>
        <v>4.139999999999997</v>
      </c>
      <c r="B2595" s="47" t="s">
        <v>1670</v>
      </c>
      <c r="C2595" s="48" t="s">
        <v>403</v>
      </c>
      <c r="D2595" s="49">
        <v>4</v>
      </c>
      <c r="E2595" s="50">
        <v>37.93</v>
      </c>
      <c r="F2595" s="50">
        <f t="shared" si="127"/>
        <v>151.72</v>
      </c>
      <c r="G2595" s="50">
        <v>16.61</v>
      </c>
      <c r="H2595" s="50">
        <v>66.44</v>
      </c>
    </row>
    <row r="2596" spans="1:8" ht="16.5" customHeight="1" outlineLevel="2" x14ac:dyDescent="0.3">
      <c r="A2596" s="46">
        <f t="shared" si="128"/>
        <v>4.1499999999999968</v>
      </c>
      <c r="B2596" s="47" t="s">
        <v>1671</v>
      </c>
      <c r="C2596" s="48" t="s">
        <v>403</v>
      </c>
      <c r="D2596" s="49">
        <v>28</v>
      </c>
      <c r="E2596" s="50">
        <v>28.89</v>
      </c>
      <c r="F2596" s="50">
        <f t="shared" si="127"/>
        <v>808.92000000000007</v>
      </c>
      <c r="G2596" s="50">
        <v>5.73</v>
      </c>
      <c r="H2596" s="50">
        <v>160.44</v>
      </c>
    </row>
    <row r="2597" spans="1:8" ht="16.5" customHeight="1" outlineLevel="2" x14ac:dyDescent="0.3">
      <c r="A2597" s="46">
        <f t="shared" si="128"/>
        <v>4.1599999999999966</v>
      </c>
      <c r="B2597" s="47" t="s">
        <v>1672</v>
      </c>
      <c r="C2597" s="48" t="s">
        <v>403</v>
      </c>
      <c r="D2597" s="49">
        <v>6</v>
      </c>
      <c r="E2597" s="50">
        <v>25.69</v>
      </c>
      <c r="F2597" s="50">
        <f t="shared" si="127"/>
        <v>154.14000000000001</v>
      </c>
      <c r="G2597" s="50">
        <v>4.1500000000000004</v>
      </c>
      <c r="H2597" s="50">
        <v>24.9</v>
      </c>
    </row>
    <row r="2598" spans="1:8" ht="16.5" customHeight="1" outlineLevel="2" x14ac:dyDescent="0.3">
      <c r="A2598" s="46">
        <f t="shared" si="128"/>
        <v>4.1699999999999964</v>
      </c>
      <c r="B2598" s="47" t="s">
        <v>1673</v>
      </c>
      <c r="C2598" s="48" t="s">
        <v>403</v>
      </c>
      <c r="D2598" s="49">
        <v>1</v>
      </c>
      <c r="E2598" s="50">
        <v>209.67</v>
      </c>
      <c r="F2598" s="50">
        <f t="shared" si="127"/>
        <v>209.67</v>
      </c>
      <c r="G2598" s="50">
        <v>223.47</v>
      </c>
      <c r="H2598" s="50">
        <v>223.47</v>
      </c>
    </row>
    <row r="2599" spans="1:8" ht="16.5" customHeight="1" outlineLevel="2" x14ac:dyDescent="0.3">
      <c r="A2599" s="46">
        <f t="shared" si="128"/>
        <v>4.1799999999999962</v>
      </c>
      <c r="B2599" s="47" t="s">
        <v>1674</v>
      </c>
      <c r="C2599" s="48" t="s">
        <v>403</v>
      </c>
      <c r="D2599" s="49">
        <v>1</v>
      </c>
      <c r="E2599" s="50">
        <v>155.03</v>
      </c>
      <c r="F2599" s="50">
        <f t="shared" si="127"/>
        <v>155.03</v>
      </c>
      <c r="G2599" s="50">
        <v>144.22</v>
      </c>
      <c r="H2599" s="50">
        <v>144.22</v>
      </c>
    </row>
    <row r="2600" spans="1:8" ht="16.5" customHeight="1" outlineLevel="2" x14ac:dyDescent="0.3">
      <c r="A2600" s="46">
        <f t="shared" si="128"/>
        <v>4.1899999999999959</v>
      </c>
      <c r="B2600" s="47" t="s">
        <v>1675</v>
      </c>
      <c r="C2600" s="48" t="s">
        <v>403</v>
      </c>
      <c r="D2600" s="49">
        <v>2</v>
      </c>
      <c r="E2600" s="50">
        <v>120.62</v>
      </c>
      <c r="F2600" s="50">
        <f t="shared" si="127"/>
        <v>241.24</v>
      </c>
      <c r="G2600" s="50">
        <v>99.61</v>
      </c>
      <c r="H2600" s="50">
        <v>199.22</v>
      </c>
    </row>
    <row r="2601" spans="1:8" ht="16.5" customHeight="1" outlineLevel="2" x14ac:dyDescent="0.3">
      <c r="A2601" s="46">
        <f t="shared" si="128"/>
        <v>4.1999999999999957</v>
      </c>
      <c r="B2601" s="47" t="s">
        <v>1676</v>
      </c>
      <c r="C2601" s="48" t="s">
        <v>403</v>
      </c>
      <c r="D2601" s="49">
        <v>18</v>
      </c>
      <c r="E2601" s="50">
        <v>92.54</v>
      </c>
      <c r="F2601" s="50">
        <f t="shared" si="127"/>
        <v>1665.72</v>
      </c>
      <c r="G2601" s="50">
        <v>66.72</v>
      </c>
      <c r="H2601" s="50">
        <v>1200.96</v>
      </c>
    </row>
    <row r="2602" spans="1:8" ht="16.5" customHeight="1" outlineLevel="2" x14ac:dyDescent="0.3">
      <c r="A2602" s="46">
        <f t="shared" si="128"/>
        <v>4.2099999999999955</v>
      </c>
      <c r="B2602" s="47" t="s">
        <v>1677</v>
      </c>
      <c r="C2602" s="48" t="s">
        <v>403</v>
      </c>
      <c r="D2602" s="49">
        <v>1</v>
      </c>
      <c r="E2602" s="50">
        <v>68.31</v>
      </c>
      <c r="F2602" s="50">
        <f t="shared" si="127"/>
        <v>68.31</v>
      </c>
      <c r="G2602" s="50">
        <v>37.46</v>
      </c>
      <c r="H2602" s="50">
        <v>37.46</v>
      </c>
    </row>
    <row r="2603" spans="1:8" ht="16.5" customHeight="1" outlineLevel="2" x14ac:dyDescent="0.3">
      <c r="A2603" s="46">
        <f t="shared" si="128"/>
        <v>4.2199999999999953</v>
      </c>
      <c r="B2603" s="47" t="s">
        <v>1678</v>
      </c>
      <c r="C2603" s="48" t="s">
        <v>403</v>
      </c>
      <c r="D2603" s="49">
        <v>1</v>
      </c>
      <c r="E2603" s="50">
        <v>54.71</v>
      </c>
      <c r="F2603" s="50">
        <f t="shared" si="127"/>
        <v>54.71</v>
      </c>
      <c r="G2603" s="50">
        <v>21.15</v>
      </c>
      <c r="H2603" s="50">
        <v>21.15</v>
      </c>
    </row>
    <row r="2604" spans="1:8" ht="16.5" customHeight="1" outlineLevel="2" x14ac:dyDescent="0.3">
      <c r="A2604" s="46">
        <f t="shared" si="128"/>
        <v>4.2299999999999951</v>
      </c>
      <c r="B2604" s="47" t="s">
        <v>1679</v>
      </c>
      <c r="C2604" s="48" t="s">
        <v>403</v>
      </c>
      <c r="D2604" s="49">
        <v>5</v>
      </c>
      <c r="E2604" s="50">
        <v>44.97</v>
      </c>
      <c r="F2604" s="50">
        <f t="shared" si="127"/>
        <v>224.85</v>
      </c>
      <c r="G2604" s="50">
        <v>10.91</v>
      </c>
      <c r="H2604" s="50">
        <v>54.55</v>
      </c>
    </row>
    <row r="2605" spans="1:8" ht="16.5" customHeight="1" outlineLevel="2" x14ac:dyDescent="0.3">
      <c r="A2605" s="46">
        <f t="shared" si="128"/>
        <v>4.2399999999999949</v>
      </c>
      <c r="B2605" s="47" t="s">
        <v>1680</v>
      </c>
      <c r="C2605" s="48" t="s">
        <v>403</v>
      </c>
      <c r="D2605" s="49">
        <v>1</v>
      </c>
      <c r="E2605" s="50">
        <v>150.47</v>
      </c>
      <c r="F2605" s="50">
        <f t="shared" si="127"/>
        <v>150.47</v>
      </c>
      <c r="G2605" s="50">
        <v>215.8</v>
      </c>
      <c r="H2605" s="50">
        <v>215.8</v>
      </c>
    </row>
    <row r="2606" spans="1:8" ht="16.5" customHeight="1" outlineLevel="2" x14ac:dyDescent="0.3">
      <c r="A2606" s="46">
        <f t="shared" si="128"/>
        <v>4.2499999999999947</v>
      </c>
      <c r="B2606" s="47" t="s">
        <v>1681</v>
      </c>
      <c r="C2606" s="48" t="s">
        <v>403</v>
      </c>
      <c r="D2606" s="49">
        <v>2</v>
      </c>
      <c r="E2606" s="50">
        <v>222.64</v>
      </c>
      <c r="F2606" s="50">
        <f t="shared" si="127"/>
        <v>445.28</v>
      </c>
      <c r="G2606" s="50">
        <v>215.8</v>
      </c>
      <c r="H2606" s="50">
        <v>431.6</v>
      </c>
    </row>
    <row r="2607" spans="1:8" ht="16.5" customHeight="1" outlineLevel="2" x14ac:dyDescent="0.3">
      <c r="A2607" s="46">
        <f t="shared" si="128"/>
        <v>4.2599999999999945</v>
      </c>
      <c r="B2607" s="47" t="s">
        <v>1682</v>
      </c>
      <c r="C2607" s="48" t="s">
        <v>403</v>
      </c>
      <c r="D2607" s="49">
        <v>6</v>
      </c>
      <c r="E2607" s="50">
        <v>138.99</v>
      </c>
      <c r="F2607" s="50">
        <f t="shared" si="127"/>
        <v>833.94</v>
      </c>
      <c r="G2607" s="50">
        <v>155.04</v>
      </c>
      <c r="H2607" s="50">
        <v>930.24</v>
      </c>
    </row>
    <row r="2608" spans="1:8" ht="16.5" customHeight="1" outlineLevel="2" x14ac:dyDescent="0.3">
      <c r="A2608" s="46">
        <f t="shared" si="128"/>
        <v>4.2699999999999942</v>
      </c>
      <c r="B2608" s="47" t="s">
        <v>1683</v>
      </c>
      <c r="C2608" s="48" t="s">
        <v>403</v>
      </c>
      <c r="D2608" s="49">
        <v>3</v>
      </c>
      <c r="E2608" s="50">
        <v>100.07</v>
      </c>
      <c r="F2608" s="50">
        <f t="shared" si="127"/>
        <v>300.20999999999998</v>
      </c>
      <c r="G2608" s="50">
        <v>118.78</v>
      </c>
      <c r="H2608" s="50">
        <v>356.34</v>
      </c>
    </row>
    <row r="2609" spans="1:8" ht="16.5" customHeight="1" outlineLevel="2" x14ac:dyDescent="0.3">
      <c r="A2609" s="46">
        <f t="shared" si="128"/>
        <v>4.279999999999994</v>
      </c>
      <c r="B2609" s="47" t="s">
        <v>1684</v>
      </c>
      <c r="C2609" s="48" t="s">
        <v>403</v>
      </c>
      <c r="D2609" s="49">
        <v>5</v>
      </c>
      <c r="E2609" s="50">
        <v>98.64</v>
      </c>
      <c r="F2609" s="50">
        <f t="shared" si="127"/>
        <v>493.2</v>
      </c>
      <c r="G2609" s="50">
        <v>118.78</v>
      </c>
      <c r="H2609" s="50">
        <v>593.9</v>
      </c>
    </row>
    <row r="2610" spans="1:8" ht="16.5" customHeight="1" outlineLevel="2" x14ac:dyDescent="0.3">
      <c r="A2610" s="46">
        <f t="shared" si="128"/>
        <v>4.2899999999999938</v>
      </c>
      <c r="B2610" s="47" t="s">
        <v>1685</v>
      </c>
      <c r="C2610" s="48" t="s">
        <v>403</v>
      </c>
      <c r="D2610" s="49">
        <v>2</v>
      </c>
      <c r="E2610" s="50">
        <v>70.86</v>
      </c>
      <c r="F2610" s="50">
        <f t="shared" si="127"/>
        <v>141.72</v>
      </c>
      <c r="G2610" s="50">
        <v>74.45</v>
      </c>
      <c r="H2610" s="50">
        <v>148.9</v>
      </c>
    </row>
    <row r="2611" spans="1:8" ht="16.5" customHeight="1" outlineLevel="2" x14ac:dyDescent="0.3">
      <c r="A2611" s="46">
        <f t="shared" si="128"/>
        <v>4.2999999999999936</v>
      </c>
      <c r="B2611" s="47" t="s">
        <v>1686</v>
      </c>
      <c r="C2611" s="48" t="s">
        <v>403</v>
      </c>
      <c r="D2611" s="49">
        <v>1</v>
      </c>
      <c r="E2611" s="50">
        <v>114.08</v>
      </c>
      <c r="F2611" s="50">
        <f t="shared" si="127"/>
        <v>114.08</v>
      </c>
      <c r="G2611" s="50">
        <v>106.63</v>
      </c>
      <c r="H2611" s="50">
        <v>106.63</v>
      </c>
    </row>
    <row r="2612" spans="1:8" ht="16.5" customHeight="1" outlineLevel="2" x14ac:dyDescent="0.3">
      <c r="A2612" s="46">
        <f t="shared" si="128"/>
        <v>4.3099999999999934</v>
      </c>
      <c r="B2612" s="47" t="s">
        <v>1687</v>
      </c>
      <c r="C2612" s="48" t="s">
        <v>403</v>
      </c>
      <c r="D2612" s="49">
        <v>1</v>
      </c>
      <c r="E2612" s="50">
        <v>103.88</v>
      </c>
      <c r="F2612" s="50">
        <f t="shared" si="127"/>
        <v>103.88</v>
      </c>
      <c r="G2612" s="50">
        <v>152.27000000000001</v>
      </c>
      <c r="H2612" s="50">
        <v>152.27000000000001</v>
      </c>
    </row>
    <row r="2613" spans="1:8" ht="16.5" customHeight="1" outlineLevel="2" x14ac:dyDescent="0.3">
      <c r="A2613" s="46">
        <f t="shared" si="128"/>
        <v>4.3199999999999932</v>
      </c>
      <c r="B2613" s="47" t="s">
        <v>1688</v>
      </c>
      <c r="C2613" s="48" t="s">
        <v>403</v>
      </c>
      <c r="D2613" s="49">
        <v>1</v>
      </c>
      <c r="E2613" s="50">
        <v>81.28</v>
      </c>
      <c r="F2613" s="50">
        <f t="shared" si="127"/>
        <v>81.28</v>
      </c>
      <c r="G2613" s="50">
        <v>62.94</v>
      </c>
      <c r="H2613" s="50">
        <v>62.94</v>
      </c>
    </row>
    <row r="2614" spans="1:8" ht="16.5" customHeight="1" outlineLevel="2" x14ac:dyDescent="0.3">
      <c r="A2614" s="46">
        <f t="shared" si="128"/>
        <v>4.329999999999993</v>
      </c>
      <c r="B2614" s="47" t="s">
        <v>1689</v>
      </c>
      <c r="C2614" s="48" t="s">
        <v>403</v>
      </c>
      <c r="D2614" s="49">
        <v>3</v>
      </c>
      <c r="E2614" s="50">
        <v>72.98</v>
      </c>
      <c r="F2614" s="50">
        <f t="shared" si="127"/>
        <v>218.94</v>
      </c>
      <c r="G2614" s="50">
        <v>53.06</v>
      </c>
      <c r="H2614" s="50">
        <v>159.18</v>
      </c>
    </row>
    <row r="2615" spans="1:8" ht="16.5" customHeight="1" outlineLevel="2" x14ac:dyDescent="0.3">
      <c r="A2615" s="46">
        <f t="shared" si="128"/>
        <v>4.3399999999999928</v>
      </c>
      <c r="B2615" s="47" t="s">
        <v>1690</v>
      </c>
      <c r="C2615" s="48" t="s">
        <v>403</v>
      </c>
      <c r="D2615" s="49">
        <v>1</v>
      </c>
      <c r="E2615" s="50">
        <v>70.459999999999994</v>
      </c>
      <c r="F2615" s="50">
        <f t="shared" si="127"/>
        <v>70.459999999999994</v>
      </c>
      <c r="G2615" s="50">
        <v>54.43</v>
      </c>
      <c r="H2615" s="50">
        <v>54.43</v>
      </c>
    </row>
    <row r="2616" spans="1:8" ht="16.5" customHeight="1" outlineLevel="2" x14ac:dyDescent="0.3">
      <c r="A2616" s="46">
        <f t="shared" si="128"/>
        <v>4.3499999999999925</v>
      </c>
      <c r="B2616" s="47" t="s">
        <v>1691</v>
      </c>
      <c r="C2616" s="48" t="s">
        <v>403</v>
      </c>
      <c r="D2616" s="49">
        <v>1</v>
      </c>
      <c r="E2616" s="50">
        <v>56.55</v>
      </c>
      <c r="F2616" s="50">
        <f t="shared" si="127"/>
        <v>56.55</v>
      </c>
      <c r="G2616" s="50">
        <v>39.31</v>
      </c>
      <c r="H2616" s="50">
        <v>39.31</v>
      </c>
    </row>
    <row r="2617" spans="1:8" ht="16.5" customHeight="1" outlineLevel="2" x14ac:dyDescent="0.3">
      <c r="A2617" s="46">
        <f t="shared" si="128"/>
        <v>4.3599999999999923</v>
      </c>
      <c r="B2617" s="47" t="s">
        <v>1692</v>
      </c>
      <c r="C2617" s="48" t="s">
        <v>403</v>
      </c>
      <c r="D2617" s="49">
        <v>6</v>
      </c>
      <c r="E2617" s="50">
        <v>55.42</v>
      </c>
      <c r="F2617" s="50">
        <f t="shared" si="127"/>
        <v>332.52</v>
      </c>
      <c r="G2617" s="50">
        <v>36.44</v>
      </c>
      <c r="H2617" s="50">
        <v>218.64</v>
      </c>
    </row>
    <row r="2618" spans="1:8" ht="16.5" customHeight="1" outlineLevel="2" x14ac:dyDescent="0.3">
      <c r="A2618" s="46">
        <f t="shared" si="128"/>
        <v>4.3699999999999921</v>
      </c>
      <c r="B2618" s="47" t="s">
        <v>1693</v>
      </c>
      <c r="C2618" s="48" t="s">
        <v>403</v>
      </c>
      <c r="D2618" s="49">
        <v>1</v>
      </c>
      <c r="E2618" s="50">
        <v>48.98</v>
      </c>
      <c r="F2618" s="50">
        <f t="shared" si="127"/>
        <v>48.98</v>
      </c>
      <c r="G2618" s="50">
        <v>31.74</v>
      </c>
      <c r="H2618" s="50">
        <v>31.74</v>
      </c>
    </row>
    <row r="2619" spans="1:8" ht="16.5" customHeight="1" outlineLevel="2" x14ac:dyDescent="0.3">
      <c r="A2619" s="46">
        <f t="shared" si="128"/>
        <v>4.3799999999999919</v>
      </c>
      <c r="B2619" s="47" t="s">
        <v>1694</v>
      </c>
      <c r="C2619" s="48" t="s">
        <v>403</v>
      </c>
      <c r="D2619" s="49">
        <v>3</v>
      </c>
      <c r="E2619" s="50">
        <v>48.46</v>
      </c>
      <c r="F2619" s="50">
        <f t="shared" si="127"/>
        <v>145.38</v>
      </c>
      <c r="G2619" s="50">
        <v>31.39</v>
      </c>
      <c r="H2619" s="50">
        <v>94.17</v>
      </c>
    </row>
    <row r="2620" spans="1:8" ht="16.5" customHeight="1" outlineLevel="2" x14ac:dyDescent="0.3">
      <c r="A2620" s="46">
        <f t="shared" si="128"/>
        <v>4.3899999999999917</v>
      </c>
      <c r="B2620" s="47" t="s">
        <v>1695</v>
      </c>
      <c r="C2620" s="48" t="s">
        <v>403</v>
      </c>
      <c r="D2620" s="49">
        <v>1</v>
      </c>
      <c r="E2620" s="50">
        <v>34.21</v>
      </c>
      <c r="F2620" s="50">
        <f t="shared" si="127"/>
        <v>34.21</v>
      </c>
      <c r="G2620" s="50">
        <v>10.44</v>
      </c>
      <c r="H2620" s="50">
        <v>10.44</v>
      </c>
    </row>
    <row r="2621" spans="1:8" ht="16.5" customHeight="1" outlineLevel="2" x14ac:dyDescent="0.3">
      <c r="A2621" s="46">
        <f t="shared" si="128"/>
        <v>4.3999999999999915</v>
      </c>
      <c r="B2621" s="47" t="s">
        <v>1696</v>
      </c>
      <c r="C2621" s="48" t="s">
        <v>403</v>
      </c>
      <c r="D2621" s="49">
        <v>1</v>
      </c>
      <c r="E2621" s="50">
        <v>34.049999999999997</v>
      </c>
      <c r="F2621" s="50">
        <f t="shared" si="127"/>
        <v>34.049999999999997</v>
      </c>
      <c r="G2621" s="50">
        <v>10.43</v>
      </c>
      <c r="H2621" s="50">
        <v>10.43</v>
      </c>
    </row>
    <row r="2622" spans="1:8" ht="16.5" customHeight="1" outlineLevel="2" x14ac:dyDescent="0.3">
      <c r="A2622" s="46">
        <f t="shared" si="128"/>
        <v>4.4099999999999913</v>
      </c>
      <c r="B2622" s="47" t="s">
        <v>1697</v>
      </c>
      <c r="C2622" s="48" t="s">
        <v>403</v>
      </c>
      <c r="D2622" s="49">
        <v>1</v>
      </c>
      <c r="E2622" s="50">
        <v>27.9</v>
      </c>
      <c r="F2622" s="50">
        <f t="shared" si="127"/>
        <v>27.9</v>
      </c>
      <c r="G2622" s="50">
        <v>4.8</v>
      </c>
      <c r="H2622" s="50">
        <v>4.8</v>
      </c>
    </row>
    <row r="2623" spans="1:8" ht="16.5" customHeight="1" outlineLevel="2" x14ac:dyDescent="0.3">
      <c r="A2623" s="46">
        <f t="shared" si="128"/>
        <v>4.419999999999991</v>
      </c>
      <c r="B2623" s="47" t="s">
        <v>1633</v>
      </c>
      <c r="C2623" s="48" t="s">
        <v>403</v>
      </c>
      <c r="D2623" s="49">
        <v>1</v>
      </c>
      <c r="E2623" s="50">
        <v>138.02000000000001</v>
      </c>
      <c r="F2623" s="50">
        <f t="shared" si="127"/>
        <v>138.02000000000001</v>
      </c>
      <c r="G2623" s="50">
        <v>146.56</v>
      </c>
      <c r="H2623" s="50">
        <v>146.56</v>
      </c>
    </row>
    <row r="2624" spans="1:8" ht="16.5" customHeight="1" outlineLevel="2" x14ac:dyDescent="0.3">
      <c r="A2624" s="46">
        <f t="shared" si="128"/>
        <v>4.4299999999999908</v>
      </c>
      <c r="B2624" s="47" t="s">
        <v>1698</v>
      </c>
      <c r="C2624" s="48" t="s">
        <v>403</v>
      </c>
      <c r="D2624" s="49">
        <v>10</v>
      </c>
      <c r="E2624" s="50">
        <v>105.86</v>
      </c>
      <c r="F2624" s="50">
        <f t="shared" si="127"/>
        <v>1058.5999999999999</v>
      </c>
      <c r="G2624" s="50">
        <v>101.49</v>
      </c>
      <c r="H2624" s="50">
        <v>1014.9</v>
      </c>
    </row>
    <row r="2625" spans="1:9" ht="16.5" customHeight="1" outlineLevel="2" x14ac:dyDescent="0.3">
      <c r="A2625" s="46">
        <f t="shared" si="128"/>
        <v>4.4399999999999906</v>
      </c>
      <c r="B2625" s="47" t="s">
        <v>1634</v>
      </c>
      <c r="C2625" s="48" t="s">
        <v>403</v>
      </c>
      <c r="D2625" s="49">
        <v>2</v>
      </c>
      <c r="E2625" s="50">
        <v>76.22</v>
      </c>
      <c r="F2625" s="50">
        <f t="shared" si="127"/>
        <v>152.44</v>
      </c>
      <c r="G2625" s="50">
        <v>63.06</v>
      </c>
      <c r="H2625" s="50">
        <v>126.12</v>
      </c>
    </row>
    <row r="2626" spans="1:9" ht="16.5" customHeight="1" outlineLevel="2" x14ac:dyDescent="0.3">
      <c r="A2626" s="46">
        <f t="shared" si="128"/>
        <v>4.4499999999999904</v>
      </c>
      <c r="B2626" s="47" t="s">
        <v>1699</v>
      </c>
      <c r="C2626" s="48" t="s">
        <v>403</v>
      </c>
      <c r="D2626" s="49">
        <v>5</v>
      </c>
      <c r="E2626" s="50">
        <v>59</v>
      </c>
      <c r="F2626" s="50">
        <f t="shared" si="127"/>
        <v>295</v>
      </c>
      <c r="G2626" s="50">
        <v>42.66</v>
      </c>
      <c r="H2626" s="50">
        <v>213.3</v>
      </c>
    </row>
    <row r="2627" spans="1:9" ht="16.5" customHeight="1" outlineLevel="2" x14ac:dyDescent="0.3">
      <c r="A2627" s="46">
        <f t="shared" si="128"/>
        <v>4.4599999999999902</v>
      </c>
      <c r="B2627" s="47" t="s">
        <v>1700</v>
      </c>
      <c r="C2627" s="48" t="s">
        <v>403</v>
      </c>
      <c r="D2627" s="49">
        <v>2</v>
      </c>
      <c r="E2627" s="50">
        <v>51.6</v>
      </c>
      <c r="F2627" s="50">
        <f t="shared" si="127"/>
        <v>103.2</v>
      </c>
      <c r="G2627" s="50">
        <v>34.51</v>
      </c>
      <c r="H2627" s="50">
        <v>69.02</v>
      </c>
    </row>
    <row r="2628" spans="1:9" ht="16.5" customHeight="1" outlineLevel="2" x14ac:dyDescent="0.3">
      <c r="A2628" s="46">
        <f t="shared" si="128"/>
        <v>4.46999999999999</v>
      </c>
      <c r="B2628" s="47" t="s">
        <v>1701</v>
      </c>
      <c r="C2628" s="48" t="s">
        <v>403</v>
      </c>
      <c r="D2628" s="49">
        <v>4</v>
      </c>
      <c r="E2628" s="50">
        <v>30.45</v>
      </c>
      <c r="F2628" s="50">
        <f t="shared" si="127"/>
        <v>121.8</v>
      </c>
      <c r="G2628" s="50">
        <v>9.1199999999999992</v>
      </c>
      <c r="H2628" s="50">
        <v>36.479999999999997</v>
      </c>
    </row>
    <row r="2629" spans="1:9" ht="16.5" customHeight="1" outlineLevel="2" x14ac:dyDescent="0.3">
      <c r="A2629" s="46">
        <f t="shared" si="128"/>
        <v>4.4799999999999898</v>
      </c>
      <c r="B2629" s="47" t="s">
        <v>1702</v>
      </c>
      <c r="C2629" s="48" t="s">
        <v>403</v>
      </c>
      <c r="D2629" s="49">
        <v>2</v>
      </c>
      <c r="E2629" s="50">
        <v>25.78</v>
      </c>
      <c r="F2629" s="50">
        <f t="shared" si="127"/>
        <v>51.56</v>
      </c>
      <c r="G2629" s="50">
        <v>4.33</v>
      </c>
      <c r="H2629" s="50">
        <v>8.66</v>
      </c>
    </row>
    <row r="2630" spans="1:9" ht="16.5" customHeight="1" outlineLevel="2" x14ac:dyDescent="0.3">
      <c r="A2630" s="46">
        <f t="shared" si="128"/>
        <v>4.4899999999999896</v>
      </c>
      <c r="B2630" s="47" t="s">
        <v>1703</v>
      </c>
      <c r="C2630" s="48" t="s">
        <v>403</v>
      </c>
      <c r="D2630" s="49">
        <v>2</v>
      </c>
      <c r="E2630" s="50">
        <v>189.98</v>
      </c>
      <c r="F2630" s="50">
        <f t="shared" si="127"/>
        <v>379.96</v>
      </c>
      <c r="G2630" s="50">
        <v>384.97</v>
      </c>
      <c r="H2630" s="50">
        <v>769.94</v>
      </c>
    </row>
    <row r="2631" spans="1:9" ht="16.5" customHeight="1" outlineLevel="2" x14ac:dyDescent="0.3">
      <c r="A2631" s="46">
        <f t="shared" si="128"/>
        <v>4.4999999999999893</v>
      </c>
      <c r="B2631" s="47" t="s">
        <v>1704</v>
      </c>
      <c r="C2631" s="48" t="s">
        <v>403</v>
      </c>
      <c r="D2631" s="49">
        <v>8</v>
      </c>
      <c r="E2631" s="50">
        <v>56.91</v>
      </c>
      <c r="F2631" s="50">
        <f t="shared" si="127"/>
        <v>455.28</v>
      </c>
      <c r="G2631" s="50">
        <v>125.36</v>
      </c>
      <c r="H2631" s="50">
        <v>1002.88</v>
      </c>
    </row>
    <row r="2632" spans="1:9" ht="16.5" customHeight="1" outlineLevel="2" x14ac:dyDescent="0.3">
      <c r="A2632" s="46">
        <f t="shared" si="128"/>
        <v>4.5099999999999891</v>
      </c>
      <c r="B2632" s="47" t="s">
        <v>1705</v>
      </c>
      <c r="C2632" s="48" t="s">
        <v>403</v>
      </c>
      <c r="D2632" s="49">
        <v>2</v>
      </c>
      <c r="E2632" s="50">
        <v>46.46</v>
      </c>
      <c r="F2632" s="50">
        <f t="shared" si="127"/>
        <v>92.92</v>
      </c>
      <c r="G2632" s="50">
        <v>58.62</v>
      </c>
      <c r="H2632" s="50">
        <v>117.24</v>
      </c>
    </row>
    <row r="2633" spans="1:9" ht="16.5" customHeight="1" outlineLevel="2" x14ac:dyDescent="0.3">
      <c r="A2633" s="46">
        <f t="shared" si="128"/>
        <v>4.5199999999999889</v>
      </c>
      <c r="B2633" s="47" t="s">
        <v>1706</v>
      </c>
      <c r="C2633" s="48" t="s">
        <v>1027</v>
      </c>
      <c r="D2633" s="49">
        <v>1</v>
      </c>
      <c r="E2633" s="50">
        <v>17409.88</v>
      </c>
      <c r="F2633" s="50">
        <f t="shared" ref="F2633:F2696" si="129">E2633*D2633</f>
        <v>17409.88</v>
      </c>
      <c r="G2633" s="50">
        <v>20999.19</v>
      </c>
      <c r="H2633" s="50">
        <v>20999.19</v>
      </c>
    </row>
    <row r="2634" spans="1:9" ht="16.5" customHeight="1" outlineLevel="2" x14ac:dyDescent="0.3">
      <c r="A2634" s="46">
        <f t="shared" si="128"/>
        <v>4.5299999999999887</v>
      </c>
      <c r="B2634" s="47" t="s">
        <v>1571</v>
      </c>
      <c r="C2634" s="48" t="s">
        <v>1027</v>
      </c>
      <c r="D2634" s="49">
        <v>1</v>
      </c>
      <c r="E2634" s="50">
        <v>9366.07</v>
      </c>
      <c r="F2634" s="50">
        <f t="shared" si="129"/>
        <v>9366.07</v>
      </c>
      <c r="G2634" s="50">
        <v>12174.44</v>
      </c>
      <c r="H2634" s="50">
        <v>12174.44</v>
      </c>
    </row>
    <row r="2635" spans="1:9" ht="16.5" customHeight="1" outlineLevel="2" x14ac:dyDescent="0.3">
      <c r="A2635" s="132"/>
      <c r="B2635" s="133"/>
      <c r="C2635" s="136"/>
      <c r="D2635" s="137"/>
      <c r="E2635" s="225"/>
      <c r="F2635" s="135">
        <f t="shared" si="129"/>
        <v>0</v>
      </c>
      <c r="G2635" s="138"/>
      <c r="H2635" s="135"/>
    </row>
    <row r="2636" spans="1:9" ht="16.5" customHeight="1" outlineLevel="1" x14ac:dyDescent="0.3">
      <c r="A2636" s="56">
        <v>5</v>
      </c>
      <c r="B2636" s="57" t="s">
        <v>1707</v>
      </c>
      <c r="C2636" s="58"/>
      <c r="D2636" s="59"/>
      <c r="E2636" s="60"/>
      <c r="F2636" s="90">
        <f>SUM(F2637:F2678)</f>
        <v>224552.08599999998</v>
      </c>
      <c r="G2636" s="60"/>
      <c r="H2636" s="90">
        <f>SUM(H2637:H2678)</f>
        <v>211333.86999999997</v>
      </c>
      <c r="I2636" s="66">
        <f>F2636-H2636</f>
        <v>13218.216000000015</v>
      </c>
    </row>
    <row r="2637" spans="1:9" ht="16.5" customHeight="1" outlineLevel="2" x14ac:dyDescent="0.3">
      <c r="A2637" s="46">
        <f>A2636+0.01</f>
        <v>5.01</v>
      </c>
      <c r="B2637" s="47" t="s">
        <v>1619</v>
      </c>
      <c r="C2637" s="48" t="s">
        <v>16</v>
      </c>
      <c r="D2637" s="49">
        <v>48</v>
      </c>
      <c r="E2637" s="50">
        <v>365.51</v>
      </c>
      <c r="F2637" s="50">
        <f t="shared" si="129"/>
        <v>17544.48</v>
      </c>
      <c r="G2637" s="50">
        <v>475.34</v>
      </c>
      <c r="H2637" s="50">
        <v>22816.32</v>
      </c>
    </row>
    <row r="2638" spans="1:9" ht="16.5" customHeight="1" outlineLevel="2" x14ac:dyDescent="0.3">
      <c r="A2638" s="46">
        <f t="shared" ref="A2638:A2678" si="130">A2637+0.01</f>
        <v>5.0199999999999996</v>
      </c>
      <c r="B2638" s="47" t="s">
        <v>1665</v>
      </c>
      <c r="C2638" s="48" t="s">
        <v>16</v>
      </c>
      <c r="D2638" s="49">
        <v>60</v>
      </c>
      <c r="E2638" s="50">
        <v>135.54</v>
      </c>
      <c r="F2638" s="50">
        <f t="shared" si="129"/>
        <v>8132.4</v>
      </c>
      <c r="G2638" s="50">
        <v>144.87</v>
      </c>
      <c r="H2638" s="50">
        <v>8692.2000000000007</v>
      </c>
    </row>
    <row r="2639" spans="1:9" ht="16.5" customHeight="1" outlineLevel="2" x14ac:dyDescent="0.3">
      <c r="A2639" s="46">
        <f t="shared" si="130"/>
        <v>5.0299999999999994</v>
      </c>
      <c r="B2639" s="47" t="s">
        <v>1620</v>
      </c>
      <c r="C2639" s="48" t="s">
        <v>16</v>
      </c>
      <c r="D2639" s="49">
        <v>88</v>
      </c>
      <c r="E2639" s="50">
        <v>97.61</v>
      </c>
      <c r="F2639" s="50">
        <f t="shared" si="129"/>
        <v>8589.68</v>
      </c>
      <c r="G2639" s="50">
        <v>96.45</v>
      </c>
      <c r="H2639" s="50">
        <v>8487.6</v>
      </c>
    </row>
    <row r="2640" spans="1:9" ht="16.5" customHeight="1" outlineLevel="2" x14ac:dyDescent="0.3">
      <c r="A2640" s="46">
        <f t="shared" si="130"/>
        <v>5.0399999999999991</v>
      </c>
      <c r="B2640" s="47" t="s">
        <v>1666</v>
      </c>
      <c r="C2640" s="48" t="s">
        <v>16</v>
      </c>
      <c r="D2640" s="49">
        <v>148</v>
      </c>
      <c r="E2640" s="50">
        <v>72.48</v>
      </c>
      <c r="F2640" s="50">
        <f t="shared" si="129"/>
        <v>10727.04</v>
      </c>
      <c r="G2640" s="50">
        <v>60.32</v>
      </c>
      <c r="H2640" s="50">
        <v>8927.36</v>
      </c>
    </row>
    <row r="2641" spans="1:15" ht="16.5" customHeight="1" outlineLevel="2" x14ac:dyDescent="0.3">
      <c r="A2641" s="46">
        <f t="shared" si="130"/>
        <v>5.0499999999999989</v>
      </c>
      <c r="B2641" s="47" t="s">
        <v>1667</v>
      </c>
      <c r="C2641" s="48" t="s">
        <v>16</v>
      </c>
      <c r="D2641" s="49">
        <v>276</v>
      </c>
      <c r="E2641" s="50">
        <v>51.74</v>
      </c>
      <c r="F2641" s="50">
        <f t="shared" si="129"/>
        <v>14280.24</v>
      </c>
      <c r="G2641" s="50">
        <v>35.869999999999997</v>
      </c>
      <c r="H2641" s="50">
        <v>9900.1200000000008</v>
      </c>
    </row>
    <row r="2642" spans="1:15" ht="16.5" customHeight="1" outlineLevel="2" x14ac:dyDescent="0.3">
      <c r="A2642" s="46">
        <f t="shared" si="130"/>
        <v>5.0599999999999987</v>
      </c>
      <c r="B2642" s="47" t="s">
        <v>1668</v>
      </c>
      <c r="C2642" s="48" t="s">
        <v>16</v>
      </c>
      <c r="D2642" s="49">
        <v>32.85</v>
      </c>
      <c r="E2642" s="50">
        <v>39.56</v>
      </c>
      <c r="F2642" s="50">
        <f t="shared" si="129"/>
        <v>1299.546</v>
      </c>
      <c r="G2642" s="50">
        <v>19.760000000000002</v>
      </c>
      <c r="H2642" s="50">
        <v>649.12</v>
      </c>
    </row>
    <row r="2643" spans="1:15" ht="16.5" customHeight="1" outlineLevel="2" x14ac:dyDescent="0.3">
      <c r="A2643" s="46">
        <f t="shared" si="130"/>
        <v>5.0699999999999985</v>
      </c>
      <c r="B2643" s="47" t="s">
        <v>1708</v>
      </c>
      <c r="C2643" s="48" t="s">
        <v>16</v>
      </c>
      <c r="D2643" s="49">
        <v>20</v>
      </c>
      <c r="E2643" s="50">
        <v>135.1</v>
      </c>
      <c r="F2643" s="50">
        <f t="shared" si="129"/>
        <v>2702</v>
      </c>
      <c r="G2643" s="50">
        <v>82.51</v>
      </c>
      <c r="H2643" s="50">
        <v>1650.2</v>
      </c>
    </row>
    <row r="2644" spans="1:15" ht="16.5" customHeight="1" outlineLevel="2" x14ac:dyDescent="0.3">
      <c r="A2644" s="46">
        <f t="shared" si="130"/>
        <v>5.0799999999999983</v>
      </c>
      <c r="B2644" s="47" t="s">
        <v>1626</v>
      </c>
      <c r="C2644" s="48" t="s">
        <v>403</v>
      </c>
      <c r="D2644" s="49">
        <v>6</v>
      </c>
      <c r="E2644" s="50">
        <v>126.55</v>
      </c>
      <c r="F2644" s="50">
        <f t="shared" si="129"/>
        <v>759.3</v>
      </c>
      <c r="G2644" s="50">
        <v>131.66</v>
      </c>
      <c r="H2644" s="50">
        <v>789.96</v>
      </c>
    </row>
    <row r="2645" spans="1:15" ht="16.5" customHeight="1" outlineLevel="2" x14ac:dyDescent="0.3">
      <c r="A2645" s="46">
        <f t="shared" si="130"/>
        <v>5.0899999999999981</v>
      </c>
      <c r="B2645" s="47" t="s">
        <v>1672</v>
      </c>
      <c r="C2645" s="48" t="s">
        <v>403</v>
      </c>
      <c r="D2645" s="49">
        <v>28</v>
      </c>
      <c r="E2645" s="50">
        <v>25.69</v>
      </c>
      <c r="F2645" s="50">
        <f t="shared" si="129"/>
        <v>719.32</v>
      </c>
      <c r="G2645" s="50">
        <v>4.1399999999999997</v>
      </c>
      <c r="H2645" s="50">
        <v>115.92</v>
      </c>
    </row>
    <row r="2646" spans="1:15" ht="16.5" customHeight="1" outlineLevel="2" x14ac:dyDescent="0.3">
      <c r="A2646" s="46">
        <f t="shared" si="130"/>
        <v>5.0999999999999979</v>
      </c>
      <c r="B2646" s="47" t="s">
        <v>1709</v>
      </c>
      <c r="C2646" s="48" t="s">
        <v>403</v>
      </c>
      <c r="D2646" s="49">
        <v>18</v>
      </c>
      <c r="E2646" s="50">
        <v>38</v>
      </c>
      <c r="F2646" s="50">
        <f t="shared" si="129"/>
        <v>684</v>
      </c>
      <c r="G2646" s="50">
        <v>7.68</v>
      </c>
      <c r="H2646" s="50">
        <v>138.24</v>
      </c>
    </row>
    <row r="2647" spans="1:15" ht="16.5" customHeight="1" outlineLevel="2" x14ac:dyDescent="0.3">
      <c r="A2647" s="46">
        <f t="shared" si="130"/>
        <v>5.1099999999999977</v>
      </c>
      <c r="B2647" s="47" t="s">
        <v>1678</v>
      </c>
      <c r="C2647" s="48" t="s">
        <v>403</v>
      </c>
      <c r="D2647" s="49">
        <v>66</v>
      </c>
      <c r="E2647" s="50">
        <v>54.71</v>
      </c>
      <c r="F2647" s="50">
        <f t="shared" si="129"/>
        <v>3610.86</v>
      </c>
      <c r="G2647" s="50">
        <v>21.15</v>
      </c>
      <c r="H2647" s="50">
        <v>1395.9</v>
      </c>
    </row>
    <row r="2648" spans="1:15" ht="16.5" customHeight="1" outlineLevel="2" x14ac:dyDescent="0.3">
      <c r="A2648" s="46">
        <f t="shared" si="130"/>
        <v>5.1199999999999974</v>
      </c>
      <c r="B2648" s="47" t="s">
        <v>1679</v>
      </c>
      <c r="C2648" s="48" t="s">
        <v>403</v>
      </c>
      <c r="D2648" s="49">
        <v>66</v>
      </c>
      <c r="E2648" s="50">
        <v>44.97</v>
      </c>
      <c r="F2648" s="50">
        <f t="shared" si="129"/>
        <v>2968.02</v>
      </c>
      <c r="G2648" s="50">
        <v>10.91</v>
      </c>
      <c r="H2648" s="50">
        <v>720.06</v>
      </c>
    </row>
    <row r="2649" spans="1:15" ht="16.5" customHeight="1" outlineLevel="2" x14ac:dyDescent="0.3">
      <c r="A2649" s="46">
        <f t="shared" si="130"/>
        <v>5.1299999999999972</v>
      </c>
      <c r="B2649" s="47" t="s">
        <v>1710</v>
      </c>
      <c r="C2649" s="48" t="s">
        <v>403</v>
      </c>
      <c r="D2649" s="49">
        <v>10</v>
      </c>
      <c r="E2649" s="50">
        <v>54.19</v>
      </c>
      <c r="F2649" s="50">
        <f t="shared" si="129"/>
        <v>541.9</v>
      </c>
      <c r="G2649" s="50">
        <v>11.77</v>
      </c>
      <c r="H2649" s="50">
        <v>117.7</v>
      </c>
    </row>
    <row r="2650" spans="1:15" ht="16.5" customHeight="1" outlineLevel="2" x14ac:dyDescent="0.3">
      <c r="A2650" s="46">
        <f t="shared" si="130"/>
        <v>5.139999999999997</v>
      </c>
      <c r="B2650" s="47" t="s">
        <v>1711</v>
      </c>
      <c r="C2650" s="48" t="s">
        <v>403</v>
      </c>
      <c r="D2650" s="49">
        <v>20</v>
      </c>
      <c r="E2650" s="50">
        <v>69.760000000000005</v>
      </c>
      <c r="F2650" s="50">
        <f t="shared" si="129"/>
        <v>1395.2</v>
      </c>
      <c r="G2650" s="50">
        <v>74.45</v>
      </c>
      <c r="H2650" s="50">
        <v>1489</v>
      </c>
    </row>
    <row r="2651" spans="1:15" ht="16.5" customHeight="1" outlineLevel="2" x14ac:dyDescent="0.3">
      <c r="A2651" s="46">
        <f t="shared" si="130"/>
        <v>5.1499999999999968</v>
      </c>
      <c r="B2651" s="47" t="s">
        <v>1712</v>
      </c>
      <c r="C2651" s="48" t="s">
        <v>403</v>
      </c>
      <c r="D2651" s="49">
        <v>20</v>
      </c>
      <c r="E2651" s="50">
        <v>87.12</v>
      </c>
      <c r="F2651" s="50">
        <f t="shared" si="129"/>
        <v>1742.4</v>
      </c>
      <c r="G2651" s="50">
        <v>49.25</v>
      </c>
      <c r="H2651" s="50">
        <v>985</v>
      </c>
    </row>
    <row r="2652" spans="1:15" ht="16.5" customHeight="1" outlineLevel="2" x14ac:dyDescent="0.3">
      <c r="A2652" s="46">
        <f t="shared" si="130"/>
        <v>5.1599999999999966</v>
      </c>
      <c r="B2652" s="47" t="s">
        <v>1713</v>
      </c>
      <c r="C2652" s="48" t="s">
        <v>403</v>
      </c>
      <c r="D2652" s="49">
        <v>16</v>
      </c>
      <c r="E2652" s="50">
        <v>94.82</v>
      </c>
      <c r="F2652" s="50">
        <f t="shared" si="129"/>
        <v>1517.12</v>
      </c>
      <c r="G2652" s="50">
        <v>41.01</v>
      </c>
      <c r="H2652" s="50">
        <v>656.16</v>
      </c>
    </row>
    <row r="2653" spans="1:15" ht="16.5" customHeight="1" outlineLevel="2" x14ac:dyDescent="0.3">
      <c r="A2653" s="46">
        <f t="shared" si="130"/>
        <v>5.1699999999999964</v>
      </c>
      <c r="B2653" s="47" t="s">
        <v>1714</v>
      </c>
      <c r="C2653" s="48" t="s">
        <v>403</v>
      </c>
      <c r="D2653" s="49">
        <v>20</v>
      </c>
      <c r="E2653" s="50">
        <v>78.349999999999994</v>
      </c>
      <c r="F2653" s="50">
        <f t="shared" si="129"/>
        <v>1567</v>
      </c>
      <c r="G2653" s="50">
        <v>27.82</v>
      </c>
      <c r="H2653" s="50">
        <v>556.4</v>
      </c>
    </row>
    <row r="2654" spans="1:15" ht="16.5" customHeight="1" outlineLevel="2" x14ac:dyDescent="0.3">
      <c r="A2654" s="46">
        <f t="shared" si="130"/>
        <v>5.1799999999999962</v>
      </c>
      <c r="B2654" s="47" t="s">
        <v>1715</v>
      </c>
      <c r="C2654" s="48" t="s">
        <v>403</v>
      </c>
      <c r="D2654" s="49">
        <v>50</v>
      </c>
      <c r="E2654" s="50">
        <v>78.47</v>
      </c>
      <c r="F2654" s="50">
        <f t="shared" si="129"/>
        <v>3923.5</v>
      </c>
      <c r="G2654" s="50">
        <v>10.4</v>
      </c>
      <c r="H2654" s="50">
        <v>520</v>
      </c>
    </row>
    <row r="2655" spans="1:15" ht="16.5" customHeight="1" outlineLevel="2" x14ac:dyDescent="0.3">
      <c r="A2655" s="46">
        <f t="shared" si="130"/>
        <v>5.1899999999999959</v>
      </c>
      <c r="B2655" s="47" t="s">
        <v>1691</v>
      </c>
      <c r="C2655" s="48" t="s">
        <v>403</v>
      </c>
      <c r="D2655" s="49">
        <v>10</v>
      </c>
      <c r="E2655" s="50">
        <v>56.55</v>
      </c>
      <c r="F2655" s="50">
        <f t="shared" si="129"/>
        <v>565.5</v>
      </c>
      <c r="G2655" s="50">
        <v>39.31</v>
      </c>
      <c r="H2655" s="46">
        <v>393.1</v>
      </c>
      <c r="I2655"/>
      <c r="J2655"/>
      <c r="K2655"/>
      <c r="L2655"/>
      <c r="M2655"/>
      <c r="N2655"/>
      <c r="O2655"/>
    </row>
    <row r="2656" spans="1:15" ht="16.5" customHeight="1" outlineLevel="2" x14ac:dyDescent="0.3">
      <c r="A2656" s="46">
        <f t="shared" si="130"/>
        <v>5.1999999999999957</v>
      </c>
      <c r="B2656" s="47" t="s">
        <v>1693</v>
      </c>
      <c r="C2656" s="48" t="s">
        <v>403</v>
      </c>
      <c r="D2656" s="49">
        <v>10</v>
      </c>
      <c r="E2656" s="50">
        <v>55.42</v>
      </c>
      <c r="F2656" s="50">
        <f t="shared" si="129"/>
        <v>554.20000000000005</v>
      </c>
      <c r="G2656" s="50">
        <v>31.74</v>
      </c>
      <c r="H2656" s="50">
        <v>317.39999999999998</v>
      </c>
    </row>
    <row r="2657" spans="1:8" ht="16.5" customHeight="1" outlineLevel="2" x14ac:dyDescent="0.3">
      <c r="A2657" s="46">
        <f t="shared" si="130"/>
        <v>5.2099999999999955</v>
      </c>
      <c r="B2657" s="47" t="s">
        <v>1694</v>
      </c>
      <c r="C2657" s="48" t="s">
        <v>403</v>
      </c>
      <c r="D2657" s="49">
        <v>10</v>
      </c>
      <c r="E2657" s="50">
        <v>48.46</v>
      </c>
      <c r="F2657" s="50">
        <f t="shared" si="129"/>
        <v>484.6</v>
      </c>
      <c r="G2657" s="50">
        <v>31.39</v>
      </c>
      <c r="H2657" s="50">
        <v>313.89999999999998</v>
      </c>
    </row>
    <row r="2658" spans="1:8" ht="16.5" customHeight="1" outlineLevel="2" x14ac:dyDescent="0.3">
      <c r="A2658" s="46">
        <f t="shared" si="130"/>
        <v>5.2199999999999953</v>
      </c>
      <c r="B2658" s="47" t="s">
        <v>1696</v>
      </c>
      <c r="C2658" s="48" t="s">
        <v>403</v>
      </c>
      <c r="D2658" s="49">
        <v>144</v>
      </c>
      <c r="E2658" s="50">
        <v>34.049999999999997</v>
      </c>
      <c r="F2658" s="50">
        <f t="shared" si="129"/>
        <v>4903.2</v>
      </c>
      <c r="G2658" s="50">
        <v>10.43</v>
      </c>
      <c r="H2658" s="50">
        <v>1501.92</v>
      </c>
    </row>
    <row r="2659" spans="1:8" ht="16.5" customHeight="1" outlineLevel="2" x14ac:dyDescent="0.3">
      <c r="A2659" s="46">
        <f t="shared" si="130"/>
        <v>5.2299999999999951</v>
      </c>
      <c r="B2659" s="47" t="s">
        <v>1697</v>
      </c>
      <c r="C2659" s="48" t="s">
        <v>403</v>
      </c>
      <c r="D2659" s="49">
        <v>144</v>
      </c>
      <c r="E2659" s="50">
        <v>27.9</v>
      </c>
      <c r="F2659" s="50">
        <f t="shared" si="129"/>
        <v>4017.6</v>
      </c>
      <c r="G2659" s="50">
        <v>9.19</v>
      </c>
      <c r="H2659" s="50">
        <v>1323.36</v>
      </c>
    </row>
    <row r="2660" spans="1:8" ht="16.5" customHeight="1" outlineLevel="2" x14ac:dyDescent="0.3">
      <c r="A2660" s="46">
        <f t="shared" si="130"/>
        <v>5.2399999999999949</v>
      </c>
      <c r="B2660" s="47" t="s">
        <v>1716</v>
      </c>
      <c r="C2660" s="48" t="s">
        <v>403</v>
      </c>
      <c r="D2660" s="49">
        <v>20</v>
      </c>
      <c r="E2660" s="50">
        <v>269.07</v>
      </c>
      <c r="F2660" s="50">
        <f t="shared" si="129"/>
        <v>5381.4</v>
      </c>
      <c r="G2660" s="50">
        <v>431.09</v>
      </c>
      <c r="H2660" s="50">
        <v>8621.7999999999993</v>
      </c>
    </row>
    <row r="2661" spans="1:8" ht="16.5" customHeight="1" outlineLevel="2" x14ac:dyDescent="0.3">
      <c r="A2661" s="46">
        <f t="shared" si="130"/>
        <v>5.2499999999999947</v>
      </c>
      <c r="B2661" s="47" t="s">
        <v>1717</v>
      </c>
      <c r="C2661" s="48" t="s">
        <v>403</v>
      </c>
      <c r="D2661" s="49">
        <v>20</v>
      </c>
      <c r="E2661" s="50">
        <v>237.47</v>
      </c>
      <c r="F2661" s="50">
        <f t="shared" si="129"/>
        <v>4749.3999999999996</v>
      </c>
      <c r="G2661" s="50">
        <v>363.33</v>
      </c>
      <c r="H2661" s="50">
        <v>7266.6</v>
      </c>
    </row>
    <row r="2662" spans="1:8" ht="16.5" customHeight="1" outlineLevel="2" x14ac:dyDescent="0.3">
      <c r="A2662" s="46">
        <f t="shared" si="130"/>
        <v>5.2599999999999945</v>
      </c>
      <c r="B2662" s="47" t="s">
        <v>1718</v>
      </c>
      <c r="C2662" s="48" t="s">
        <v>403</v>
      </c>
      <c r="D2662" s="49">
        <v>20</v>
      </c>
      <c r="E2662" s="50">
        <v>52.59</v>
      </c>
      <c r="F2662" s="50">
        <f t="shared" si="129"/>
        <v>1051.8000000000002</v>
      </c>
      <c r="G2662" s="50">
        <v>58.62</v>
      </c>
      <c r="H2662" s="50">
        <v>1172.4000000000001</v>
      </c>
    </row>
    <row r="2663" spans="1:8" ht="16.5" customHeight="1" outlineLevel="2" x14ac:dyDescent="0.3">
      <c r="A2663" s="46">
        <f t="shared" si="130"/>
        <v>5.2699999999999942</v>
      </c>
      <c r="B2663" s="47" t="s">
        <v>1719</v>
      </c>
      <c r="C2663" s="48" t="s">
        <v>403</v>
      </c>
      <c r="D2663" s="49">
        <v>110</v>
      </c>
      <c r="E2663" s="50">
        <v>43.44</v>
      </c>
      <c r="F2663" s="50">
        <f t="shared" si="129"/>
        <v>4778.3999999999996</v>
      </c>
      <c r="G2663" s="50">
        <v>14.67</v>
      </c>
      <c r="H2663" s="50">
        <v>1613.7</v>
      </c>
    </row>
    <row r="2664" spans="1:8" ht="16.5" customHeight="1" outlineLevel="2" x14ac:dyDescent="0.3">
      <c r="A2664" s="46">
        <f t="shared" si="130"/>
        <v>5.279999999999994</v>
      </c>
      <c r="B2664" s="47" t="s">
        <v>1698</v>
      </c>
      <c r="C2664" s="48" t="s">
        <v>403</v>
      </c>
      <c r="D2664" s="49">
        <v>12</v>
      </c>
      <c r="E2664" s="50">
        <v>105.86</v>
      </c>
      <c r="F2664" s="50">
        <f t="shared" si="129"/>
        <v>1270.32</v>
      </c>
      <c r="G2664" s="50">
        <v>101.49</v>
      </c>
      <c r="H2664" s="50">
        <v>1217.8800000000001</v>
      </c>
    </row>
    <row r="2665" spans="1:8" ht="16.5" customHeight="1" outlineLevel="2" x14ac:dyDescent="0.3">
      <c r="A2665" s="46">
        <f t="shared" si="130"/>
        <v>5.2899999999999938</v>
      </c>
      <c r="B2665" s="47" t="s">
        <v>1720</v>
      </c>
      <c r="C2665" s="48" t="s">
        <v>403</v>
      </c>
      <c r="D2665" s="49">
        <v>5</v>
      </c>
      <c r="E2665" s="50">
        <v>35.200000000000003</v>
      </c>
      <c r="F2665" s="50">
        <f t="shared" si="129"/>
        <v>176</v>
      </c>
      <c r="G2665" s="50">
        <v>12.3</v>
      </c>
      <c r="H2665" s="50">
        <v>61.5</v>
      </c>
    </row>
    <row r="2666" spans="1:8" ht="16.5" customHeight="1" outlineLevel="2" x14ac:dyDescent="0.3">
      <c r="A2666" s="46">
        <f t="shared" si="130"/>
        <v>5.2999999999999936</v>
      </c>
      <c r="B2666" s="47" t="s">
        <v>1721</v>
      </c>
      <c r="C2666" s="48" t="s">
        <v>403</v>
      </c>
      <c r="D2666" s="49">
        <v>10</v>
      </c>
      <c r="E2666" s="50">
        <v>158.4</v>
      </c>
      <c r="F2666" s="50">
        <f t="shared" si="129"/>
        <v>1584</v>
      </c>
      <c r="G2666" s="50">
        <v>62.35</v>
      </c>
      <c r="H2666" s="50">
        <v>623.5</v>
      </c>
    </row>
    <row r="2667" spans="1:8" ht="16.5" customHeight="1" outlineLevel="2" x14ac:dyDescent="0.3">
      <c r="A2667" s="46">
        <f t="shared" si="130"/>
        <v>5.3099999999999934</v>
      </c>
      <c r="B2667" s="47" t="s">
        <v>1722</v>
      </c>
      <c r="C2667" s="48" t="s">
        <v>403</v>
      </c>
      <c r="D2667" s="49">
        <v>2</v>
      </c>
      <c r="E2667" s="50">
        <v>1819.58</v>
      </c>
      <c r="F2667" s="50">
        <f t="shared" si="129"/>
        <v>3639.16</v>
      </c>
      <c r="G2667" s="50">
        <v>4721.88</v>
      </c>
      <c r="H2667" s="50">
        <v>9443.76</v>
      </c>
    </row>
    <row r="2668" spans="1:8" ht="16.5" customHeight="1" outlineLevel="2" x14ac:dyDescent="0.3">
      <c r="A2668" s="46">
        <f t="shared" si="130"/>
        <v>5.3199999999999932</v>
      </c>
      <c r="B2668" s="47" t="s">
        <v>1723</v>
      </c>
      <c r="C2668" s="48" t="s">
        <v>403</v>
      </c>
      <c r="D2668" s="49">
        <v>2</v>
      </c>
      <c r="E2668" s="50">
        <v>56.46</v>
      </c>
      <c r="F2668" s="50">
        <f t="shared" si="129"/>
        <v>112.92</v>
      </c>
      <c r="G2668" s="50">
        <v>327.39999999999998</v>
      </c>
      <c r="H2668" s="50">
        <v>654.79999999999995</v>
      </c>
    </row>
    <row r="2669" spans="1:8" ht="16.5" customHeight="1" outlineLevel="2" x14ac:dyDescent="0.3">
      <c r="A2669" s="46">
        <f t="shared" si="130"/>
        <v>5.329999999999993</v>
      </c>
      <c r="B2669" s="47" t="s">
        <v>1724</v>
      </c>
      <c r="C2669" s="48" t="s">
        <v>403</v>
      </c>
      <c r="D2669" s="49">
        <v>5</v>
      </c>
      <c r="E2669" s="50">
        <v>45.18</v>
      </c>
      <c r="F2669" s="50">
        <f t="shared" si="129"/>
        <v>225.9</v>
      </c>
      <c r="G2669" s="50">
        <v>22.14</v>
      </c>
      <c r="H2669" s="50">
        <v>110.7</v>
      </c>
    </row>
    <row r="2670" spans="1:8" ht="16.5" customHeight="1" outlineLevel="2" x14ac:dyDescent="0.3">
      <c r="A2670" s="46">
        <f t="shared" si="130"/>
        <v>5.3399999999999928</v>
      </c>
      <c r="B2670" s="47" t="s">
        <v>1725</v>
      </c>
      <c r="C2670" s="48" t="s">
        <v>403</v>
      </c>
      <c r="D2670" s="49">
        <v>2</v>
      </c>
      <c r="E2670" s="50">
        <v>47.96</v>
      </c>
      <c r="F2670" s="50">
        <f t="shared" si="129"/>
        <v>95.92</v>
      </c>
      <c r="G2670" s="50">
        <v>29.15</v>
      </c>
      <c r="H2670" s="50">
        <v>58.3</v>
      </c>
    </row>
    <row r="2671" spans="1:8" ht="16.5" customHeight="1" outlineLevel="2" x14ac:dyDescent="0.3">
      <c r="A2671" s="46">
        <f t="shared" si="130"/>
        <v>5.3499999999999925</v>
      </c>
      <c r="B2671" s="47" t="s">
        <v>1146</v>
      </c>
      <c r="C2671" s="48" t="s">
        <v>403</v>
      </c>
      <c r="D2671" s="49">
        <v>2</v>
      </c>
      <c r="E2671" s="50">
        <v>1237.3900000000001</v>
      </c>
      <c r="F2671" s="50">
        <f t="shared" si="129"/>
        <v>2474.7800000000002</v>
      </c>
      <c r="G2671" s="50">
        <v>2615.7600000000002</v>
      </c>
      <c r="H2671" s="50">
        <v>5231.5200000000004</v>
      </c>
    </row>
    <row r="2672" spans="1:8" ht="16.5" customHeight="1" outlineLevel="2" x14ac:dyDescent="0.3">
      <c r="A2672" s="46">
        <f t="shared" si="130"/>
        <v>5.3599999999999923</v>
      </c>
      <c r="B2672" s="47" t="s">
        <v>1726</v>
      </c>
      <c r="C2672" s="48" t="s">
        <v>403</v>
      </c>
      <c r="D2672" s="49">
        <v>36</v>
      </c>
      <c r="E2672" s="50">
        <v>142.11000000000001</v>
      </c>
      <c r="F2672" s="50">
        <f t="shared" si="129"/>
        <v>5115.9600000000009</v>
      </c>
      <c r="G2672" s="50">
        <v>322.61</v>
      </c>
      <c r="H2672" s="50">
        <v>11613.96</v>
      </c>
    </row>
    <row r="2673" spans="1:9" ht="16.5" customHeight="1" outlineLevel="2" x14ac:dyDescent="0.3">
      <c r="A2673" s="46">
        <f t="shared" si="130"/>
        <v>5.3699999999999921</v>
      </c>
      <c r="B2673" s="47" t="s">
        <v>1727</v>
      </c>
      <c r="C2673" s="48" t="s">
        <v>403</v>
      </c>
      <c r="D2673" s="49">
        <v>9</v>
      </c>
      <c r="E2673" s="50">
        <v>175.9</v>
      </c>
      <c r="F2673" s="50">
        <f t="shared" si="129"/>
        <v>1583.1000000000001</v>
      </c>
      <c r="G2673" s="50">
        <v>892.77</v>
      </c>
      <c r="H2673" s="50">
        <v>8034.93</v>
      </c>
    </row>
    <row r="2674" spans="1:9" ht="16.5" customHeight="1" outlineLevel="2" x14ac:dyDescent="0.3">
      <c r="A2674" s="46">
        <f t="shared" si="130"/>
        <v>5.3799999999999919</v>
      </c>
      <c r="B2674" s="47" t="s">
        <v>1728</v>
      </c>
      <c r="C2674" s="48" t="s">
        <v>403</v>
      </c>
      <c r="D2674" s="49">
        <v>9</v>
      </c>
      <c r="E2674" s="50">
        <v>68.680000000000007</v>
      </c>
      <c r="F2674" s="50">
        <f t="shared" si="129"/>
        <v>618.12000000000012</v>
      </c>
      <c r="G2674" s="50">
        <v>633.41999999999996</v>
      </c>
      <c r="H2674" s="50">
        <v>5700.78</v>
      </c>
    </row>
    <row r="2675" spans="1:9" ht="16.5" customHeight="1" outlineLevel="2" x14ac:dyDescent="0.3">
      <c r="A2675" s="46">
        <f t="shared" si="130"/>
        <v>5.3899999999999917</v>
      </c>
      <c r="B2675" s="47" t="s">
        <v>1729</v>
      </c>
      <c r="C2675" s="48" t="s">
        <v>403</v>
      </c>
      <c r="D2675" s="49">
        <v>9</v>
      </c>
      <c r="E2675" s="50">
        <v>78.510000000000005</v>
      </c>
      <c r="F2675" s="50">
        <f t="shared" si="129"/>
        <v>706.59</v>
      </c>
      <c r="G2675" s="50">
        <v>892.77</v>
      </c>
      <c r="H2675" s="50">
        <v>8034.93</v>
      </c>
    </row>
    <row r="2676" spans="1:9" ht="16.5" customHeight="1" outlineLevel="2" x14ac:dyDescent="0.3">
      <c r="A2676" s="46">
        <f t="shared" si="130"/>
        <v>5.3999999999999915</v>
      </c>
      <c r="B2676" s="47" t="s">
        <v>1730</v>
      </c>
      <c r="C2676" s="48" t="s">
        <v>403</v>
      </c>
      <c r="D2676" s="49">
        <v>18</v>
      </c>
      <c r="E2676" s="50">
        <v>3330.8</v>
      </c>
      <c r="F2676" s="50">
        <f t="shared" si="129"/>
        <v>59954.400000000001</v>
      </c>
      <c r="G2676" s="50">
        <v>865.6</v>
      </c>
      <c r="H2676" s="50">
        <v>15580.8</v>
      </c>
    </row>
    <row r="2677" spans="1:9" ht="16.5" customHeight="1" outlineLevel="2" x14ac:dyDescent="0.3">
      <c r="A2677" s="46">
        <f t="shared" si="130"/>
        <v>5.4099999999999913</v>
      </c>
      <c r="B2677" s="47" t="s">
        <v>1731</v>
      </c>
      <c r="C2677" s="48" t="s">
        <v>403</v>
      </c>
      <c r="D2677" s="49">
        <v>9</v>
      </c>
      <c r="E2677" s="50">
        <v>3159.86</v>
      </c>
      <c r="F2677" s="50">
        <f t="shared" si="129"/>
        <v>28438.74</v>
      </c>
      <c r="G2677" s="50">
        <v>2447.8000000000002</v>
      </c>
      <c r="H2677" s="50">
        <v>22030.2</v>
      </c>
    </row>
    <row r="2678" spans="1:9" ht="16.5" customHeight="1" outlineLevel="2" x14ac:dyDescent="0.3">
      <c r="A2678" s="46">
        <f t="shared" si="130"/>
        <v>5.419999999999991</v>
      </c>
      <c r="B2678" s="47" t="s">
        <v>1571</v>
      </c>
      <c r="C2678" s="48" t="s">
        <v>1027</v>
      </c>
      <c r="D2678" s="49">
        <v>1</v>
      </c>
      <c r="E2678" s="50">
        <v>9366.07</v>
      </c>
      <c r="F2678" s="50">
        <f t="shared" si="129"/>
        <v>9366.07</v>
      </c>
      <c r="G2678" s="50">
        <v>31804.87</v>
      </c>
      <c r="H2678" s="50">
        <v>31804.87</v>
      </c>
    </row>
    <row r="2679" spans="1:9" ht="16.5" customHeight="1" outlineLevel="2" x14ac:dyDescent="0.3">
      <c r="A2679" s="132"/>
      <c r="B2679" s="133"/>
      <c r="C2679" s="136"/>
      <c r="D2679" s="137"/>
      <c r="E2679" s="138"/>
      <c r="F2679" s="135">
        <f t="shared" si="129"/>
        <v>0</v>
      </c>
      <c r="G2679" s="138"/>
      <c r="H2679" s="135"/>
    </row>
    <row r="2680" spans="1:9" ht="16.5" customHeight="1" outlineLevel="1" x14ac:dyDescent="0.3">
      <c r="A2680" s="56">
        <v>6</v>
      </c>
      <c r="B2680" s="57" t="s">
        <v>1732</v>
      </c>
      <c r="C2680" s="58"/>
      <c r="D2680" s="59"/>
      <c r="E2680" s="60"/>
      <c r="F2680" s="90">
        <f>SUM(F2681:F2697)</f>
        <v>515933.86999999994</v>
      </c>
      <c r="G2680" s="60"/>
      <c r="H2680" s="90">
        <f>SUM(H2681:H2697)</f>
        <v>351102.22</v>
      </c>
    </row>
    <row r="2681" spans="1:9" ht="16.5" customHeight="1" outlineLevel="2" x14ac:dyDescent="0.3">
      <c r="A2681" s="46">
        <f t="shared" ref="A2681:A2697" si="131">A2680+0.01</f>
        <v>6.01</v>
      </c>
      <c r="B2681" s="47" t="s">
        <v>1733</v>
      </c>
      <c r="C2681" s="48" t="s">
        <v>16</v>
      </c>
      <c r="D2681" s="49">
        <v>3779</v>
      </c>
      <c r="E2681" s="329">
        <v>39.56</v>
      </c>
      <c r="F2681" s="50">
        <f t="shared" si="129"/>
        <v>149497.24000000002</v>
      </c>
      <c r="G2681" s="50">
        <v>19.760000000000002</v>
      </c>
      <c r="H2681" s="50">
        <v>74673.039999999994</v>
      </c>
      <c r="I2681" s="232" t="s">
        <v>2145</v>
      </c>
    </row>
    <row r="2682" spans="1:9" ht="16.5" customHeight="1" outlineLevel="2" x14ac:dyDescent="0.3">
      <c r="A2682" s="46">
        <f t="shared" si="131"/>
        <v>6.02</v>
      </c>
      <c r="B2682" s="47" t="s">
        <v>1667</v>
      </c>
      <c r="C2682" s="48" t="s">
        <v>16</v>
      </c>
      <c r="D2682" s="49">
        <v>366</v>
      </c>
      <c r="E2682" s="329">
        <v>51.74</v>
      </c>
      <c r="F2682" s="50">
        <f t="shared" si="129"/>
        <v>18936.84</v>
      </c>
      <c r="G2682" s="50">
        <v>35.869999999999997</v>
      </c>
      <c r="H2682" s="50">
        <v>13128.42</v>
      </c>
      <c r="I2682" s="232" t="s">
        <v>2145</v>
      </c>
    </row>
    <row r="2683" spans="1:9" ht="16.5" customHeight="1" outlineLevel="2" x14ac:dyDescent="0.3">
      <c r="A2683" s="46">
        <f t="shared" si="131"/>
        <v>6.0299999999999994</v>
      </c>
      <c r="B2683" s="47" t="s">
        <v>1734</v>
      </c>
      <c r="C2683" s="48" t="s">
        <v>403</v>
      </c>
      <c r="D2683" s="49">
        <v>504</v>
      </c>
      <c r="E2683" s="50">
        <v>57.23</v>
      </c>
      <c r="F2683" s="50">
        <f t="shared" si="129"/>
        <v>28843.919999999998</v>
      </c>
      <c r="G2683" s="50">
        <v>35.43</v>
      </c>
      <c r="H2683" s="50">
        <v>17856.72</v>
      </c>
    </row>
    <row r="2684" spans="1:9" ht="16.5" customHeight="1" outlineLevel="2" x14ac:dyDescent="0.3">
      <c r="A2684" s="46">
        <f t="shared" si="131"/>
        <v>6.0399999999999991</v>
      </c>
      <c r="B2684" s="47" t="s">
        <v>1735</v>
      </c>
      <c r="C2684" s="48" t="s">
        <v>403</v>
      </c>
      <c r="D2684" s="49">
        <v>252</v>
      </c>
      <c r="E2684" s="50">
        <v>59.91</v>
      </c>
      <c r="F2684" s="50">
        <f t="shared" si="129"/>
        <v>15097.32</v>
      </c>
      <c r="G2684" s="50">
        <v>58.98</v>
      </c>
      <c r="H2684" s="50">
        <v>14862.96</v>
      </c>
    </row>
    <row r="2685" spans="1:9" ht="16.5" customHeight="1" outlineLevel="2" x14ac:dyDescent="0.3">
      <c r="A2685" s="46">
        <f t="shared" si="131"/>
        <v>6.0499999999999989</v>
      </c>
      <c r="B2685" s="47" t="s">
        <v>1736</v>
      </c>
      <c r="C2685" s="48" t="s">
        <v>403</v>
      </c>
      <c r="D2685" s="49">
        <v>630</v>
      </c>
      <c r="E2685" s="50">
        <v>46.46</v>
      </c>
      <c r="F2685" s="50">
        <f t="shared" si="129"/>
        <v>29269.8</v>
      </c>
      <c r="G2685" s="50">
        <v>35.96</v>
      </c>
      <c r="H2685" s="50">
        <v>22654.799999999999</v>
      </c>
    </row>
    <row r="2686" spans="1:9" ht="16.5" customHeight="1" outlineLevel="2" x14ac:dyDescent="0.3">
      <c r="A2686" s="46">
        <f t="shared" si="131"/>
        <v>6.0599999999999987</v>
      </c>
      <c r="B2686" s="47" t="s">
        <v>1737</v>
      </c>
      <c r="C2686" s="48" t="s">
        <v>403</v>
      </c>
      <c r="D2686" s="49">
        <v>510</v>
      </c>
      <c r="E2686" s="50">
        <v>56.91</v>
      </c>
      <c r="F2686" s="50">
        <f t="shared" si="129"/>
        <v>29024.1</v>
      </c>
      <c r="G2686" s="50">
        <v>58.62</v>
      </c>
      <c r="H2686" s="50">
        <v>29896.2</v>
      </c>
    </row>
    <row r="2687" spans="1:9" ht="16.5" customHeight="1" outlineLevel="2" x14ac:dyDescent="0.3">
      <c r="A2687" s="46">
        <f t="shared" si="131"/>
        <v>6.0699999999999985</v>
      </c>
      <c r="B2687" s="47" t="s">
        <v>1738</v>
      </c>
      <c r="C2687" s="48" t="s">
        <v>403</v>
      </c>
      <c r="D2687" s="49">
        <v>3780</v>
      </c>
      <c r="E2687" s="329">
        <v>25.69</v>
      </c>
      <c r="F2687" s="50">
        <f t="shared" si="129"/>
        <v>97108.200000000012</v>
      </c>
      <c r="G2687" s="50">
        <v>4.1399999999999997</v>
      </c>
      <c r="H2687" s="50">
        <v>15649.2</v>
      </c>
      <c r="I2687" s="232" t="s">
        <v>2145</v>
      </c>
    </row>
    <row r="2688" spans="1:9" ht="16.5" customHeight="1" outlineLevel="2" x14ac:dyDescent="0.3">
      <c r="A2688" s="46">
        <f t="shared" si="131"/>
        <v>6.0799999999999983</v>
      </c>
      <c r="B2688" s="47" t="s">
        <v>1739</v>
      </c>
      <c r="C2688" s="48" t="s">
        <v>403</v>
      </c>
      <c r="D2688" s="49">
        <v>256</v>
      </c>
      <c r="E2688" s="50">
        <v>221.31</v>
      </c>
      <c r="F2688" s="50">
        <f t="shared" si="129"/>
        <v>56655.360000000001</v>
      </c>
      <c r="G2688" s="50">
        <v>252.99</v>
      </c>
      <c r="H2688" s="50">
        <v>64765.440000000002</v>
      </c>
    </row>
    <row r="2689" spans="1:8" ht="16.5" customHeight="1" outlineLevel="2" x14ac:dyDescent="0.3">
      <c r="A2689" s="46">
        <f t="shared" si="131"/>
        <v>6.0899999999999981</v>
      </c>
      <c r="B2689" s="47" t="s">
        <v>1740</v>
      </c>
      <c r="C2689" s="48" t="s">
        <v>403</v>
      </c>
      <c r="D2689" s="49">
        <v>126</v>
      </c>
      <c r="E2689" s="50">
        <v>180.17</v>
      </c>
      <c r="F2689" s="50">
        <f t="shared" si="129"/>
        <v>22701.42</v>
      </c>
      <c r="G2689" s="50">
        <v>185.33</v>
      </c>
      <c r="H2689" s="50">
        <v>23351.58</v>
      </c>
    </row>
    <row r="2690" spans="1:8" ht="16.5" customHeight="1" outlineLevel="2" x14ac:dyDescent="0.3">
      <c r="A2690" s="46">
        <f t="shared" si="131"/>
        <v>6.0999999999999979</v>
      </c>
      <c r="B2690" s="47" t="s">
        <v>1741</v>
      </c>
      <c r="C2690" s="48" t="s">
        <v>403</v>
      </c>
      <c r="D2690" s="49">
        <v>1</v>
      </c>
      <c r="E2690" s="50">
        <v>92.54</v>
      </c>
      <c r="F2690" s="50">
        <f t="shared" si="129"/>
        <v>92.54</v>
      </c>
      <c r="G2690" s="50">
        <v>66.72</v>
      </c>
      <c r="H2690" s="50">
        <v>66.72</v>
      </c>
    </row>
    <row r="2691" spans="1:8" ht="16.5" customHeight="1" outlineLevel="2" x14ac:dyDescent="0.3">
      <c r="A2691" s="46">
        <f t="shared" si="131"/>
        <v>6.1099999999999977</v>
      </c>
      <c r="B2691" s="47" t="s">
        <v>1742</v>
      </c>
      <c r="C2691" s="48" t="s">
        <v>403</v>
      </c>
      <c r="D2691" s="49">
        <v>63</v>
      </c>
      <c r="E2691" s="50">
        <v>54.71</v>
      </c>
      <c r="F2691" s="50">
        <f t="shared" si="129"/>
        <v>3446.73</v>
      </c>
      <c r="G2691" s="50">
        <v>21.15</v>
      </c>
      <c r="H2691" s="50">
        <v>1332.45</v>
      </c>
    </row>
    <row r="2692" spans="1:8" ht="16.5" customHeight="1" outlineLevel="2" x14ac:dyDescent="0.3">
      <c r="A2692" s="46">
        <f t="shared" si="131"/>
        <v>6.1199999999999974</v>
      </c>
      <c r="B2692" s="47" t="s">
        <v>1743</v>
      </c>
      <c r="C2692" s="48" t="s">
        <v>403</v>
      </c>
      <c r="D2692" s="49">
        <v>568</v>
      </c>
      <c r="E2692" s="50">
        <v>44.97</v>
      </c>
      <c r="F2692" s="50">
        <f t="shared" si="129"/>
        <v>25542.959999999999</v>
      </c>
      <c r="G2692" s="50">
        <v>10.91</v>
      </c>
      <c r="H2692" s="50">
        <v>6196.88</v>
      </c>
    </row>
    <row r="2693" spans="1:8" ht="16.5" customHeight="1" outlineLevel="2" x14ac:dyDescent="0.3">
      <c r="A2693" s="46">
        <f t="shared" si="131"/>
        <v>6.1299999999999972</v>
      </c>
      <c r="B2693" s="47" t="s">
        <v>1744</v>
      </c>
      <c r="C2693" s="48" t="s">
        <v>403</v>
      </c>
      <c r="D2693" s="49">
        <v>126</v>
      </c>
      <c r="E2693" s="50">
        <v>38.409999999999997</v>
      </c>
      <c r="F2693" s="50">
        <f t="shared" si="129"/>
        <v>4839.66</v>
      </c>
      <c r="G2693" s="50">
        <v>6.32</v>
      </c>
      <c r="H2693" s="50">
        <v>796.32</v>
      </c>
    </row>
    <row r="2694" spans="1:8" ht="16.5" customHeight="1" outlineLevel="2" x14ac:dyDescent="0.3">
      <c r="A2694" s="46">
        <f t="shared" si="131"/>
        <v>6.139999999999997</v>
      </c>
      <c r="B2694" s="47" t="s">
        <v>1745</v>
      </c>
      <c r="C2694" s="48" t="s">
        <v>403</v>
      </c>
      <c r="D2694" s="49">
        <v>127</v>
      </c>
      <c r="E2694" s="50">
        <v>34.049999999999997</v>
      </c>
      <c r="F2694" s="50">
        <f t="shared" si="129"/>
        <v>4324.3499999999995</v>
      </c>
      <c r="G2694" s="50">
        <v>10.43</v>
      </c>
      <c r="H2694" s="50">
        <v>1324.61</v>
      </c>
    </row>
    <row r="2695" spans="1:8" ht="16.5" customHeight="1" outlineLevel="2" x14ac:dyDescent="0.3">
      <c r="A2695" s="46">
        <f t="shared" si="131"/>
        <v>6.1499999999999968</v>
      </c>
      <c r="B2695" s="47" t="s">
        <v>1746</v>
      </c>
      <c r="C2695" s="48" t="s">
        <v>403</v>
      </c>
      <c r="D2695" s="49">
        <v>756</v>
      </c>
      <c r="E2695" s="50">
        <v>27.9</v>
      </c>
      <c r="F2695" s="50">
        <f t="shared" si="129"/>
        <v>21092.399999999998</v>
      </c>
      <c r="G2695" s="50">
        <v>4.8</v>
      </c>
      <c r="H2695" s="50">
        <v>3628.8</v>
      </c>
    </row>
    <row r="2696" spans="1:8" ht="16.5" customHeight="1" outlineLevel="2" x14ac:dyDescent="0.3">
      <c r="A2696" s="46">
        <f t="shared" si="131"/>
        <v>6.1599999999999966</v>
      </c>
      <c r="B2696" s="47" t="s">
        <v>1747</v>
      </c>
      <c r="C2696" s="48" t="s">
        <v>403</v>
      </c>
      <c r="D2696" s="49">
        <v>2</v>
      </c>
      <c r="E2696" s="50">
        <v>47.48</v>
      </c>
      <c r="F2696" s="50">
        <f t="shared" si="129"/>
        <v>94.96</v>
      </c>
      <c r="G2696" s="50">
        <v>22.94</v>
      </c>
      <c r="H2696" s="50">
        <v>45.88</v>
      </c>
    </row>
    <row r="2697" spans="1:8" ht="16.5" customHeight="1" outlineLevel="2" x14ac:dyDescent="0.3">
      <c r="A2697" s="46">
        <f t="shared" si="131"/>
        <v>6.1699999999999964</v>
      </c>
      <c r="B2697" s="47" t="s">
        <v>1571</v>
      </c>
      <c r="C2697" s="48" t="s">
        <v>1748</v>
      </c>
      <c r="D2697" s="49">
        <v>1</v>
      </c>
      <c r="E2697" s="50">
        <v>9366.07</v>
      </c>
      <c r="F2697" s="50">
        <f t="shared" ref="F2697:F2760" si="132">E2697*D2697</f>
        <v>9366.07</v>
      </c>
      <c r="G2697" s="50">
        <v>60872.2</v>
      </c>
      <c r="H2697" s="50">
        <v>60872.2</v>
      </c>
    </row>
    <row r="2698" spans="1:8" ht="16.5" customHeight="1" outlineLevel="2" x14ac:dyDescent="0.3">
      <c r="A2698" s="132"/>
      <c r="B2698" s="133"/>
      <c r="C2698" s="136"/>
      <c r="D2698" s="137"/>
      <c r="E2698" s="225"/>
      <c r="F2698" s="135">
        <f t="shared" si="132"/>
        <v>0</v>
      </c>
      <c r="G2698" s="138"/>
      <c r="H2698" s="135"/>
    </row>
    <row r="2699" spans="1:8" ht="16.5" customHeight="1" outlineLevel="1" x14ac:dyDescent="0.3">
      <c r="A2699" s="56">
        <v>7</v>
      </c>
      <c r="B2699" s="57" t="s">
        <v>1749</v>
      </c>
      <c r="C2699" s="58"/>
      <c r="D2699" s="59"/>
      <c r="E2699" s="60"/>
      <c r="F2699" s="90">
        <f>SUM(F2700:F2729)</f>
        <v>37348.025599999994</v>
      </c>
      <c r="G2699" s="60"/>
      <c r="H2699" s="90">
        <f>SUM(H2700:H2729)</f>
        <v>30423.369999999995</v>
      </c>
    </row>
    <row r="2700" spans="1:8" ht="16.5" customHeight="1" outlineLevel="2" x14ac:dyDescent="0.3">
      <c r="A2700" s="46">
        <f>A2699+0.01</f>
        <v>7.01</v>
      </c>
      <c r="B2700" s="47" t="s">
        <v>1750</v>
      </c>
      <c r="C2700" s="48" t="s">
        <v>403</v>
      </c>
      <c r="D2700" s="49">
        <v>2</v>
      </c>
      <c r="E2700" s="50">
        <v>357</v>
      </c>
      <c r="F2700" s="50">
        <f t="shared" si="132"/>
        <v>714</v>
      </c>
      <c r="G2700" s="50">
        <v>385.64</v>
      </c>
      <c r="H2700" s="50">
        <v>771.28</v>
      </c>
    </row>
    <row r="2701" spans="1:8" ht="16.5" customHeight="1" outlineLevel="2" x14ac:dyDescent="0.3">
      <c r="A2701" s="46">
        <f t="shared" ref="A2701:A2729" si="133">A2700+0.01</f>
        <v>7.02</v>
      </c>
      <c r="B2701" s="47" t="s">
        <v>1751</v>
      </c>
      <c r="C2701" s="48" t="s">
        <v>403</v>
      </c>
      <c r="D2701" s="49">
        <v>2</v>
      </c>
      <c r="E2701" s="50">
        <v>41.86</v>
      </c>
      <c r="F2701" s="50">
        <f t="shared" si="132"/>
        <v>83.72</v>
      </c>
      <c r="G2701" s="50">
        <v>236.18</v>
      </c>
      <c r="H2701" s="50">
        <v>472.36</v>
      </c>
    </row>
    <row r="2702" spans="1:8" ht="16.5" customHeight="1" outlineLevel="2" x14ac:dyDescent="0.3">
      <c r="A2702" s="46">
        <f t="shared" si="133"/>
        <v>7.0299999999999994</v>
      </c>
      <c r="B2702" s="47" t="s">
        <v>1752</v>
      </c>
      <c r="C2702" s="48" t="s">
        <v>403</v>
      </c>
      <c r="D2702" s="49">
        <v>2</v>
      </c>
      <c r="E2702" s="50">
        <v>188.1</v>
      </c>
      <c r="F2702" s="50">
        <f t="shared" si="132"/>
        <v>376.2</v>
      </c>
      <c r="G2702" s="50">
        <v>105.97</v>
      </c>
      <c r="H2702" s="50">
        <v>211.94</v>
      </c>
    </row>
    <row r="2703" spans="1:8" ht="16.5" customHeight="1" outlineLevel="2" x14ac:dyDescent="0.3">
      <c r="A2703" s="46">
        <f t="shared" si="133"/>
        <v>7.0399999999999991</v>
      </c>
      <c r="B2703" s="47" t="s">
        <v>1753</v>
      </c>
      <c r="C2703" s="48" t="s">
        <v>403</v>
      </c>
      <c r="D2703" s="49">
        <v>4</v>
      </c>
      <c r="E2703" s="50">
        <v>55.42</v>
      </c>
      <c r="F2703" s="50">
        <f t="shared" si="132"/>
        <v>221.68</v>
      </c>
      <c r="G2703" s="50">
        <v>34.880000000000003</v>
      </c>
      <c r="H2703" s="50">
        <v>139.52000000000001</v>
      </c>
    </row>
    <row r="2704" spans="1:8" ht="16.5" customHeight="1" outlineLevel="2" x14ac:dyDescent="0.3">
      <c r="A2704" s="46">
        <f t="shared" si="133"/>
        <v>7.0499999999999989</v>
      </c>
      <c r="B2704" s="47" t="s">
        <v>1754</v>
      </c>
      <c r="C2704" s="48" t="s">
        <v>403</v>
      </c>
      <c r="D2704" s="49">
        <v>2</v>
      </c>
      <c r="E2704" s="50">
        <v>27.9</v>
      </c>
      <c r="F2704" s="50">
        <f t="shared" si="132"/>
        <v>55.8</v>
      </c>
      <c r="G2704" s="50">
        <v>4.8</v>
      </c>
      <c r="H2704" s="50">
        <v>9.6</v>
      </c>
    </row>
    <row r="2705" spans="1:8" ht="16.5" customHeight="1" outlineLevel="2" x14ac:dyDescent="0.3">
      <c r="A2705" s="46">
        <f t="shared" si="133"/>
        <v>7.0599999999999987</v>
      </c>
      <c r="B2705" s="47" t="s">
        <v>1755</v>
      </c>
      <c r="C2705" s="48" t="s">
        <v>403</v>
      </c>
      <c r="D2705" s="49">
        <v>4</v>
      </c>
      <c r="E2705" s="50">
        <v>430.08</v>
      </c>
      <c r="F2705" s="50">
        <f t="shared" si="132"/>
        <v>1720.32</v>
      </c>
      <c r="G2705" s="50">
        <v>892.77</v>
      </c>
      <c r="H2705" s="50">
        <v>3571.08</v>
      </c>
    </row>
    <row r="2706" spans="1:8" ht="16.5" customHeight="1" outlineLevel="2" x14ac:dyDescent="0.3">
      <c r="A2706" s="46">
        <f t="shared" si="133"/>
        <v>7.0699999999999985</v>
      </c>
      <c r="B2706" s="47" t="s">
        <v>1756</v>
      </c>
      <c r="C2706" s="48" t="s">
        <v>403</v>
      </c>
      <c r="D2706" s="49">
        <v>2</v>
      </c>
      <c r="E2706" s="50">
        <v>412.21</v>
      </c>
      <c r="F2706" s="50">
        <f t="shared" si="132"/>
        <v>824.42</v>
      </c>
      <c r="G2706" s="50">
        <v>468.23</v>
      </c>
      <c r="H2706" s="50">
        <v>936.46</v>
      </c>
    </row>
    <row r="2707" spans="1:8" ht="16.5" customHeight="1" outlineLevel="2" x14ac:dyDescent="0.3">
      <c r="A2707" s="46">
        <f t="shared" si="133"/>
        <v>7.0799999999999983</v>
      </c>
      <c r="B2707" s="47" t="s">
        <v>1757</v>
      </c>
      <c r="C2707" s="48" t="s">
        <v>403</v>
      </c>
      <c r="D2707" s="49">
        <v>2</v>
      </c>
      <c r="E2707" s="50">
        <v>175.9</v>
      </c>
      <c r="F2707" s="50">
        <f t="shared" si="132"/>
        <v>351.8</v>
      </c>
      <c r="G2707" s="50">
        <v>892.77</v>
      </c>
      <c r="H2707" s="50">
        <v>1785.54</v>
      </c>
    </row>
    <row r="2708" spans="1:8" ht="16.5" customHeight="1" outlineLevel="2" x14ac:dyDescent="0.3">
      <c r="A2708" s="46">
        <f t="shared" si="133"/>
        <v>7.0899999999999981</v>
      </c>
      <c r="B2708" s="47" t="s">
        <v>1758</v>
      </c>
      <c r="C2708" s="48" t="s">
        <v>403</v>
      </c>
      <c r="D2708" s="49">
        <v>4</v>
      </c>
      <c r="E2708" s="50">
        <v>83.18</v>
      </c>
      <c r="F2708" s="50">
        <f t="shared" si="132"/>
        <v>332.72</v>
      </c>
      <c r="G2708" s="50">
        <v>154.71</v>
      </c>
      <c r="H2708" s="50">
        <v>618.84</v>
      </c>
    </row>
    <row r="2709" spans="1:8" ht="16.5" customHeight="1" outlineLevel="2" x14ac:dyDescent="0.3">
      <c r="A2709" s="46">
        <f t="shared" si="133"/>
        <v>7.0999999999999979</v>
      </c>
      <c r="B2709" s="47" t="s">
        <v>1759</v>
      </c>
      <c r="C2709" s="48" t="s">
        <v>403</v>
      </c>
      <c r="D2709" s="49">
        <v>17</v>
      </c>
      <c r="E2709" s="50">
        <v>88.69</v>
      </c>
      <c r="F2709" s="50">
        <f t="shared" si="132"/>
        <v>1507.73</v>
      </c>
      <c r="G2709" s="50">
        <v>94.55</v>
      </c>
      <c r="H2709" s="50">
        <v>1607.35</v>
      </c>
    </row>
    <row r="2710" spans="1:8" ht="16.5" customHeight="1" outlineLevel="2" x14ac:dyDescent="0.3">
      <c r="A2710" s="46">
        <f t="shared" si="133"/>
        <v>7.1099999999999977</v>
      </c>
      <c r="B2710" s="47" t="s">
        <v>1760</v>
      </c>
      <c r="C2710" s="48" t="s">
        <v>403</v>
      </c>
      <c r="D2710" s="49">
        <v>4</v>
      </c>
      <c r="E2710" s="50">
        <v>266.12</v>
      </c>
      <c r="F2710" s="50">
        <f t="shared" si="132"/>
        <v>1064.48</v>
      </c>
      <c r="G2710" s="50">
        <v>363.33</v>
      </c>
      <c r="H2710" s="50">
        <v>1453.32</v>
      </c>
    </row>
    <row r="2711" spans="1:8" ht="16.5" customHeight="1" outlineLevel="2" x14ac:dyDescent="0.3">
      <c r="A2711" s="46">
        <f t="shared" si="133"/>
        <v>7.1199999999999974</v>
      </c>
      <c r="B2711" s="47" t="s">
        <v>1761</v>
      </c>
      <c r="C2711" s="48" t="s">
        <v>403</v>
      </c>
      <c r="D2711" s="49">
        <v>4</v>
      </c>
      <c r="E2711" s="50">
        <v>119.03</v>
      </c>
      <c r="F2711" s="50">
        <f t="shared" si="132"/>
        <v>476.12</v>
      </c>
      <c r="G2711" s="50">
        <v>125.36</v>
      </c>
      <c r="H2711" s="50">
        <v>501.44</v>
      </c>
    </row>
    <row r="2712" spans="1:8" ht="16.5" customHeight="1" outlineLevel="2" x14ac:dyDescent="0.3">
      <c r="A2712" s="46">
        <f t="shared" si="133"/>
        <v>7.1299999999999972</v>
      </c>
      <c r="B2712" s="47" t="s">
        <v>1704</v>
      </c>
      <c r="C2712" s="48" t="s">
        <v>403</v>
      </c>
      <c r="D2712" s="49">
        <v>13</v>
      </c>
      <c r="E2712" s="50">
        <v>56.91</v>
      </c>
      <c r="F2712" s="50">
        <f t="shared" si="132"/>
        <v>739.82999999999993</v>
      </c>
      <c r="G2712" s="50">
        <v>58.62</v>
      </c>
      <c r="H2712" s="50">
        <v>762.06</v>
      </c>
    </row>
    <row r="2713" spans="1:8" ht="16.5" customHeight="1" outlineLevel="2" x14ac:dyDescent="0.3">
      <c r="A2713" s="46">
        <f t="shared" si="133"/>
        <v>7.139999999999997</v>
      </c>
      <c r="B2713" s="47" t="s">
        <v>1705</v>
      </c>
      <c r="C2713" s="48" t="s">
        <v>403</v>
      </c>
      <c r="D2713" s="49">
        <v>16</v>
      </c>
      <c r="E2713" s="50">
        <v>72.22</v>
      </c>
      <c r="F2713" s="50">
        <f t="shared" si="132"/>
        <v>1155.52</v>
      </c>
      <c r="G2713" s="50">
        <v>35.96</v>
      </c>
      <c r="H2713" s="50">
        <v>575.36</v>
      </c>
    </row>
    <row r="2714" spans="1:8" ht="16.5" customHeight="1" outlineLevel="2" x14ac:dyDescent="0.3">
      <c r="A2714" s="46">
        <f t="shared" si="133"/>
        <v>7.1499999999999968</v>
      </c>
      <c r="B2714" s="47" t="s">
        <v>1669</v>
      </c>
      <c r="C2714" s="48" t="s">
        <v>403</v>
      </c>
      <c r="D2714" s="49">
        <v>10</v>
      </c>
      <c r="E2714" s="50">
        <v>65.63</v>
      </c>
      <c r="F2714" s="50">
        <f t="shared" si="132"/>
        <v>656.3</v>
      </c>
      <c r="G2714" s="50">
        <v>54.89</v>
      </c>
      <c r="H2714" s="50">
        <v>548.9</v>
      </c>
    </row>
    <row r="2715" spans="1:8" ht="16.5" customHeight="1" outlineLevel="2" x14ac:dyDescent="0.3">
      <c r="A2715" s="46">
        <f t="shared" si="133"/>
        <v>7.1599999999999966</v>
      </c>
      <c r="B2715" s="47" t="s">
        <v>1670</v>
      </c>
      <c r="C2715" s="48" t="s">
        <v>403</v>
      </c>
      <c r="D2715" s="49">
        <v>17</v>
      </c>
      <c r="E2715" s="50">
        <v>37.93</v>
      </c>
      <c r="F2715" s="50">
        <f t="shared" si="132"/>
        <v>644.80999999999995</v>
      </c>
      <c r="G2715" s="50">
        <v>16.61</v>
      </c>
      <c r="H2715" s="50">
        <v>282.37</v>
      </c>
    </row>
    <row r="2716" spans="1:8" ht="16.5" customHeight="1" outlineLevel="2" x14ac:dyDescent="0.3">
      <c r="A2716" s="46">
        <f t="shared" si="133"/>
        <v>7.1699999999999964</v>
      </c>
      <c r="B2716" s="47" t="s">
        <v>1671</v>
      </c>
      <c r="C2716" s="48" t="s">
        <v>403</v>
      </c>
      <c r="D2716" s="49">
        <v>18</v>
      </c>
      <c r="E2716" s="50">
        <v>28.89</v>
      </c>
      <c r="F2716" s="50">
        <f t="shared" si="132"/>
        <v>520.02</v>
      </c>
      <c r="G2716" s="50">
        <v>5.73</v>
      </c>
      <c r="H2716" s="50">
        <v>103.14</v>
      </c>
    </row>
    <row r="2717" spans="1:8" ht="16.5" customHeight="1" outlineLevel="2" x14ac:dyDescent="0.3">
      <c r="A2717" s="46">
        <f t="shared" si="133"/>
        <v>7.1799999999999962</v>
      </c>
      <c r="B2717" s="47" t="s">
        <v>1672</v>
      </c>
      <c r="C2717" s="48" t="s">
        <v>403</v>
      </c>
      <c r="D2717" s="49">
        <v>51</v>
      </c>
      <c r="E2717" s="50">
        <v>25.69</v>
      </c>
      <c r="F2717" s="50">
        <f t="shared" si="132"/>
        <v>1310.19</v>
      </c>
      <c r="G2717" s="50">
        <v>4.1399999999999997</v>
      </c>
      <c r="H2717" s="50">
        <v>211.14</v>
      </c>
    </row>
    <row r="2718" spans="1:8" ht="16.5" customHeight="1" outlineLevel="2" x14ac:dyDescent="0.3">
      <c r="A2718" s="46">
        <f t="shared" si="133"/>
        <v>7.1899999999999959</v>
      </c>
      <c r="B2718" s="47" t="s">
        <v>1762</v>
      </c>
      <c r="C2718" s="48" t="s">
        <v>403</v>
      </c>
      <c r="D2718" s="49">
        <v>2</v>
      </c>
      <c r="E2718" s="50">
        <v>92.54</v>
      </c>
      <c r="F2718" s="50">
        <f t="shared" si="132"/>
        <v>185.08</v>
      </c>
      <c r="G2718" s="50">
        <v>66.72</v>
      </c>
      <c r="H2718" s="50">
        <v>133.44</v>
      </c>
    </row>
    <row r="2719" spans="1:8" ht="16.5" customHeight="1" outlineLevel="2" x14ac:dyDescent="0.3">
      <c r="A2719" s="46">
        <f t="shared" si="133"/>
        <v>7.1999999999999957</v>
      </c>
      <c r="B2719" s="47" t="s">
        <v>1763</v>
      </c>
      <c r="C2719" s="48" t="s">
        <v>403</v>
      </c>
      <c r="D2719" s="49">
        <v>4</v>
      </c>
      <c r="E2719" s="50">
        <v>54.71</v>
      </c>
      <c r="F2719" s="50">
        <f t="shared" si="132"/>
        <v>218.84</v>
      </c>
      <c r="G2719" s="50">
        <v>21.15</v>
      </c>
      <c r="H2719" s="50">
        <v>84.6</v>
      </c>
    </row>
    <row r="2720" spans="1:8" ht="16.5" customHeight="1" outlineLevel="2" x14ac:dyDescent="0.3">
      <c r="A2720" s="46">
        <f t="shared" si="133"/>
        <v>7.2099999999999955</v>
      </c>
      <c r="B2720" s="47" t="s">
        <v>1764</v>
      </c>
      <c r="C2720" s="48" t="s">
        <v>403</v>
      </c>
      <c r="D2720" s="49">
        <v>1</v>
      </c>
      <c r="E2720" s="50">
        <v>44.97</v>
      </c>
      <c r="F2720" s="50">
        <f t="shared" si="132"/>
        <v>44.97</v>
      </c>
      <c r="G2720" s="50">
        <v>10.91</v>
      </c>
      <c r="H2720" s="50">
        <v>10.91</v>
      </c>
    </row>
    <row r="2721" spans="1:9" ht="16.5" customHeight="1" outlineLevel="2" x14ac:dyDescent="0.3">
      <c r="A2721" s="46">
        <f t="shared" si="133"/>
        <v>7.2199999999999953</v>
      </c>
      <c r="B2721" s="47" t="s">
        <v>1765</v>
      </c>
      <c r="C2721" s="48" t="s">
        <v>403</v>
      </c>
      <c r="D2721" s="49">
        <v>13</v>
      </c>
      <c r="E2721" s="50">
        <v>69.760000000000005</v>
      </c>
      <c r="F2721" s="50">
        <f t="shared" si="132"/>
        <v>906.88000000000011</v>
      </c>
      <c r="G2721" s="50">
        <v>27.82</v>
      </c>
      <c r="H2721" s="50">
        <v>361.66</v>
      </c>
    </row>
    <row r="2722" spans="1:9" ht="16.5" customHeight="1" outlineLevel="2" x14ac:dyDescent="0.3">
      <c r="A2722" s="46">
        <f t="shared" si="133"/>
        <v>7.2299999999999951</v>
      </c>
      <c r="B2722" s="47" t="s">
        <v>1766</v>
      </c>
      <c r="C2722" s="48" t="s">
        <v>403</v>
      </c>
      <c r="D2722" s="49">
        <v>6</v>
      </c>
      <c r="E2722" s="50">
        <v>69.760000000000005</v>
      </c>
      <c r="F2722" s="50">
        <f t="shared" si="132"/>
        <v>418.56000000000006</v>
      </c>
      <c r="G2722" s="50">
        <v>10.4</v>
      </c>
      <c r="H2722" s="50">
        <v>62.4</v>
      </c>
    </row>
    <row r="2723" spans="1:9" ht="16.5" customHeight="1" outlineLevel="2" x14ac:dyDescent="0.3">
      <c r="A2723" s="46">
        <f t="shared" si="133"/>
        <v>7.2399999999999949</v>
      </c>
      <c r="B2723" s="47" t="s">
        <v>1767</v>
      </c>
      <c r="C2723" s="48" t="s">
        <v>16</v>
      </c>
      <c r="D2723" s="49">
        <v>38</v>
      </c>
      <c r="E2723" s="50">
        <v>135.54</v>
      </c>
      <c r="F2723" s="50">
        <f t="shared" si="132"/>
        <v>5150.5199999999995</v>
      </c>
      <c r="G2723" s="50">
        <v>144.87</v>
      </c>
      <c r="H2723" s="50">
        <v>5505.06</v>
      </c>
    </row>
    <row r="2724" spans="1:9" ht="16.5" customHeight="1" outlineLevel="2" x14ac:dyDescent="0.3">
      <c r="A2724" s="46">
        <f t="shared" si="133"/>
        <v>7.2499999999999947</v>
      </c>
      <c r="B2724" s="47" t="s">
        <v>1768</v>
      </c>
      <c r="C2724" s="48" t="s">
        <v>16</v>
      </c>
      <c r="D2724" s="49">
        <v>19</v>
      </c>
      <c r="E2724" s="50">
        <v>72.48</v>
      </c>
      <c r="F2724" s="50">
        <f t="shared" si="132"/>
        <v>1377.1200000000001</v>
      </c>
      <c r="G2724" s="50">
        <v>60.32</v>
      </c>
      <c r="H2724" s="50">
        <v>1146.08</v>
      </c>
    </row>
    <row r="2725" spans="1:9" ht="16.5" customHeight="1" outlineLevel="2" x14ac:dyDescent="0.3">
      <c r="A2725" s="46">
        <f t="shared" si="133"/>
        <v>7.2599999999999945</v>
      </c>
      <c r="B2725" s="47" t="s">
        <v>1769</v>
      </c>
      <c r="C2725" s="48" t="s">
        <v>16</v>
      </c>
      <c r="D2725" s="49">
        <v>33.18</v>
      </c>
      <c r="E2725" s="50">
        <v>51.74</v>
      </c>
      <c r="F2725" s="50">
        <f t="shared" si="132"/>
        <v>1716.7332000000001</v>
      </c>
      <c r="G2725" s="50">
        <v>35.869999999999997</v>
      </c>
      <c r="H2725" s="50">
        <v>1190.17</v>
      </c>
    </row>
    <row r="2726" spans="1:9" ht="16.5" customHeight="1" outlineLevel="2" x14ac:dyDescent="0.3">
      <c r="A2726" s="46">
        <f t="shared" si="133"/>
        <v>7.2699999999999942</v>
      </c>
      <c r="B2726" s="47" t="s">
        <v>1770</v>
      </c>
      <c r="C2726" s="48" t="s">
        <v>16</v>
      </c>
      <c r="D2726" s="49">
        <v>107.29</v>
      </c>
      <c r="E2726" s="50">
        <v>39.56</v>
      </c>
      <c r="F2726" s="50">
        <f t="shared" si="132"/>
        <v>4244.3924000000006</v>
      </c>
      <c r="G2726" s="50">
        <v>19.760000000000002</v>
      </c>
      <c r="H2726" s="50">
        <v>2120.0500000000002</v>
      </c>
    </row>
    <row r="2727" spans="1:9" ht="16.5" customHeight="1" outlineLevel="2" x14ac:dyDescent="0.3">
      <c r="A2727" s="46">
        <f t="shared" si="133"/>
        <v>7.279999999999994</v>
      </c>
      <c r="B2727" s="47" t="s">
        <v>1771</v>
      </c>
      <c r="C2727" s="48" t="s">
        <v>403</v>
      </c>
      <c r="D2727" s="49">
        <v>16</v>
      </c>
      <c r="E2727" s="50">
        <v>38.64</v>
      </c>
      <c r="F2727" s="50">
        <f t="shared" si="132"/>
        <v>618.24</v>
      </c>
      <c r="G2727" s="50">
        <v>11.97</v>
      </c>
      <c r="H2727" s="50">
        <v>191.52</v>
      </c>
    </row>
    <row r="2728" spans="1:9" ht="16.5" customHeight="1" outlineLevel="2" x14ac:dyDescent="0.3">
      <c r="A2728" s="46">
        <f t="shared" si="133"/>
        <v>7.2899999999999938</v>
      </c>
      <c r="B2728" s="47" t="s">
        <v>1772</v>
      </c>
      <c r="C2728" s="48" t="s">
        <v>403</v>
      </c>
      <c r="D2728" s="49">
        <v>8</v>
      </c>
      <c r="E2728" s="50">
        <v>43.12</v>
      </c>
      <c r="F2728" s="50">
        <f t="shared" si="132"/>
        <v>344.96</v>
      </c>
      <c r="G2728" s="50">
        <v>23.25</v>
      </c>
      <c r="H2728" s="50">
        <v>186</v>
      </c>
    </row>
    <row r="2729" spans="1:9" ht="16.5" customHeight="1" outlineLevel="2" x14ac:dyDescent="0.3">
      <c r="A2729" s="46">
        <f t="shared" si="133"/>
        <v>7.2999999999999936</v>
      </c>
      <c r="B2729" s="47" t="s">
        <v>1571</v>
      </c>
      <c r="C2729" s="48" t="s">
        <v>1027</v>
      </c>
      <c r="D2729" s="49">
        <v>1</v>
      </c>
      <c r="E2729" s="50">
        <v>9366.07</v>
      </c>
      <c r="F2729" s="50">
        <f t="shared" si="132"/>
        <v>9366.07</v>
      </c>
      <c r="G2729" s="50">
        <v>4869.78</v>
      </c>
      <c r="H2729" s="50">
        <v>4869.78</v>
      </c>
    </row>
    <row r="2730" spans="1:9" ht="16.5" customHeight="1" outlineLevel="2" x14ac:dyDescent="0.3">
      <c r="A2730" s="132"/>
      <c r="B2730" s="133"/>
      <c r="C2730" s="134"/>
      <c r="D2730" s="132"/>
      <c r="E2730" s="138"/>
      <c r="F2730" s="135">
        <f t="shared" si="132"/>
        <v>0</v>
      </c>
      <c r="G2730" s="138"/>
      <c r="H2730" s="135"/>
    </row>
    <row r="2731" spans="1:9" ht="16.5" customHeight="1" outlineLevel="1" x14ac:dyDescent="0.3">
      <c r="A2731" s="56">
        <v>8</v>
      </c>
      <c r="B2731" s="57" t="s">
        <v>1773</v>
      </c>
      <c r="C2731" s="58"/>
      <c r="D2731" s="59"/>
      <c r="E2731" s="60"/>
      <c r="F2731" s="90">
        <f>SUM(F2732:F2749)</f>
        <v>655887.07999999996</v>
      </c>
      <c r="G2731" s="60"/>
      <c r="H2731" s="90">
        <f>SUM(H2732:H2749)</f>
        <v>454975.61</v>
      </c>
      <c r="I2731" s="66">
        <f>F2731-H2731</f>
        <v>200911.46999999997</v>
      </c>
    </row>
    <row r="2732" spans="1:9" ht="16.5" customHeight="1" outlineLevel="2" x14ac:dyDescent="0.3">
      <c r="A2732" s="46">
        <f>A2731+0.01</f>
        <v>8.01</v>
      </c>
      <c r="B2732" s="47" t="s">
        <v>1774</v>
      </c>
      <c r="C2732" s="48" t="s">
        <v>1775</v>
      </c>
      <c r="D2732" s="49">
        <v>346</v>
      </c>
      <c r="E2732" s="329">
        <v>105.29</v>
      </c>
      <c r="F2732" s="50">
        <f t="shared" si="132"/>
        <v>36430.340000000004</v>
      </c>
      <c r="G2732" s="50">
        <v>55.28</v>
      </c>
      <c r="H2732" s="50">
        <v>19126.88</v>
      </c>
      <c r="I2732" s="232" t="s">
        <v>2145</v>
      </c>
    </row>
    <row r="2733" spans="1:9" ht="16.5" customHeight="1" outlineLevel="2" x14ac:dyDescent="0.3">
      <c r="A2733" s="46">
        <f t="shared" ref="A2733:A2749" si="134">A2732+0.01</f>
        <v>8.02</v>
      </c>
      <c r="B2733" s="47" t="s">
        <v>1776</v>
      </c>
      <c r="C2733" s="48" t="s">
        <v>1775</v>
      </c>
      <c r="D2733" s="49">
        <v>1845</v>
      </c>
      <c r="E2733" s="329">
        <v>59.14</v>
      </c>
      <c r="F2733" s="50">
        <f t="shared" si="132"/>
        <v>109113.3</v>
      </c>
      <c r="G2733" s="50">
        <v>23.06</v>
      </c>
      <c r="H2733" s="50">
        <v>42545.7</v>
      </c>
      <c r="I2733" s="232" t="s">
        <v>2145</v>
      </c>
    </row>
    <row r="2734" spans="1:9" ht="16.5" customHeight="1" outlineLevel="2" x14ac:dyDescent="0.3">
      <c r="A2734" s="46">
        <f t="shared" si="134"/>
        <v>8.0299999999999994</v>
      </c>
      <c r="B2734" s="47" t="s">
        <v>1777</v>
      </c>
      <c r="C2734" s="48" t="s">
        <v>1775</v>
      </c>
      <c r="D2734" s="49">
        <v>284</v>
      </c>
      <c r="E2734" s="50">
        <v>36.96</v>
      </c>
      <c r="F2734" s="50">
        <f t="shared" si="132"/>
        <v>10496.64</v>
      </c>
      <c r="G2734" s="50">
        <v>18.05</v>
      </c>
      <c r="H2734" s="50">
        <v>5126.2</v>
      </c>
    </row>
    <row r="2735" spans="1:9" ht="16.5" customHeight="1" outlineLevel="2" x14ac:dyDescent="0.3">
      <c r="A2735" s="46">
        <f t="shared" si="134"/>
        <v>8.0399999999999991</v>
      </c>
      <c r="B2735" s="47" t="s">
        <v>1778</v>
      </c>
      <c r="C2735" s="48" t="s">
        <v>403</v>
      </c>
      <c r="D2735" s="49">
        <v>725</v>
      </c>
      <c r="E2735" s="50">
        <v>29.65</v>
      </c>
      <c r="F2735" s="50">
        <f t="shared" si="132"/>
        <v>21496.25</v>
      </c>
      <c r="G2735" s="50">
        <v>5.0599999999999996</v>
      </c>
      <c r="H2735" s="50">
        <v>3668.5</v>
      </c>
    </row>
    <row r="2736" spans="1:9" ht="16.5" customHeight="1" outlineLevel="2" x14ac:dyDescent="0.3">
      <c r="A2736" s="46">
        <f t="shared" si="134"/>
        <v>8.0499999999999989</v>
      </c>
      <c r="B2736" s="47" t="s">
        <v>1779</v>
      </c>
      <c r="C2736" s="48" t="s">
        <v>403</v>
      </c>
      <c r="D2736" s="49">
        <v>1134</v>
      </c>
      <c r="E2736" s="50">
        <v>33.42</v>
      </c>
      <c r="F2736" s="50">
        <f t="shared" si="132"/>
        <v>37898.28</v>
      </c>
      <c r="G2736" s="50">
        <v>4.59</v>
      </c>
      <c r="H2736" s="50">
        <v>5205.0600000000004</v>
      </c>
    </row>
    <row r="2737" spans="1:9" ht="16.5" customHeight="1" outlineLevel="2" x14ac:dyDescent="0.3">
      <c r="A2737" s="46">
        <f t="shared" si="134"/>
        <v>8.0599999999999987</v>
      </c>
      <c r="B2737" s="47" t="s">
        <v>1780</v>
      </c>
      <c r="C2737" s="48" t="s">
        <v>403</v>
      </c>
      <c r="D2737" s="49">
        <v>378</v>
      </c>
      <c r="E2737" s="50">
        <v>56.77</v>
      </c>
      <c r="F2737" s="50">
        <f t="shared" si="132"/>
        <v>21459.06</v>
      </c>
      <c r="G2737" s="50">
        <v>14.62</v>
      </c>
      <c r="H2737" s="50">
        <v>5526.36</v>
      </c>
    </row>
    <row r="2738" spans="1:9" ht="16.5" customHeight="1" outlineLevel="2" x14ac:dyDescent="0.3">
      <c r="A2738" s="46">
        <f t="shared" si="134"/>
        <v>8.0699999999999985</v>
      </c>
      <c r="B2738" s="47" t="s">
        <v>1781</v>
      </c>
      <c r="C2738" s="48" t="s">
        <v>403</v>
      </c>
      <c r="D2738" s="49">
        <v>252</v>
      </c>
      <c r="E2738" s="50">
        <v>35.54</v>
      </c>
      <c r="F2738" s="50">
        <f t="shared" si="132"/>
        <v>8956.08</v>
      </c>
      <c r="G2738" s="50">
        <v>3.92</v>
      </c>
      <c r="H2738" s="50">
        <v>987.84</v>
      </c>
    </row>
    <row r="2739" spans="1:9" ht="16.5" customHeight="1" outlineLevel="2" x14ac:dyDescent="0.3">
      <c r="A2739" s="46">
        <f t="shared" si="134"/>
        <v>8.0799999999999983</v>
      </c>
      <c r="B2739" s="47" t="s">
        <v>1782</v>
      </c>
      <c r="C2739" s="48" t="s">
        <v>403</v>
      </c>
      <c r="D2739" s="49">
        <v>252</v>
      </c>
      <c r="E2739" s="329">
        <v>58.21</v>
      </c>
      <c r="F2739" s="50">
        <f t="shared" si="132"/>
        <v>14668.92</v>
      </c>
      <c r="G2739" s="50">
        <v>22.99</v>
      </c>
      <c r="H2739" s="50">
        <v>5793.48</v>
      </c>
      <c r="I2739" s="232" t="s">
        <v>2145</v>
      </c>
    </row>
    <row r="2740" spans="1:9" ht="16.5" customHeight="1" outlineLevel="2" x14ac:dyDescent="0.3">
      <c r="A2740" s="46">
        <f t="shared" si="134"/>
        <v>8.0899999999999981</v>
      </c>
      <c r="B2740" s="47" t="s">
        <v>1783</v>
      </c>
      <c r="C2740" s="48" t="s">
        <v>403</v>
      </c>
      <c r="D2740" s="49">
        <v>63</v>
      </c>
      <c r="E2740" s="329">
        <v>344.56</v>
      </c>
      <c r="F2740" s="50">
        <f t="shared" si="132"/>
        <v>21707.279999999999</v>
      </c>
      <c r="G2740" s="50">
        <v>146.88999999999999</v>
      </c>
      <c r="H2740" s="50">
        <v>9254.07</v>
      </c>
      <c r="I2740" s="232" t="s">
        <v>2145</v>
      </c>
    </row>
    <row r="2741" spans="1:9" ht="16.5" customHeight="1" outlineLevel="2" x14ac:dyDescent="0.3">
      <c r="A2741" s="46">
        <f t="shared" si="134"/>
        <v>8.0999999999999979</v>
      </c>
      <c r="B2741" s="47" t="s">
        <v>1784</v>
      </c>
      <c r="C2741" s="48" t="s">
        <v>403</v>
      </c>
      <c r="D2741" s="49">
        <v>252</v>
      </c>
      <c r="E2741" s="329">
        <v>89.85</v>
      </c>
      <c r="F2741" s="50">
        <f t="shared" si="132"/>
        <v>22642.199999999997</v>
      </c>
      <c r="G2741" s="50">
        <v>34.93</v>
      </c>
      <c r="H2741" s="50">
        <v>8802.36</v>
      </c>
      <c r="I2741" s="232" t="s">
        <v>2145</v>
      </c>
    </row>
    <row r="2742" spans="1:9" ht="16.5" customHeight="1" outlineLevel="2" x14ac:dyDescent="0.3">
      <c r="A2742" s="46">
        <f t="shared" si="134"/>
        <v>8.1099999999999977</v>
      </c>
      <c r="B2742" s="47" t="s">
        <v>1785</v>
      </c>
      <c r="C2742" s="48" t="s">
        <v>403</v>
      </c>
      <c r="D2742" s="49">
        <v>252</v>
      </c>
      <c r="E2742" s="329">
        <v>55.8</v>
      </c>
      <c r="F2742" s="50">
        <f t="shared" si="132"/>
        <v>14061.599999999999</v>
      </c>
      <c r="G2742" s="50">
        <v>10.71</v>
      </c>
      <c r="H2742" s="50">
        <v>2698.92</v>
      </c>
      <c r="I2742" s="232" t="s">
        <v>2145</v>
      </c>
    </row>
    <row r="2743" spans="1:9" ht="16.5" customHeight="1" outlineLevel="2" x14ac:dyDescent="0.3">
      <c r="A2743" s="46">
        <f t="shared" si="134"/>
        <v>8.1199999999999974</v>
      </c>
      <c r="B2743" s="47" t="s">
        <v>1786</v>
      </c>
      <c r="C2743" s="48" t="s">
        <v>403</v>
      </c>
      <c r="D2743" s="49">
        <v>504</v>
      </c>
      <c r="E2743" s="329">
        <v>45.61</v>
      </c>
      <c r="F2743" s="50">
        <f t="shared" si="132"/>
        <v>22987.439999999999</v>
      </c>
      <c r="G2743" s="50">
        <v>8.65</v>
      </c>
      <c r="H2743" s="50">
        <v>4359.6000000000004</v>
      </c>
      <c r="I2743" s="232" t="s">
        <v>2145</v>
      </c>
    </row>
    <row r="2744" spans="1:9" ht="16.5" customHeight="1" outlineLevel="2" x14ac:dyDescent="0.3">
      <c r="A2744" s="46">
        <f t="shared" si="134"/>
        <v>8.1299999999999972</v>
      </c>
      <c r="B2744" s="47" t="s">
        <v>1787</v>
      </c>
      <c r="C2744" s="48" t="s">
        <v>403</v>
      </c>
      <c r="D2744" s="49">
        <v>252</v>
      </c>
      <c r="E2744" s="50">
        <v>58.07</v>
      </c>
      <c r="F2744" s="50">
        <f t="shared" si="132"/>
        <v>14633.64</v>
      </c>
      <c r="G2744" s="50">
        <v>12.71</v>
      </c>
      <c r="H2744" s="50">
        <v>3202.92</v>
      </c>
    </row>
    <row r="2745" spans="1:9" ht="16.5" customHeight="1" outlineLevel="2" x14ac:dyDescent="0.3">
      <c r="A2745" s="46">
        <f t="shared" si="134"/>
        <v>8.139999999999997</v>
      </c>
      <c r="B2745" s="47" t="s">
        <v>1788</v>
      </c>
      <c r="C2745" s="48" t="s">
        <v>403</v>
      </c>
      <c r="D2745" s="49">
        <v>252</v>
      </c>
      <c r="E2745" s="50">
        <v>74.94</v>
      </c>
      <c r="F2745" s="50">
        <f t="shared" si="132"/>
        <v>18884.88</v>
      </c>
      <c r="G2745" s="50">
        <v>13.9</v>
      </c>
      <c r="H2745" s="50">
        <v>3502.8</v>
      </c>
    </row>
    <row r="2746" spans="1:9" ht="16.5" customHeight="1" outlineLevel="2" x14ac:dyDescent="0.3">
      <c r="A2746" s="46">
        <f t="shared" si="134"/>
        <v>8.1499999999999968</v>
      </c>
      <c r="B2746" s="47" t="s">
        <v>1789</v>
      </c>
      <c r="C2746" s="48" t="s">
        <v>403</v>
      </c>
      <c r="D2746" s="49">
        <v>130</v>
      </c>
      <c r="E2746" s="50">
        <v>1901.96</v>
      </c>
      <c r="F2746" s="50">
        <f t="shared" si="132"/>
        <v>247254.80000000002</v>
      </c>
      <c r="G2746" s="50">
        <v>2200.37</v>
      </c>
      <c r="H2746" s="50">
        <v>286048.09999999998</v>
      </c>
    </row>
    <row r="2747" spans="1:9" ht="16.5" customHeight="1" outlineLevel="2" x14ac:dyDescent="0.3">
      <c r="A2747" s="46">
        <f t="shared" si="134"/>
        <v>8.1599999999999966</v>
      </c>
      <c r="B2747" s="47" t="s">
        <v>1790</v>
      </c>
      <c r="C2747" s="48" t="s">
        <v>403</v>
      </c>
      <c r="D2747" s="49">
        <v>130</v>
      </c>
      <c r="E2747" s="50">
        <v>121.17</v>
      </c>
      <c r="F2747" s="50">
        <f t="shared" si="132"/>
        <v>15752.1</v>
      </c>
      <c r="G2747" s="50">
        <v>69.5</v>
      </c>
      <c r="H2747" s="50">
        <v>9035</v>
      </c>
    </row>
    <row r="2748" spans="1:9" ht="16.5" customHeight="1" outlineLevel="2" x14ac:dyDescent="0.3">
      <c r="A2748" s="46">
        <f t="shared" si="134"/>
        <v>8.1699999999999964</v>
      </c>
      <c r="B2748" s="47" t="s">
        <v>1791</v>
      </c>
      <c r="C2748" s="48" t="s">
        <v>403</v>
      </c>
      <c r="D2748" s="49">
        <v>130</v>
      </c>
      <c r="E2748" s="50">
        <v>62.14</v>
      </c>
      <c r="F2748" s="50">
        <f t="shared" si="132"/>
        <v>8078.2</v>
      </c>
      <c r="G2748" s="50">
        <v>27.45</v>
      </c>
      <c r="H2748" s="50">
        <v>3568.5</v>
      </c>
    </row>
    <row r="2749" spans="1:9" ht="16.5" customHeight="1" outlineLevel="2" x14ac:dyDescent="0.3">
      <c r="A2749" s="46">
        <f t="shared" si="134"/>
        <v>8.1799999999999962</v>
      </c>
      <c r="B2749" s="47" t="s">
        <v>1571</v>
      </c>
      <c r="C2749" s="48" t="s">
        <v>1027</v>
      </c>
      <c r="D2749" s="49">
        <v>1</v>
      </c>
      <c r="E2749" s="50">
        <v>9366.07</v>
      </c>
      <c r="F2749" s="50">
        <f t="shared" si="132"/>
        <v>9366.07</v>
      </c>
      <c r="G2749" s="50">
        <v>36523.32</v>
      </c>
      <c r="H2749" s="50">
        <v>36523.32</v>
      </c>
    </row>
    <row r="2750" spans="1:9" ht="16.5" customHeight="1" outlineLevel="2" x14ac:dyDescent="0.3">
      <c r="A2750" s="132"/>
      <c r="B2750" s="133"/>
      <c r="C2750" s="134"/>
      <c r="D2750" s="132"/>
      <c r="E2750" s="138"/>
      <c r="F2750" s="135">
        <f t="shared" si="132"/>
        <v>0</v>
      </c>
      <c r="G2750" s="138"/>
      <c r="H2750" s="135"/>
    </row>
    <row r="2751" spans="1:9" ht="16.5" customHeight="1" outlineLevel="1" x14ac:dyDescent="0.3">
      <c r="A2751" s="56">
        <v>9</v>
      </c>
      <c r="B2751" s="57" t="s">
        <v>1792</v>
      </c>
      <c r="C2751" s="58"/>
      <c r="D2751" s="59"/>
      <c r="E2751" s="60"/>
      <c r="F2751" s="90">
        <f>SUM(F2752:F2774)</f>
        <v>71238.299999999988</v>
      </c>
      <c r="G2751" s="60"/>
      <c r="H2751" s="90">
        <f>SUM(H2752:H2774)</f>
        <v>40962.800000000003</v>
      </c>
    </row>
    <row r="2752" spans="1:9" ht="16.5" customHeight="1" outlineLevel="2" x14ac:dyDescent="0.3">
      <c r="A2752" s="46">
        <f>A2751+0.01</f>
        <v>9.01</v>
      </c>
      <c r="B2752" s="47" t="s">
        <v>1774</v>
      </c>
      <c r="C2752" s="48" t="s">
        <v>16</v>
      </c>
      <c r="D2752" s="49">
        <v>44</v>
      </c>
      <c r="E2752" s="329">
        <v>105.29</v>
      </c>
      <c r="F2752" s="50">
        <f t="shared" si="132"/>
        <v>4632.76</v>
      </c>
      <c r="G2752" s="50">
        <v>55.28</v>
      </c>
      <c r="H2752" s="50">
        <v>2432.3200000000002</v>
      </c>
    </row>
    <row r="2753" spans="1:8" ht="16.5" customHeight="1" outlineLevel="2" x14ac:dyDescent="0.3">
      <c r="A2753" s="46">
        <f t="shared" ref="A2753:A2774" si="135">A2752+0.01</f>
        <v>9.02</v>
      </c>
      <c r="B2753" s="47" t="s">
        <v>1776</v>
      </c>
      <c r="C2753" s="48" t="s">
        <v>16</v>
      </c>
      <c r="D2753" s="49">
        <v>86</v>
      </c>
      <c r="E2753" s="329">
        <v>59.14</v>
      </c>
      <c r="F2753" s="50">
        <f t="shared" si="132"/>
        <v>5086.04</v>
      </c>
      <c r="G2753" s="50">
        <v>23.06</v>
      </c>
      <c r="H2753" s="50">
        <v>1983.16</v>
      </c>
    </row>
    <row r="2754" spans="1:8" ht="16.5" customHeight="1" outlineLevel="2" x14ac:dyDescent="0.3">
      <c r="A2754" s="46">
        <f t="shared" si="135"/>
        <v>9.0299999999999994</v>
      </c>
      <c r="B2754" s="47" t="s">
        <v>1793</v>
      </c>
      <c r="C2754" s="48" t="s">
        <v>403</v>
      </c>
      <c r="D2754" s="49">
        <v>14</v>
      </c>
      <c r="E2754" s="329">
        <v>58.21</v>
      </c>
      <c r="F2754" s="50">
        <f t="shared" si="132"/>
        <v>814.94</v>
      </c>
      <c r="G2754" s="50">
        <v>27.53</v>
      </c>
      <c r="H2754" s="50">
        <v>385.42</v>
      </c>
    </row>
    <row r="2755" spans="1:8" ht="16.5" customHeight="1" outlineLevel="2" x14ac:dyDescent="0.3">
      <c r="A2755" s="46">
        <f t="shared" si="135"/>
        <v>9.0399999999999991</v>
      </c>
      <c r="B2755" s="47" t="s">
        <v>1794</v>
      </c>
      <c r="C2755" s="48" t="s">
        <v>403</v>
      </c>
      <c r="D2755" s="49">
        <v>24</v>
      </c>
      <c r="E2755" s="329">
        <v>56.77</v>
      </c>
      <c r="F2755" s="50">
        <f t="shared" si="132"/>
        <v>1362.48</v>
      </c>
      <c r="G2755" s="50">
        <v>72.180000000000007</v>
      </c>
      <c r="H2755" s="50">
        <v>1732.32</v>
      </c>
    </row>
    <row r="2756" spans="1:8" ht="16.5" customHeight="1" outlineLevel="2" x14ac:dyDescent="0.3">
      <c r="A2756" s="46">
        <f t="shared" si="135"/>
        <v>9.0499999999999989</v>
      </c>
      <c r="B2756" s="47" t="s">
        <v>1795</v>
      </c>
      <c r="C2756" s="48" t="s">
        <v>403</v>
      </c>
      <c r="D2756" s="49">
        <v>26</v>
      </c>
      <c r="E2756" s="329">
        <v>35.54</v>
      </c>
      <c r="F2756" s="50">
        <f t="shared" si="132"/>
        <v>924.04</v>
      </c>
      <c r="G2756" s="50">
        <v>11.13</v>
      </c>
      <c r="H2756" s="50">
        <v>289.38</v>
      </c>
    </row>
    <row r="2757" spans="1:8" ht="16.5" customHeight="1" outlineLevel="2" x14ac:dyDescent="0.3">
      <c r="A2757" s="46">
        <f t="shared" si="135"/>
        <v>9.0599999999999987</v>
      </c>
      <c r="B2757" s="47" t="s">
        <v>1796</v>
      </c>
      <c r="C2757" s="48" t="s">
        <v>403</v>
      </c>
      <c r="D2757" s="49">
        <v>28</v>
      </c>
      <c r="E2757" s="329">
        <v>33.42</v>
      </c>
      <c r="F2757" s="50">
        <f t="shared" si="132"/>
        <v>935.76</v>
      </c>
      <c r="G2757" s="50">
        <v>8.06</v>
      </c>
      <c r="H2757" s="50">
        <v>225.68</v>
      </c>
    </row>
    <row r="2758" spans="1:8" ht="16.5" customHeight="1" outlineLevel="2" x14ac:dyDescent="0.3">
      <c r="A2758" s="46">
        <f t="shared" si="135"/>
        <v>9.0699999999999985</v>
      </c>
      <c r="B2758" s="47" t="s">
        <v>1797</v>
      </c>
      <c r="C2758" s="48" t="s">
        <v>403</v>
      </c>
      <c r="D2758" s="49">
        <v>2</v>
      </c>
      <c r="E2758" s="329">
        <v>344.56</v>
      </c>
      <c r="F2758" s="50">
        <f t="shared" si="132"/>
        <v>689.12</v>
      </c>
      <c r="G2758" s="50">
        <v>157.47999999999999</v>
      </c>
      <c r="H2758" s="50">
        <v>314.95999999999998</v>
      </c>
    </row>
    <row r="2759" spans="1:8" ht="16.5" customHeight="1" outlineLevel="2" x14ac:dyDescent="0.3">
      <c r="A2759" s="46">
        <f t="shared" si="135"/>
        <v>9.0799999999999983</v>
      </c>
      <c r="B2759" s="47" t="s">
        <v>1798</v>
      </c>
      <c r="C2759" s="48" t="s">
        <v>403</v>
      </c>
      <c r="D2759" s="49">
        <v>8</v>
      </c>
      <c r="E2759" s="329">
        <v>89.85</v>
      </c>
      <c r="F2759" s="50">
        <f t="shared" si="132"/>
        <v>718.8</v>
      </c>
      <c r="G2759" s="50">
        <v>125.98</v>
      </c>
      <c r="H2759" s="50">
        <v>1007.84</v>
      </c>
    </row>
    <row r="2760" spans="1:8" ht="16.5" customHeight="1" outlineLevel="2" x14ac:dyDescent="0.3">
      <c r="A2760" s="46">
        <f t="shared" si="135"/>
        <v>9.0899999999999981</v>
      </c>
      <c r="B2760" s="47" t="s">
        <v>1799</v>
      </c>
      <c r="C2760" s="48" t="s">
        <v>403</v>
      </c>
      <c r="D2760" s="49">
        <v>2</v>
      </c>
      <c r="E2760" s="329">
        <v>251.66</v>
      </c>
      <c r="F2760" s="50">
        <f t="shared" si="132"/>
        <v>503.32</v>
      </c>
      <c r="G2760" s="50">
        <v>158.77000000000001</v>
      </c>
      <c r="H2760" s="50">
        <v>317.54000000000002</v>
      </c>
    </row>
    <row r="2761" spans="1:8" ht="16.5" customHeight="1" outlineLevel="2" x14ac:dyDescent="0.3">
      <c r="A2761" s="46">
        <f t="shared" si="135"/>
        <v>9.0999999999999979</v>
      </c>
      <c r="B2761" s="47" t="s">
        <v>1800</v>
      </c>
      <c r="C2761" s="48" t="s">
        <v>403</v>
      </c>
      <c r="D2761" s="49">
        <v>10</v>
      </c>
      <c r="E2761" s="329">
        <v>251.66</v>
      </c>
      <c r="F2761" s="50">
        <f t="shared" ref="F2761:F2823" si="136">E2761*D2761</f>
        <v>2516.6</v>
      </c>
      <c r="G2761" s="50">
        <v>75.150000000000006</v>
      </c>
      <c r="H2761" s="50">
        <v>751.5</v>
      </c>
    </row>
    <row r="2762" spans="1:8" ht="16.5" customHeight="1" outlineLevel="2" x14ac:dyDescent="0.3">
      <c r="A2762" s="46">
        <f t="shared" si="135"/>
        <v>9.1099999999999977</v>
      </c>
      <c r="B2762" s="47" t="s">
        <v>1801</v>
      </c>
      <c r="C2762" s="48" t="s">
        <v>403</v>
      </c>
      <c r="D2762" s="49">
        <v>1</v>
      </c>
      <c r="E2762" s="329">
        <v>58.07</v>
      </c>
      <c r="F2762" s="50">
        <f t="shared" si="136"/>
        <v>58.07</v>
      </c>
      <c r="G2762" s="50">
        <v>12.71</v>
      </c>
      <c r="H2762" s="50">
        <v>12.71</v>
      </c>
    </row>
    <row r="2763" spans="1:8" ht="16.5" customHeight="1" outlineLevel="2" x14ac:dyDescent="0.3">
      <c r="A2763" s="46">
        <f t="shared" si="135"/>
        <v>9.1199999999999974</v>
      </c>
      <c r="B2763" s="47" t="s">
        <v>1802</v>
      </c>
      <c r="C2763" s="48" t="s">
        <v>403</v>
      </c>
      <c r="D2763" s="49">
        <v>4</v>
      </c>
      <c r="E2763" s="329">
        <v>271.25</v>
      </c>
      <c r="F2763" s="50">
        <f t="shared" si="136"/>
        <v>1085</v>
      </c>
      <c r="G2763" s="50">
        <v>100.49</v>
      </c>
      <c r="H2763" s="50">
        <v>401.96</v>
      </c>
    </row>
    <row r="2764" spans="1:8" ht="16.5" customHeight="1" outlineLevel="2" x14ac:dyDescent="0.3">
      <c r="A2764" s="46">
        <f t="shared" si="135"/>
        <v>9.1299999999999972</v>
      </c>
      <c r="B2764" s="47" t="s">
        <v>1803</v>
      </c>
      <c r="C2764" s="48" t="s">
        <v>403</v>
      </c>
      <c r="D2764" s="49">
        <v>29</v>
      </c>
      <c r="E2764" s="329">
        <v>45.61</v>
      </c>
      <c r="F2764" s="50">
        <f t="shared" si="136"/>
        <v>1322.69</v>
      </c>
      <c r="G2764" s="50">
        <v>14.01</v>
      </c>
      <c r="H2764" s="50">
        <v>406.29</v>
      </c>
    </row>
    <row r="2765" spans="1:8" ht="16.5" customHeight="1" outlineLevel="2" x14ac:dyDescent="0.3">
      <c r="A2765" s="46">
        <f t="shared" si="135"/>
        <v>9.139999999999997</v>
      </c>
      <c r="B2765" s="47" t="s">
        <v>1804</v>
      </c>
      <c r="C2765" s="48" t="s">
        <v>403</v>
      </c>
      <c r="D2765" s="49">
        <v>12</v>
      </c>
      <c r="E2765" s="329">
        <v>121.17</v>
      </c>
      <c r="F2765" s="50">
        <f t="shared" si="136"/>
        <v>1454.04</v>
      </c>
      <c r="G2765" s="50">
        <v>69.5</v>
      </c>
      <c r="H2765" s="50">
        <v>834</v>
      </c>
    </row>
    <row r="2766" spans="1:8" ht="16.5" customHeight="1" outlineLevel="2" x14ac:dyDescent="0.3">
      <c r="A2766" s="46">
        <f t="shared" si="135"/>
        <v>9.1499999999999968</v>
      </c>
      <c r="B2766" s="47" t="s">
        <v>1805</v>
      </c>
      <c r="C2766" s="48" t="s">
        <v>403</v>
      </c>
      <c r="D2766" s="49">
        <v>12</v>
      </c>
      <c r="E2766" s="329">
        <v>62.14</v>
      </c>
      <c r="F2766" s="50">
        <f t="shared" si="136"/>
        <v>745.68000000000006</v>
      </c>
      <c r="G2766" s="50">
        <v>27.45</v>
      </c>
      <c r="H2766" s="50">
        <v>329.4</v>
      </c>
    </row>
    <row r="2767" spans="1:8" ht="16.5" customHeight="1" outlineLevel="2" x14ac:dyDescent="0.3">
      <c r="A2767" s="46">
        <f t="shared" si="135"/>
        <v>9.1599999999999966</v>
      </c>
      <c r="B2767" s="47" t="s">
        <v>1806</v>
      </c>
      <c r="C2767" s="48" t="s">
        <v>403</v>
      </c>
      <c r="D2767" s="49">
        <v>4</v>
      </c>
      <c r="E2767" s="329">
        <v>499.34</v>
      </c>
      <c r="F2767" s="50">
        <f t="shared" si="136"/>
        <v>1997.36</v>
      </c>
      <c r="G2767" s="50">
        <v>214.67</v>
      </c>
      <c r="H2767" s="50">
        <v>858.68</v>
      </c>
    </row>
    <row r="2768" spans="1:8" ht="16.5" customHeight="1" outlineLevel="2" x14ac:dyDescent="0.3">
      <c r="A2768" s="46">
        <f t="shared" si="135"/>
        <v>9.1699999999999964</v>
      </c>
      <c r="B2768" s="47" t="s">
        <v>1807</v>
      </c>
      <c r="C2768" s="48" t="s">
        <v>403</v>
      </c>
      <c r="D2768" s="49">
        <v>4</v>
      </c>
      <c r="E2768" s="329">
        <v>1665.06</v>
      </c>
      <c r="F2768" s="50">
        <f t="shared" si="136"/>
        <v>6660.24</v>
      </c>
      <c r="G2768" s="50">
        <v>2200.4699999999998</v>
      </c>
      <c r="H2768" s="50">
        <v>8801.8799999999992</v>
      </c>
    </row>
    <row r="2769" spans="1:8" ht="16.5" customHeight="1" outlineLevel="2" x14ac:dyDescent="0.3">
      <c r="A2769" s="46">
        <f t="shared" si="135"/>
        <v>9.1799999999999962</v>
      </c>
      <c r="B2769" s="47" t="s">
        <v>1808</v>
      </c>
      <c r="C2769" s="48" t="s">
        <v>403</v>
      </c>
      <c r="D2769" s="49">
        <v>6</v>
      </c>
      <c r="E2769" s="329">
        <v>1865.04</v>
      </c>
      <c r="F2769" s="50">
        <f t="shared" si="136"/>
        <v>11190.24</v>
      </c>
      <c r="G2769" s="50">
        <v>1757.25</v>
      </c>
      <c r="H2769" s="50">
        <v>10543.5</v>
      </c>
    </row>
    <row r="2770" spans="1:8" ht="16.5" customHeight="1" outlineLevel="2" x14ac:dyDescent="0.3">
      <c r="A2770" s="46">
        <f t="shared" si="135"/>
        <v>9.1899999999999959</v>
      </c>
      <c r="B2770" s="47" t="s">
        <v>1809</v>
      </c>
      <c r="C2770" s="48" t="s">
        <v>403</v>
      </c>
      <c r="D2770" s="49">
        <v>44</v>
      </c>
      <c r="E2770" s="329">
        <v>158.33000000000001</v>
      </c>
      <c r="F2770" s="50">
        <f t="shared" si="136"/>
        <v>6966.52</v>
      </c>
      <c r="G2770" s="50">
        <v>47.94</v>
      </c>
      <c r="H2770" s="50">
        <v>2109.36</v>
      </c>
    </row>
    <row r="2771" spans="1:8" ht="16.5" customHeight="1" outlineLevel="2" x14ac:dyDescent="0.3">
      <c r="A2771" s="46">
        <f t="shared" si="135"/>
        <v>9.1999999999999957</v>
      </c>
      <c r="B2771" s="47" t="s">
        <v>1810</v>
      </c>
      <c r="C2771" s="48" t="s">
        <v>403</v>
      </c>
      <c r="D2771" s="49">
        <v>38</v>
      </c>
      <c r="E2771" s="329">
        <v>88.33</v>
      </c>
      <c r="F2771" s="50">
        <f t="shared" si="136"/>
        <v>3356.54</v>
      </c>
      <c r="G2771" s="50">
        <v>33.79</v>
      </c>
      <c r="H2771" s="50">
        <v>1284.02</v>
      </c>
    </row>
    <row r="2772" spans="1:8" ht="16.5" customHeight="1" outlineLevel="2" x14ac:dyDescent="0.3">
      <c r="A2772" s="46">
        <f t="shared" si="135"/>
        <v>9.2099999999999955</v>
      </c>
      <c r="B2772" s="47" t="s">
        <v>1811</v>
      </c>
      <c r="C2772" s="48" t="s">
        <v>403</v>
      </c>
      <c r="D2772" s="49">
        <v>122</v>
      </c>
      <c r="E2772" s="329">
        <v>34.369999999999997</v>
      </c>
      <c r="F2772" s="50">
        <f t="shared" si="136"/>
        <v>4193.1399999999994</v>
      </c>
      <c r="G2772" s="50">
        <v>9.1999999999999993</v>
      </c>
      <c r="H2772" s="50">
        <v>1122.4000000000001</v>
      </c>
    </row>
    <row r="2773" spans="1:8" ht="16.5" customHeight="1" outlineLevel="2" x14ac:dyDescent="0.3">
      <c r="A2773" s="46">
        <f t="shared" si="135"/>
        <v>9.2199999999999953</v>
      </c>
      <c r="B2773" s="47" t="s">
        <v>1812</v>
      </c>
      <c r="C2773" s="48" t="s">
        <v>403</v>
      </c>
      <c r="D2773" s="49">
        <v>85</v>
      </c>
      <c r="E2773" s="329">
        <v>54.81</v>
      </c>
      <c r="F2773" s="50">
        <f t="shared" si="136"/>
        <v>4658.8500000000004</v>
      </c>
      <c r="G2773" s="50">
        <v>17.28</v>
      </c>
      <c r="H2773" s="50">
        <v>1468.8</v>
      </c>
    </row>
    <row r="2774" spans="1:8" ht="16.5" customHeight="1" outlineLevel="2" x14ac:dyDescent="0.3">
      <c r="A2774" s="46">
        <f t="shared" si="135"/>
        <v>9.2299999999999951</v>
      </c>
      <c r="B2774" s="47" t="s">
        <v>1571</v>
      </c>
      <c r="C2774" s="48" t="s">
        <v>1027</v>
      </c>
      <c r="D2774" s="49">
        <v>1</v>
      </c>
      <c r="E2774" s="329">
        <v>9366.07</v>
      </c>
      <c r="F2774" s="50">
        <f t="shared" si="136"/>
        <v>9366.07</v>
      </c>
      <c r="G2774" s="50">
        <v>3349.68</v>
      </c>
      <c r="H2774" s="50">
        <v>3349.68</v>
      </c>
    </row>
    <row r="2775" spans="1:8" ht="16.5" customHeight="1" outlineLevel="2" x14ac:dyDescent="0.3">
      <c r="A2775" s="132"/>
      <c r="B2775" s="133"/>
      <c r="C2775" s="134"/>
      <c r="D2775" s="132"/>
      <c r="E2775" s="138"/>
      <c r="F2775" s="135">
        <f t="shared" si="136"/>
        <v>0</v>
      </c>
      <c r="G2775" s="138"/>
      <c r="H2775" s="135"/>
    </row>
    <row r="2776" spans="1:8" ht="16.5" customHeight="1" outlineLevel="1" x14ac:dyDescent="0.3">
      <c r="A2776" s="56">
        <v>10</v>
      </c>
      <c r="B2776" s="57" t="s">
        <v>1813</v>
      </c>
      <c r="C2776" s="58"/>
      <c r="D2776" s="59"/>
      <c r="E2776" s="60"/>
      <c r="F2776" s="90">
        <f>SUM(F2777:F2793)</f>
        <v>86267.72</v>
      </c>
      <c r="G2776" s="60"/>
      <c r="H2776" s="90">
        <f>SUM(H2777:H2793)</f>
        <v>45997.3</v>
      </c>
    </row>
    <row r="2777" spans="1:8" ht="16.5" customHeight="1" outlineLevel="2" x14ac:dyDescent="0.3">
      <c r="A2777" s="46">
        <f>A2776+0.01</f>
        <v>10.01</v>
      </c>
      <c r="B2777" s="47" t="s">
        <v>1814</v>
      </c>
      <c r="C2777" s="48" t="s">
        <v>16</v>
      </c>
      <c r="D2777" s="49">
        <v>26</v>
      </c>
      <c r="E2777" s="329">
        <v>193.59</v>
      </c>
      <c r="F2777" s="50">
        <f t="shared" si="136"/>
        <v>5033.34</v>
      </c>
      <c r="G2777" s="50">
        <v>145.07</v>
      </c>
      <c r="H2777" s="50">
        <v>3771.82</v>
      </c>
    </row>
    <row r="2778" spans="1:8" ht="16.5" customHeight="1" outlineLevel="2" x14ac:dyDescent="0.3">
      <c r="A2778" s="46">
        <f t="shared" ref="A2778:A2793" si="137">A2777+0.01</f>
        <v>10.02</v>
      </c>
      <c r="B2778" s="47" t="s">
        <v>1815</v>
      </c>
      <c r="C2778" s="48" t="s">
        <v>16</v>
      </c>
      <c r="D2778" s="49">
        <v>232</v>
      </c>
      <c r="E2778" s="329">
        <v>105.29</v>
      </c>
      <c r="F2778" s="50">
        <f t="shared" si="136"/>
        <v>24427.280000000002</v>
      </c>
      <c r="G2778" s="50">
        <v>55.28</v>
      </c>
      <c r="H2778" s="50">
        <v>12824.96</v>
      </c>
    </row>
    <row r="2779" spans="1:8" ht="16.5" customHeight="1" outlineLevel="2" x14ac:dyDescent="0.3">
      <c r="A2779" s="46">
        <f t="shared" si="137"/>
        <v>10.029999999999999</v>
      </c>
      <c r="B2779" s="47" t="s">
        <v>1816</v>
      </c>
      <c r="C2779" s="48" t="s">
        <v>16</v>
      </c>
      <c r="D2779" s="49">
        <v>12</v>
      </c>
      <c r="E2779" s="329">
        <v>77.290000000000006</v>
      </c>
      <c r="F2779" s="50">
        <f t="shared" si="136"/>
        <v>927.48</v>
      </c>
      <c r="G2779" s="50">
        <v>39.450000000000003</v>
      </c>
      <c r="H2779" s="50">
        <v>473.4</v>
      </c>
    </row>
    <row r="2780" spans="1:8" ht="16.5" customHeight="1" outlineLevel="2" x14ac:dyDescent="0.3">
      <c r="A2780" s="46">
        <f t="shared" si="137"/>
        <v>10.039999999999999</v>
      </c>
      <c r="B2780" s="47" t="s">
        <v>1817</v>
      </c>
      <c r="C2780" s="48" t="s">
        <v>16</v>
      </c>
      <c r="D2780" s="49">
        <v>214</v>
      </c>
      <c r="E2780" s="329">
        <v>59.14</v>
      </c>
      <c r="F2780" s="50">
        <f t="shared" si="136"/>
        <v>12655.960000000001</v>
      </c>
      <c r="G2780" s="50">
        <v>23.06</v>
      </c>
      <c r="H2780" s="50">
        <v>4934.84</v>
      </c>
    </row>
    <row r="2781" spans="1:8" ht="16.5" customHeight="1" outlineLevel="2" x14ac:dyDescent="0.3">
      <c r="A2781" s="46">
        <f t="shared" si="137"/>
        <v>10.049999999999999</v>
      </c>
      <c r="B2781" s="47" t="s">
        <v>1818</v>
      </c>
      <c r="C2781" s="48" t="s">
        <v>403</v>
      </c>
      <c r="D2781" s="49">
        <v>18</v>
      </c>
      <c r="E2781" s="329">
        <v>58.21</v>
      </c>
      <c r="F2781" s="50">
        <f t="shared" si="136"/>
        <v>1047.78</v>
      </c>
      <c r="G2781" s="50">
        <v>32.520000000000003</v>
      </c>
      <c r="H2781" s="50">
        <v>585.36</v>
      </c>
    </row>
    <row r="2782" spans="1:8" ht="16.5" customHeight="1" outlineLevel="2" x14ac:dyDescent="0.3">
      <c r="A2782" s="46">
        <f t="shared" si="137"/>
        <v>10.059999999999999</v>
      </c>
      <c r="B2782" s="47" t="s">
        <v>1819</v>
      </c>
      <c r="C2782" s="48" t="s">
        <v>403</v>
      </c>
      <c r="D2782" s="49">
        <v>144</v>
      </c>
      <c r="E2782" s="329">
        <v>56.77</v>
      </c>
      <c r="F2782" s="50">
        <f t="shared" si="136"/>
        <v>8174.88</v>
      </c>
      <c r="G2782" s="50">
        <v>47.97</v>
      </c>
      <c r="H2782" s="50">
        <v>6907.68</v>
      </c>
    </row>
    <row r="2783" spans="1:8" ht="16.5" customHeight="1" outlineLevel="2" x14ac:dyDescent="0.3">
      <c r="A2783" s="46">
        <f t="shared" si="137"/>
        <v>10.069999999999999</v>
      </c>
      <c r="B2783" s="47" t="s">
        <v>1820</v>
      </c>
      <c r="C2783" s="48" t="s">
        <v>403</v>
      </c>
      <c r="D2783" s="49">
        <v>2</v>
      </c>
      <c r="E2783" s="329">
        <v>33.42</v>
      </c>
      <c r="F2783" s="50">
        <f t="shared" si="136"/>
        <v>66.84</v>
      </c>
      <c r="G2783" s="50">
        <v>8.06</v>
      </c>
      <c r="H2783" s="50">
        <v>16.12</v>
      </c>
    </row>
    <row r="2784" spans="1:8" ht="16.5" customHeight="1" outlineLevel="2" x14ac:dyDescent="0.3">
      <c r="A2784" s="46">
        <f t="shared" si="137"/>
        <v>10.079999999999998</v>
      </c>
      <c r="B2784" s="47" t="s">
        <v>1821</v>
      </c>
      <c r="C2784" s="48" t="s">
        <v>403</v>
      </c>
      <c r="D2784" s="49">
        <v>2</v>
      </c>
      <c r="E2784" s="329">
        <v>35.54</v>
      </c>
      <c r="F2784" s="50">
        <f t="shared" si="136"/>
        <v>71.08</v>
      </c>
      <c r="G2784" s="50">
        <v>11.13</v>
      </c>
      <c r="H2784" s="50">
        <v>22.26</v>
      </c>
    </row>
    <row r="2785" spans="1:8" ht="16.5" customHeight="1" outlineLevel="2" x14ac:dyDescent="0.3">
      <c r="A2785" s="46">
        <f t="shared" si="137"/>
        <v>10.089999999999998</v>
      </c>
      <c r="B2785" s="47" t="s">
        <v>1822</v>
      </c>
      <c r="C2785" s="48" t="s">
        <v>403</v>
      </c>
      <c r="D2785" s="49">
        <v>9</v>
      </c>
      <c r="E2785" s="329">
        <v>809.21</v>
      </c>
      <c r="F2785" s="50">
        <f t="shared" si="136"/>
        <v>7282.89</v>
      </c>
      <c r="G2785" s="50">
        <v>657.52</v>
      </c>
      <c r="H2785" s="50">
        <v>5917.68</v>
      </c>
    </row>
    <row r="2786" spans="1:8" ht="16.5" customHeight="1" outlineLevel="2" x14ac:dyDescent="0.3">
      <c r="A2786" s="46">
        <f t="shared" si="137"/>
        <v>10.099999999999998</v>
      </c>
      <c r="B2786" s="47" t="s">
        <v>1823</v>
      </c>
      <c r="C2786" s="48" t="s">
        <v>403</v>
      </c>
      <c r="D2786" s="49">
        <v>54</v>
      </c>
      <c r="E2786" s="329">
        <v>45.61</v>
      </c>
      <c r="F2786" s="50">
        <f t="shared" si="136"/>
        <v>2462.94</v>
      </c>
      <c r="G2786" s="50">
        <v>9.11</v>
      </c>
      <c r="H2786" s="50">
        <v>491.94</v>
      </c>
    </row>
    <row r="2787" spans="1:8" ht="16.5" customHeight="1" outlineLevel="2" x14ac:dyDescent="0.3">
      <c r="A2787" s="46">
        <f t="shared" si="137"/>
        <v>10.109999999999998</v>
      </c>
      <c r="B2787" s="47" t="s">
        <v>1824</v>
      </c>
      <c r="C2787" s="48" t="s">
        <v>403</v>
      </c>
      <c r="D2787" s="49">
        <v>9</v>
      </c>
      <c r="E2787" s="329">
        <v>71.11</v>
      </c>
      <c r="F2787" s="50">
        <f t="shared" si="136"/>
        <v>639.99</v>
      </c>
      <c r="G2787" s="50">
        <v>17.23</v>
      </c>
      <c r="H2787" s="50">
        <v>155.07</v>
      </c>
    </row>
    <row r="2788" spans="1:8" ht="16.5" customHeight="1" outlineLevel="2" x14ac:dyDescent="0.3">
      <c r="A2788" s="46">
        <f t="shared" si="137"/>
        <v>10.119999999999997</v>
      </c>
      <c r="B2788" s="47" t="s">
        <v>1825</v>
      </c>
      <c r="C2788" s="48" t="s">
        <v>403</v>
      </c>
      <c r="D2788" s="49">
        <v>2</v>
      </c>
      <c r="E2788" s="329">
        <v>55.8</v>
      </c>
      <c r="F2788" s="50">
        <f t="shared" si="136"/>
        <v>111.6</v>
      </c>
      <c r="G2788" s="50">
        <v>10.71</v>
      </c>
      <c r="H2788" s="50">
        <v>21.42</v>
      </c>
    </row>
    <row r="2789" spans="1:8" ht="16.5" customHeight="1" outlineLevel="2" x14ac:dyDescent="0.3">
      <c r="A2789" s="46">
        <f t="shared" si="137"/>
        <v>10.129999999999997</v>
      </c>
      <c r="B2789" s="47" t="s">
        <v>1826</v>
      </c>
      <c r="C2789" s="48" t="s">
        <v>403</v>
      </c>
      <c r="D2789" s="49">
        <v>64</v>
      </c>
      <c r="E2789" s="329">
        <v>185.94</v>
      </c>
      <c r="F2789" s="50">
        <f t="shared" si="136"/>
        <v>11900.16</v>
      </c>
      <c r="G2789" s="50">
        <v>76.84</v>
      </c>
      <c r="H2789" s="50">
        <v>4917.76</v>
      </c>
    </row>
    <row r="2790" spans="1:8" ht="16.5" customHeight="1" outlineLevel="2" x14ac:dyDescent="0.3">
      <c r="A2790" s="46">
        <f t="shared" si="137"/>
        <v>10.139999999999997</v>
      </c>
      <c r="B2790" s="47" t="s">
        <v>1827</v>
      </c>
      <c r="C2790" s="48" t="s">
        <v>403</v>
      </c>
      <c r="D2790" s="49">
        <v>9</v>
      </c>
      <c r="E2790" s="329">
        <v>42.76</v>
      </c>
      <c r="F2790" s="50">
        <f t="shared" si="136"/>
        <v>384.84</v>
      </c>
      <c r="G2790" s="50">
        <v>9.18</v>
      </c>
      <c r="H2790" s="50">
        <v>82.62</v>
      </c>
    </row>
    <row r="2791" spans="1:8" ht="16.5" customHeight="1" outlineLevel="2" x14ac:dyDescent="0.3">
      <c r="A2791" s="46">
        <f t="shared" si="137"/>
        <v>10.149999999999997</v>
      </c>
      <c r="B2791" s="47" t="s">
        <v>1828</v>
      </c>
      <c r="C2791" s="48" t="s">
        <v>403</v>
      </c>
      <c r="D2791" s="49">
        <v>9</v>
      </c>
      <c r="E2791" s="329">
        <v>58.81</v>
      </c>
      <c r="F2791" s="50">
        <f t="shared" si="136"/>
        <v>529.29</v>
      </c>
      <c r="G2791" s="50">
        <v>16.940000000000001</v>
      </c>
      <c r="H2791" s="50">
        <v>152.46</v>
      </c>
    </row>
    <row r="2792" spans="1:8" ht="16.5" customHeight="1" outlineLevel="2" x14ac:dyDescent="0.3">
      <c r="A2792" s="46">
        <f t="shared" si="137"/>
        <v>10.159999999999997</v>
      </c>
      <c r="B2792" s="47" t="s">
        <v>1829</v>
      </c>
      <c r="C2792" s="48" t="s">
        <v>403</v>
      </c>
      <c r="D2792" s="49">
        <v>9</v>
      </c>
      <c r="E2792" s="329">
        <v>131.69999999999999</v>
      </c>
      <c r="F2792" s="50">
        <f t="shared" si="136"/>
        <v>1185.3</v>
      </c>
      <c r="G2792" s="50">
        <v>71.23</v>
      </c>
      <c r="H2792" s="50">
        <v>641.07000000000005</v>
      </c>
    </row>
    <row r="2793" spans="1:8" ht="16.5" customHeight="1" outlineLevel="2" x14ac:dyDescent="0.3">
      <c r="A2793" s="46">
        <f t="shared" si="137"/>
        <v>10.169999999999996</v>
      </c>
      <c r="B2793" s="47" t="s">
        <v>1571</v>
      </c>
      <c r="C2793" s="48" t="s">
        <v>1027</v>
      </c>
      <c r="D2793" s="49">
        <v>1</v>
      </c>
      <c r="E2793" s="329">
        <v>9366.07</v>
      </c>
      <c r="F2793" s="50">
        <f t="shared" si="136"/>
        <v>9366.07</v>
      </c>
      <c r="G2793" s="50">
        <v>4080.84</v>
      </c>
      <c r="H2793" s="50">
        <v>4080.84</v>
      </c>
    </row>
    <row r="2794" spans="1:8" ht="16.5" customHeight="1" outlineLevel="2" x14ac:dyDescent="0.3">
      <c r="A2794" s="132"/>
      <c r="B2794" s="133"/>
      <c r="C2794" s="134"/>
      <c r="D2794" s="132"/>
      <c r="E2794" s="138"/>
      <c r="F2794" s="135">
        <f t="shared" si="136"/>
        <v>0</v>
      </c>
      <c r="G2794" s="138"/>
      <c r="H2794" s="135"/>
    </row>
    <row r="2795" spans="1:8" ht="16.5" customHeight="1" outlineLevel="1" x14ac:dyDescent="0.3">
      <c r="A2795" s="56">
        <v>11</v>
      </c>
      <c r="B2795" s="57" t="s">
        <v>1830</v>
      </c>
      <c r="C2795" s="58"/>
      <c r="D2795" s="59"/>
      <c r="E2795" s="60"/>
      <c r="F2795" s="90">
        <f>SUM(F2796:F2822)</f>
        <v>62066.939999999988</v>
      </c>
      <c r="G2795" s="60"/>
      <c r="H2795" s="90">
        <f>SUM(H2796:H2822)</f>
        <v>48692.770000000004</v>
      </c>
    </row>
    <row r="2796" spans="1:8" ht="16.5" customHeight="1" outlineLevel="2" x14ac:dyDescent="0.3">
      <c r="A2796" s="46">
        <f>A2795+0.01</f>
        <v>11.01</v>
      </c>
      <c r="B2796" s="47" t="s">
        <v>1831</v>
      </c>
      <c r="C2796" s="48" t="s">
        <v>16</v>
      </c>
      <c r="D2796" s="49">
        <v>60</v>
      </c>
      <c r="E2796" s="329">
        <v>215.96</v>
      </c>
      <c r="F2796" s="50">
        <f t="shared" si="136"/>
        <v>12957.6</v>
      </c>
      <c r="G2796" s="50">
        <v>257.89</v>
      </c>
      <c r="H2796" s="50">
        <v>15473.4</v>
      </c>
    </row>
    <row r="2797" spans="1:8" ht="16.5" customHeight="1" outlineLevel="2" x14ac:dyDescent="0.3">
      <c r="A2797" s="46">
        <f t="shared" ref="A2797:A2822" si="138">A2796+0.01</f>
        <v>11.02</v>
      </c>
      <c r="B2797" s="47" t="s">
        <v>1832</v>
      </c>
      <c r="C2797" s="48" t="s">
        <v>16</v>
      </c>
      <c r="D2797" s="49">
        <v>18</v>
      </c>
      <c r="E2797" s="329">
        <v>209.01</v>
      </c>
      <c r="F2797" s="50">
        <f t="shared" si="136"/>
        <v>3762.18</v>
      </c>
      <c r="G2797" s="50">
        <v>148.38999999999999</v>
      </c>
      <c r="H2797" s="50">
        <v>2671.02</v>
      </c>
    </row>
    <row r="2798" spans="1:8" ht="16.5" customHeight="1" outlineLevel="2" x14ac:dyDescent="0.3">
      <c r="A2798" s="46">
        <f t="shared" si="138"/>
        <v>11.03</v>
      </c>
      <c r="B2798" s="47" t="s">
        <v>1833</v>
      </c>
      <c r="C2798" s="48" t="s">
        <v>16</v>
      </c>
      <c r="D2798" s="49">
        <v>18</v>
      </c>
      <c r="E2798" s="329">
        <v>105.29</v>
      </c>
      <c r="F2798" s="50">
        <f t="shared" si="136"/>
        <v>1895.22</v>
      </c>
      <c r="G2798" s="50">
        <v>79.55</v>
      </c>
      <c r="H2798" s="50">
        <v>1431.9</v>
      </c>
    </row>
    <row r="2799" spans="1:8" ht="16.5" customHeight="1" outlineLevel="2" x14ac:dyDescent="0.3">
      <c r="A2799" s="46">
        <f t="shared" si="138"/>
        <v>11.04</v>
      </c>
      <c r="B2799" s="47" t="s">
        <v>1814</v>
      </c>
      <c r="C2799" s="48" t="s">
        <v>16</v>
      </c>
      <c r="D2799" s="49">
        <v>62</v>
      </c>
      <c r="E2799" s="329">
        <v>193.59</v>
      </c>
      <c r="F2799" s="50">
        <f t="shared" si="136"/>
        <v>12002.58</v>
      </c>
      <c r="G2799" s="50">
        <v>145.07</v>
      </c>
      <c r="H2799" s="50">
        <v>8994.34</v>
      </c>
    </row>
    <row r="2800" spans="1:8" ht="16.5" customHeight="1" outlineLevel="2" x14ac:dyDescent="0.3">
      <c r="A2800" s="46">
        <f t="shared" si="138"/>
        <v>11.049999999999999</v>
      </c>
      <c r="B2800" s="47" t="s">
        <v>1815</v>
      </c>
      <c r="C2800" s="48" t="s">
        <v>16</v>
      </c>
      <c r="D2800" s="49">
        <v>24</v>
      </c>
      <c r="E2800" s="329">
        <v>105.29</v>
      </c>
      <c r="F2800" s="50">
        <f t="shared" si="136"/>
        <v>2526.96</v>
      </c>
      <c r="G2800" s="50">
        <v>55.28</v>
      </c>
      <c r="H2800" s="50">
        <v>1326.72</v>
      </c>
    </row>
    <row r="2801" spans="1:8" ht="16.5" customHeight="1" outlineLevel="2" x14ac:dyDescent="0.3">
      <c r="A2801" s="46">
        <f t="shared" si="138"/>
        <v>11.059999999999999</v>
      </c>
      <c r="B2801" s="47" t="s">
        <v>1817</v>
      </c>
      <c r="C2801" s="48" t="s">
        <v>16</v>
      </c>
      <c r="D2801" s="49">
        <v>18</v>
      </c>
      <c r="E2801" s="329">
        <v>59.14</v>
      </c>
      <c r="F2801" s="50">
        <f t="shared" si="136"/>
        <v>1064.52</v>
      </c>
      <c r="G2801" s="50">
        <v>23.06</v>
      </c>
      <c r="H2801" s="50">
        <v>415.08</v>
      </c>
    </row>
    <row r="2802" spans="1:8" ht="16.5" customHeight="1" outlineLevel="2" x14ac:dyDescent="0.3">
      <c r="A2802" s="46">
        <f t="shared" si="138"/>
        <v>11.069999999999999</v>
      </c>
      <c r="B2802" s="47" t="s">
        <v>1834</v>
      </c>
      <c r="C2802" s="48" t="s">
        <v>403</v>
      </c>
      <c r="D2802" s="49">
        <v>3</v>
      </c>
      <c r="E2802" s="329">
        <v>188.61</v>
      </c>
      <c r="F2802" s="50">
        <f t="shared" si="136"/>
        <v>565.83000000000004</v>
      </c>
      <c r="G2802" s="50">
        <v>307.52999999999997</v>
      </c>
      <c r="H2802" s="50">
        <v>922.59</v>
      </c>
    </row>
    <row r="2803" spans="1:8" ht="16.5" customHeight="1" outlineLevel="2" x14ac:dyDescent="0.3">
      <c r="A2803" s="46">
        <f t="shared" si="138"/>
        <v>11.079999999999998</v>
      </c>
      <c r="B2803" s="47" t="s">
        <v>1835</v>
      </c>
      <c r="C2803" s="48" t="s">
        <v>403</v>
      </c>
      <c r="D2803" s="49">
        <v>18</v>
      </c>
      <c r="E2803" s="329">
        <v>113.04</v>
      </c>
      <c r="F2803" s="50">
        <f t="shared" si="136"/>
        <v>2034.72</v>
      </c>
      <c r="G2803" s="50">
        <v>106.61</v>
      </c>
      <c r="H2803" s="50">
        <v>1918.98</v>
      </c>
    </row>
    <row r="2804" spans="1:8" ht="16.5" customHeight="1" outlineLevel="2" x14ac:dyDescent="0.3">
      <c r="A2804" s="46">
        <f t="shared" si="138"/>
        <v>11.089999999999998</v>
      </c>
      <c r="B2804" s="47" t="s">
        <v>1819</v>
      </c>
      <c r="C2804" s="48" t="s">
        <v>403</v>
      </c>
      <c r="D2804" s="49">
        <v>18</v>
      </c>
      <c r="E2804" s="329">
        <v>56.77</v>
      </c>
      <c r="F2804" s="50">
        <f t="shared" si="136"/>
        <v>1021.86</v>
      </c>
      <c r="G2804" s="50">
        <v>72.180000000000007</v>
      </c>
      <c r="H2804" s="50">
        <v>1299.24</v>
      </c>
    </row>
    <row r="2805" spans="1:8" ht="16.5" customHeight="1" outlineLevel="2" x14ac:dyDescent="0.3">
      <c r="A2805" s="46">
        <f t="shared" si="138"/>
        <v>11.099999999999998</v>
      </c>
      <c r="B2805" s="47" t="s">
        <v>1821</v>
      </c>
      <c r="C2805" s="48" t="s">
        <v>403</v>
      </c>
      <c r="D2805" s="49">
        <v>5</v>
      </c>
      <c r="E2805" s="329">
        <v>35.54</v>
      </c>
      <c r="F2805" s="50">
        <f t="shared" si="136"/>
        <v>177.7</v>
      </c>
      <c r="G2805" s="50">
        <v>17.03</v>
      </c>
      <c r="H2805" s="50">
        <v>85.15</v>
      </c>
    </row>
    <row r="2806" spans="1:8" ht="16.5" customHeight="1" outlineLevel="2" x14ac:dyDescent="0.3">
      <c r="A2806" s="46">
        <f t="shared" si="138"/>
        <v>11.109999999999998</v>
      </c>
      <c r="B2806" s="47" t="s">
        <v>1836</v>
      </c>
      <c r="C2806" s="48" t="s">
        <v>403</v>
      </c>
      <c r="D2806" s="49">
        <v>2</v>
      </c>
      <c r="E2806" s="329">
        <v>359.44</v>
      </c>
      <c r="F2806" s="50">
        <f t="shared" si="136"/>
        <v>718.88</v>
      </c>
      <c r="G2806" s="50">
        <v>716.74</v>
      </c>
      <c r="H2806" s="50">
        <v>1433.48</v>
      </c>
    </row>
    <row r="2807" spans="1:8" ht="16.5" customHeight="1" outlineLevel="2" x14ac:dyDescent="0.3">
      <c r="A2807" s="46">
        <f t="shared" si="138"/>
        <v>11.119999999999997</v>
      </c>
      <c r="B2807" s="47" t="s">
        <v>1837</v>
      </c>
      <c r="C2807" s="48" t="s">
        <v>403</v>
      </c>
      <c r="D2807" s="49">
        <v>4</v>
      </c>
      <c r="E2807" s="329">
        <v>311.43</v>
      </c>
      <c r="F2807" s="50">
        <f t="shared" si="136"/>
        <v>1245.72</v>
      </c>
      <c r="G2807" s="50">
        <v>191.16</v>
      </c>
      <c r="H2807" s="50">
        <v>764.64</v>
      </c>
    </row>
    <row r="2808" spans="1:8" ht="16.5" customHeight="1" outlineLevel="2" x14ac:dyDescent="0.3">
      <c r="A2808" s="46">
        <f t="shared" si="138"/>
        <v>11.129999999999997</v>
      </c>
      <c r="B2808" s="47" t="s">
        <v>1838</v>
      </c>
      <c r="C2808" s="48" t="s">
        <v>403</v>
      </c>
      <c r="D2808" s="49">
        <v>12</v>
      </c>
      <c r="E2808" s="329">
        <v>147.26</v>
      </c>
      <c r="F2808" s="50">
        <f t="shared" si="136"/>
        <v>1767.12</v>
      </c>
      <c r="G2808" s="50">
        <v>34.93</v>
      </c>
      <c r="H2808" s="50">
        <v>419.16</v>
      </c>
    </row>
    <row r="2809" spans="1:8" ht="16.5" customHeight="1" outlineLevel="2" x14ac:dyDescent="0.3">
      <c r="A2809" s="46">
        <f t="shared" si="138"/>
        <v>11.139999999999997</v>
      </c>
      <c r="B2809" s="47" t="s">
        <v>1825</v>
      </c>
      <c r="C2809" s="48" t="s">
        <v>403</v>
      </c>
      <c r="D2809" s="49">
        <v>2</v>
      </c>
      <c r="E2809" s="329">
        <v>64.8</v>
      </c>
      <c r="F2809" s="50">
        <f t="shared" si="136"/>
        <v>129.6</v>
      </c>
      <c r="G2809" s="50">
        <v>10.71</v>
      </c>
      <c r="H2809" s="50">
        <v>21.42</v>
      </c>
    </row>
    <row r="2810" spans="1:8" ht="16.5" customHeight="1" outlineLevel="2" x14ac:dyDescent="0.3">
      <c r="A2810" s="46">
        <f t="shared" si="138"/>
        <v>11.149999999999997</v>
      </c>
      <c r="B2810" s="47" t="s">
        <v>1839</v>
      </c>
      <c r="C2810" s="48" t="s">
        <v>403</v>
      </c>
      <c r="D2810" s="49">
        <v>4</v>
      </c>
      <c r="E2810" s="329">
        <v>417.55</v>
      </c>
      <c r="F2810" s="50">
        <f t="shared" si="136"/>
        <v>1670.2</v>
      </c>
      <c r="G2810" s="50">
        <v>268.17</v>
      </c>
      <c r="H2810" s="50">
        <v>1072.68</v>
      </c>
    </row>
    <row r="2811" spans="1:8" ht="16.5" customHeight="1" outlineLevel="2" x14ac:dyDescent="0.3">
      <c r="A2811" s="46">
        <f t="shared" si="138"/>
        <v>11.159999999999997</v>
      </c>
      <c r="B2811" s="47" t="s">
        <v>1826</v>
      </c>
      <c r="C2811" s="48" t="s">
        <v>403</v>
      </c>
      <c r="D2811" s="49">
        <v>10</v>
      </c>
      <c r="E2811" s="329">
        <v>185.94</v>
      </c>
      <c r="F2811" s="50">
        <f t="shared" si="136"/>
        <v>1859.4</v>
      </c>
      <c r="G2811" s="50">
        <v>79.86</v>
      </c>
      <c r="H2811" s="50">
        <v>798.6</v>
      </c>
    </row>
    <row r="2812" spans="1:8" ht="16.5" customHeight="1" outlineLevel="2" x14ac:dyDescent="0.3">
      <c r="A2812" s="46">
        <f t="shared" si="138"/>
        <v>11.169999999999996</v>
      </c>
      <c r="B2812" s="47" t="s">
        <v>1840</v>
      </c>
      <c r="C2812" s="48" t="s">
        <v>403</v>
      </c>
      <c r="D2812" s="49">
        <v>1</v>
      </c>
      <c r="E2812" s="329">
        <v>113.34</v>
      </c>
      <c r="F2812" s="50">
        <f t="shared" si="136"/>
        <v>113.34</v>
      </c>
      <c r="G2812" s="50">
        <v>20.84</v>
      </c>
      <c r="H2812" s="50">
        <v>20.84</v>
      </c>
    </row>
    <row r="2813" spans="1:8" ht="16.5" customHeight="1" outlineLevel="2" x14ac:dyDescent="0.3">
      <c r="A2813" s="46">
        <f t="shared" si="138"/>
        <v>11.179999999999996</v>
      </c>
      <c r="B2813" s="47" t="s">
        <v>1841</v>
      </c>
      <c r="C2813" s="48" t="s">
        <v>403</v>
      </c>
      <c r="D2813" s="49">
        <v>1</v>
      </c>
      <c r="E2813" s="329">
        <v>180.1</v>
      </c>
      <c r="F2813" s="50">
        <f t="shared" si="136"/>
        <v>180.1</v>
      </c>
      <c r="G2813" s="50">
        <v>254.02</v>
      </c>
      <c r="H2813" s="50">
        <v>254.02</v>
      </c>
    </row>
    <row r="2814" spans="1:8" ht="16.5" customHeight="1" outlineLevel="2" x14ac:dyDescent="0.3">
      <c r="A2814" s="46">
        <f t="shared" si="138"/>
        <v>11.189999999999996</v>
      </c>
      <c r="B2814" s="47" t="s">
        <v>1842</v>
      </c>
      <c r="C2814" s="48" t="s">
        <v>403</v>
      </c>
      <c r="D2814" s="49">
        <v>6</v>
      </c>
      <c r="E2814" s="329">
        <v>203.24</v>
      </c>
      <c r="F2814" s="50">
        <f t="shared" si="136"/>
        <v>1219.44</v>
      </c>
      <c r="G2814" s="50">
        <v>215.33</v>
      </c>
      <c r="H2814" s="50">
        <v>1291.98</v>
      </c>
    </row>
    <row r="2815" spans="1:8" ht="16.5" customHeight="1" outlineLevel="2" x14ac:dyDescent="0.3">
      <c r="A2815" s="46">
        <f t="shared" si="138"/>
        <v>11.199999999999996</v>
      </c>
      <c r="B2815" s="47" t="s">
        <v>1843</v>
      </c>
      <c r="C2815" s="48" t="s">
        <v>403</v>
      </c>
      <c r="D2815" s="49">
        <v>14</v>
      </c>
      <c r="E2815" s="329">
        <v>128.44</v>
      </c>
      <c r="F2815" s="50">
        <f t="shared" si="136"/>
        <v>1798.1599999999999</v>
      </c>
      <c r="G2815" s="50">
        <v>31.91</v>
      </c>
      <c r="H2815" s="50">
        <v>446.74</v>
      </c>
    </row>
    <row r="2816" spans="1:8" ht="16.5" customHeight="1" outlineLevel="2" x14ac:dyDescent="0.3">
      <c r="A2816" s="46">
        <f t="shared" si="138"/>
        <v>11.209999999999996</v>
      </c>
      <c r="B2816" s="47" t="s">
        <v>1844</v>
      </c>
      <c r="C2816" s="48" t="s">
        <v>403</v>
      </c>
      <c r="D2816" s="49">
        <v>2</v>
      </c>
      <c r="E2816" s="329">
        <v>81.86</v>
      </c>
      <c r="F2816" s="50">
        <f t="shared" si="136"/>
        <v>163.72</v>
      </c>
      <c r="G2816" s="50">
        <v>12.71</v>
      </c>
      <c r="H2816" s="50">
        <v>25.42</v>
      </c>
    </row>
    <row r="2817" spans="1:15" ht="16.5" customHeight="1" outlineLevel="2" x14ac:dyDescent="0.3">
      <c r="A2817" s="46">
        <f t="shared" si="138"/>
        <v>11.219999999999995</v>
      </c>
      <c r="B2817" s="47" t="s">
        <v>1845</v>
      </c>
      <c r="C2817" s="48" t="s">
        <v>403</v>
      </c>
      <c r="D2817" s="49">
        <v>2</v>
      </c>
      <c r="E2817" s="329">
        <v>248.33</v>
      </c>
      <c r="F2817" s="50">
        <f t="shared" si="136"/>
        <v>496.66</v>
      </c>
      <c r="G2817" s="50">
        <v>267.5</v>
      </c>
      <c r="H2817" s="50">
        <v>535</v>
      </c>
    </row>
    <row r="2818" spans="1:15" ht="16.5" customHeight="1" outlineLevel="2" x14ac:dyDescent="0.3">
      <c r="A2818" s="46">
        <f t="shared" si="138"/>
        <v>11.229999999999995</v>
      </c>
      <c r="B2818" s="47" t="s">
        <v>1846</v>
      </c>
      <c r="C2818" s="48" t="s">
        <v>403</v>
      </c>
      <c r="D2818" s="49">
        <v>4</v>
      </c>
      <c r="E2818" s="329">
        <v>211.38</v>
      </c>
      <c r="F2818" s="50">
        <f t="shared" si="136"/>
        <v>845.52</v>
      </c>
      <c r="G2818" s="50">
        <v>20.43</v>
      </c>
      <c r="H2818" s="50">
        <v>81.72</v>
      </c>
    </row>
    <row r="2819" spans="1:15" ht="16.5" customHeight="1" outlineLevel="2" x14ac:dyDescent="0.3">
      <c r="A2819" s="46">
        <f t="shared" si="138"/>
        <v>11.239999999999995</v>
      </c>
      <c r="B2819" s="47" t="s">
        <v>1847</v>
      </c>
      <c r="C2819" s="48" t="s">
        <v>403</v>
      </c>
      <c r="D2819" s="49">
        <v>4</v>
      </c>
      <c r="E2819" s="329">
        <v>103.77</v>
      </c>
      <c r="F2819" s="50">
        <f t="shared" si="136"/>
        <v>415.08</v>
      </c>
      <c r="G2819" s="50">
        <v>10.54</v>
      </c>
      <c r="H2819" s="50">
        <v>42.16</v>
      </c>
    </row>
    <row r="2820" spans="1:15" ht="16.5" customHeight="1" outlineLevel="2" x14ac:dyDescent="0.3">
      <c r="A2820" s="46">
        <f t="shared" si="138"/>
        <v>11.249999999999995</v>
      </c>
      <c r="B2820" s="47" t="s">
        <v>1848</v>
      </c>
      <c r="C2820" s="48" t="s">
        <v>403</v>
      </c>
      <c r="D2820" s="49">
        <v>2</v>
      </c>
      <c r="E2820" s="329">
        <v>87.78</v>
      </c>
      <c r="F2820" s="50">
        <f t="shared" si="136"/>
        <v>175.56</v>
      </c>
      <c r="G2820" s="50">
        <v>2.52</v>
      </c>
      <c r="H2820" s="50">
        <v>5.04</v>
      </c>
    </row>
    <row r="2821" spans="1:15" ht="16.5" customHeight="1" outlineLevel="2" x14ac:dyDescent="0.3">
      <c r="A2821" s="46">
        <f t="shared" si="138"/>
        <v>11.259999999999994</v>
      </c>
      <c r="B2821" s="47" t="s">
        <v>1849</v>
      </c>
      <c r="C2821" s="48" t="s">
        <v>403</v>
      </c>
      <c r="D2821" s="49">
        <v>10</v>
      </c>
      <c r="E2821" s="329">
        <v>189.32</v>
      </c>
      <c r="F2821" s="50">
        <f t="shared" si="136"/>
        <v>1893.1999999999998</v>
      </c>
      <c r="G2821" s="50">
        <v>222.3</v>
      </c>
      <c r="H2821" s="50">
        <v>2223</v>
      </c>
    </row>
    <row r="2822" spans="1:15" ht="16.5" customHeight="1" outlineLevel="2" x14ac:dyDescent="0.3">
      <c r="A2822" s="46">
        <f t="shared" si="138"/>
        <v>11.269999999999994</v>
      </c>
      <c r="B2822" s="47" t="s">
        <v>1571</v>
      </c>
      <c r="C2822" s="48" t="s">
        <v>1027</v>
      </c>
      <c r="D2822" s="49">
        <v>1</v>
      </c>
      <c r="E2822" s="329">
        <v>9366.07</v>
      </c>
      <c r="F2822" s="50">
        <f t="shared" si="136"/>
        <v>9366.07</v>
      </c>
      <c r="G2822" s="50">
        <v>4718.45</v>
      </c>
      <c r="H2822" s="46">
        <v>4718.45</v>
      </c>
      <c r="I2822"/>
      <c r="J2822"/>
      <c r="K2822"/>
      <c r="L2822"/>
      <c r="M2822"/>
      <c r="N2822"/>
      <c r="O2822"/>
    </row>
    <row r="2823" spans="1:15" ht="16.5" customHeight="1" outlineLevel="2" x14ac:dyDescent="0.3">
      <c r="A2823" s="132"/>
      <c r="B2823" s="133"/>
      <c r="C2823" s="134"/>
      <c r="D2823" s="132"/>
      <c r="E2823" s="138"/>
      <c r="F2823" s="135">
        <f t="shared" si="136"/>
        <v>0</v>
      </c>
      <c r="G2823" s="138"/>
      <c r="H2823" s="135"/>
    </row>
    <row r="2824" spans="1:15" ht="16.5" customHeight="1" outlineLevel="1" x14ac:dyDescent="0.3">
      <c r="A2824" s="56">
        <v>12</v>
      </c>
      <c r="B2824" s="57" t="s">
        <v>1850</v>
      </c>
      <c r="C2824" s="58"/>
      <c r="D2824" s="59"/>
      <c r="E2824" s="60"/>
      <c r="F2824" s="90">
        <f>SUM(F2825:F2859)</f>
        <v>107407.46</v>
      </c>
      <c r="G2824" s="60"/>
      <c r="H2824" s="90">
        <f>SUM(H2825:H2859)</f>
        <v>167322.87000000002</v>
      </c>
    </row>
    <row r="2825" spans="1:15" ht="16.5" customHeight="1" outlineLevel="2" x14ac:dyDescent="0.3">
      <c r="A2825" s="46">
        <f>A2824+0.01</f>
        <v>12.01</v>
      </c>
      <c r="B2825" s="47" t="s">
        <v>1851</v>
      </c>
      <c r="C2825" s="48" t="s">
        <v>97</v>
      </c>
      <c r="D2825" s="49">
        <v>3</v>
      </c>
      <c r="E2825" s="50">
        <v>4623.58</v>
      </c>
      <c r="F2825" s="50">
        <f t="shared" ref="F2825:F2888" si="139">E2825*D2825</f>
        <v>13870.74</v>
      </c>
      <c r="G2825" s="50">
        <v>8661.7199999999993</v>
      </c>
      <c r="H2825" s="50">
        <v>25985.16</v>
      </c>
    </row>
    <row r="2826" spans="1:15" ht="16.5" customHeight="1" outlineLevel="2" x14ac:dyDescent="0.3">
      <c r="A2826" s="46">
        <f t="shared" ref="A2826:A2859" si="140">A2825+0.01</f>
        <v>12.02</v>
      </c>
      <c r="B2826" s="47" t="s">
        <v>1852</v>
      </c>
      <c r="C2826" s="48" t="s">
        <v>16</v>
      </c>
      <c r="D2826" s="49">
        <v>5</v>
      </c>
      <c r="E2826" s="50">
        <v>102.74</v>
      </c>
      <c r="F2826" s="50">
        <f t="shared" si="139"/>
        <v>513.69999999999993</v>
      </c>
      <c r="G2826" s="50">
        <v>192.08</v>
      </c>
      <c r="H2826" s="50">
        <v>960.4</v>
      </c>
    </row>
    <row r="2827" spans="1:15" ht="16.5" customHeight="1" outlineLevel="2" x14ac:dyDescent="0.3">
      <c r="A2827" s="46">
        <f t="shared" si="140"/>
        <v>12.03</v>
      </c>
      <c r="B2827" s="47" t="s">
        <v>1853</v>
      </c>
      <c r="C2827" s="48" t="s">
        <v>16</v>
      </c>
      <c r="D2827" s="49">
        <v>10</v>
      </c>
      <c r="E2827" s="50">
        <v>123.29</v>
      </c>
      <c r="F2827" s="50">
        <f t="shared" si="139"/>
        <v>1232.9000000000001</v>
      </c>
      <c r="G2827" s="50">
        <v>230.47</v>
      </c>
      <c r="H2827" s="50">
        <v>2304.6999999999998</v>
      </c>
    </row>
    <row r="2828" spans="1:15" ht="16.5" customHeight="1" outlineLevel="2" x14ac:dyDescent="0.3">
      <c r="A2828" s="46">
        <f t="shared" si="140"/>
        <v>12.04</v>
      </c>
      <c r="B2828" s="47" t="s">
        <v>1854</v>
      </c>
      <c r="C2828" s="48" t="s">
        <v>16</v>
      </c>
      <c r="D2828" s="49">
        <v>5</v>
      </c>
      <c r="E2828" s="50">
        <v>143.83000000000001</v>
      </c>
      <c r="F2828" s="50">
        <f t="shared" si="139"/>
        <v>719.15000000000009</v>
      </c>
      <c r="G2828" s="50">
        <v>268.86</v>
      </c>
      <c r="H2828" s="50">
        <v>1344.3</v>
      </c>
    </row>
    <row r="2829" spans="1:15" ht="16.5" customHeight="1" outlineLevel="2" x14ac:dyDescent="0.3">
      <c r="A2829" s="46">
        <f t="shared" si="140"/>
        <v>12.049999999999999</v>
      </c>
      <c r="B2829" s="47" t="s">
        <v>1855</v>
      </c>
      <c r="C2829" s="48" t="s">
        <v>16</v>
      </c>
      <c r="D2829" s="49">
        <v>60</v>
      </c>
      <c r="E2829" s="50">
        <v>164.38</v>
      </c>
      <c r="F2829" s="50">
        <f t="shared" si="139"/>
        <v>9862.7999999999993</v>
      </c>
      <c r="G2829" s="50">
        <v>310.88</v>
      </c>
      <c r="H2829" s="50">
        <v>18652.8</v>
      </c>
    </row>
    <row r="2830" spans="1:15" ht="16.5" customHeight="1" outlineLevel="2" x14ac:dyDescent="0.3">
      <c r="A2830" s="46">
        <f t="shared" si="140"/>
        <v>12.059999999999999</v>
      </c>
      <c r="B2830" s="47" t="s">
        <v>1856</v>
      </c>
      <c r="C2830" s="48" t="s">
        <v>403</v>
      </c>
      <c r="D2830" s="49">
        <v>1</v>
      </c>
      <c r="E2830" s="50">
        <v>61.64</v>
      </c>
      <c r="F2830" s="50">
        <f t="shared" si="139"/>
        <v>61.64</v>
      </c>
      <c r="G2830" s="50">
        <v>115.31</v>
      </c>
      <c r="H2830" s="50">
        <v>115.31</v>
      </c>
    </row>
    <row r="2831" spans="1:15" ht="16.5" customHeight="1" outlineLevel="2" x14ac:dyDescent="0.3">
      <c r="A2831" s="46">
        <f t="shared" si="140"/>
        <v>12.069999999999999</v>
      </c>
      <c r="B2831" s="47" t="s">
        <v>1857</v>
      </c>
      <c r="C2831" s="48" t="s">
        <v>403</v>
      </c>
      <c r="D2831" s="49">
        <v>1</v>
      </c>
      <c r="E2831" s="50">
        <v>82.19</v>
      </c>
      <c r="F2831" s="50">
        <f t="shared" si="139"/>
        <v>82.19</v>
      </c>
      <c r="G2831" s="50">
        <v>155.36000000000001</v>
      </c>
      <c r="H2831" s="50">
        <v>155.36000000000001</v>
      </c>
    </row>
    <row r="2832" spans="1:15" ht="16.5" customHeight="1" outlineLevel="2" x14ac:dyDescent="0.3">
      <c r="A2832" s="46">
        <f t="shared" si="140"/>
        <v>12.079999999999998</v>
      </c>
      <c r="B2832" s="47" t="s">
        <v>1858</v>
      </c>
      <c r="C2832" s="48" t="s">
        <v>403</v>
      </c>
      <c r="D2832" s="49">
        <v>5</v>
      </c>
      <c r="E2832" s="50">
        <v>164.38</v>
      </c>
      <c r="F2832" s="50">
        <f t="shared" si="139"/>
        <v>821.9</v>
      </c>
      <c r="G2832" s="50">
        <v>310.88</v>
      </c>
      <c r="H2832" s="50">
        <v>1554.4</v>
      </c>
    </row>
    <row r="2833" spans="1:8" ht="16.5" customHeight="1" outlineLevel="2" x14ac:dyDescent="0.3">
      <c r="A2833" s="46">
        <f t="shared" si="140"/>
        <v>12.089999999999998</v>
      </c>
      <c r="B2833" s="47" t="s">
        <v>1859</v>
      </c>
      <c r="C2833" s="48" t="s">
        <v>403</v>
      </c>
      <c r="D2833" s="49">
        <v>2</v>
      </c>
      <c r="E2833" s="50">
        <v>82.19</v>
      </c>
      <c r="F2833" s="50">
        <f t="shared" si="139"/>
        <v>164.38</v>
      </c>
      <c r="G2833" s="50">
        <v>155.36000000000001</v>
      </c>
      <c r="H2833" s="50">
        <v>310.72000000000003</v>
      </c>
    </row>
    <row r="2834" spans="1:8" ht="16.5" customHeight="1" outlineLevel="2" x14ac:dyDescent="0.3">
      <c r="A2834" s="46">
        <f t="shared" si="140"/>
        <v>12.099999999999998</v>
      </c>
      <c r="B2834" s="47" t="s">
        <v>1860</v>
      </c>
      <c r="C2834" s="48" t="s">
        <v>403</v>
      </c>
      <c r="D2834" s="49">
        <v>1</v>
      </c>
      <c r="E2834" s="50">
        <v>82.19</v>
      </c>
      <c r="F2834" s="50">
        <f t="shared" si="139"/>
        <v>82.19</v>
      </c>
      <c r="G2834" s="50">
        <v>155.36000000000001</v>
      </c>
      <c r="H2834" s="50">
        <v>155.36000000000001</v>
      </c>
    </row>
    <row r="2835" spans="1:8" ht="16.5" customHeight="1" outlineLevel="2" x14ac:dyDescent="0.3">
      <c r="A2835" s="46">
        <f t="shared" si="140"/>
        <v>12.109999999999998</v>
      </c>
      <c r="B2835" s="47" t="s">
        <v>1861</v>
      </c>
      <c r="C2835" s="48" t="s">
        <v>403</v>
      </c>
      <c r="D2835" s="49">
        <v>1</v>
      </c>
      <c r="E2835" s="50">
        <v>349.34</v>
      </c>
      <c r="F2835" s="50">
        <f t="shared" si="139"/>
        <v>349.34</v>
      </c>
      <c r="G2835" s="50">
        <v>693.23</v>
      </c>
      <c r="H2835" s="50">
        <v>693.23</v>
      </c>
    </row>
    <row r="2836" spans="1:8" ht="16.5" customHeight="1" outlineLevel="2" x14ac:dyDescent="0.3">
      <c r="A2836" s="46">
        <f t="shared" si="140"/>
        <v>12.119999999999997</v>
      </c>
      <c r="B2836" s="47" t="s">
        <v>1862</v>
      </c>
      <c r="C2836" s="48" t="s">
        <v>403</v>
      </c>
      <c r="D2836" s="49">
        <v>9</v>
      </c>
      <c r="E2836" s="50">
        <v>205.49</v>
      </c>
      <c r="F2836" s="50">
        <f t="shared" si="139"/>
        <v>1849.41</v>
      </c>
      <c r="G2836" s="50">
        <v>383.87</v>
      </c>
      <c r="H2836" s="50">
        <v>3454.83</v>
      </c>
    </row>
    <row r="2837" spans="1:8" ht="16.5" customHeight="1" outlineLevel="2" x14ac:dyDescent="0.3">
      <c r="A2837" s="46">
        <f t="shared" si="140"/>
        <v>12.129999999999997</v>
      </c>
      <c r="B2837" s="47" t="s">
        <v>1863</v>
      </c>
      <c r="C2837" s="48" t="s">
        <v>403</v>
      </c>
      <c r="D2837" s="49">
        <v>1</v>
      </c>
      <c r="E2837" s="50">
        <v>82.19</v>
      </c>
      <c r="F2837" s="50">
        <f t="shared" si="139"/>
        <v>82.19</v>
      </c>
      <c r="G2837" s="50">
        <v>155.36000000000001</v>
      </c>
      <c r="H2837" s="50">
        <v>155.36000000000001</v>
      </c>
    </row>
    <row r="2838" spans="1:8" ht="16.5" customHeight="1" outlineLevel="2" x14ac:dyDescent="0.3">
      <c r="A2838" s="46">
        <f t="shared" si="140"/>
        <v>12.139999999999997</v>
      </c>
      <c r="B2838" s="47" t="s">
        <v>1864</v>
      </c>
      <c r="C2838" s="48" t="s">
        <v>403</v>
      </c>
      <c r="D2838" s="49">
        <v>2</v>
      </c>
      <c r="E2838" s="50">
        <v>226.03</v>
      </c>
      <c r="F2838" s="50">
        <f t="shared" si="139"/>
        <v>452.06</v>
      </c>
      <c r="G2838" s="50">
        <v>383.87</v>
      </c>
      <c r="H2838" s="50">
        <v>767.74</v>
      </c>
    </row>
    <row r="2839" spans="1:8" ht="16.5" customHeight="1" outlineLevel="2" x14ac:dyDescent="0.3">
      <c r="A2839" s="46">
        <f t="shared" si="140"/>
        <v>12.149999999999997</v>
      </c>
      <c r="B2839" s="47" t="s">
        <v>1865</v>
      </c>
      <c r="C2839" s="48" t="s">
        <v>403</v>
      </c>
      <c r="D2839" s="49">
        <v>13</v>
      </c>
      <c r="E2839" s="50">
        <v>123.29</v>
      </c>
      <c r="F2839" s="50">
        <f t="shared" si="139"/>
        <v>1602.77</v>
      </c>
      <c r="G2839" s="50">
        <v>229.56</v>
      </c>
      <c r="H2839" s="50">
        <v>2984.28</v>
      </c>
    </row>
    <row r="2840" spans="1:8" ht="16.5" customHeight="1" outlineLevel="2" x14ac:dyDescent="0.3">
      <c r="A2840" s="46">
        <f t="shared" si="140"/>
        <v>12.159999999999997</v>
      </c>
      <c r="B2840" s="47" t="s">
        <v>1866</v>
      </c>
      <c r="C2840" s="48" t="s">
        <v>403</v>
      </c>
      <c r="D2840" s="49">
        <v>2</v>
      </c>
      <c r="E2840" s="50">
        <v>164.38</v>
      </c>
      <c r="F2840" s="50">
        <f t="shared" si="139"/>
        <v>328.76</v>
      </c>
      <c r="G2840" s="50">
        <v>310.88</v>
      </c>
      <c r="H2840" s="50">
        <v>621.76</v>
      </c>
    </row>
    <row r="2841" spans="1:8" ht="16.5" customHeight="1" outlineLevel="2" x14ac:dyDescent="0.3">
      <c r="A2841" s="46">
        <f t="shared" si="140"/>
        <v>12.169999999999996</v>
      </c>
      <c r="B2841" s="47" t="s">
        <v>1867</v>
      </c>
      <c r="C2841" s="48" t="s">
        <v>403</v>
      </c>
      <c r="D2841" s="49">
        <v>1</v>
      </c>
      <c r="E2841" s="50">
        <v>184.93</v>
      </c>
      <c r="F2841" s="50">
        <f t="shared" si="139"/>
        <v>184.93</v>
      </c>
      <c r="G2841" s="50">
        <v>537.41</v>
      </c>
      <c r="H2841" s="50">
        <v>537.41</v>
      </c>
    </row>
    <row r="2842" spans="1:8" ht="16.5" customHeight="1" outlineLevel="2" x14ac:dyDescent="0.3">
      <c r="A2842" s="46">
        <f t="shared" si="140"/>
        <v>12.179999999999996</v>
      </c>
      <c r="B2842" s="47" t="s">
        <v>1868</v>
      </c>
      <c r="C2842" s="48" t="s">
        <v>403</v>
      </c>
      <c r="D2842" s="49">
        <v>1</v>
      </c>
      <c r="E2842" s="50">
        <v>82.19</v>
      </c>
      <c r="F2842" s="50">
        <f t="shared" si="139"/>
        <v>82.19</v>
      </c>
      <c r="G2842" s="50">
        <v>537.41</v>
      </c>
      <c r="H2842" s="50">
        <v>537.41</v>
      </c>
    </row>
    <row r="2843" spans="1:8" ht="16.5" customHeight="1" outlineLevel="2" x14ac:dyDescent="0.3">
      <c r="A2843" s="46">
        <f t="shared" si="140"/>
        <v>12.189999999999996</v>
      </c>
      <c r="B2843" s="47" t="s">
        <v>1869</v>
      </c>
      <c r="C2843" s="48" t="s">
        <v>403</v>
      </c>
      <c r="D2843" s="49">
        <v>2</v>
      </c>
      <c r="E2843" s="50">
        <v>82.19</v>
      </c>
      <c r="F2843" s="50">
        <f t="shared" si="139"/>
        <v>164.38</v>
      </c>
      <c r="G2843" s="50">
        <v>155.36000000000001</v>
      </c>
      <c r="H2843" s="50">
        <v>310.72000000000003</v>
      </c>
    </row>
    <row r="2844" spans="1:8" ht="16.5" customHeight="1" outlineLevel="2" x14ac:dyDescent="0.3">
      <c r="A2844" s="46">
        <f t="shared" si="140"/>
        <v>12.199999999999996</v>
      </c>
      <c r="B2844" s="47" t="s">
        <v>1870</v>
      </c>
      <c r="C2844" s="48" t="s">
        <v>403</v>
      </c>
      <c r="D2844" s="49">
        <v>1</v>
      </c>
      <c r="E2844" s="50">
        <v>390.43</v>
      </c>
      <c r="F2844" s="50">
        <f t="shared" si="139"/>
        <v>390.43</v>
      </c>
      <c r="G2844" s="50">
        <v>155.36000000000001</v>
      </c>
      <c r="H2844" s="50">
        <v>155.36000000000001</v>
      </c>
    </row>
    <row r="2845" spans="1:8" ht="16.5" customHeight="1" outlineLevel="2" x14ac:dyDescent="0.3">
      <c r="A2845" s="46">
        <f t="shared" si="140"/>
        <v>12.209999999999996</v>
      </c>
      <c r="B2845" s="47" t="s">
        <v>1871</v>
      </c>
      <c r="C2845" s="48" t="s">
        <v>403</v>
      </c>
      <c r="D2845" s="49">
        <v>5</v>
      </c>
      <c r="E2845" s="50">
        <v>246.58</v>
      </c>
      <c r="F2845" s="50">
        <f t="shared" si="139"/>
        <v>1232.9000000000001</v>
      </c>
      <c r="G2845" s="50">
        <v>730.86</v>
      </c>
      <c r="H2845" s="50">
        <v>3654.3</v>
      </c>
    </row>
    <row r="2846" spans="1:8" ht="16.5" customHeight="1" outlineLevel="2" x14ac:dyDescent="0.3">
      <c r="A2846" s="46">
        <f t="shared" si="140"/>
        <v>12.219999999999995</v>
      </c>
      <c r="B2846" s="47" t="s">
        <v>1872</v>
      </c>
      <c r="C2846" s="48" t="s">
        <v>403</v>
      </c>
      <c r="D2846" s="49">
        <v>35</v>
      </c>
      <c r="E2846" s="50">
        <v>143.83000000000001</v>
      </c>
      <c r="F2846" s="50">
        <f t="shared" si="139"/>
        <v>5034.05</v>
      </c>
      <c r="G2846" s="50">
        <v>425.28</v>
      </c>
      <c r="H2846" s="50">
        <v>14884.8</v>
      </c>
    </row>
    <row r="2847" spans="1:8" ht="16.5" customHeight="1" outlineLevel="2" x14ac:dyDescent="0.3">
      <c r="A2847" s="46">
        <f t="shared" si="140"/>
        <v>12.229999999999995</v>
      </c>
      <c r="B2847" s="47" t="s">
        <v>1873</v>
      </c>
      <c r="C2847" s="48" t="s">
        <v>403</v>
      </c>
      <c r="D2847" s="49">
        <v>1</v>
      </c>
      <c r="E2847" s="50">
        <v>164.38</v>
      </c>
      <c r="F2847" s="50">
        <f t="shared" si="139"/>
        <v>164.38</v>
      </c>
      <c r="G2847" s="50">
        <v>310.88</v>
      </c>
      <c r="H2847" s="50">
        <v>310.88</v>
      </c>
    </row>
    <row r="2848" spans="1:8" ht="16.5" customHeight="1" outlineLevel="2" x14ac:dyDescent="0.3">
      <c r="A2848" s="46">
        <f t="shared" si="140"/>
        <v>12.239999999999995</v>
      </c>
      <c r="B2848" s="47" t="s">
        <v>1874</v>
      </c>
      <c r="C2848" s="48" t="s">
        <v>403</v>
      </c>
      <c r="D2848" s="49">
        <v>32</v>
      </c>
      <c r="E2848" s="50">
        <v>123.29</v>
      </c>
      <c r="F2848" s="50">
        <f t="shared" si="139"/>
        <v>3945.28</v>
      </c>
      <c r="G2848" s="50">
        <v>269.45999999999998</v>
      </c>
      <c r="H2848" s="50">
        <v>8622.7199999999993</v>
      </c>
    </row>
    <row r="2849" spans="1:9" ht="16.5" customHeight="1" outlineLevel="2" x14ac:dyDescent="0.3">
      <c r="A2849" s="46">
        <f t="shared" si="140"/>
        <v>12.249999999999995</v>
      </c>
      <c r="B2849" s="47" t="s">
        <v>1875</v>
      </c>
      <c r="C2849" s="48" t="s">
        <v>403</v>
      </c>
      <c r="D2849" s="49">
        <v>20</v>
      </c>
      <c r="E2849" s="50">
        <v>184.93</v>
      </c>
      <c r="F2849" s="50">
        <f t="shared" si="139"/>
        <v>3698.6000000000004</v>
      </c>
      <c r="G2849" s="50">
        <v>192.08</v>
      </c>
      <c r="H2849" s="50">
        <v>3841.6</v>
      </c>
    </row>
    <row r="2850" spans="1:9" ht="16.5" customHeight="1" outlineLevel="2" x14ac:dyDescent="0.3">
      <c r="A2850" s="46">
        <f t="shared" si="140"/>
        <v>12.259999999999994</v>
      </c>
      <c r="B2850" s="47" t="s">
        <v>1876</v>
      </c>
      <c r="C2850" s="48" t="s">
        <v>403</v>
      </c>
      <c r="D2850" s="49">
        <v>20</v>
      </c>
      <c r="E2850" s="50">
        <v>61.64</v>
      </c>
      <c r="F2850" s="50">
        <f t="shared" si="139"/>
        <v>1232.8</v>
      </c>
      <c r="G2850" s="50">
        <v>346.99</v>
      </c>
      <c r="H2850" s="50">
        <v>6939.8</v>
      </c>
    </row>
    <row r="2851" spans="1:9" ht="16.5" customHeight="1" outlineLevel="2" x14ac:dyDescent="0.3">
      <c r="A2851" s="46">
        <f t="shared" si="140"/>
        <v>12.269999999999994</v>
      </c>
      <c r="B2851" s="47" t="s">
        <v>1877</v>
      </c>
      <c r="C2851" s="48" t="s">
        <v>403</v>
      </c>
      <c r="D2851" s="49">
        <v>20</v>
      </c>
      <c r="E2851" s="50">
        <v>268.23</v>
      </c>
      <c r="F2851" s="50">
        <f t="shared" si="139"/>
        <v>5364.6</v>
      </c>
      <c r="G2851" s="50">
        <v>115.31</v>
      </c>
      <c r="H2851" s="50">
        <v>2306.1999999999998</v>
      </c>
    </row>
    <row r="2852" spans="1:9" ht="16.5" customHeight="1" outlineLevel="2" x14ac:dyDescent="0.3">
      <c r="A2852" s="46">
        <f t="shared" si="140"/>
        <v>12.279999999999994</v>
      </c>
      <c r="B2852" s="47" t="s">
        <v>1878</v>
      </c>
      <c r="C2852" s="48" t="s">
        <v>16</v>
      </c>
      <c r="D2852" s="49">
        <v>30</v>
      </c>
      <c r="E2852" s="50">
        <v>205.49</v>
      </c>
      <c r="F2852" s="50">
        <f t="shared" si="139"/>
        <v>6164.7000000000007</v>
      </c>
      <c r="G2852" s="50">
        <v>499.03</v>
      </c>
      <c r="H2852" s="50">
        <v>14970.9</v>
      </c>
    </row>
    <row r="2853" spans="1:9" ht="16.5" customHeight="1" outlineLevel="2" x14ac:dyDescent="0.3">
      <c r="A2853" s="46">
        <f t="shared" si="140"/>
        <v>12.289999999999994</v>
      </c>
      <c r="B2853" s="47" t="s">
        <v>1879</v>
      </c>
      <c r="C2853" s="48" t="s">
        <v>403</v>
      </c>
      <c r="D2853" s="49">
        <v>4</v>
      </c>
      <c r="E2853" s="50">
        <v>41.09</v>
      </c>
      <c r="F2853" s="50">
        <f t="shared" si="139"/>
        <v>164.36</v>
      </c>
      <c r="G2853" s="50">
        <v>383.87</v>
      </c>
      <c r="H2853" s="50">
        <v>1535.48</v>
      </c>
    </row>
    <row r="2854" spans="1:9" ht="16.5" customHeight="1" outlineLevel="2" x14ac:dyDescent="0.3">
      <c r="A2854" s="46">
        <f t="shared" si="140"/>
        <v>12.299999999999994</v>
      </c>
      <c r="B2854" s="47" t="s">
        <v>1880</v>
      </c>
      <c r="C2854" s="48" t="s">
        <v>403</v>
      </c>
      <c r="D2854" s="49">
        <v>82</v>
      </c>
      <c r="E2854" s="50">
        <v>410.97</v>
      </c>
      <c r="F2854" s="50">
        <f t="shared" si="139"/>
        <v>33699.54</v>
      </c>
      <c r="G2854" s="50">
        <v>78.290000000000006</v>
      </c>
      <c r="H2854" s="50">
        <v>6419.78</v>
      </c>
    </row>
    <row r="2855" spans="1:9" ht="16.5" customHeight="1" outlineLevel="2" x14ac:dyDescent="0.3">
      <c r="A2855" s="46">
        <f t="shared" si="140"/>
        <v>12.309999999999993</v>
      </c>
      <c r="B2855" s="47" t="s">
        <v>1881</v>
      </c>
      <c r="C2855" s="48" t="s">
        <v>403</v>
      </c>
      <c r="D2855" s="49">
        <v>1</v>
      </c>
      <c r="E2855" s="50">
        <v>143.83000000000001</v>
      </c>
      <c r="F2855" s="50">
        <f t="shared" si="139"/>
        <v>143.83000000000001</v>
      </c>
      <c r="G2855" s="50">
        <v>693.23</v>
      </c>
      <c r="H2855" s="50">
        <v>693.23</v>
      </c>
    </row>
    <row r="2856" spans="1:9" ht="16.5" customHeight="1" outlineLevel="2" x14ac:dyDescent="0.3">
      <c r="A2856" s="46">
        <f t="shared" si="140"/>
        <v>12.319999999999993</v>
      </c>
      <c r="B2856" s="47" t="s">
        <v>1882</v>
      </c>
      <c r="C2856" s="48" t="s">
        <v>403</v>
      </c>
      <c r="D2856" s="49">
        <v>6</v>
      </c>
      <c r="E2856" s="50">
        <v>452.08</v>
      </c>
      <c r="F2856" s="50">
        <f t="shared" si="139"/>
        <v>2712.48</v>
      </c>
      <c r="G2856" s="50">
        <v>310.88</v>
      </c>
      <c r="H2856" s="50">
        <v>1865.28</v>
      </c>
    </row>
    <row r="2857" spans="1:9" ht="16.5" customHeight="1" outlineLevel="2" x14ac:dyDescent="0.3">
      <c r="A2857" s="46">
        <f t="shared" si="140"/>
        <v>12.329999999999993</v>
      </c>
      <c r="B2857" s="47" t="s">
        <v>1883</v>
      </c>
      <c r="C2857" s="48" t="s">
        <v>403</v>
      </c>
      <c r="D2857" s="49">
        <v>15</v>
      </c>
      <c r="E2857" s="50">
        <v>164.38</v>
      </c>
      <c r="F2857" s="50">
        <f t="shared" si="139"/>
        <v>2465.6999999999998</v>
      </c>
      <c r="G2857" s="50">
        <v>826.35</v>
      </c>
      <c r="H2857" s="50">
        <v>12395.25</v>
      </c>
    </row>
    <row r="2858" spans="1:9" ht="16.5" customHeight="1" outlineLevel="2" x14ac:dyDescent="0.3">
      <c r="A2858" s="46">
        <f t="shared" si="140"/>
        <v>12.339999999999993</v>
      </c>
      <c r="B2858" s="47" t="s">
        <v>1884</v>
      </c>
      <c r="C2858" s="48" t="s">
        <v>403</v>
      </c>
      <c r="D2858" s="49">
        <v>25</v>
      </c>
      <c r="E2858" s="50">
        <v>226.03</v>
      </c>
      <c r="F2858" s="50">
        <f t="shared" si="139"/>
        <v>5650.75</v>
      </c>
      <c r="G2858" s="50">
        <v>310.88</v>
      </c>
      <c r="H2858" s="50">
        <v>7772</v>
      </c>
    </row>
    <row r="2859" spans="1:9" ht="16.5" customHeight="1" outlineLevel="2" x14ac:dyDescent="0.3">
      <c r="A2859" s="46">
        <f t="shared" si="140"/>
        <v>12.349999999999993</v>
      </c>
      <c r="B2859" s="47" t="s">
        <v>1885</v>
      </c>
      <c r="C2859" s="48" t="s">
        <v>403</v>
      </c>
      <c r="D2859" s="49">
        <v>46</v>
      </c>
      <c r="E2859" s="50">
        <v>61.64</v>
      </c>
      <c r="F2859" s="50">
        <f t="shared" si="139"/>
        <v>2835.44</v>
      </c>
      <c r="G2859" s="50">
        <v>420.74</v>
      </c>
      <c r="H2859" s="50">
        <v>19354.04</v>
      </c>
    </row>
    <row r="2860" spans="1:9" ht="16.5" customHeight="1" outlineLevel="2" x14ac:dyDescent="0.3">
      <c r="A2860" s="132"/>
      <c r="B2860" s="133"/>
      <c r="C2860" s="134"/>
      <c r="D2860" s="132"/>
      <c r="E2860" s="138"/>
      <c r="F2860" s="135"/>
      <c r="G2860" s="138"/>
      <c r="H2860" s="135"/>
    </row>
    <row r="2861" spans="1:9" ht="16.5" customHeight="1" outlineLevel="1" x14ac:dyDescent="0.3">
      <c r="A2861" s="56">
        <v>13</v>
      </c>
      <c r="B2861" s="57" t="s">
        <v>1886</v>
      </c>
      <c r="C2861" s="58"/>
      <c r="D2861" s="59"/>
      <c r="E2861" s="60"/>
      <c r="F2861" s="90">
        <f>SUM(F2862:F2880)</f>
        <v>239043.54999999996</v>
      </c>
      <c r="G2861" s="60"/>
      <c r="H2861" s="90">
        <f>SUM(H2862:H2880)</f>
        <v>491773.31000000006</v>
      </c>
    </row>
    <row r="2862" spans="1:9" ht="16.5" customHeight="1" outlineLevel="2" x14ac:dyDescent="0.3">
      <c r="A2862" s="46">
        <f>A2861+0.01</f>
        <v>13.01</v>
      </c>
      <c r="B2862" s="47" t="s">
        <v>1887</v>
      </c>
      <c r="C2862" s="48" t="s">
        <v>403</v>
      </c>
      <c r="D2862" s="49">
        <v>126</v>
      </c>
      <c r="E2862" s="329">
        <v>380.76</v>
      </c>
      <c r="F2862" s="50">
        <f t="shared" si="139"/>
        <v>47975.76</v>
      </c>
      <c r="G2862" s="50">
        <v>529.63</v>
      </c>
      <c r="H2862" s="50">
        <v>66733.38</v>
      </c>
    </row>
    <row r="2863" spans="1:9" ht="16.5" customHeight="1" outlineLevel="2" x14ac:dyDescent="0.3">
      <c r="A2863" s="46">
        <f t="shared" ref="A2863:A2880" si="141">A2862+0.01</f>
        <v>13.02</v>
      </c>
      <c r="B2863" s="47" t="s">
        <v>1888</v>
      </c>
      <c r="C2863" s="48" t="s">
        <v>403</v>
      </c>
      <c r="D2863" s="49">
        <v>6</v>
      </c>
      <c r="E2863" s="329">
        <v>895.56</v>
      </c>
      <c r="F2863" s="50">
        <f t="shared" si="139"/>
        <v>5373.36</v>
      </c>
      <c r="G2863" s="50">
        <v>529.63</v>
      </c>
      <c r="H2863" s="50">
        <v>3177.78</v>
      </c>
      <c r="I2863" s="232" t="s">
        <v>2145</v>
      </c>
    </row>
    <row r="2864" spans="1:9" ht="16.5" customHeight="1" outlineLevel="2" x14ac:dyDescent="0.3">
      <c r="A2864" s="46">
        <f t="shared" si="141"/>
        <v>13.03</v>
      </c>
      <c r="B2864" s="47" t="s">
        <v>1889</v>
      </c>
      <c r="C2864" s="48" t="s">
        <v>403</v>
      </c>
      <c r="D2864" s="49">
        <v>3</v>
      </c>
      <c r="E2864" s="329">
        <v>391.84</v>
      </c>
      <c r="F2864" s="50">
        <f t="shared" si="139"/>
        <v>1175.52</v>
      </c>
      <c r="G2864" s="50">
        <v>529.63</v>
      </c>
      <c r="H2864" s="50">
        <v>1588.89</v>
      </c>
    </row>
    <row r="2865" spans="1:15" ht="16.5" customHeight="1" outlineLevel="2" x14ac:dyDescent="0.3">
      <c r="A2865" s="46">
        <f t="shared" si="141"/>
        <v>13.04</v>
      </c>
      <c r="B2865" s="47" t="s">
        <v>1890</v>
      </c>
      <c r="C2865" s="48" t="s">
        <v>403</v>
      </c>
      <c r="D2865" s="49">
        <v>130</v>
      </c>
      <c r="E2865" s="329">
        <v>83.98</v>
      </c>
      <c r="F2865" s="50">
        <f t="shared" si="139"/>
        <v>10917.4</v>
      </c>
      <c r="G2865" s="50">
        <v>378.31</v>
      </c>
      <c r="H2865" s="50">
        <v>49180.3</v>
      </c>
    </row>
    <row r="2866" spans="1:15" ht="16.5" customHeight="1" outlineLevel="2" x14ac:dyDescent="0.3">
      <c r="A2866" s="46">
        <f t="shared" si="141"/>
        <v>13.049999999999999</v>
      </c>
      <c r="B2866" s="47" t="s">
        <v>1891</v>
      </c>
      <c r="C2866" s="48" t="s">
        <v>833</v>
      </c>
      <c r="D2866" s="49">
        <v>130</v>
      </c>
      <c r="E2866" s="329">
        <v>146.94</v>
      </c>
      <c r="F2866" s="50">
        <f t="shared" si="139"/>
        <v>19102.2</v>
      </c>
      <c r="G2866" s="50">
        <v>378.31</v>
      </c>
      <c r="H2866" s="50">
        <v>49180.3</v>
      </c>
    </row>
    <row r="2867" spans="1:15" ht="16.5" customHeight="1" outlineLevel="2" x14ac:dyDescent="0.3">
      <c r="A2867" s="46">
        <f t="shared" si="141"/>
        <v>13.059999999999999</v>
      </c>
      <c r="B2867" s="47" t="s">
        <v>1892</v>
      </c>
      <c r="C2867" s="48" t="s">
        <v>833</v>
      </c>
      <c r="D2867" s="49">
        <v>126</v>
      </c>
      <c r="E2867" s="329">
        <v>87.66</v>
      </c>
      <c r="F2867" s="50">
        <f t="shared" si="139"/>
        <v>11045.16</v>
      </c>
      <c r="G2867" s="50">
        <v>94.55</v>
      </c>
      <c r="H2867" s="50">
        <v>11913.3</v>
      </c>
    </row>
    <row r="2868" spans="1:15" ht="16.5" customHeight="1" outlineLevel="2" x14ac:dyDescent="0.3">
      <c r="A2868" s="46">
        <f t="shared" si="141"/>
        <v>13.069999999999999</v>
      </c>
      <c r="B2868" s="47" t="s">
        <v>1893</v>
      </c>
      <c r="C2868" s="48" t="s">
        <v>833</v>
      </c>
      <c r="D2868" s="49">
        <v>126</v>
      </c>
      <c r="E2868" s="329">
        <v>78.13</v>
      </c>
      <c r="F2868" s="50">
        <f t="shared" si="139"/>
        <v>9844.3799999999992</v>
      </c>
      <c r="G2868" s="50">
        <v>69.209999999999994</v>
      </c>
      <c r="H2868" s="50">
        <v>8720.4599999999991</v>
      </c>
    </row>
    <row r="2869" spans="1:15" ht="16.5" customHeight="1" outlineLevel="2" x14ac:dyDescent="0.3">
      <c r="A2869" s="46">
        <f t="shared" si="141"/>
        <v>13.079999999999998</v>
      </c>
      <c r="B2869" s="47" t="s">
        <v>1894</v>
      </c>
      <c r="C2869" s="48" t="s">
        <v>833</v>
      </c>
      <c r="D2869" s="49">
        <v>132</v>
      </c>
      <c r="E2869" s="329">
        <v>37.200000000000003</v>
      </c>
      <c r="F2869" s="50">
        <f t="shared" si="139"/>
        <v>4910.4000000000005</v>
      </c>
      <c r="G2869" s="50">
        <v>26.43</v>
      </c>
      <c r="H2869" s="50">
        <v>3488.76</v>
      </c>
    </row>
    <row r="2870" spans="1:15" ht="16.5" customHeight="1" outlineLevel="2" x14ac:dyDescent="0.3">
      <c r="A2870" s="46">
        <f t="shared" si="141"/>
        <v>13.089999999999998</v>
      </c>
      <c r="B2870" s="47" t="s">
        <v>1895</v>
      </c>
      <c r="C2870" s="48" t="s">
        <v>833</v>
      </c>
      <c r="D2870" s="49">
        <v>264</v>
      </c>
      <c r="E2870" s="329">
        <v>22.84</v>
      </c>
      <c r="F2870" s="50">
        <f t="shared" si="139"/>
        <v>6029.76</v>
      </c>
      <c r="G2870" s="50">
        <v>4.68</v>
      </c>
      <c r="H2870" s="50">
        <v>1235.52</v>
      </c>
    </row>
    <row r="2871" spans="1:15" ht="16.5" customHeight="1" outlineLevel="2" x14ac:dyDescent="0.3">
      <c r="A2871" s="46">
        <f t="shared" si="141"/>
        <v>13.099999999999998</v>
      </c>
      <c r="B2871" s="47" t="s">
        <v>1896</v>
      </c>
      <c r="C2871" s="48" t="s">
        <v>833</v>
      </c>
      <c r="D2871" s="49">
        <v>262</v>
      </c>
      <c r="E2871" s="329">
        <v>87.66</v>
      </c>
      <c r="F2871" s="50">
        <f t="shared" si="139"/>
        <v>22966.92</v>
      </c>
      <c r="G2871" s="50">
        <v>94.55</v>
      </c>
      <c r="H2871" s="50">
        <v>24772.1</v>
      </c>
    </row>
    <row r="2872" spans="1:15" ht="16.5" customHeight="1" outlineLevel="2" x14ac:dyDescent="0.3">
      <c r="A2872" s="46">
        <f t="shared" si="141"/>
        <v>13.109999999999998</v>
      </c>
      <c r="B2872" s="47" t="s">
        <v>1897</v>
      </c>
      <c r="C2872" s="48" t="s">
        <v>833</v>
      </c>
      <c r="D2872" s="49">
        <v>264</v>
      </c>
      <c r="E2872" s="329">
        <v>78.13</v>
      </c>
      <c r="F2872" s="50">
        <f t="shared" si="139"/>
        <v>20626.32</v>
      </c>
      <c r="G2872" s="50">
        <v>63.24</v>
      </c>
      <c r="H2872" s="50">
        <v>16695.36</v>
      </c>
    </row>
    <row r="2873" spans="1:15" ht="16.5" customHeight="1" outlineLevel="2" x14ac:dyDescent="0.3">
      <c r="A2873" s="46">
        <f t="shared" si="141"/>
        <v>13.119999999999997</v>
      </c>
      <c r="B2873" s="47" t="s">
        <v>1898</v>
      </c>
      <c r="C2873" s="48" t="s">
        <v>833</v>
      </c>
      <c r="D2873" s="49">
        <v>134</v>
      </c>
      <c r="E2873" s="329">
        <v>142.78</v>
      </c>
      <c r="F2873" s="50">
        <f t="shared" si="139"/>
        <v>19132.52</v>
      </c>
      <c r="G2873" s="50">
        <v>302.64999999999998</v>
      </c>
      <c r="H2873" s="50">
        <v>40555.1</v>
      </c>
    </row>
    <row r="2874" spans="1:15" ht="16.5" customHeight="1" outlineLevel="2" x14ac:dyDescent="0.3">
      <c r="A2874" s="46">
        <f t="shared" si="141"/>
        <v>13.129999999999997</v>
      </c>
      <c r="B2874" s="47" t="s">
        <v>1899</v>
      </c>
      <c r="C2874" s="48" t="s">
        <v>833</v>
      </c>
      <c r="D2874" s="49">
        <v>126</v>
      </c>
      <c r="E2874" s="329">
        <v>65.34</v>
      </c>
      <c r="F2874" s="50">
        <f t="shared" si="139"/>
        <v>8232.84</v>
      </c>
      <c r="G2874" s="50">
        <v>151.32</v>
      </c>
      <c r="H2874" s="50">
        <v>19066.32</v>
      </c>
    </row>
    <row r="2875" spans="1:15" ht="16.5" customHeight="1" outlineLevel="2" x14ac:dyDescent="0.3">
      <c r="A2875" s="46">
        <f t="shared" si="141"/>
        <v>13.139999999999997</v>
      </c>
      <c r="B2875" s="47" t="s">
        <v>1900</v>
      </c>
      <c r="C2875" s="48" t="s">
        <v>833</v>
      </c>
      <c r="D2875" s="49">
        <v>126</v>
      </c>
      <c r="E2875" s="329">
        <v>65.34</v>
      </c>
      <c r="F2875" s="50">
        <f t="shared" si="139"/>
        <v>8232.84</v>
      </c>
      <c r="G2875" s="50">
        <v>113.49</v>
      </c>
      <c r="H2875" s="50">
        <v>14299.74</v>
      </c>
    </row>
    <row r="2876" spans="1:15" ht="16.5" customHeight="1" outlineLevel="2" x14ac:dyDescent="0.3">
      <c r="A2876" s="46">
        <f t="shared" si="141"/>
        <v>13.149999999999997</v>
      </c>
      <c r="B2876" s="47" t="s">
        <v>1901</v>
      </c>
      <c r="C2876" s="48" t="s">
        <v>833</v>
      </c>
      <c r="D2876" s="49">
        <v>126</v>
      </c>
      <c r="E2876" s="329">
        <v>65.34</v>
      </c>
      <c r="F2876" s="50">
        <f t="shared" si="139"/>
        <v>8232.84</v>
      </c>
      <c r="G2876" s="50">
        <v>113.49</v>
      </c>
      <c r="H2876" s="50">
        <v>14299.74</v>
      </c>
    </row>
    <row r="2877" spans="1:15" ht="16.5" customHeight="1" outlineLevel="2" x14ac:dyDescent="0.3">
      <c r="A2877" s="46">
        <f t="shared" si="141"/>
        <v>13.159999999999997</v>
      </c>
      <c r="B2877" s="47" t="s">
        <v>1902</v>
      </c>
      <c r="C2877" s="48" t="s">
        <v>833</v>
      </c>
      <c r="D2877" s="49">
        <v>252</v>
      </c>
      <c r="E2877" s="329">
        <v>65.34</v>
      </c>
      <c r="F2877" s="50">
        <f t="shared" si="139"/>
        <v>16465.68</v>
      </c>
      <c r="G2877" s="50">
        <v>151.32</v>
      </c>
      <c r="H2877" s="50">
        <v>38132.639999999999</v>
      </c>
    </row>
    <row r="2878" spans="1:15" ht="16.5" customHeight="1" outlineLevel="2" x14ac:dyDescent="0.3">
      <c r="A2878" s="46">
        <f t="shared" si="141"/>
        <v>13.169999999999996</v>
      </c>
      <c r="B2878" s="47" t="s">
        <v>1903</v>
      </c>
      <c r="C2878" s="48" t="s">
        <v>833</v>
      </c>
      <c r="D2878" s="49">
        <v>126</v>
      </c>
      <c r="E2878" s="329">
        <v>65.34</v>
      </c>
      <c r="F2878" s="50">
        <f t="shared" si="139"/>
        <v>8232.84</v>
      </c>
      <c r="G2878" s="50">
        <v>302.64999999999998</v>
      </c>
      <c r="H2878" s="50">
        <v>38133.9</v>
      </c>
    </row>
    <row r="2879" spans="1:15" ht="16.5" customHeight="1" outlineLevel="2" x14ac:dyDescent="0.3">
      <c r="A2879" s="46">
        <f t="shared" si="141"/>
        <v>13.179999999999996</v>
      </c>
      <c r="B2879" s="47" t="s">
        <v>1904</v>
      </c>
      <c r="C2879" s="48" t="s">
        <v>833</v>
      </c>
      <c r="D2879" s="49">
        <v>126</v>
      </c>
      <c r="E2879" s="329">
        <v>65.34</v>
      </c>
      <c r="F2879" s="50">
        <f t="shared" si="139"/>
        <v>8232.84</v>
      </c>
      <c r="G2879" s="50">
        <v>151.32</v>
      </c>
      <c r="H2879" s="50">
        <v>19066.32</v>
      </c>
    </row>
    <row r="2880" spans="1:15" ht="16.5" customHeight="1" outlineLevel="2" x14ac:dyDescent="0.3">
      <c r="A2880" s="46">
        <f t="shared" si="141"/>
        <v>13.189999999999996</v>
      </c>
      <c r="B2880" s="47" t="s">
        <v>1905</v>
      </c>
      <c r="C2880" s="48" t="s">
        <v>1027</v>
      </c>
      <c r="D2880" s="49">
        <v>1</v>
      </c>
      <c r="E2880" s="329">
        <v>2313.9699999999998</v>
      </c>
      <c r="F2880" s="50">
        <f t="shared" si="139"/>
        <v>2313.9699999999998</v>
      </c>
      <c r="G2880" s="82">
        <v>71533.399999999994</v>
      </c>
      <c r="H2880" s="77">
        <v>71533.399999999994</v>
      </c>
      <c r="I2880"/>
      <c r="J2880"/>
      <c r="K2880"/>
      <c r="L2880"/>
      <c r="M2880"/>
      <c r="N2880"/>
      <c r="O2880"/>
    </row>
    <row r="2881" spans="1:8" ht="16.5" customHeight="1" outlineLevel="2" x14ac:dyDescent="0.3">
      <c r="A2881" s="132"/>
      <c r="B2881" s="133"/>
      <c r="C2881" s="134"/>
      <c r="D2881" s="132"/>
      <c r="E2881" s="138"/>
      <c r="F2881" s="135"/>
      <c r="G2881" s="138"/>
      <c r="H2881" s="135"/>
    </row>
    <row r="2882" spans="1:8" ht="16.5" customHeight="1" outlineLevel="1" x14ac:dyDescent="0.3">
      <c r="A2882" s="56">
        <v>14</v>
      </c>
      <c r="B2882" s="57" t="s">
        <v>1906</v>
      </c>
      <c r="C2882" s="58"/>
      <c r="D2882" s="59"/>
      <c r="E2882" s="60"/>
      <c r="F2882" s="90">
        <f>SUM(F2883:F2902)</f>
        <v>12328.499999999996</v>
      </c>
      <c r="G2882" s="60"/>
      <c r="H2882" s="90">
        <f>SUM(H2883:H2902)</f>
        <v>9457.7700000000023</v>
      </c>
    </row>
    <row r="2883" spans="1:8" ht="16.5" customHeight="1" outlineLevel="2" x14ac:dyDescent="0.3">
      <c r="A2883" s="46">
        <f t="shared" ref="A2883:A2902" si="142">A2882+0.01</f>
        <v>14.01</v>
      </c>
      <c r="B2883" s="47" t="s">
        <v>1733</v>
      </c>
      <c r="C2883" s="48" t="s">
        <v>969</v>
      </c>
      <c r="D2883" s="49">
        <v>45</v>
      </c>
      <c r="E2883" s="50">
        <v>39.56</v>
      </c>
      <c r="F2883" s="50">
        <f t="shared" si="139"/>
        <v>1780.2</v>
      </c>
      <c r="G2883" s="50">
        <v>19.760000000000002</v>
      </c>
      <c r="H2883" s="50">
        <v>889.2</v>
      </c>
    </row>
    <row r="2884" spans="1:8" ht="16.5" customHeight="1" outlineLevel="2" x14ac:dyDescent="0.3">
      <c r="A2884" s="46">
        <f t="shared" si="142"/>
        <v>14.02</v>
      </c>
      <c r="B2884" s="47" t="s">
        <v>1667</v>
      </c>
      <c r="C2884" s="48" t="s">
        <v>969</v>
      </c>
      <c r="D2884" s="49">
        <v>25</v>
      </c>
      <c r="E2884" s="50">
        <v>51.74</v>
      </c>
      <c r="F2884" s="50">
        <f t="shared" si="139"/>
        <v>1293.5</v>
      </c>
      <c r="G2884" s="50">
        <v>35.869999999999997</v>
      </c>
      <c r="H2884" s="50">
        <v>896.75</v>
      </c>
    </row>
    <row r="2885" spans="1:8" ht="16.5" customHeight="1" outlineLevel="2" x14ac:dyDescent="0.3">
      <c r="A2885" s="46">
        <f t="shared" si="142"/>
        <v>14.03</v>
      </c>
      <c r="B2885" s="47" t="s">
        <v>1666</v>
      </c>
      <c r="C2885" s="48" t="s">
        <v>969</v>
      </c>
      <c r="D2885" s="49">
        <v>40</v>
      </c>
      <c r="E2885" s="50">
        <v>72.48</v>
      </c>
      <c r="F2885" s="50">
        <f t="shared" si="139"/>
        <v>2899.2000000000003</v>
      </c>
      <c r="G2885" s="50">
        <v>60.32</v>
      </c>
      <c r="H2885" s="50">
        <v>2412.8000000000002</v>
      </c>
    </row>
    <row r="2886" spans="1:8" ht="16.5" customHeight="1" outlineLevel="2" x14ac:dyDescent="0.3">
      <c r="A2886" s="46">
        <f t="shared" si="142"/>
        <v>14.04</v>
      </c>
      <c r="B2886" s="47" t="s">
        <v>1620</v>
      </c>
      <c r="C2886" s="48" t="s">
        <v>969</v>
      </c>
      <c r="D2886" s="49">
        <v>20</v>
      </c>
      <c r="E2886" s="50">
        <v>97.61</v>
      </c>
      <c r="F2886" s="50">
        <f t="shared" si="139"/>
        <v>1952.2</v>
      </c>
      <c r="G2886" s="50">
        <v>96.45</v>
      </c>
      <c r="H2886" s="50">
        <v>1929</v>
      </c>
    </row>
    <row r="2887" spans="1:8" ht="16.5" customHeight="1" outlineLevel="2" x14ac:dyDescent="0.3">
      <c r="A2887" s="46">
        <f t="shared" si="142"/>
        <v>14.049999999999999</v>
      </c>
      <c r="B2887" s="47" t="s">
        <v>1734</v>
      </c>
      <c r="C2887" s="48" t="s">
        <v>345</v>
      </c>
      <c r="D2887" s="49">
        <v>13</v>
      </c>
      <c r="E2887" s="50">
        <v>43.44</v>
      </c>
      <c r="F2887" s="50">
        <f t="shared" si="139"/>
        <v>564.72</v>
      </c>
      <c r="G2887" s="50">
        <v>33.880000000000003</v>
      </c>
      <c r="H2887" s="50">
        <v>440.44</v>
      </c>
    </row>
    <row r="2888" spans="1:8" ht="16.5" customHeight="1" outlineLevel="2" x14ac:dyDescent="0.3">
      <c r="A2888" s="46">
        <f t="shared" si="142"/>
        <v>14.059999999999999</v>
      </c>
      <c r="B2888" s="47" t="s">
        <v>1907</v>
      </c>
      <c r="C2888" s="48" t="s">
        <v>345</v>
      </c>
      <c r="D2888" s="49">
        <v>2</v>
      </c>
      <c r="E2888" s="50">
        <v>266.12</v>
      </c>
      <c r="F2888" s="50">
        <f t="shared" si="139"/>
        <v>532.24</v>
      </c>
      <c r="G2888" s="50">
        <v>363.33</v>
      </c>
      <c r="H2888" s="50">
        <v>726.66</v>
      </c>
    </row>
    <row r="2889" spans="1:8" ht="16.5" customHeight="1" outlineLevel="2" x14ac:dyDescent="0.3">
      <c r="A2889" s="46">
        <f t="shared" si="142"/>
        <v>14.069999999999999</v>
      </c>
      <c r="B2889" s="47" t="s">
        <v>1908</v>
      </c>
      <c r="C2889" s="48" t="s">
        <v>345</v>
      </c>
      <c r="D2889" s="49">
        <v>2</v>
      </c>
      <c r="E2889" s="50">
        <v>119.03</v>
      </c>
      <c r="F2889" s="50">
        <f t="shared" ref="F2889:F2949" si="143">E2889*D2889</f>
        <v>238.06</v>
      </c>
      <c r="G2889" s="50">
        <v>139.96</v>
      </c>
      <c r="H2889" s="50">
        <v>279.92</v>
      </c>
    </row>
    <row r="2890" spans="1:8" ht="16.5" customHeight="1" outlineLevel="2" x14ac:dyDescent="0.3">
      <c r="A2890" s="46">
        <f t="shared" si="142"/>
        <v>14.079999999999998</v>
      </c>
      <c r="B2890" s="47" t="s">
        <v>1909</v>
      </c>
      <c r="C2890" s="48" t="s">
        <v>345</v>
      </c>
      <c r="D2890" s="49">
        <v>20</v>
      </c>
      <c r="E2890" s="50">
        <v>28.75</v>
      </c>
      <c r="F2890" s="50">
        <f t="shared" si="143"/>
        <v>575</v>
      </c>
      <c r="G2890" s="50">
        <v>4.1399999999999997</v>
      </c>
      <c r="H2890" s="50">
        <v>82.8</v>
      </c>
    </row>
    <row r="2891" spans="1:8" ht="16.5" customHeight="1" outlineLevel="2" x14ac:dyDescent="0.3">
      <c r="A2891" s="46">
        <f t="shared" si="142"/>
        <v>14.089999999999998</v>
      </c>
      <c r="B2891" s="47" t="s">
        <v>1728</v>
      </c>
      <c r="C2891" s="48" t="s">
        <v>345</v>
      </c>
      <c r="D2891" s="49">
        <v>1</v>
      </c>
      <c r="E2891" s="50">
        <v>458.66</v>
      </c>
      <c r="F2891" s="50">
        <f t="shared" si="143"/>
        <v>458.66</v>
      </c>
      <c r="G2891" s="50">
        <v>633.41999999999996</v>
      </c>
      <c r="H2891" s="50">
        <v>633.41999999999996</v>
      </c>
    </row>
    <row r="2892" spans="1:8" ht="16.5" customHeight="1" outlineLevel="2" x14ac:dyDescent="0.3">
      <c r="A2892" s="46">
        <f t="shared" si="142"/>
        <v>14.099999999999998</v>
      </c>
      <c r="B2892" s="47" t="s">
        <v>1910</v>
      </c>
      <c r="C2892" s="48" t="s">
        <v>345</v>
      </c>
      <c r="D2892" s="49">
        <v>1</v>
      </c>
      <c r="E2892" s="50">
        <v>287.85000000000002</v>
      </c>
      <c r="F2892" s="50">
        <f t="shared" si="143"/>
        <v>287.85000000000002</v>
      </c>
      <c r="G2892" s="50">
        <v>468.23</v>
      </c>
      <c r="H2892" s="50">
        <v>468.23</v>
      </c>
    </row>
    <row r="2893" spans="1:8" ht="16.5" customHeight="1" outlineLevel="2" x14ac:dyDescent="0.3">
      <c r="A2893" s="46">
        <f t="shared" si="142"/>
        <v>14.109999999999998</v>
      </c>
      <c r="B2893" s="47" t="s">
        <v>1911</v>
      </c>
      <c r="C2893" s="48" t="s">
        <v>345</v>
      </c>
      <c r="D2893" s="49">
        <v>1</v>
      </c>
      <c r="E2893" s="50">
        <v>138.99</v>
      </c>
      <c r="F2893" s="50">
        <f t="shared" si="143"/>
        <v>138.99</v>
      </c>
      <c r="G2893" s="50">
        <v>118.78</v>
      </c>
      <c r="H2893" s="50">
        <v>118.78</v>
      </c>
    </row>
    <row r="2894" spans="1:8" ht="16.5" customHeight="1" outlineLevel="2" x14ac:dyDescent="0.3">
      <c r="A2894" s="46">
        <f t="shared" si="142"/>
        <v>14.119999999999997</v>
      </c>
      <c r="B2894" s="47" t="s">
        <v>1742</v>
      </c>
      <c r="C2894" s="48" t="s">
        <v>345</v>
      </c>
      <c r="D2894" s="49">
        <v>4</v>
      </c>
      <c r="E2894" s="50">
        <v>45.43</v>
      </c>
      <c r="F2894" s="50">
        <f t="shared" si="143"/>
        <v>181.72</v>
      </c>
      <c r="G2894" s="50">
        <v>21.15</v>
      </c>
      <c r="H2894" s="50">
        <v>84.6</v>
      </c>
    </row>
    <row r="2895" spans="1:8" ht="16.5" customHeight="1" outlineLevel="2" x14ac:dyDescent="0.3">
      <c r="A2895" s="46">
        <f t="shared" si="142"/>
        <v>14.129999999999997</v>
      </c>
      <c r="B2895" s="47" t="s">
        <v>1743</v>
      </c>
      <c r="C2895" s="48" t="s">
        <v>345</v>
      </c>
      <c r="D2895" s="49">
        <v>2</v>
      </c>
      <c r="E2895" s="50">
        <v>44.97</v>
      </c>
      <c r="F2895" s="50">
        <f t="shared" si="143"/>
        <v>89.94</v>
      </c>
      <c r="G2895" s="50">
        <v>10.91</v>
      </c>
      <c r="H2895" s="50">
        <v>21.82</v>
      </c>
    </row>
    <row r="2896" spans="1:8" ht="16.5" customHeight="1" outlineLevel="2" x14ac:dyDescent="0.3">
      <c r="A2896" s="46">
        <f t="shared" si="142"/>
        <v>14.139999999999997</v>
      </c>
      <c r="B2896" s="47" t="s">
        <v>1744</v>
      </c>
      <c r="C2896" s="48" t="s">
        <v>345</v>
      </c>
      <c r="D2896" s="49">
        <v>6</v>
      </c>
      <c r="E2896" s="50">
        <v>38.409999999999997</v>
      </c>
      <c r="F2896" s="50">
        <f t="shared" si="143"/>
        <v>230.45999999999998</v>
      </c>
      <c r="G2896" s="50">
        <v>6.32</v>
      </c>
      <c r="H2896" s="50">
        <v>37.92</v>
      </c>
    </row>
    <row r="2897" spans="1:15" ht="16.5" customHeight="1" outlineLevel="2" x14ac:dyDescent="0.3">
      <c r="A2897" s="46">
        <f t="shared" si="142"/>
        <v>14.149999999999997</v>
      </c>
      <c r="B2897" s="47" t="s">
        <v>1912</v>
      </c>
      <c r="C2897" s="48" t="s">
        <v>345</v>
      </c>
      <c r="D2897" s="49">
        <v>2</v>
      </c>
      <c r="E2897" s="50">
        <v>48.98</v>
      </c>
      <c r="F2897" s="50">
        <f t="shared" si="143"/>
        <v>97.96</v>
      </c>
      <c r="G2897" s="50">
        <v>31.74</v>
      </c>
      <c r="H2897" s="50">
        <v>63.48</v>
      </c>
    </row>
    <row r="2898" spans="1:15" ht="16.5" customHeight="1" outlineLevel="2" x14ac:dyDescent="0.3">
      <c r="A2898" s="46">
        <f t="shared" si="142"/>
        <v>14.159999999999997</v>
      </c>
      <c r="B2898" s="47" t="s">
        <v>1745</v>
      </c>
      <c r="C2898" s="48" t="s">
        <v>345</v>
      </c>
      <c r="D2898" s="49">
        <v>2</v>
      </c>
      <c r="E2898" s="50">
        <v>34.049999999999997</v>
      </c>
      <c r="F2898" s="50">
        <f t="shared" si="143"/>
        <v>68.099999999999994</v>
      </c>
      <c r="G2898" s="50">
        <v>10.43</v>
      </c>
      <c r="H2898" s="50">
        <v>20.86</v>
      </c>
    </row>
    <row r="2899" spans="1:15" ht="16.5" customHeight="1" outlineLevel="2" x14ac:dyDescent="0.3">
      <c r="A2899" s="46">
        <f t="shared" si="142"/>
        <v>14.169999999999996</v>
      </c>
      <c r="B2899" s="47" t="s">
        <v>1746</v>
      </c>
      <c r="C2899" s="48" t="s">
        <v>345</v>
      </c>
      <c r="D2899" s="49">
        <v>4</v>
      </c>
      <c r="E2899" s="50">
        <v>27.9</v>
      </c>
      <c r="F2899" s="50">
        <f t="shared" si="143"/>
        <v>111.6</v>
      </c>
      <c r="G2899" s="50">
        <v>4.8</v>
      </c>
      <c r="H2899" s="50">
        <v>19.2</v>
      </c>
    </row>
    <row r="2900" spans="1:15" ht="16.5" customHeight="1" outlineLevel="2" x14ac:dyDescent="0.3">
      <c r="A2900" s="46">
        <f t="shared" si="142"/>
        <v>14.179999999999996</v>
      </c>
      <c r="B2900" s="47" t="s">
        <v>1700</v>
      </c>
      <c r="C2900" s="48" t="s">
        <v>345</v>
      </c>
      <c r="D2900" s="49">
        <v>4</v>
      </c>
      <c r="E2900" s="50">
        <v>51.6</v>
      </c>
      <c r="F2900" s="50">
        <f t="shared" si="143"/>
        <v>206.4</v>
      </c>
      <c r="G2900" s="50">
        <v>34.51</v>
      </c>
      <c r="H2900" s="50">
        <v>138.04</v>
      </c>
    </row>
    <row r="2901" spans="1:15" ht="16.5" customHeight="1" outlineLevel="2" x14ac:dyDescent="0.3">
      <c r="A2901" s="46">
        <f t="shared" si="142"/>
        <v>14.189999999999996</v>
      </c>
      <c r="B2901" s="47" t="s">
        <v>1720</v>
      </c>
      <c r="C2901" s="48" t="s">
        <v>345</v>
      </c>
      <c r="D2901" s="49">
        <v>14</v>
      </c>
      <c r="E2901" s="50">
        <v>35.200000000000003</v>
      </c>
      <c r="F2901" s="50">
        <f t="shared" si="143"/>
        <v>492.80000000000007</v>
      </c>
      <c r="G2901" s="50">
        <v>12.3</v>
      </c>
      <c r="H2901" s="50">
        <v>172.2</v>
      </c>
    </row>
    <row r="2902" spans="1:15" ht="16.5" customHeight="1" outlineLevel="2" x14ac:dyDescent="0.3">
      <c r="A2902" s="46">
        <f t="shared" si="142"/>
        <v>14.199999999999996</v>
      </c>
      <c r="B2902" s="47" t="s">
        <v>1702</v>
      </c>
      <c r="C2902" s="48" t="s">
        <v>345</v>
      </c>
      <c r="D2902" s="49">
        <v>5</v>
      </c>
      <c r="E2902" s="50">
        <v>25.78</v>
      </c>
      <c r="F2902" s="50">
        <f t="shared" si="143"/>
        <v>128.9</v>
      </c>
      <c r="G2902" s="50">
        <v>4.33</v>
      </c>
      <c r="H2902" s="46">
        <v>21.65</v>
      </c>
      <c r="I2902"/>
      <c r="J2902"/>
      <c r="K2902"/>
      <c r="L2902"/>
      <c r="M2902"/>
      <c r="N2902"/>
      <c r="O2902"/>
    </row>
    <row r="2903" spans="1:15" ht="16.5" customHeight="1" outlineLevel="2" x14ac:dyDescent="0.3">
      <c r="A2903" s="132"/>
      <c r="B2903" s="133"/>
      <c r="C2903" s="226"/>
      <c r="D2903" s="139"/>
      <c r="E2903" s="138"/>
      <c r="F2903" s="135"/>
      <c r="G2903" s="138"/>
      <c r="H2903" s="135"/>
    </row>
    <row r="2904" spans="1:15" ht="16.5" customHeight="1" outlineLevel="1" x14ac:dyDescent="0.3">
      <c r="A2904" s="56">
        <v>15</v>
      </c>
      <c r="B2904" s="57" t="s">
        <v>1913</v>
      </c>
      <c r="C2904" s="58"/>
      <c r="D2904" s="59"/>
      <c r="E2904" s="60"/>
      <c r="F2904" s="90">
        <f>SUM(F2905:F2914)</f>
        <v>307493.11</v>
      </c>
      <c r="G2904" s="60"/>
      <c r="H2904" s="90">
        <f>SUM(H2905:H2914)</f>
        <v>469191.12</v>
      </c>
    </row>
    <row r="2905" spans="1:15" ht="16.5" customHeight="1" outlineLevel="2" x14ac:dyDescent="0.3">
      <c r="A2905" s="46">
        <f>A2904+0.01</f>
        <v>15.01</v>
      </c>
      <c r="B2905" s="47" t="s">
        <v>1914</v>
      </c>
      <c r="C2905" s="48" t="s">
        <v>403</v>
      </c>
      <c r="D2905" s="49">
        <v>1</v>
      </c>
      <c r="E2905" s="50">
        <v>74753.47</v>
      </c>
      <c r="F2905" s="50">
        <f t="shared" si="143"/>
        <v>74753.47</v>
      </c>
      <c r="G2905" s="50">
        <v>107750.61</v>
      </c>
      <c r="H2905" s="50">
        <v>107750.61</v>
      </c>
    </row>
    <row r="2906" spans="1:15" ht="16.5" customHeight="1" outlineLevel="2" x14ac:dyDescent="0.3">
      <c r="A2906" s="46"/>
      <c r="B2906" s="47" t="s">
        <v>1915</v>
      </c>
      <c r="C2906" s="48"/>
      <c r="D2906" s="49">
        <v>1</v>
      </c>
      <c r="E2906" s="50"/>
      <c r="F2906" s="50">
        <f t="shared" si="143"/>
        <v>0</v>
      </c>
      <c r="G2906" s="50"/>
      <c r="H2906" s="50"/>
    </row>
    <row r="2907" spans="1:15" ht="16.5" customHeight="1" outlineLevel="2" x14ac:dyDescent="0.3">
      <c r="A2907" s="46"/>
      <c r="B2907" s="47" t="s">
        <v>1916</v>
      </c>
      <c r="C2907" s="48"/>
      <c r="D2907" s="49">
        <v>1</v>
      </c>
      <c r="E2907" s="50"/>
      <c r="F2907" s="50">
        <f t="shared" si="143"/>
        <v>0</v>
      </c>
      <c r="G2907" s="50"/>
      <c r="H2907" s="50"/>
    </row>
    <row r="2908" spans="1:15" ht="16.5" customHeight="1" outlineLevel="2" x14ac:dyDescent="0.3">
      <c r="A2908" s="46"/>
      <c r="B2908" s="47" t="s">
        <v>1917</v>
      </c>
      <c r="C2908" s="48"/>
      <c r="D2908" s="49">
        <v>1</v>
      </c>
      <c r="E2908" s="50"/>
      <c r="F2908" s="50">
        <f t="shared" si="143"/>
        <v>0</v>
      </c>
      <c r="G2908" s="50"/>
      <c r="H2908" s="50"/>
    </row>
    <row r="2909" spans="1:15" ht="16.5" customHeight="1" outlineLevel="2" x14ac:dyDescent="0.3">
      <c r="A2909" s="46"/>
      <c r="B2909" s="47" t="s">
        <v>1918</v>
      </c>
      <c r="C2909" s="48"/>
      <c r="D2909" s="49">
        <v>1</v>
      </c>
      <c r="E2909" s="50"/>
      <c r="F2909" s="50">
        <f t="shared" si="143"/>
        <v>0</v>
      </c>
      <c r="G2909" s="50"/>
      <c r="H2909" s="50"/>
    </row>
    <row r="2910" spans="1:15" ht="16.5" customHeight="1" outlineLevel="2" x14ac:dyDescent="0.3">
      <c r="A2910" s="46"/>
      <c r="B2910" s="47" t="s">
        <v>1919</v>
      </c>
      <c r="C2910" s="48"/>
      <c r="D2910" s="49">
        <v>1</v>
      </c>
      <c r="E2910" s="50"/>
      <c r="F2910" s="50">
        <f t="shared" si="143"/>
        <v>0</v>
      </c>
      <c r="G2910" s="50"/>
      <c r="H2910" s="50"/>
    </row>
    <row r="2911" spans="1:15" ht="16.5" customHeight="1" outlineLevel="2" x14ac:dyDescent="0.3">
      <c r="A2911" s="46"/>
      <c r="B2911" s="47" t="s">
        <v>1920</v>
      </c>
      <c r="C2911" s="48"/>
      <c r="D2911" s="49">
        <v>1</v>
      </c>
      <c r="E2911" s="50"/>
      <c r="F2911" s="50">
        <f t="shared" si="143"/>
        <v>0</v>
      </c>
      <c r="G2911" s="50"/>
      <c r="H2911" s="50"/>
    </row>
    <row r="2912" spans="1:15" ht="16.5" customHeight="1" outlineLevel="2" x14ac:dyDescent="0.3">
      <c r="A2912" s="46">
        <f>A2905+0.01</f>
        <v>15.02</v>
      </c>
      <c r="B2912" s="47" t="s">
        <v>1921</v>
      </c>
      <c r="C2912" s="48" t="s">
        <v>403</v>
      </c>
      <c r="D2912" s="49">
        <v>1</v>
      </c>
      <c r="E2912" s="50">
        <v>43912.91</v>
      </c>
      <c r="F2912" s="50">
        <f t="shared" si="143"/>
        <v>43912.91</v>
      </c>
      <c r="G2912" s="50">
        <v>56038.45</v>
      </c>
      <c r="H2912" s="50">
        <v>56038.45</v>
      </c>
    </row>
    <row r="2913" spans="1:9" ht="16.5" customHeight="1" outlineLevel="2" x14ac:dyDescent="0.3">
      <c r="A2913" s="46">
        <f>A2912+0.01</f>
        <v>15.03</v>
      </c>
      <c r="B2913" s="47" t="s">
        <v>1922</v>
      </c>
      <c r="C2913" s="48" t="s">
        <v>403</v>
      </c>
      <c r="D2913" s="49">
        <v>1</v>
      </c>
      <c r="E2913" s="50">
        <v>67269.009999999995</v>
      </c>
      <c r="F2913" s="50">
        <f t="shared" si="143"/>
        <v>67269.009999999995</v>
      </c>
      <c r="G2913" s="50">
        <v>74109.600000000006</v>
      </c>
      <c r="H2913" s="50">
        <v>74109.600000000006</v>
      </c>
    </row>
    <row r="2914" spans="1:9" ht="16.5" customHeight="1" outlineLevel="2" x14ac:dyDescent="0.3">
      <c r="A2914" s="46">
        <f>A2913+0.01</f>
        <v>15.04</v>
      </c>
      <c r="B2914" s="47" t="s">
        <v>1923</v>
      </c>
      <c r="C2914" s="48" t="s">
        <v>403</v>
      </c>
      <c r="D2914" s="49">
        <v>2</v>
      </c>
      <c r="E2914" s="50">
        <v>60778.86</v>
      </c>
      <c r="F2914" s="50">
        <f t="shared" si="143"/>
        <v>121557.72</v>
      </c>
      <c r="G2914" s="50">
        <v>115646.23</v>
      </c>
      <c r="H2914" s="50">
        <v>231292.46</v>
      </c>
    </row>
    <row r="2915" spans="1:9" ht="16.5" customHeight="1" outlineLevel="2" x14ac:dyDescent="0.3">
      <c r="A2915" s="132"/>
      <c r="B2915" s="133"/>
      <c r="C2915" s="134"/>
      <c r="D2915" s="132"/>
      <c r="E2915" s="138"/>
      <c r="F2915" s="135"/>
      <c r="G2915" s="138"/>
      <c r="H2915" s="135"/>
    </row>
    <row r="2916" spans="1:9" ht="16.5" customHeight="1" outlineLevel="1" x14ac:dyDescent="0.3">
      <c r="A2916" s="56">
        <v>16</v>
      </c>
      <c r="B2916" s="57" t="s">
        <v>1924</v>
      </c>
      <c r="C2916" s="58"/>
      <c r="D2916" s="59"/>
      <c r="E2916" s="60"/>
      <c r="F2916" s="90">
        <f>SUM(F2917:F2921)</f>
        <v>206247.43</v>
      </c>
      <c r="G2916" s="60"/>
      <c r="H2916" s="90">
        <f>SUM(H2917:H2921)</f>
        <v>397678.33</v>
      </c>
    </row>
    <row r="2917" spans="1:9" ht="16.5" customHeight="1" outlineLevel="2" x14ac:dyDescent="0.3">
      <c r="A2917" s="46"/>
      <c r="B2917" s="47" t="s">
        <v>1925</v>
      </c>
      <c r="C2917" s="48" t="s">
        <v>403</v>
      </c>
      <c r="D2917" s="49">
        <v>1</v>
      </c>
      <c r="E2917" s="50">
        <v>206247.43</v>
      </c>
      <c r="F2917" s="50">
        <f t="shared" si="143"/>
        <v>206247.43</v>
      </c>
      <c r="G2917" s="233">
        <v>397678.33</v>
      </c>
      <c r="H2917" s="50">
        <v>397678.33</v>
      </c>
      <c r="I2917" s="232" t="s">
        <v>2145</v>
      </c>
    </row>
    <row r="2918" spans="1:9" ht="16.5" customHeight="1" outlineLevel="2" x14ac:dyDescent="0.3">
      <c r="A2918" s="46"/>
      <c r="B2918" s="47" t="s">
        <v>1926</v>
      </c>
      <c r="C2918" s="48"/>
      <c r="D2918" s="49">
        <v>1</v>
      </c>
      <c r="E2918" s="50"/>
      <c r="F2918" s="50">
        <f t="shared" si="143"/>
        <v>0</v>
      </c>
      <c r="G2918" s="50"/>
      <c r="H2918" s="50"/>
    </row>
    <row r="2919" spans="1:9" ht="16.5" customHeight="1" outlineLevel="2" x14ac:dyDescent="0.3">
      <c r="A2919" s="46"/>
      <c r="B2919" s="47" t="s">
        <v>1927</v>
      </c>
      <c r="C2919" s="48"/>
      <c r="D2919" s="49">
        <v>1</v>
      </c>
      <c r="E2919" s="50"/>
      <c r="F2919" s="50">
        <f t="shared" si="143"/>
        <v>0</v>
      </c>
      <c r="G2919" s="50"/>
      <c r="H2919" s="50"/>
    </row>
    <row r="2920" spans="1:9" ht="16.5" customHeight="1" outlineLevel="2" x14ac:dyDescent="0.3">
      <c r="A2920" s="46"/>
      <c r="B2920" s="47" t="s">
        <v>1928</v>
      </c>
      <c r="C2920" s="48"/>
      <c r="D2920" s="49">
        <v>1</v>
      </c>
      <c r="E2920" s="50"/>
      <c r="F2920" s="50">
        <f t="shared" si="143"/>
        <v>0</v>
      </c>
      <c r="G2920" s="50"/>
      <c r="H2920" s="50"/>
    </row>
    <row r="2921" spans="1:9" ht="16.5" customHeight="1" outlineLevel="2" x14ac:dyDescent="0.3">
      <c r="A2921" s="46"/>
      <c r="B2921" s="47" t="s">
        <v>1929</v>
      </c>
      <c r="C2921" s="48"/>
      <c r="D2921" s="49">
        <v>1</v>
      </c>
      <c r="E2921" s="50"/>
      <c r="F2921" s="50">
        <f t="shared" si="143"/>
        <v>0</v>
      </c>
      <c r="G2921" s="50"/>
      <c r="H2921" s="50"/>
    </row>
    <row r="2922" spans="1:9" ht="16.5" customHeight="1" outlineLevel="2" x14ac:dyDescent="0.3">
      <c r="A2922" s="132"/>
      <c r="B2922" s="133"/>
      <c r="C2922" s="134"/>
      <c r="D2922" s="132"/>
      <c r="E2922" s="138"/>
      <c r="F2922" s="135"/>
      <c r="G2922" s="138"/>
      <c r="H2922" s="135"/>
    </row>
    <row r="2923" spans="1:9" ht="16.5" customHeight="1" outlineLevel="1" x14ac:dyDescent="0.3">
      <c r="A2923" s="56">
        <v>17</v>
      </c>
      <c r="B2923" s="57" t="s">
        <v>1930</v>
      </c>
      <c r="C2923" s="58"/>
      <c r="D2923" s="59"/>
      <c r="E2923" s="60"/>
      <c r="F2923" s="90">
        <f>SUM(F2924:F2946)</f>
        <v>675722.8</v>
      </c>
      <c r="G2923" s="60"/>
      <c r="H2923" s="90">
        <f>SUM(H2924:H2946)</f>
        <v>985388.37000000011</v>
      </c>
    </row>
    <row r="2924" spans="1:9" ht="16.5" customHeight="1" outlineLevel="2" x14ac:dyDescent="0.3">
      <c r="A2924" s="46"/>
      <c r="B2924" s="47" t="s">
        <v>1931</v>
      </c>
      <c r="C2924" s="48" t="s">
        <v>403</v>
      </c>
      <c r="D2924" s="49">
        <v>2</v>
      </c>
      <c r="E2924" s="50">
        <v>92556.52</v>
      </c>
      <c r="F2924" s="50">
        <f t="shared" si="143"/>
        <v>185113.04</v>
      </c>
      <c r="G2924" s="50">
        <v>130390.15</v>
      </c>
      <c r="H2924" s="50">
        <v>260780.3</v>
      </c>
    </row>
    <row r="2925" spans="1:9" ht="16.5" customHeight="1" outlineLevel="2" x14ac:dyDescent="0.3">
      <c r="A2925" s="46"/>
      <c r="B2925" s="47" t="s">
        <v>1932</v>
      </c>
      <c r="C2925" s="48" t="s">
        <v>403</v>
      </c>
      <c r="D2925" s="49">
        <v>3</v>
      </c>
      <c r="E2925" s="50">
        <v>81856.36</v>
      </c>
      <c r="F2925" s="50">
        <f t="shared" si="143"/>
        <v>245569.08000000002</v>
      </c>
      <c r="G2925" s="50">
        <v>93866.67</v>
      </c>
      <c r="H2925" s="50">
        <v>281600.01</v>
      </c>
    </row>
    <row r="2926" spans="1:9" ht="16.5" customHeight="1" outlineLevel="2" x14ac:dyDescent="0.3">
      <c r="A2926" s="46"/>
      <c r="B2926" s="47" t="s">
        <v>1933</v>
      </c>
      <c r="C2926" s="48" t="s">
        <v>1027</v>
      </c>
      <c r="D2926" s="49">
        <v>3</v>
      </c>
      <c r="E2926" s="50">
        <v>8036.27</v>
      </c>
      <c r="F2926" s="50">
        <f t="shared" si="143"/>
        <v>24108.81</v>
      </c>
      <c r="G2926" s="233">
        <v>30436.1</v>
      </c>
      <c r="H2926" s="50">
        <v>91308.3</v>
      </c>
      <c r="I2926" s="232" t="s">
        <v>2145</v>
      </c>
    </row>
    <row r="2927" spans="1:9" ht="16.5" customHeight="1" outlineLevel="2" x14ac:dyDescent="0.3">
      <c r="A2927" s="46"/>
      <c r="B2927" s="47" t="s">
        <v>1934</v>
      </c>
      <c r="C2927" s="48" t="s">
        <v>1027</v>
      </c>
      <c r="D2927" s="49">
        <v>2</v>
      </c>
      <c r="E2927" s="50">
        <v>4958.51</v>
      </c>
      <c r="F2927" s="50">
        <f t="shared" si="143"/>
        <v>9917.02</v>
      </c>
      <c r="G2927" s="50">
        <v>36523.32</v>
      </c>
      <c r="H2927" s="50">
        <v>73046.64</v>
      </c>
    </row>
    <row r="2928" spans="1:9" ht="16.5" customHeight="1" outlineLevel="2" x14ac:dyDescent="0.3">
      <c r="A2928" s="46"/>
      <c r="B2928" s="47" t="s">
        <v>1935</v>
      </c>
      <c r="C2928" s="48" t="s">
        <v>345</v>
      </c>
      <c r="D2928" s="49">
        <v>1</v>
      </c>
      <c r="E2928" s="50">
        <v>19379.09</v>
      </c>
      <c r="F2928" s="50">
        <f t="shared" si="143"/>
        <v>19379.09</v>
      </c>
      <c r="G2928" s="50">
        <v>17718.38</v>
      </c>
      <c r="H2928" s="50">
        <v>17718.38</v>
      </c>
    </row>
    <row r="2929" spans="1:8" ht="16.5" customHeight="1" outlineLevel="2" x14ac:dyDescent="0.3">
      <c r="A2929" s="46"/>
      <c r="B2929" s="47" t="s">
        <v>1936</v>
      </c>
      <c r="C2929" s="48" t="s">
        <v>345</v>
      </c>
      <c r="D2929" s="49">
        <v>1</v>
      </c>
      <c r="E2929" s="50">
        <v>42340.160000000003</v>
      </c>
      <c r="F2929" s="50">
        <f t="shared" si="143"/>
        <v>42340.160000000003</v>
      </c>
      <c r="G2929" s="50">
        <v>63030.98</v>
      </c>
      <c r="H2929" s="50">
        <v>63030.98</v>
      </c>
    </row>
    <row r="2930" spans="1:8" ht="16.5" customHeight="1" outlineLevel="2" x14ac:dyDescent="0.3">
      <c r="A2930" s="46"/>
      <c r="B2930" s="47" t="s">
        <v>1937</v>
      </c>
      <c r="C2930" s="48" t="s">
        <v>345</v>
      </c>
      <c r="D2930" s="49">
        <v>1</v>
      </c>
      <c r="E2930" s="50">
        <v>35284</v>
      </c>
      <c r="F2930" s="50">
        <f t="shared" si="143"/>
        <v>35284</v>
      </c>
      <c r="G2930" s="50">
        <v>43797.71</v>
      </c>
      <c r="H2930" s="50">
        <v>43797.71</v>
      </c>
    </row>
    <row r="2931" spans="1:8" ht="16.5" customHeight="1" outlineLevel="2" x14ac:dyDescent="0.3">
      <c r="A2931" s="46"/>
      <c r="B2931" s="47" t="s">
        <v>1938</v>
      </c>
      <c r="C2931" s="48" t="s">
        <v>403</v>
      </c>
      <c r="D2931" s="49">
        <v>2</v>
      </c>
      <c r="E2931" s="50">
        <v>35284</v>
      </c>
      <c r="F2931" s="50">
        <f t="shared" si="143"/>
        <v>70568</v>
      </c>
      <c r="G2931" s="50">
        <v>48130.16</v>
      </c>
      <c r="H2931" s="50">
        <v>96260.32</v>
      </c>
    </row>
    <row r="2932" spans="1:8" ht="16.5" customHeight="1" outlineLevel="2" x14ac:dyDescent="0.3">
      <c r="A2932" s="46"/>
      <c r="B2932" s="47" t="s">
        <v>1939</v>
      </c>
      <c r="C2932" s="48" t="s">
        <v>1027</v>
      </c>
      <c r="D2932" s="49">
        <v>1</v>
      </c>
      <c r="E2932" s="50">
        <v>43443.6</v>
      </c>
      <c r="F2932" s="50">
        <f t="shared" si="143"/>
        <v>43443.6</v>
      </c>
      <c r="G2932" s="50">
        <v>57845.73</v>
      </c>
      <c r="H2932" s="50">
        <v>57845.73</v>
      </c>
    </row>
    <row r="2933" spans="1:8" ht="16.5" customHeight="1" outlineLevel="2" x14ac:dyDescent="0.3">
      <c r="A2933" s="46"/>
      <c r="B2933" s="47" t="s">
        <v>1940</v>
      </c>
      <c r="C2933" s="48"/>
      <c r="D2933" s="49">
        <v>1</v>
      </c>
      <c r="E2933" s="50"/>
      <c r="F2933" s="50">
        <f t="shared" si="143"/>
        <v>0</v>
      </c>
      <c r="G2933" s="50"/>
      <c r="H2933" s="50"/>
    </row>
    <row r="2934" spans="1:8" ht="16.5" customHeight="1" outlineLevel="2" x14ac:dyDescent="0.3">
      <c r="A2934" s="46"/>
      <c r="B2934" s="47" t="s">
        <v>1941</v>
      </c>
      <c r="C2934" s="48"/>
      <c r="D2934" s="49">
        <v>1</v>
      </c>
      <c r="E2934" s="50"/>
      <c r="F2934" s="50">
        <f t="shared" si="143"/>
        <v>0</v>
      </c>
      <c r="G2934" s="50"/>
      <c r="H2934" s="50"/>
    </row>
    <row r="2935" spans="1:8" ht="16.5" customHeight="1" outlineLevel="2" x14ac:dyDescent="0.3">
      <c r="A2935" s="46"/>
      <c r="B2935" s="47" t="s">
        <v>1942</v>
      </c>
      <c r="C2935" s="48"/>
      <c r="D2935" s="49">
        <v>1</v>
      </c>
      <c r="E2935" s="50"/>
      <c r="F2935" s="50">
        <f t="shared" si="143"/>
        <v>0</v>
      </c>
      <c r="G2935" s="50"/>
      <c r="H2935" s="50"/>
    </row>
    <row r="2936" spans="1:8" ht="16.5" customHeight="1" outlineLevel="2" x14ac:dyDescent="0.3">
      <c r="A2936" s="46"/>
      <c r="B2936" s="47" t="s">
        <v>1943</v>
      </c>
      <c r="C2936" s="48"/>
      <c r="D2936" s="49">
        <v>1</v>
      </c>
      <c r="E2936" s="50"/>
      <c r="F2936" s="50">
        <f t="shared" si="143"/>
        <v>0</v>
      </c>
      <c r="G2936" s="50"/>
      <c r="H2936" s="50"/>
    </row>
    <row r="2937" spans="1:8" ht="16.5" customHeight="1" outlineLevel="2" x14ac:dyDescent="0.3">
      <c r="A2937" s="46"/>
      <c r="B2937" s="47" t="s">
        <v>1944</v>
      </c>
      <c r="C2937" s="48"/>
      <c r="D2937" s="49">
        <v>1</v>
      </c>
      <c r="E2937" s="50"/>
      <c r="F2937" s="50">
        <f t="shared" si="143"/>
        <v>0</v>
      </c>
      <c r="G2937" s="50"/>
      <c r="H2937" s="50"/>
    </row>
    <row r="2938" spans="1:8" ht="16.5" customHeight="1" outlineLevel="2" x14ac:dyDescent="0.3">
      <c r="A2938" s="46"/>
      <c r="B2938" s="47" t="s">
        <v>1945</v>
      </c>
      <c r="C2938" s="48"/>
      <c r="D2938" s="49">
        <v>1</v>
      </c>
      <c r="E2938" s="50"/>
      <c r="F2938" s="50">
        <f t="shared" si="143"/>
        <v>0</v>
      </c>
      <c r="G2938" s="50"/>
      <c r="H2938" s="50"/>
    </row>
    <row r="2939" spans="1:8" ht="16.5" customHeight="1" outlineLevel="2" x14ac:dyDescent="0.3">
      <c r="A2939" s="46"/>
      <c r="B2939" s="47" t="s">
        <v>1946</v>
      </c>
      <c r="C2939" s="48"/>
      <c r="D2939" s="49">
        <v>1</v>
      </c>
      <c r="E2939" s="50"/>
      <c r="F2939" s="50">
        <f t="shared" si="143"/>
        <v>0</v>
      </c>
      <c r="G2939" s="50"/>
      <c r="H2939" s="50"/>
    </row>
    <row r="2940" spans="1:8" ht="16.5" customHeight="1" outlineLevel="2" x14ac:dyDescent="0.3">
      <c r="A2940" s="46"/>
      <c r="B2940" s="47" t="s">
        <v>1947</v>
      </c>
      <c r="C2940" s="48"/>
      <c r="D2940" s="49">
        <v>1</v>
      </c>
      <c r="E2940" s="50"/>
      <c r="F2940" s="50">
        <f t="shared" si="143"/>
        <v>0</v>
      </c>
      <c r="G2940" s="50"/>
      <c r="H2940" s="50"/>
    </row>
    <row r="2941" spans="1:8" ht="16.5" customHeight="1" outlineLevel="2" x14ac:dyDescent="0.3">
      <c r="A2941" s="46"/>
      <c r="B2941" s="47" t="s">
        <v>1948</v>
      </c>
      <c r="C2941" s="48"/>
      <c r="D2941" s="49">
        <v>1</v>
      </c>
      <c r="E2941" s="50"/>
      <c r="F2941" s="50">
        <f t="shared" si="143"/>
        <v>0</v>
      </c>
      <c r="G2941" s="50"/>
      <c r="H2941" s="50"/>
    </row>
    <row r="2942" spans="1:8" ht="16.5" customHeight="1" outlineLevel="2" x14ac:dyDescent="0.3">
      <c r="A2942" s="46"/>
      <c r="B2942" s="47" t="s">
        <v>1949</v>
      </c>
      <c r="C2942" s="48"/>
      <c r="D2942" s="49">
        <v>1</v>
      </c>
      <c r="E2942" s="50"/>
      <c r="F2942" s="50">
        <f t="shared" si="143"/>
        <v>0</v>
      </c>
      <c r="G2942" s="50"/>
      <c r="H2942" s="50"/>
    </row>
    <row r="2943" spans="1:8" ht="16.5" customHeight="1" outlineLevel="2" x14ac:dyDescent="0.3">
      <c r="A2943" s="46"/>
      <c r="B2943" s="47" t="s">
        <v>1950</v>
      </c>
      <c r="C2943" s="48"/>
      <c r="D2943" s="49">
        <v>1</v>
      </c>
      <c r="E2943" s="50"/>
      <c r="F2943" s="50">
        <f t="shared" si="143"/>
        <v>0</v>
      </c>
      <c r="G2943" s="50"/>
      <c r="H2943" s="50"/>
    </row>
    <row r="2944" spans="1:8" ht="16.5" customHeight="1" outlineLevel="2" x14ac:dyDescent="0.3">
      <c r="A2944" s="46"/>
      <c r="B2944" s="47" t="s">
        <v>1951</v>
      </c>
      <c r="C2944" s="48"/>
      <c r="D2944" s="49">
        <v>1</v>
      </c>
      <c r="E2944" s="50"/>
      <c r="F2944" s="50">
        <f t="shared" si="143"/>
        <v>0</v>
      </c>
      <c r="G2944" s="50"/>
      <c r="H2944" s="50"/>
    </row>
    <row r="2945" spans="1:10" ht="16.5" customHeight="1" outlineLevel="2" x14ac:dyDescent="0.3">
      <c r="A2945" s="46"/>
      <c r="B2945" s="47" t="s">
        <v>1952</v>
      </c>
      <c r="C2945" s="48"/>
      <c r="D2945" s="49">
        <v>1</v>
      </c>
      <c r="E2945" s="50"/>
      <c r="F2945" s="50">
        <f t="shared" si="143"/>
        <v>0</v>
      </c>
      <c r="G2945" s="50"/>
      <c r="H2945" s="50"/>
    </row>
    <row r="2946" spans="1:10" ht="16.5" customHeight="1" outlineLevel="2" x14ac:dyDescent="0.3">
      <c r="A2946" s="132"/>
      <c r="B2946" s="133"/>
      <c r="C2946" s="134"/>
      <c r="D2946" s="132"/>
      <c r="E2946" s="138"/>
      <c r="F2946" s="135"/>
      <c r="G2946" s="138"/>
      <c r="H2946" s="135"/>
    </row>
    <row r="2947" spans="1:10" ht="16.5" customHeight="1" outlineLevel="1" x14ac:dyDescent="0.3">
      <c r="A2947" s="56">
        <v>18</v>
      </c>
      <c r="B2947" s="57" t="s">
        <v>1953</v>
      </c>
      <c r="C2947" s="58"/>
      <c r="D2947" s="59"/>
      <c r="E2947" s="60"/>
      <c r="F2947" s="90">
        <f>SUM(F2948:F2950)</f>
        <v>65719.09</v>
      </c>
      <c r="G2947" s="60"/>
      <c r="H2947" s="90">
        <f>SUM(H2948:H2950)</f>
        <v>77518.459999999992</v>
      </c>
    </row>
    <row r="2948" spans="1:10" ht="16.5" customHeight="1" outlineLevel="1" x14ac:dyDescent="0.3">
      <c r="A2948" s="46"/>
      <c r="B2948" s="47" t="s">
        <v>1954</v>
      </c>
      <c r="C2948" s="48" t="s">
        <v>403</v>
      </c>
      <c r="D2948" s="49">
        <v>1</v>
      </c>
      <c r="E2948" s="329">
        <v>56531.63</v>
      </c>
      <c r="F2948" s="82">
        <f t="shared" si="143"/>
        <v>56531.63</v>
      </c>
      <c r="G2948" s="50">
        <v>37310.79</v>
      </c>
      <c r="H2948" s="50">
        <v>37310.79</v>
      </c>
      <c r="I2948" s="232" t="s">
        <v>2145</v>
      </c>
    </row>
    <row r="2949" spans="1:10" ht="16.5" customHeight="1" outlineLevel="1" x14ac:dyDescent="0.3">
      <c r="A2949" s="46"/>
      <c r="B2949" s="47" t="s">
        <v>1955</v>
      </c>
      <c r="C2949" s="48" t="s">
        <v>403</v>
      </c>
      <c r="D2949" s="49">
        <v>2</v>
      </c>
      <c r="E2949" s="50">
        <v>1966.48</v>
      </c>
      <c r="F2949" s="50">
        <f t="shared" si="143"/>
        <v>3932.96</v>
      </c>
      <c r="G2949" s="50">
        <v>3355.41</v>
      </c>
      <c r="H2949" s="50">
        <v>6710.82</v>
      </c>
    </row>
    <row r="2950" spans="1:10" ht="16.5" customHeight="1" outlineLevel="1" x14ac:dyDescent="0.3">
      <c r="A2950" s="46"/>
      <c r="B2950" s="47" t="s">
        <v>1956</v>
      </c>
      <c r="C2950" s="48" t="s">
        <v>1027</v>
      </c>
      <c r="D2950" s="49">
        <v>1</v>
      </c>
      <c r="E2950" s="50">
        <v>5254.5</v>
      </c>
      <c r="F2950" s="50">
        <f>E2950*D2950</f>
        <v>5254.5</v>
      </c>
      <c r="G2950" s="50">
        <v>33496.85</v>
      </c>
      <c r="H2950" s="50">
        <v>33496.85</v>
      </c>
    </row>
    <row r="2951" spans="1:10" ht="16.5" customHeight="1" x14ac:dyDescent="0.3">
      <c r="A2951" s="144"/>
      <c r="B2951" s="145"/>
      <c r="C2951" s="146"/>
      <c r="D2951" s="146"/>
      <c r="E2951" s="146"/>
      <c r="F2951" s="146"/>
      <c r="G2951" s="146"/>
      <c r="H2951" s="146"/>
    </row>
    <row r="2952" spans="1:10" ht="16.5" customHeight="1" x14ac:dyDescent="0.3">
      <c r="A2952" s="144"/>
      <c r="B2952" s="145"/>
      <c r="C2952" s="146"/>
      <c r="D2952" s="146"/>
      <c r="E2952" s="147" t="s">
        <v>1193</v>
      </c>
      <c r="F2952" s="148">
        <f>F2440+F2484+F2531+F2581+F2636+F2680+F2699+F2731+F2751+F2776+F2795+F2824+F2861+F2882+F2904+F2916+F2923+F2947</f>
        <v>3790164.9765999997</v>
      </c>
      <c r="G2952" s="147" t="s">
        <v>1193</v>
      </c>
      <c r="H2952" s="148">
        <v>4446057.7799999993</v>
      </c>
      <c r="J2952" s="231">
        <f>H2952-F2952</f>
        <v>655892.80339999963</v>
      </c>
    </row>
    <row r="2953" spans="1:10" s="145" customFormat="1" ht="17.25" customHeight="1" x14ac:dyDescent="0.2">
      <c r="A2953" s="51" t="s">
        <v>1958</v>
      </c>
      <c r="B2953" s="52" t="s">
        <v>1959</v>
      </c>
      <c r="C2953" s="53"/>
      <c r="D2953" s="54"/>
      <c r="E2953" s="55"/>
      <c r="F2953" s="55"/>
      <c r="G2953" s="55"/>
      <c r="H2953" s="55"/>
    </row>
    <row r="2954" spans="1:10" s="145" customFormat="1" ht="17.25" customHeight="1" outlineLevel="1" x14ac:dyDescent="0.2">
      <c r="A2954" s="56">
        <v>1</v>
      </c>
      <c r="B2954" s="57" t="s">
        <v>1960</v>
      </c>
      <c r="C2954" s="58"/>
      <c r="D2954" s="59"/>
      <c r="E2954" s="60"/>
      <c r="F2954" s="90">
        <f>SUM(F2955:F2985)</f>
        <v>154934.47000000003</v>
      </c>
      <c r="G2954" s="60"/>
      <c r="H2954" s="90">
        <f>SUM(H2955:H2985)</f>
        <v>186859.61</v>
      </c>
    </row>
    <row r="2955" spans="1:10" s="145" customFormat="1" ht="17.25" customHeight="1" outlineLevel="2" x14ac:dyDescent="0.2">
      <c r="A2955" s="46">
        <f>A2954+0.01</f>
        <v>1.01</v>
      </c>
      <c r="B2955" s="47" t="s">
        <v>1961</v>
      </c>
      <c r="C2955" s="48" t="s">
        <v>1962</v>
      </c>
      <c r="D2955" s="49">
        <v>43</v>
      </c>
      <c r="E2955" s="50">
        <v>1120.54</v>
      </c>
      <c r="F2955" s="50">
        <f t="shared" ref="F2955:F3018" si="144">E2955*D2955</f>
        <v>48183.22</v>
      </c>
      <c r="G2955" s="50">
        <v>878.90085751802235</v>
      </c>
      <c r="H2955" s="50">
        <v>37792.74</v>
      </c>
    </row>
    <row r="2956" spans="1:10" s="145" customFormat="1" ht="17.25" customHeight="1" outlineLevel="2" x14ac:dyDescent="0.2">
      <c r="A2956" s="46">
        <f t="shared" ref="A2956:A2985" si="145">A2955+0.01</f>
        <v>1.02</v>
      </c>
      <c r="B2956" s="47" t="s">
        <v>1963</v>
      </c>
      <c r="C2956" s="48" t="s">
        <v>1962</v>
      </c>
      <c r="D2956" s="49">
        <v>45</v>
      </c>
      <c r="E2956" s="50">
        <v>401.31</v>
      </c>
      <c r="F2956" s="50">
        <f t="shared" si="144"/>
        <v>18058.95</v>
      </c>
      <c r="G2956" s="50">
        <v>514.83077952220538</v>
      </c>
      <c r="H2956" s="50">
        <v>23167.39</v>
      </c>
    </row>
    <row r="2957" spans="1:10" s="145" customFormat="1" ht="17.25" customHeight="1" outlineLevel="2" x14ac:dyDescent="0.2">
      <c r="A2957" s="46">
        <f t="shared" si="145"/>
        <v>1.03</v>
      </c>
      <c r="B2957" s="47" t="s">
        <v>1964</v>
      </c>
      <c r="C2957" s="48" t="s">
        <v>1965</v>
      </c>
      <c r="D2957" s="49">
        <v>2</v>
      </c>
      <c r="E2957" s="50">
        <v>1410.5</v>
      </c>
      <c r="F2957" s="50">
        <f t="shared" si="144"/>
        <v>2821</v>
      </c>
      <c r="G2957" s="50">
        <v>946.81521298681685</v>
      </c>
      <c r="H2957" s="50">
        <v>1893.63</v>
      </c>
    </row>
    <row r="2958" spans="1:10" s="145" customFormat="1" ht="17.25" customHeight="1" outlineLevel="2" x14ac:dyDescent="0.2">
      <c r="A2958" s="46">
        <f t="shared" si="145"/>
        <v>1.04</v>
      </c>
      <c r="B2958" s="47" t="s">
        <v>1966</v>
      </c>
      <c r="C2958" s="48" t="s">
        <v>1965</v>
      </c>
      <c r="D2958" s="49">
        <v>8</v>
      </c>
      <c r="E2958" s="50">
        <v>663.23</v>
      </c>
      <c r="F2958" s="50">
        <f t="shared" si="144"/>
        <v>5305.84</v>
      </c>
      <c r="G2958" s="50">
        <v>1075.7706005723946</v>
      </c>
      <c r="H2958" s="50">
        <v>8606.16</v>
      </c>
    </row>
    <row r="2959" spans="1:10" s="145" customFormat="1" ht="17.25" customHeight="1" outlineLevel="2" x14ac:dyDescent="0.2">
      <c r="A2959" s="46">
        <f t="shared" si="145"/>
        <v>1.05</v>
      </c>
      <c r="B2959" s="47" t="s">
        <v>1967</v>
      </c>
      <c r="C2959" s="48" t="s">
        <v>1965</v>
      </c>
      <c r="D2959" s="49">
        <v>4</v>
      </c>
      <c r="E2959" s="50">
        <v>920.85</v>
      </c>
      <c r="F2959" s="50">
        <f t="shared" si="144"/>
        <v>3683.4</v>
      </c>
      <c r="G2959" s="50">
        <v>291.3940540915986</v>
      </c>
      <c r="H2959" s="50">
        <v>1165.58</v>
      </c>
    </row>
    <row r="2960" spans="1:10" s="145" customFormat="1" ht="17.25" customHeight="1" outlineLevel="2" x14ac:dyDescent="0.2">
      <c r="A2960" s="46">
        <f t="shared" si="145"/>
        <v>1.06</v>
      </c>
      <c r="B2960" s="47" t="s">
        <v>1968</v>
      </c>
      <c r="C2960" s="48" t="s">
        <v>1965</v>
      </c>
      <c r="D2960" s="49">
        <v>10</v>
      </c>
      <c r="E2960" s="50">
        <v>399.79</v>
      </c>
      <c r="F2960" s="50">
        <f t="shared" si="144"/>
        <v>3997.9</v>
      </c>
      <c r="G2960" s="50">
        <v>317.54801634282524</v>
      </c>
      <c r="H2960" s="50">
        <v>3175.48</v>
      </c>
    </row>
    <row r="2961" spans="1:8" s="145" customFormat="1" ht="17.25" customHeight="1" outlineLevel="2" x14ac:dyDescent="0.2">
      <c r="A2961" s="46">
        <f t="shared" si="145"/>
        <v>1.07</v>
      </c>
      <c r="B2961" s="47" t="s">
        <v>1969</v>
      </c>
      <c r="C2961" s="48" t="s">
        <v>1965</v>
      </c>
      <c r="D2961" s="49">
        <v>16</v>
      </c>
      <c r="E2961" s="50">
        <v>323.2</v>
      </c>
      <c r="F2961" s="50">
        <f t="shared" si="144"/>
        <v>5171.2</v>
      </c>
      <c r="G2961" s="50">
        <v>506.08871915950078</v>
      </c>
      <c r="H2961" s="50">
        <v>8097.42</v>
      </c>
    </row>
    <row r="2962" spans="1:8" s="145" customFormat="1" ht="17.25" customHeight="1" outlineLevel="2" x14ac:dyDescent="0.2">
      <c r="A2962" s="46">
        <f t="shared" si="145"/>
        <v>1.08</v>
      </c>
      <c r="B2962" s="47" t="s">
        <v>1970</v>
      </c>
      <c r="C2962" s="48" t="s">
        <v>1965</v>
      </c>
      <c r="D2962" s="49">
        <v>10</v>
      </c>
      <c r="E2962" s="50">
        <v>221.56</v>
      </c>
      <c r="F2962" s="50">
        <f t="shared" si="144"/>
        <v>2215.6</v>
      </c>
      <c r="G2962" s="50">
        <v>304.86973094482073</v>
      </c>
      <c r="H2962" s="50">
        <v>3048.7</v>
      </c>
    </row>
    <row r="2963" spans="1:8" s="145" customFormat="1" ht="17.25" customHeight="1" outlineLevel="2" x14ac:dyDescent="0.2">
      <c r="A2963" s="46">
        <f t="shared" si="145"/>
        <v>1.0900000000000001</v>
      </c>
      <c r="B2963" s="47" t="s">
        <v>1971</v>
      </c>
      <c r="C2963" s="48" t="s">
        <v>1965</v>
      </c>
      <c r="D2963" s="49">
        <v>11</v>
      </c>
      <c r="E2963" s="50">
        <v>681.23</v>
      </c>
      <c r="F2963" s="50">
        <f t="shared" si="144"/>
        <v>7493.5300000000007</v>
      </c>
      <c r="G2963" s="50">
        <v>616.43969877307984</v>
      </c>
      <c r="H2963" s="50">
        <v>6780.84</v>
      </c>
    </row>
    <row r="2964" spans="1:8" s="145" customFormat="1" ht="17.25" customHeight="1" outlineLevel="2" x14ac:dyDescent="0.2">
      <c r="A2964" s="46">
        <f t="shared" si="145"/>
        <v>1.1000000000000001</v>
      </c>
      <c r="B2964" s="47" t="s">
        <v>1972</v>
      </c>
      <c r="C2964" s="48" t="s">
        <v>1965</v>
      </c>
      <c r="D2964" s="49">
        <v>10</v>
      </c>
      <c r="E2964" s="50">
        <v>381.51</v>
      </c>
      <c r="F2964" s="50">
        <f t="shared" si="144"/>
        <v>3815.1</v>
      </c>
      <c r="G2964" s="50">
        <v>384.77897868570329</v>
      </c>
      <c r="H2964" s="50">
        <v>3847.79</v>
      </c>
    </row>
    <row r="2965" spans="1:8" s="145" customFormat="1" ht="17.25" customHeight="1" outlineLevel="2" x14ac:dyDescent="0.2">
      <c r="A2965" s="46">
        <f t="shared" si="145"/>
        <v>1.1100000000000001</v>
      </c>
      <c r="B2965" s="47" t="s">
        <v>1973</v>
      </c>
      <c r="C2965" s="48" t="s">
        <v>1965</v>
      </c>
      <c r="D2965" s="49">
        <v>3</v>
      </c>
      <c r="E2965" s="50">
        <v>258.94</v>
      </c>
      <c r="F2965" s="50">
        <f t="shared" si="144"/>
        <v>776.81999999999994</v>
      </c>
      <c r="G2965" s="50">
        <v>158.65463819308658</v>
      </c>
      <c r="H2965" s="50">
        <v>475.96</v>
      </c>
    </row>
    <row r="2966" spans="1:8" s="145" customFormat="1" ht="17.25" customHeight="1" outlineLevel="2" x14ac:dyDescent="0.2">
      <c r="A2966" s="46">
        <f t="shared" si="145"/>
        <v>1.1200000000000001</v>
      </c>
      <c r="B2966" s="47" t="s">
        <v>1974</v>
      </c>
      <c r="C2966" s="48" t="s">
        <v>1965</v>
      </c>
      <c r="D2966" s="49">
        <v>2</v>
      </c>
      <c r="E2966" s="50">
        <v>58.33</v>
      </c>
      <c r="F2966" s="50">
        <f t="shared" si="144"/>
        <v>116.66</v>
      </c>
      <c r="G2966" s="50">
        <v>134.19572963408919</v>
      </c>
      <c r="H2966" s="50">
        <v>268.39</v>
      </c>
    </row>
    <row r="2967" spans="1:8" s="145" customFormat="1" ht="17.25" customHeight="1" outlineLevel="2" x14ac:dyDescent="0.2">
      <c r="A2967" s="46">
        <f>A2965+0.01</f>
        <v>1.1200000000000001</v>
      </c>
      <c r="B2967" s="47" t="s">
        <v>1975</v>
      </c>
      <c r="C2967" s="48" t="s">
        <v>1965</v>
      </c>
      <c r="D2967" s="49">
        <v>8</v>
      </c>
      <c r="E2967" s="50">
        <v>1112.17</v>
      </c>
      <c r="F2967" s="50">
        <f t="shared" si="144"/>
        <v>8897.36</v>
      </c>
      <c r="G2967" s="50">
        <v>1323.3188679250704</v>
      </c>
      <c r="H2967" s="50">
        <v>10586.55</v>
      </c>
    </row>
    <row r="2968" spans="1:8" s="145" customFormat="1" ht="17.25" customHeight="1" outlineLevel="2" x14ac:dyDescent="0.2">
      <c r="A2968" s="46">
        <f>A2966+0.01</f>
        <v>1.1300000000000001</v>
      </c>
      <c r="B2968" s="47" t="s">
        <v>1976</v>
      </c>
      <c r="C2968" s="48" t="s">
        <v>1965</v>
      </c>
      <c r="D2968" s="49">
        <v>1</v>
      </c>
      <c r="E2968" s="50">
        <v>1157.27</v>
      </c>
      <c r="F2968" s="50">
        <f t="shared" si="144"/>
        <v>1157.27</v>
      </c>
      <c r="G2968" s="50">
        <v>1232.6782591326803</v>
      </c>
      <c r="H2968" s="50">
        <v>1232.68</v>
      </c>
    </row>
    <row r="2969" spans="1:8" s="145" customFormat="1" ht="17.25" customHeight="1" outlineLevel="2" x14ac:dyDescent="0.2">
      <c r="A2969" s="46">
        <f>A2966+0.01</f>
        <v>1.1300000000000001</v>
      </c>
      <c r="B2969" s="47" t="s">
        <v>1977</v>
      </c>
      <c r="C2969" s="48" t="s">
        <v>1965</v>
      </c>
      <c r="D2969" s="49">
        <v>1</v>
      </c>
      <c r="E2969" s="50">
        <v>1030.4100000000001</v>
      </c>
      <c r="F2969" s="50">
        <f t="shared" si="144"/>
        <v>1030.4100000000001</v>
      </c>
      <c r="G2969" s="50">
        <v>1086.7436858300123</v>
      </c>
      <c r="H2969" s="50">
        <v>1086.74</v>
      </c>
    </row>
    <row r="2970" spans="1:8" s="145" customFormat="1" ht="17.25" customHeight="1" outlineLevel="2" x14ac:dyDescent="0.2">
      <c r="A2970" s="46">
        <f t="shared" si="145"/>
        <v>1.1400000000000001</v>
      </c>
      <c r="B2970" s="47" t="s">
        <v>1978</v>
      </c>
      <c r="C2970" s="48" t="s">
        <v>1965</v>
      </c>
      <c r="D2970" s="49">
        <v>2</v>
      </c>
      <c r="E2970" s="50">
        <v>166.58</v>
      </c>
      <c r="F2970" s="50">
        <f t="shared" si="144"/>
        <v>333.16</v>
      </c>
      <c r="G2970" s="50">
        <v>385.89926593229279</v>
      </c>
      <c r="H2970" s="50">
        <v>771.8</v>
      </c>
    </row>
    <row r="2971" spans="1:8" s="145" customFormat="1" ht="17.25" customHeight="1" outlineLevel="2" x14ac:dyDescent="0.2">
      <c r="A2971" s="46">
        <f t="shared" si="145"/>
        <v>1.1500000000000001</v>
      </c>
      <c r="B2971" s="47" t="s">
        <v>1979</v>
      </c>
      <c r="C2971" s="48" t="s">
        <v>1965</v>
      </c>
      <c r="D2971" s="49">
        <v>5</v>
      </c>
      <c r="E2971" s="50">
        <v>88.25</v>
      </c>
      <c r="F2971" s="50">
        <f t="shared" si="144"/>
        <v>441.25</v>
      </c>
      <c r="G2971" s="50">
        <v>249.44087835903426</v>
      </c>
      <c r="H2971" s="50">
        <v>1247.2</v>
      </c>
    </row>
    <row r="2972" spans="1:8" s="145" customFormat="1" ht="17.25" customHeight="1" outlineLevel="2" x14ac:dyDescent="0.2">
      <c r="A2972" s="46">
        <f t="shared" si="145"/>
        <v>1.1600000000000001</v>
      </c>
      <c r="B2972" s="47" t="s">
        <v>1980</v>
      </c>
      <c r="C2972" s="48" t="s">
        <v>1965</v>
      </c>
      <c r="D2972" s="49">
        <v>5</v>
      </c>
      <c r="E2972" s="50">
        <v>26.06</v>
      </c>
      <c r="F2972" s="50">
        <f t="shared" si="144"/>
        <v>130.29999999999998</v>
      </c>
      <c r="G2972" s="50">
        <v>211.91513512258126</v>
      </c>
      <c r="H2972" s="50">
        <v>1059.58</v>
      </c>
    </row>
    <row r="2973" spans="1:8" s="145" customFormat="1" ht="17.25" customHeight="1" outlineLevel="2" x14ac:dyDescent="0.2">
      <c r="A2973" s="46">
        <f t="shared" si="145"/>
        <v>1.1700000000000002</v>
      </c>
      <c r="B2973" s="47" t="s">
        <v>1981</v>
      </c>
      <c r="C2973" s="48" t="s">
        <v>1965</v>
      </c>
      <c r="D2973" s="49">
        <v>4</v>
      </c>
      <c r="E2973" s="50">
        <v>361.49</v>
      </c>
      <c r="F2973" s="50">
        <f t="shared" si="144"/>
        <v>1445.96</v>
      </c>
      <c r="G2973" s="50">
        <v>1519.3267597359288</v>
      </c>
      <c r="H2973" s="50">
        <v>6077.31</v>
      </c>
    </row>
    <row r="2974" spans="1:8" s="145" customFormat="1" ht="17.25" customHeight="1" outlineLevel="2" x14ac:dyDescent="0.2">
      <c r="A2974" s="46">
        <f t="shared" si="145"/>
        <v>1.1800000000000002</v>
      </c>
      <c r="B2974" s="47" t="s">
        <v>1982</v>
      </c>
      <c r="C2974" s="48" t="s">
        <v>1965</v>
      </c>
      <c r="D2974" s="49">
        <v>3</v>
      </c>
      <c r="E2974" s="50">
        <v>275.8</v>
      </c>
      <c r="F2974" s="50">
        <f t="shared" si="144"/>
        <v>827.40000000000009</v>
      </c>
      <c r="G2974" s="50">
        <v>1436.6314167009177</v>
      </c>
      <c r="H2974" s="50">
        <v>4309.8900000000003</v>
      </c>
    </row>
    <row r="2975" spans="1:8" s="145" customFormat="1" ht="17.25" customHeight="1" outlineLevel="2" x14ac:dyDescent="0.2">
      <c r="A2975" s="46">
        <f t="shared" si="145"/>
        <v>1.1900000000000002</v>
      </c>
      <c r="B2975" s="47" t="s">
        <v>1983</v>
      </c>
      <c r="C2975" s="48" t="s">
        <v>1965</v>
      </c>
      <c r="D2975" s="49">
        <v>1</v>
      </c>
      <c r="E2975" s="50">
        <v>275.8</v>
      </c>
      <c r="F2975" s="50">
        <f t="shared" si="144"/>
        <v>275.8</v>
      </c>
      <c r="G2975" s="50">
        <v>1493.6365498504988</v>
      </c>
      <c r="H2975" s="50">
        <v>1493.64</v>
      </c>
    </row>
    <row r="2976" spans="1:8" s="145" customFormat="1" ht="17.25" customHeight="1" outlineLevel="2" x14ac:dyDescent="0.2">
      <c r="A2976" s="46">
        <f t="shared" si="145"/>
        <v>1.2000000000000002</v>
      </c>
      <c r="B2976" s="47" t="s">
        <v>1984</v>
      </c>
      <c r="C2976" s="48" t="s">
        <v>1965</v>
      </c>
      <c r="D2976" s="49">
        <v>10</v>
      </c>
      <c r="E2976" s="50">
        <v>361.49</v>
      </c>
      <c r="F2976" s="50">
        <f t="shared" si="144"/>
        <v>3614.9</v>
      </c>
      <c r="G2976" s="50">
        <v>1551.7524206484031</v>
      </c>
      <c r="H2976" s="50">
        <v>15517.52</v>
      </c>
    </row>
    <row r="2977" spans="1:9" s="145" customFormat="1" ht="17.25" customHeight="1" outlineLevel="2" x14ac:dyDescent="0.2">
      <c r="A2977" s="46">
        <f t="shared" si="145"/>
        <v>1.2100000000000002</v>
      </c>
      <c r="B2977" s="47" t="s">
        <v>1985</v>
      </c>
      <c r="C2977" s="48" t="s">
        <v>1965</v>
      </c>
      <c r="D2977" s="49">
        <v>10</v>
      </c>
      <c r="E2977" s="50">
        <v>280.18</v>
      </c>
      <c r="F2977" s="50">
        <f t="shared" si="144"/>
        <v>2801.8</v>
      </c>
      <c r="G2977" s="50">
        <v>1459.8918506775219</v>
      </c>
      <c r="H2977" s="50">
        <v>14598.92</v>
      </c>
    </row>
    <row r="2978" spans="1:9" s="145" customFormat="1" ht="17.25" customHeight="1" outlineLevel="2" x14ac:dyDescent="0.2">
      <c r="A2978" s="46">
        <f t="shared" si="145"/>
        <v>1.2200000000000002</v>
      </c>
      <c r="B2978" s="47" t="s">
        <v>1986</v>
      </c>
      <c r="C2978" s="48" t="s">
        <v>1965</v>
      </c>
      <c r="D2978" s="49">
        <v>1</v>
      </c>
      <c r="E2978" s="50">
        <v>5924.99</v>
      </c>
      <c r="F2978" s="50">
        <f t="shared" si="144"/>
        <v>5924.99</v>
      </c>
      <c r="G2978" s="50">
        <v>6600.8733134798176</v>
      </c>
      <c r="H2978" s="50">
        <v>6600.87</v>
      </c>
    </row>
    <row r="2979" spans="1:9" s="145" customFormat="1" ht="17.25" customHeight="1" outlineLevel="2" x14ac:dyDescent="0.2">
      <c r="A2979" s="46">
        <f t="shared" si="145"/>
        <v>1.2300000000000002</v>
      </c>
      <c r="B2979" s="47" t="s">
        <v>1987</v>
      </c>
      <c r="C2979" s="48" t="s">
        <v>1965</v>
      </c>
      <c r="D2979" s="49">
        <v>1</v>
      </c>
      <c r="E2979" s="50">
        <v>3418.3</v>
      </c>
      <c r="F2979" s="50">
        <f t="shared" si="144"/>
        <v>3418.3</v>
      </c>
      <c r="G2979" s="50">
        <v>6471.1056131917312</v>
      </c>
      <c r="H2979" s="50">
        <v>6471.11</v>
      </c>
    </row>
    <row r="2980" spans="1:9" s="145" customFormat="1" ht="17.25" customHeight="1" outlineLevel="2" x14ac:dyDescent="0.2">
      <c r="A2980" s="46">
        <f t="shared" si="145"/>
        <v>1.2400000000000002</v>
      </c>
      <c r="B2980" s="47" t="s">
        <v>1988</v>
      </c>
      <c r="C2980" s="48" t="s">
        <v>1965</v>
      </c>
      <c r="D2980" s="49">
        <v>1</v>
      </c>
      <c r="E2980" s="50">
        <v>299.85000000000002</v>
      </c>
      <c r="F2980" s="50">
        <f t="shared" si="144"/>
        <v>299.85000000000002</v>
      </c>
      <c r="G2980" s="50">
        <v>124.67000536367441</v>
      </c>
      <c r="H2980" s="50">
        <v>124.67</v>
      </c>
    </row>
    <row r="2981" spans="1:9" s="145" customFormat="1" ht="17.25" customHeight="1" outlineLevel="2" x14ac:dyDescent="0.2">
      <c r="A2981" s="46">
        <f t="shared" si="145"/>
        <v>1.2500000000000002</v>
      </c>
      <c r="B2981" s="47" t="s">
        <v>1989</v>
      </c>
      <c r="C2981" s="48" t="s">
        <v>1965</v>
      </c>
      <c r="D2981" s="49">
        <v>1</v>
      </c>
      <c r="E2981" s="50">
        <v>87.56</v>
      </c>
      <c r="F2981" s="50">
        <f t="shared" si="144"/>
        <v>87.56</v>
      </c>
      <c r="G2981" s="50">
        <v>156.43435659622304</v>
      </c>
      <c r="H2981" s="50">
        <v>156.43</v>
      </c>
    </row>
    <row r="2982" spans="1:9" s="145" customFormat="1" ht="17.25" customHeight="1" outlineLevel="2" x14ac:dyDescent="0.2">
      <c r="A2982" s="46">
        <f t="shared" si="145"/>
        <v>1.2600000000000002</v>
      </c>
      <c r="B2982" s="47" t="s">
        <v>1990</v>
      </c>
      <c r="C2982" s="48" t="s">
        <v>1965</v>
      </c>
      <c r="D2982" s="49">
        <v>1</v>
      </c>
      <c r="E2982" s="50">
        <v>768.96</v>
      </c>
      <c r="F2982" s="50">
        <f t="shared" si="144"/>
        <v>768.96</v>
      </c>
      <c r="G2982" s="50">
        <v>563.59341566837634</v>
      </c>
      <c r="H2982" s="50">
        <v>563.59</v>
      </c>
    </row>
    <row r="2983" spans="1:9" s="145" customFormat="1" ht="17.25" customHeight="1" outlineLevel="2" x14ac:dyDescent="0.2">
      <c r="A2983" s="46">
        <f t="shared" si="145"/>
        <v>1.2700000000000002</v>
      </c>
      <c r="B2983" s="47" t="s">
        <v>1991</v>
      </c>
      <c r="C2983" s="48" t="s">
        <v>1965</v>
      </c>
      <c r="D2983" s="49">
        <v>1</v>
      </c>
      <c r="E2983" s="50">
        <v>397.48</v>
      </c>
      <c r="F2983" s="50">
        <f t="shared" si="144"/>
        <v>397.48</v>
      </c>
      <c r="G2983" s="50">
        <v>500.29151616209862</v>
      </c>
      <c r="H2983" s="50">
        <v>500.29</v>
      </c>
    </row>
    <row r="2984" spans="1:9" s="145" customFormat="1" ht="17.25" customHeight="1" outlineLevel="2" x14ac:dyDescent="0.2">
      <c r="A2984" s="46">
        <f t="shared" si="145"/>
        <v>1.2800000000000002</v>
      </c>
      <c r="B2984" s="47" t="s">
        <v>1992</v>
      </c>
      <c r="C2984" s="48" t="s">
        <v>1965</v>
      </c>
      <c r="D2984" s="49">
        <v>1</v>
      </c>
      <c r="E2984" s="50">
        <v>12076.43</v>
      </c>
      <c r="F2984" s="50">
        <f t="shared" si="144"/>
        <v>12076.43</v>
      </c>
      <c r="G2984" s="50">
        <v>1081.3845706530667</v>
      </c>
      <c r="H2984" s="50">
        <v>1081.3800000000001</v>
      </c>
    </row>
    <row r="2985" spans="1:9" s="145" customFormat="1" ht="17.25" customHeight="1" outlineLevel="2" x14ac:dyDescent="0.2">
      <c r="A2985" s="46">
        <f t="shared" si="145"/>
        <v>1.2900000000000003</v>
      </c>
      <c r="B2985" s="47" t="s">
        <v>1237</v>
      </c>
      <c r="C2985" s="48" t="s">
        <v>1748</v>
      </c>
      <c r="D2985" s="49">
        <v>1</v>
      </c>
      <c r="E2985" s="50">
        <v>9366.07</v>
      </c>
      <c r="F2985" s="50">
        <f t="shared" si="144"/>
        <v>9366.07</v>
      </c>
      <c r="G2985" s="50">
        <v>15059.358355673183</v>
      </c>
      <c r="H2985" s="50">
        <v>15059.36</v>
      </c>
    </row>
    <row r="2986" spans="1:9" s="145" customFormat="1" ht="17.25" customHeight="1" outlineLevel="2" x14ac:dyDescent="0.2">
      <c r="A2986" s="46"/>
      <c r="B2986" s="47"/>
      <c r="C2986" s="48"/>
      <c r="D2986" s="49"/>
      <c r="E2986" s="50"/>
      <c r="F2986" s="50"/>
      <c r="G2986" s="50"/>
      <c r="H2986" s="50"/>
    </row>
    <row r="2987" spans="1:9" s="145" customFormat="1" ht="17.25" customHeight="1" outlineLevel="1" x14ac:dyDescent="0.2">
      <c r="A2987" s="56">
        <v>2</v>
      </c>
      <c r="B2987" s="57" t="s">
        <v>1993</v>
      </c>
      <c r="C2987" s="58"/>
      <c r="D2987" s="59"/>
      <c r="E2987" s="60"/>
      <c r="F2987" s="90">
        <f>SUM(F2988:F3074)</f>
        <v>901939.85999999987</v>
      </c>
      <c r="G2987" s="60"/>
      <c r="H2987" s="90">
        <f>SUM(H2988:H3074)</f>
        <v>1079475.5499999998</v>
      </c>
      <c r="I2987" s="221">
        <f>F2988+F2989+F2996+F3004+F3005+F3018+F3022+F3049+F3052+F3053+F3054+F3063+F3064+F3065+F3066+F3068+F3069+F3070</f>
        <v>391845.27999999997</v>
      </c>
    </row>
    <row r="2988" spans="1:9" s="145" customFormat="1" ht="17.25" customHeight="1" outlineLevel="2" x14ac:dyDescent="0.2">
      <c r="A2988" s="266">
        <f>A2987+0.01</f>
        <v>2.0099999999999998</v>
      </c>
      <c r="B2988" s="263" t="s">
        <v>1994</v>
      </c>
      <c r="C2988" s="264" t="s">
        <v>1962</v>
      </c>
      <c r="D2988" s="265">
        <v>20</v>
      </c>
      <c r="E2988" s="235">
        <v>2240.3000000000002</v>
      </c>
      <c r="F2988" s="235">
        <f>E2988*D2988</f>
        <v>44806</v>
      </c>
      <c r="G2988" s="50">
        <v>1315.4810351481851</v>
      </c>
      <c r="H2988" s="50">
        <v>26309.62</v>
      </c>
    </row>
    <row r="2989" spans="1:9" s="145" customFormat="1" ht="17.25" customHeight="1" outlineLevel="2" x14ac:dyDescent="0.2">
      <c r="A2989" s="266">
        <f t="shared" ref="A2989:A3052" si="146">A2988+0.01</f>
        <v>2.0199999999999996</v>
      </c>
      <c r="B2989" s="263" t="s">
        <v>1995</v>
      </c>
      <c r="C2989" s="264" t="s">
        <v>1962</v>
      </c>
      <c r="D2989" s="265">
        <v>21</v>
      </c>
      <c r="E2989" s="235">
        <v>1120.54</v>
      </c>
      <c r="F2989" s="235">
        <f t="shared" si="144"/>
        <v>23531.34</v>
      </c>
      <c r="G2989" s="50">
        <v>1018.3214111034409</v>
      </c>
      <c r="H2989" s="50">
        <v>21384.75</v>
      </c>
    </row>
    <row r="2990" spans="1:9" s="145" customFormat="1" ht="17.25" customHeight="1" outlineLevel="2" x14ac:dyDescent="0.2">
      <c r="A2990" s="46">
        <f t="shared" si="146"/>
        <v>2.0299999999999994</v>
      </c>
      <c r="B2990" s="47" t="s">
        <v>1963</v>
      </c>
      <c r="C2990" s="48" t="s">
        <v>1962</v>
      </c>
      <c r="D2990" s="49">
        <v>2</v>
      </c>
      <c r="E2990" s="50">
        <v>810.99</v>
      </c>
      <c r="F2990" s="50">
        <f t="shared" si="144"/>
        <v>1621.98</v>
      </c>
      <c r="G2990" s="50">
        <v>529.87139679128143</v>
      </c>
      <c r="H2990" s="50">
        <v>1059.74</v>
      </c>
    </row>
    <row r="2991" spans="1:9" s="145" customFormat="1" ht="17.25" customHeight="1" outlineLevel="2" x14ac:dyDescent="0.2">
      <c r="A2991" s="46">
        <f t="shared" si="146"/>
        <v>2.0399999999999991</v>
      </c>
      <c r="B2991" s="47" t="s">
        <v>1996</v>
      </c>
      <c r="C2991" s="48" t="s">
        <v>1962</v>
      </c>
      <c r="D2991" s="49">
        <v>15</v>
      </c>
      <c r="E2991" s="50">
        <v>328.97</v>
      </c>
      <c r="F2991" s="50">
        <f t="shared" si="144"/>
        <v>4934.55</v>
      </c>
      <c r="G2991" s="50">
        <v>471.26073743321541</v>
      </c>
      <c r="H2991" s="50">
        <v>7068.91</v>
      </c>
    </row>
    <row r="2992" spans="1:9" s="145" customFormat="1" ht="17.25" customHeight="1" outlineLevel="2" x14ac:dyDescent="0.2">
      <c r="A2992" s="46">
        <f t="shared" si="146"/>
        <v>2.0499999999999989</v>
      </c>
      <c r="B2992" s="47" t="s">
        <v>1997</v>
      </c>
      <c r="C2992" s="48" t="s">
        <v>1962</v>
      </c>
      <c r="D2992" s="49">
        <v>6</v>
      </c>
      <c r="E2992" s="50">
        <v>285.04000000000002</v>
      </c>
      <c r="F2992" s="50">
        <f t="shared" si="144"/>
        <v>1710.2400000000002</v>
      </c>
      <c r="G2992" s="50">
        <v>391.31866294829319</v>
      </c>
      <c r="H2992" s="50">
        <v>2347.91</v>
      </c>
    </row>
    <row r="2993" spans="1:8" s="145" customFormat="1" ht="17.25" customHeight="1" outlineLevel="2" x14ac:dyDescent="0.2">
      <c r="A2993" s="46">
        <f t="shared" si="146"/>
        <v>2.0599999999999987</v>
      </c>
      <c r="B2993" s="47" t="s">
        <v>1998</v>
      </c>
      <c r="C2993" s="48" t="s">
        <v>1962</v>
      </c>
      <c r="D2993" s="49">
        <v>22</v>
      </c>
      <c r="E2993" s="50">
        <v>234.42</v>
      </c>
      <c r="F2993" s="50">
        <f t="shared" si="144"/>
        <v>5157.24</v>
      </c>
      <c r="G2993" s="50">
        <v>316.03201761808498</v>
      </c>
      <c r="H2993" s="50">
        <v>6952.7</v>
      </c>
    </row>
    <row r="2994" spans="1:8" s="145" customFormat="1" ht="17.25" customHeight="1" outlineLevel="2" x14ac:dyDescent="0.2">
      <c r="A2994" s="46">
        <f t="shared" si="146"/>
        <v>2.0699999999999985</v>
      </c>
      <c r="B2994" s="47" t="s">
        <v>1999</v>
      </c>
      <c r="C2994" s="48" t="s">
        <v>1962</v>
      </c>
      <c r="D2994" s="49">
        <v>5</v>
      </c>
      <c r="E2994" s="50">
        <v>174.94</v>
      </c>
      <c r="F2994" s="50">
        <f t="shared" si="144"/>
        <v>874.7</v>
      </c>
      <c r="G2994" s="50">
        <v>247.72851601994782</v>
      </c>
      <c r="H2994" s="50">
        <v>1238.6400000000001</v>
      </c>
    </row>
    <row r="2995" spans="1:8" s="145" customFormat="1" ht="17.25" customHeight="1" outlineLevel="2" x14ac:dyDescent="0.2">
      <c r="A2995" s="46">
        <f t="shared" si="146"/>
        <v>2.0799999999999983</v>
      </c>
      <c r="B2995" s="47" t="s">
        <v>2000</v>
      </c>
      <c r="C2995" s="48" t="s">
        <v>1962</v>
      </c>
      <c r="D2995" s="49">
        <v>10</v>
      </c>
      <c r="E2995" s="50">
        <v>151.74</v>
      </c>
      <c r="F2995" s="50">
        <f t="shared" si="144"/>
        <v>1517.4</v>
      </c>
      <c r="G2995" s="50">
        <v>207.27403036526638</v>
      </c>
      <c r="H2995" s="50">
        <v>2072.7399999999998</v>
      </c>
    </row>
    <row r="2996" spans="1:8" s="145" customFormat="1" ht="17.25" customHeight="1" outlineLevel="2" x14ac:dyDescent="0.2">
      <c r="A2996" s="266">
        <f t="shared" si="146"/>
        <v>2.0899999999999981</v>
      </c>
      <c r="B2996" s="263" t="s">
        <v>2001</v>
      </c>
      <c r="C2996" s="264" t="s">
        <v>1965</v>
      </c>
      <c r="D2996" s="265">
        <v>4</v>
      </c>
      <c r="E2996" s="235">
        <v>2238.73</v>
      </c>
      <c r="F2996" s="235">
        <f t="shared" si="144"/>
        <v>8954.92</v>
      </c>
      <c r="G2996" s="50">
        <v>2216.5256204955722</v>
      </c>
      <c r="H2996" s="50">
        <v>8866.1</v>
      </c>
    </row>
    <row r="2997" spans="1:8" s="145" customFormat="1" ht="17.25" customHeight="1" outlineLevel="2" x14ac:dyDescent="0.2">
      <c r="A2997" s="46">
        <f t="shared" si="146"/>
        <v>2.0999999999999979</v>
      </c>
      <c r="B2997" s="47" t="s">
        <v>1966</v>
      </c>
      <c r="C2997" s="48" t="s">
        <v>1965</v>
      </c>
      <c r="D2997" s="49">
        <v>1</v>
      </c>
      <c r="E2997" s="50">
        <v>229.94</v>
      </c>
      <c r="F2997" s="50">
        <f t="shared" si="144"/>
        <v>229.94</v>
      </c>
      <c r="G2997" s="50">
        <v>463.334570872369</v>
      </c>
      <c r="H2997" s="50">
        <v>463.33</v>
      </c>
    </row>
    <row r="2998" spans="1:8" s="145" customFormat="1" ht="17.25" customHeight="1" outlineLevel="2" x14ac:dyDescent="0.2">
      <c r="A2998" s="46">
        <f t="shared" si="146"/>
        <v>2.1099999999999977</v>
      </c>
      <c r="B2998" s="47" t="s">
        <v>2002</v>
      </c>
      <c r="C2998" s="48" t="s">
        <v>1965</v>
      </c>
      <c r="D2998" s="49">
        <v>5</v>
      </c>
      <c r="E2998" s="50">
        <v>199.66</v>
      </c>
      <c r="F2998" s="50">
        <f t="shared" si="144"/>
        <v>998.3</v>
      </c>
      <c r="G2998" s="50">
        <v>398.0511297258796</v>
      </c>
      <c r="H2998" s="50">
        <v>1990.26</v>
      </c>
    </row>
    <row r="2999" spans="1:8" s="145" customFormat="1" ht="17.25" customHeight="1" outlineLevel="2" x14ac:dyDescent="0.2">
      <c r="A2999" s="46">
        <f t="shared" si="146"/>
        <v>2.1199999999999974</v>
      </c>
      <c r="B2999" s="47" t="s">
        <v>2003</v>
      </c>
      <c r="C2999" s="48" t="s">
        <v>1965</v>
      </c>
      <c r="D2999" s="49">
        <v>3</v>
      </c>
      <c r="E2999" s="50">
        <v>204.5</v>
      </c>
      <c r="F2999" s="50">
        <f t="shared" si="144"/>
        <v>613.5</v>
      </c>
      <c r="G2999" s="50">
        <v>367.95795818989501</v>
      </c>
      <c r="H2999" s="50">
        <v>1103.8699999999999</v>
      </c>
    </row>
    <row r="3000" spans="1:8" s="145" customFormat="1" ht="17.25" customHeight="1" outlineLevel="2" x14ac:dyDescent="0.2">
      <c r="A3000" s="46">
        <f t="shared" si="146"/>
        <v>2.1299999999999972</v>
      </c>
      <c r="B3000" s="47" t="s">
        <v>2004</v>
      </c>
      <c r="C3000" s="48" t="s">
        <v>1965</v>
      </c>
      <c r="D3000" s="49">
        <v>4</v>
      </c>
      <c r="E3000" s="50">
        <v>87.08</v>
      </c>
      <c r="F3000" s="50">
        <f t="shared" si="144"/>
        <v>348.32</v>
      </c>
      <c r="G3000" s="50">
        <v>303.5101068916876</v>
      </c>
      <c r="H3000" s="50">
        <v>1214.04</v>
      </c>
    </row>
    <row r="3001" spans="1:8" s="145" customFormat="1" ht="17.25" customHeight="1" outlineLevel="2" x14ac:dyDescent="0.2">
      <c r="A3001" s="46">
        <f t="shared" si="146"/>
        <v>2.139999999999997</v>
      </c>
      <c r="B3001" s="47" t="s">
        <v>2005</v>
      </c>
      <c r="C3001" s="48" t="s">
        <v>1965</v>
      </c>
      <c r="D3001" s="49">
        <v>2</v>
      </c>
      <c r="E3001" s="50">
        <v>36.119999999999997</v>
      </c>
      <c r="F3001" s="50">
        <f t="shared" si="144"/>
        <v>72.239999999999995</v>
      </c>
      <c r="G3001" s="50">
        <v>263.50922715464503</v>
      </c>
      <c r="H3001" s="50">
        <v>527.02</v>
      </c>
    </row>
    <row r="3002" spans="1:8" s="145" customFormat="1" ht="17.25" customHeight="1" outlineLevel="2" x14ac:dyDescent="0.2">
      <c r="A3002" s="46">
        <f t="shared" si="146"/>
        <v>2.1499999999999968</v>
      </c>
      <c r="B3002" s="47" t="s">
        <v>2006</v>
      </c>
      <c r="C3002" s="48" t="s">
        <v>1965</v>
      </c>
      <c r="D3002" s="49">
        <v>2</v>
      </c>
      <c r="E3002" s="50">
        <v>29.36</v>
      </c>
      <c r="F3002" s="50">
        <f t="shared" si="144"/>
        <v>58.72</v>
      </c>
      <c r="G3002" s="50">
        <v>232.72370974436961</v>
      </c>
      <c r="H3002" s="50">
        <v>465.45</v>
      </c>
    </row>
    <row r="3003" spans="1:8" s="145" customFormat="1" ht="17.25" customHeight="1" outlineLevel="2" x14ac:dyDescent="0.2">
      <c r="A3003" s="46">
        <f t="shared" si="146"/>
        <v>2.1599999999999966</v>
      </c>
      <c r="B3003" s="47" t="s">
        <v>2007</v>
      </c>
      <c r="C3003" s="48" t="s">
        <v>1965</v>
      </c>
      <c r="D3003" s="49">
        <v>3</v>
      </c>
      <c r="E3003" s="50">
        <v>1554.23</v>
      </c>
      <c r="F3003" s="50">
        <f t="shared" si="144"/>
        <v>4662.6900000000005</v>
      </c>
      <c r="G3003" s="50">
        <v>2975.5008324384871</v>
      </c>
      <c r="H3003" s="50">
        <v>8926.5</v>
      </c>
    </row>
    <row r="3004" spans="1:8" s="145" customFormat="1" ht="17.25" customHeight="1" outlineLevel="2" x14ac:dyDescent="0.2">
      <c r="A3004" s="266">
        <f t="shared" si="146"/>
        <v>2.1699999999999964</v>
      </c>
      <c r="B3004" s="263" t="s">
        <v>2008</v>
      </c>
      <c r="C3004" s="264" t="s">
        <v>1965</v>
      </c>
      <c r="D3004" s="265">
        <v>6</v>
      </c>
      <c r="E3004" s="235">
        <v>1943.49</v>
      </c>
      <c r="F3004" s="235">
        <f t="shared" si="144"/>
        <v>11660.94</v>
      </c>
      <c r="G3004" s="50">
        <v>1446.373797481994</v>
      </c>
      <c r="H3004" s="50">
        <v>8678.24</v>
      </c>
    </row>
    <row r="3005" spans="1:8" s="145" customFormat="1" ht="17.25" customHeight="1" outlineLevel="2" x14ac:dyDescent="0.2">
      <c r="A3005" s="266">
        <f t="shared" si="146"/>
        <v>2.1799999999999962</v>
      </c>
      <c r="B3005" s="263" t="s">
        <v>1967</v>
      </c>
      <c r="C3005" s="264" t="s">
        <v>1965</v>
      </c>
      <c r="D3005" s="265">
        <v>4</v>
      </c>
      <c r="E3005" s="235">
        <v>727.6</v>
      </c>
      <c r="F3005" s="235">
        <f t="shared" si="144"/>
        <v>2910.4</v>
      </c>
      <c r="G3005" s="50">
        <v>609.72275009267582</v>
      </c>
      <c r="H3005" s="50">
        <v>2438.89</v>
      </c>
    </row>
    <row r="3006" spans="1:8" s="145" customFormat="1" ht="17.25" customHeight="1" outlineLevel="2" x14ac:dyDescent="0.2">
      <c r="A3006" s="46">
        <f t="shared" si="146"/>
        <v>2.1899999999999959</v>
      </c>
      <c r="B3006" s="47" t="s">
        <v>2009</v>
      </c>
      <c r="C3006" s="48" t="s">
        <v>1965</v>
      </c>
      <c r="D3006" s="49">
        <v>2</v>
      </c>
      <c r="E3006" s="50">
        <v>117.8</v>
      </c>
      <c r="F3006" s="50">
        <f t="shared" si="144"/>
        <v>235.6</v>
      </c>
      <c r="G3006" s="50">
        <v>267.3410034589096</v>
      </c>
      <c r="H3006" s="50">
        <v>534.67999999999995</v>
      </c>
    </row>
    <row r="3007" spans="1:8" s="145" customFormat="1" ht="17.25" customHeight="1" outlineLevel="2" x14ac:dyDescent="0.2">
      <c r="A3007" s="46">
        <f t="shared" si="146"/>
        <v>2.1999999999999957</v>
      </c>
      <c r="B3007" s="47" t="s">
        <v>2010</v>
      </c>
      <c r="C3007" s="48" t="s">
        <v>1965</v>
      </c>
      <c r="D3007" s="49">
        <v>2</v>
      </c>
      <c r="E3007" s="50">
        <v>112.6</v>
      </c>
      <c r="F3007" s="50">
        <f t="shared" si="144"/>
        <v>225.2</v>
      </c>
      <c r="G3007" s="50">
        <v>232.592402768211</v>
      </c>
      <c r="H3007" s="50">
        <v>465.18</v>
      </c>
    </row>
    <row r="3008" spans="1:8" s="145" customFormat="1" ht="17.25" customHeight="1" outlineLevel="2" x14ac:dyDescent="0.2">
      <c r="A3008" s="46">
        <f t="shared" si="146"/>
        <v>2.2099999999999955</v>
      </c>
      <c r="B3008" s="47" t="s">
        <v>2011</v>
      </c>
      <c r="C3008" s="48" t="s">
        <v>1965</v>
      </c>
      <c r="D3008" s="49">
        <v>8</v>
      </c>
      <c r="E3008" s="50">
        <v>97.41</v>
      </c>
      <c r="F3008" s="50">
        <f t="shared" si="144"/>
        <v>779.28</v>
      </c>
      <c r="G3008" s="50">
        <v>193.82103380792623</v>
      </c>
      <c r="H3008" s="50">
        <v>1550.57</v>
      </c>
    </row>
    <row r="3009" spans="1:8" s="145" customFormat="1" ht="17.25" customHeight="1" outlineLevel="2" x14ac:dyDescent="0.2">
      <c r="A3009" s="46">
        <f t="shared" si="146"/>
        <v>2.2199999999999953</v>
      </c>
      <c r="B3009" s="47" t="s">
        <v>2012</v>
      </c>
      <c r="C3009" s="48" t="s">
        <v>1965</v>
      </c>
      <c r="D3009" s="49">
        <v>3</v>
      </c>
      <c r="E3009" s="50">
        <v>82.53</v>
      </c>
      <c r="F3009" s="50">
        <f t="shared" si="144"/>
        <v>247.59</v>
      </c>
      <c r="G3009" s="50">
        <v>159.45441704787083</v>
      </c>
      <c r="H3009" s="50">
        <v>478.36</v>
      </c>
    </row>
    <row r="3010" spans="1:8" s="145" customFormat="1" ht="17.25" customHeight="1" outlineLevel="2" x14ac:dyDescent="0.2">
      <c r="A3010" s="46">
        <f t="shared" si="146"/>
        <v>2.2299999999999951</v>
      </c>
      <c r="B3010" s="47" t="s">
        <v>2013</v>
      </c>
      <c r="C3010" s="48" t="s">
        <v>1965</v>
      </c>
      <c r="D3010" s="49">
        <v>2</v>
      </c>
      <c r="E3010" s="50">
        <v>80.87</v>
      </c>
      <c r="F3010" s="50">
        <f t="shared" si="144"/>
        <v>161.74</v>
      </c>
      <c r="G3010" s="50">
        <v>131.96351103939298</v>
      </c>
      <c r="H3010" s="50">
        <v>263.93</v>
      </c>
    </row>
    <row r="3011" spans="1:8" s="145" customFormat="1" ht="17.25" customHeight="1" outlineLevel="2" x14ac:dyDescent="0.2">
      <c r="A3011" s="46">
        <f t="shared" si="146"/>
        <v>2.2399999999999949</v>
      </c>
      <c r="B3011" s="47" t="s">
        <v>2014</v>
      </c>
      <c r="C3011" s="48" t="s">
        <v>1965</v>
      </c>
      <c r="D3011" s="49">
        <v>2</v>
      </c>
      <c r="E3011" s="50">
        <v>219.19</v>
      </c>
      <c r="F3011" s="50">
        <f t="shared" si="144"/>
        <v>438.38</v>
      </c>
      <c r="G3011" s="50">
        <v>555.66724910752998</v>
      </c>
      <c r="H3011" s="50">
        <v>1111.33</v>
      </c>
    </row>
    <row r="3012" spans="1:8" s="145" customFormat="1" ht="17.25" customHeight="1" outlineLevel="2" x14ac:dyDescent="0.2">
      <c r="A3012" s="46">
        <f t="shared" si="146"/>
        <v>2.2499999999999947</v>
      </c>
      <c r="B3012" s="47" t="s">
        <v>2015</v>
      </c>
      <c r="C3012" s="48" t="s">
        <v>1965</v>
      </c>
      <c r="D3012" s="49">
        <v>2</v>
      </c>
      <c r="E3012" s="50">
        <v>179.89</v>
      </c>
      <c r="F3012" s="50">
        <f t="shared" si="144"/>
        <v>359.78</v>
      </c>
      <c r="G3012" s="50">
        <v>406.87257112417103</v>
      </c>
      <c r="H3012" s="50">
        <v>813.75</v>
      </c>
    </row>
    <row r="3013" spans="1:8" s="145" customFormat="1" ht="17.25" customHeight="1" outlineLevel="2" x14ac:dyDescent="0.2">
      <c r="A3013" s="46">
        <f t="shared" si="146"/>
        <v>2.2599999999999945</v>
      </c>
      <c r="B3013" s="47" t="s">
        <v>2016</v>
      </c>
      <c r="C3013" s="48" t="s">
        <v>1965</v>
      </c>
      <c r="D3013" s="49">
        <v>2</v>
      </c>
      <c r="E3013" s="50">
        <v>127.49</v>
      </c>
      <c r="F3013" s="50">
        <f t="shared" si="144"/>
        <v>254.98</v>
      </c>
      <c r="G3013" s="50">
        <v>347.34276293299484</v>
      </c>
      <c r="H3013" s="50">
        <v>694.69</v>
      </c>
    </row>
    <row r="3014" spans="1:8" s="145" customFormat="1" ht="17.25" customHeight="1" outlineLevel="2" x14ac:dyDescent="0.2">
      <c r="A3014" s="46">
        <f t="shared" si="146"/>
        <v>2.2699999999999942</v>
      </c>
      <c r="B3014" s="47" t="s">
        <v>2017</v>
      </c>
      <c r="C3014" s="48" t="s">
        <v>1965</v>
      </c>
      <c r="D3014" s="49">
        <v>2</v>
      </c>
      <c r="E3014" s="50">
        <v>120</v>
      </c>
      <c r="F3014" s="50">
        <f t="shared" si="144"/>
        <v>240</v>
      </c>
      <c r="G3014" s="50">
        <v>309.74121976030483</v>
      </c>
      <c r="H3014" s="50">
        <v>619.48</v>
      </c>
    </row>
    <row r="3015" spans="1:8" s="145" customFormat="1" ht="17.25" customHeight="1" outlineLevel="2" x14ac:dyDescent="0.2">
      <c r="A3015" s="46">
        <f t="shared" si="146"/>
        <v>2.279999999999994</v>
      </c>
      <c r="B3015" s="47" t="s">
        <v>2018</v>
      </c>
      <c r="C3015" s="48" t="s">
        <v>1965</v>
      </c>
      <c r="D3015" s="49">
        <v>2</v>
      </c>
      <c r="E3015" s="50">
        <v>120</v>
      </c>
      <c r="F3015" s="50">
        <f t="shared" si="144"/>
        <v>240</v>
      </c>
      <c r="G3015" s="50">
        <v>271.20859075667198</v>
      </c>
      <c r="H3015" s="50">
        <v>542.41999999999996</v>
      </c>
    </row>
    <row r="3016" spans="1:8" s="145" customFormat="1" ht="17.25" customHeight="1" outlineLevel="2" x14ac:dyDescent="0.2">
      <c r="A3016" s="46">
        <f t="shared" si="146"/>
        <v>2.2899999999999938</v>
      </c>
      <c r="B3016" s="47" t="s">
        <v>2019</v>
      </c>
      <c r="C3016" s="48" t="s">
        <v>1965</v>
      </c>
      <c r="D3016" s="49">
        <v>3</v>
      </c>
      <c r="E3016" s="50">
        <v>1020.41</v>
      </c>
      <c r="F3016" s="50">
        <f t="shared" si="144"/>
        <v>3061.23</v>
      </c>
      <c r="G3016" s="50">
        <v>2006.3485122574177</v>
      </c>
      <c r="H3016" s="50">
        <v>6019.05</v>
      </c>
    </row>
    <row r="3017" spans="1:8" s="145" customFormat="1" ht="17.25" customHeight="1" outlineLevel="2" x14ac:dyDescent="0.2">
      <c r="A3017" s="46">
        <f t="shared" si="146"/>
        <v>2.2999999999999936</v>
      </c>
      <c r="B3017" s="47" t="s">
        <v>2020</v>
      </c>
      <c r="C3017" s="48" t="s">
        <v>1965</v>
      </c>
      <c r="D3017" s="49">
        <v>1</v>
      </c>
      <c r="E3017" s="50">
        <v>678.33</v>
      </c>
      <c r="F3017" s="50">
        <f t="shared" si="144"/>
        <v>678.33</v>
      </c>
      <c r="G3017" s="50">
        <v>1529.7292564971481</v>
      </c>
      <c r="H3017" s="50">
        <v>1529.73</v>
      </c>
    </row>
    <row r="3018" spans="1:8" s="145" customFormat="1" ht="17.25" customHeight="1" outlineLevel="2" x14ac:dyDescent="0.2">
      <c r="A3018" s="266">
        <f t="shared" si="146"/>
        <v>2.3099999999999934</v>
      </c>
      <c r="B3018" s="263" t="s">
        <v>2021</v>
      </c>
      <c r="C3018" s="264" t="s">
        <v>1965</v>
      </c>
      <c r="D3018" s="265">
        <v>5</v>
      </c>
      <c r="E3018" s="235">
        <v>2126.19</v>
      </c>
      <c r="F3018" s="235">
        <f t="shared" si="144"/>
        <v>10630.95</v>
      </c>
      <c r="G3018" s="50">
        <v>2283.8932614636337</v>
      </c>
      <c r="H3018" s="50">
        <v>11419.47</v>
      </c>
    </row>
    <row r="3019" spans="1:8" s="145" customFormat="1" ht="17.25" customHeight="1" outlineLevel="2" x14ac:dyDescent="0.2">
      <c r="A3019" s="46">
        <f t="shared" si="146"/>
        <v>2.3199999999999932</v>
      </c>
      <c r="B3019" s="47" t="s">
        <v>2022</v>
      </c>
      <c r="C3019" s="48" t="s">
        <v>1965</v>
      </c>
      <c r="D3019" s="49">
        <v>1</v>
      </c>
      <c r="E3019" s="50">
        <v>2052.92</v>
      </c>
      <c r="F3019" s="50">
        <f t="shared" ref="F3019:F3082" si="147">E3019*D3019</f>
        <v>2052.92</v>
      </c>
      <c r="G3019" s="50">
        <v>1757.7593386937394</v>
      </c>
      <c r="H3019" s="50">
        <v>1757.76</v>
      </c>
    </row>
    <row r="3020" spans="1:8" s="145" customFormat="1" ht="17.25" customHeight="1" outlineLevel="2" x14ac:dyDescent="0.2">
      <c r="A3020" s="46">
        <f t="shared" si="146"/>
        <v>2.329999999999993</v>
      </c>
      <c r="B3020" s="47" t="s">
        <v>2023</v>
      </c>
      <c r="C3020" s="48" t="s">
        <v>1965</v>
      </c>
      <c r="D3020" s="49">
        <v>1</v>
      </c>
      <c r="E3020" s="50">
        <v>1826.18</v>
      </c>
      <c r="F3020" s="50">
        <f t="shared" si="147"/>
        <v>1826.18</v>
      </c>
      <c r="G3020" s="50">
        <v>3041.8132427981473</v>
      </c>
      <c r="H3020" s="50">
        <v>3041.81</v>
      </c>
    </row>
    <row r="3021" spans="1:8" s="145" customFormat="1" ht="17.25" customHeight="1" outlineLevel="2" x14ac:dyDescent="0.2">
      <c r="A3021" s="46">
        <f t="shared" si="146"/>
        <v>2.3399999999999928</v>
      </c>
      <c r="B3021" s="47" t="s">
        <v>2024</v>
      </c>
      <c r="C3021" s="48" t="s">
        <v>1965</v>
      </c>
      <c r="D3021" s="49">
        <v>3</v>
      </c>
      <c r="E3021" s="50">
        <v>109.96</v>
      </c>
      <c r="F3021" s="50">
        <f t="shared" si="147"/>
        <v>329.88</v>
      </c>
      <c r="G3021" s="50">
        <v>144.0676268416494</v>
      </c>
      <c r="H3021" s="50">
        <v>432.2</v>
      </c>
    </row>
    <row r="3022" spans="1:8" s="145" customFormat="1" ht="17.25" customHeight="1" outlineLevel="2" x14ac:dyDescent="0.2">
      <c r="A3022" s="266">
        <f t="shared" si="146"/>
        <v>2.3499999999999925</v>
      </c>
      <c r="B3022" s="263" t="s">
        <v>2025</v>
      </c>
      <c r="C3022" s="264" t="s">
        <v>1965</v>
      </c>
      <c r="D3022" s="265">
        <v>30</v>
      </c>
      <c r="E3022" s="235">
        <v>653.6</v>
      </c>
      <c r="F3022" s="235">
        <f t="shared" si="147"/>
        <v>19608</v>
      </c>
      <c r="G3022" s="50">
        <v>773.55565794554434</v>
      </c>
      <c r="H3022" s="50">
        <v>23206.67</v>
      </c>
    </row>
    <row r="3023" spans="1:8" s="145" customFormat="1" ht="17.25" customHeight="1" outlineLevel="2" x14ac:dyDescent="0.2">
      <c r="A3023" s="46">
        <f t="shared" si="146"/>
        <v>2.3599999999999923</v>
      </c>
      <c r="B3023" s="47" t="s">
        <v>1969</v>
      </c>
      <c r="C3023" s="48" t="s">
        <v>1965</v>
      </c>
      <c r="D3023" s="49">
        <v>6</v>
      </c>
      <c r="E3023" s="50">
        <v>477.53</v>
      </c>
      <c r="F3023" s="50">
        <f t="shared" si="147"/>
        <v>2865.18</v>
      </c>
      <c r="G3023" s="50">
        <v>506.08871915950078</v>
      </c>
      <c r="H3023" s="50">
        <v>3036.53</v>
      </c>
    </row>
    <row r="3024" spans="1:8" s="145" customFormat="1" ht="17.25" customHeight="1" outlineLevel="2" x14ac:dyDescent="0.2">
      <c r="A3024" s="46">
        <f t="shared" si="146"/>
        <v>2.3699999999999921</v>
      </c>
      <c r="B3024" s="47" t="s">
        <v>2026</v>
      </c>
      <c r="C3024" s="48" t="s">
        <v>1965</v>
      </c>
      <c r="D3024" s="49">
        <v>3</v>
      </c>
      <c r="E3024" s="50">
        <v>735.4</v>
      </c>
      <c r="F3024" s="50">
        <f t="shared" si="147"/>
        <v>2206.1999999999998</v>
      </c>
      <c r="G3024" s="50">
        <v>833.10098423390286</v>
      </c>
      <c r="H3024" s="50">
        <v>2499.3000000000002</v>
      </c>
    </row>
    <row r="3025" spans="1:8" s="145" customFormat="1" ht="17.25" customHeight="1" outlineLevel="2" x14ac:dyDescent="0.2">
      <c r="A3025" s="46">
        <f t="shared" si="146"/>
        <v>2.3799999999999919</v>
      </c>
      <c r="B3025" s="47" t="s">
        <v>1971</v>
      </c>
      <c r="C3025" s="48" t="s">
        <v>1965</v>
      </c>
      <c r="D3025" s="49">
        <v>2</v>
      </c>
      <c r="E3025" s="50">
        <v>836.68</v>
      </c>
      <c r="F3025" s="50">
        <f t="shared" si="147"/>
        <v>1673.36</v>
      </c>
      <c r="G3025" s="50">
        <v>616.43969877307984</v>
      </c>
      <c r="H3025" s="50">
        <v>1232.8800000000001</v>
      </c>
    </row>
    <row r="3026" spans="1:8" s="145" customFormat="1" ht="17.25" customHeight="1" outlineLevel="2" x14ac:dyDescent="0.2">
      <c r="A3026" s="46">
        <f t="shared" si="146"/>
        <v>2.3899999999999917</v>
      </c>
      <c r="B3026" s="47" t="s">
        <v>2027</v>
      </c>
      <c r="C3026" s="48" t="s">
        <v>1965</v>
      </c>
      <c r="D3026" s="49">
        <v>3</v>
      </c>
      <c r="E3026" s="50">
        <v>2293.91</v>
      </c>
      <c r="F3026" s="50">
        <f t="shared" si="147"/>
        <v>6881.73</v>
      </c>
      <c r="G3026" s="50">
        <v>2164.5972925241958</v>
      </c>
      <c r="H3026" s="50">
        <v>6493.79</v>
      </c>
    </row>
    <row r="3027" spans="1:8" s="145" customFormat="1" ht="17.25" customHeight="1" outlineLevel="2" x14ac:dyDescent="0.2">
      <c r="A3027" s="46">
        <f t="shared" si="146"/>
        <v>2.3999999999999915</v>
      </c>
      <c r="B3027" s="47" t="s">
        <v>2028</v>
      </c>
      <c r="C3027" s="48" t="s">
        <v>1965</v>
      </c>
      <c r="D3027" s="49">
        <v>2</v>
      </c>
      <c r="E3027" s="50">
        <v>117.4</v>
      </c>
      <c r="F3027" s="50">
        <f t="shared" si="147"/>
        <v>234.8</v>
      </c>
      <c r="G3027" s="50">
        <v>238.46540570185022</v>
      </c>
      <c r="H3027" s="50">
        <v>476.93</v>
      </c>
    </row>
    <row r="3028" spans="1:8" s="145" customFormat="1" ht="17.25" customHeight="1" outlineLevel="2" x14ac:dyDescent="0.2">
      <c r="A3028" s="46">
        <f t="shared" si="146"/>
        <v>2.4099999999999913</v>
      </c>
      <c r="B3028" s="47" t="s">
        <v>2029</v>
      </c>
      <c r="C3028" s="48" t="s">
        <v>1965</v>
      </c>
      <c r="D3028" s="49">
        <v>1</v>
      </c>
      <c r="E3028" s="50">
        <v>119.14</v>
      </c>
      <c r="F3028" s="50">
        <f t="shared" si="147"/>
        <v>119.14</v>
      </c>
      <c r="G3028" s="50">
        <v>200.76836654649941</v>
      </c>
      <c r="H3028" s="50">
        <v>200.77</v>
      </c>
    </row>
    <row r="3029" spans="1:8" s="145" customFormat="1" ht="17.25" customHeight="1" outlineLevel="2" x14ac:dyDescent="0.2">
      <c r="A3029" s="46">
        <f t="shared" si="146"/>
        <v>2.419999999999991</v>
      </c>
      <c r="B3029" s="47" t="s">
        <v>1974</v>
      </c>
      <c r="C3029" s="48" t="s">
        <v>1965</v>
      </c>
      <c r="D3029" s="49">
        <v>10</v>
      </c>
      <c r="E3029" s="50">
        <v>92.66</v>
      </c>
      <c r="F3029" s="50">
        <f t="shared" si="147"/>
        <v>926.59999999999991</v>
      </c>
      <c r="G3029" s="50">
        <v>133.12139982915519</v>
      </c>
      <c r="H3029" s="50">
        <v>1331.21</v>
      </c>
    </row>
    <row r="3030" spans="1:8" s="145" customFormat="1" ht="17.25" customHeight="1" outlineLevel="2" x14ac:dyDescent="0.2">
      <c r="A3030" s="46">
        <f t="shared" si="146"/>
        <v>2.4299999999999908</v>
      </c>
      <c r="B3030" s="47" t="s">
        <v>2030</v>
      </c>
      <c r="C3030" s="48" t="s">
        <v>1965</v>
      </c>
      <c r="D3030" s="49">
        <v>2</v>
      </c>
      <c r="E3030" s="50">
        <v>1364.52</v>
      </c>
      <c r="F3030" s="50">
        <f t="shared" si="147"/>
        <v>2729.04</v>
      </c>
      <c r="G3030" s="50">
        <v>1461.4233674994441</v>
      </c>
      <c r="H3030" s="50">
        <v>2922.85</v>
      </c>
    </row>
    <row r="3031" spans="1:8" s="145" customFormat="1" ht="17.25" customHeight="1" outlineLevel="2" x14ac:dyDescent="0.2">
      <c r="A3031" s="46">
        <f t="shared" si="146"/>
        <v>2.4399999999999906</v>
      </c>
      <c r="B3031" s="47" t="s">
        <v>2031</v>
      </c>
      <c r="C3031" s="48" t="s">
        <v>1965</v>
      </c>
      <c r="D3031" s="49">
        <v>1</v>
      </c>
      <c r="E3031" s="50">
        <v>1364.52</v>
      </c>
      <c r="F3031" s="50">
        <f t="shared" si="147"/>
        <v>1364.52</v>
      </c>
      <c r="G3031" s="50">
        <v>1461.4233674994441</v>
      </c>
      <c r="H3031" s="50">
        <v>1461.42</v>
      </c>
    </row>
    <row r="3032" spans="1:8" s="145" customFormat="1" ht="17.25" customHeight="1" outlineLevel="2" x14ac:dyDescent="0.2">
      <c r="A3032" s="46">
        <f t="shared" si="146"/>
        <v>2.4499999999999904</v>
      </c>
      <c r="B3032" s="47" t="s">
        <v>2032</v>
      </c>
      <c r="C3032" s="48" t="s">
        <v>1965</v>
      </c>
      <c r="D3032" s="49">
        <v>1</v>
      </c>
      <c r="E3032" s="50">
        <v>1159.0999999999999</v>
      </c>
      <c r="F3032" s="50">
        <f t="shared" si="147"/>
        <v>1159.0999999999999</v>
      </c>
      <c r="G3032" s="50">
        <v>1167.6813059341735</v>
      </c>
      <c r="H3032" s="50">
        <v>1167.68</v>
      </c>
    </row>
    <row r="3033" spans="1:8" s="145" customFormat="1" ht="17.25" customHeight="1" outlineLevel="2" x14ac:dyDescent="0.2">
      <c r="A3033" s="46">
        <f t="shared" si="146"/>
        <v>2.4599999999999902</v>
      </c>
      <c r="B3033" s="47" t="s">
        <v>2033</v>
      </c>
      <c r="C3033" s="48" t="s">
        <v>1965</v>
      </c>
      <c r="D3033" s="49">
        <v>1</v>
      </c>
      <c r="E3033" s="50">
        <v>992.5</v>
      </c>
      <c r="F3033" s="50">
        <f t="shared" si="147"/>
        <v>992.5</v>
      </c>
      <c r="G3033" s="50">
        <v>1135.9670900925216</v>
      </c>
      <c r="H3033" s="50">
        <v>1135.97</v>
      </c>
    </row>
    <row r="3034" spans="1:8" s="145" customFormat="1" ht="17.25" customHeight="1" outlineLevel="2" x14ac:dyDescent="0.2">
      <c r="A3034" s="46">
        <f t="shared" si="146"/>
        <v>2.46999999999999</v>
      </c>
      <c r="B3034" s="47" t="s">
        <v>2034</v>
      </c>
      <c r="C3034" s="48" t="s">
        <v>1965</v>
      </c>
      <c r="D3034" s="49">
        <v>3</v>
      </c>
      <c r="E3034" s="50">
        <v>61.98</v>
      </c>
      <c r="F3034" s="50">
        <f t="shared" si="147"/>
        <v>185.94</v>
      </c>
      <c r="G3034" s="50">
        <v>186.22910318639259</v>
      </c>
      <c r="H3034" s="50">
        <v>558.69000000000005</v>
      </c>
    </row>
    <row r="3035" spans="1:8" s="145" customFormat="1" ht="17.25" customHeight="1" outlineLevel="2" x14ac:dyDescent="0.2">
      <c r="A3035" s="46">
        <f t="shared" si="146"/>
        <v>2.4799999999999898</v>
      </c>
      <c r="B3035" s="47" t="s">
        <v>2035</v>
      </c>
      <c r="C3035" s="48" t="s">
        <v>1965</v>
      </c>
      <c r="D3035" s="49">
        <v>1</v>
      </c>
      <c r="E3035" s="50">
        <v>52.34</v>
      </c>
      <c r="F3035" s="50">
        <f t="shared" si="147"/>
        <v>52.34</v>
      </c>
      <c r="G3035" s="50">
        <v>172.28668971791583</v>
      </c>
      <c r="H3035" s="50">
        <v>172.29</v>
      </c>
    </row>
    <row r="3036" spans="1:8" s="145" customFormat="1" ht="17.25" customHeight="1" outlineLevel="2" x14ac:dyDescent="0.2">
      <c r="A3036" s="46">
        <f t="shared" si="146"/>
        <v>2.4899999999999896</v>
      </c>
      <c r="B3036" s="47" t="s">
        <v>2036</v>
      </c>
      <c r="C3036" s="48" t="s">
        <v>2037</v>
      </c>
      <c r="D3036" s="49">
        <v>56</v>
      </c>
      <c r="E3036" s="50">
        <v>30.6</v>
      </c>
      <c r="F3036" s="50">
        <f t="shared" si="147"/>
        <v>1713.6000000000001</v>
      </c>
      <c r="G3036" s="50">
        <v>78.139587812199593</v>
      </c>
      <c r="H3036" s="50">
        <v>4375.82</v>
      </c>
    </row>
    <row r="3037" spans="1:8" s="145" customFormat="1" ht="17.25" customHeight="1" outlineLevel="2" x14ac:dyDescent="0.2">
      <c r="A3037" s="46">
        <f t="shared" si="146"/>
        <v>2.4999999999999893</v>
      </c>
      <c r="B3037" s="47" t="s">
        <v>2038</v>
      </c>
      <c r="C3037" s="48" t="s">
        <v>2037</v>
      </c>
      <c r="D3037" s="49">
        <v>8</v>
      </c>
      <c r="E3037" s="50">
        <v>24.06</v>
      </c>
      <c r="F3037" s="50">
        <f t="shared" si="147"/>
        <v>192.48</v>
      </c>
      <c r="G3037" s="50">
        <v>74.653984445080397</v>
      </c>
      <c r="H3037" s="50">
        <v>597.23</v>
      </c>
    </row>
    <row r="3038" spans="1:8" s="145" customFormat="1" ht="17.25" customHeight="1" outlineLevel="2" x14ac:dyDescent="0.2">
      <c r="A3038" s="46">
        <f t="shared" si="146"/>
        <v>2.5099999999999891</v>
      </c>
      <c r="B3038" s="47" t="s">
        <v>2039</v>
      </c>
      <c r="C3038" s="48" t="s">
        <v>1965</v>
      </c>
      <c r="D3038" s="49">
        <v>4</v>
      </c>
      <c r="E3038" s="50">
        <v>76.09</v>
      </c>
      <c r="F3038" s="50">
        <f t="shared" si="147"/>
        <v>304.36</v>
      </c>
      <c r="G3038" s="50">
        <v>330.75332019513894</v>
      </c>
      <c r="H3038" s="50">
        <v>1323.01</v>
      </c>
    </row>
    <row r="3039" spans="1:8" s="145" customFormat="1" ht="17.25" customHeight="1" outlineLevel="2" x14ac:dyDescent="0.2">
      <c r="A3039" s="46">
        <f t="shared" si="146"/>
        <v>2.5199999999999889</v>
      </c>
      <c r="B3039" s="47" t="s">
        <v>1979</v>
      </c>
      <c r="C3039" s="48" t="s">
        <v>1965</v>
      </c>
      <c r="D3039" s="49">
        <v>6</v>
      </c>
      <c r="E3039" s="50">
        <v>31.15</v>
      </c>
      <c r="F3039" s="50">
        <f t="shared" si="147"/>
        <v>186.89999999999998</v>
      </c>
      <c r="G3039" s="50">
        <v>242.46967162479584</v>
      </c>
      <c r="H3039" s="50">
        <v>1454.82</v>
      </c>
    </row>
    <row r="3040" spans="1:8" s="145" customFormat="1" ht="17.25" customHeight="1" outlineLevel="2" x14ac:dyDescent="0.2">
      <c r="A3040" s="46">
        <f t="shared" si="146"/>
        <v>2.5299999999999887</v>
      </c>
      <c r="B3040" s="47" t="s">
        <v>1980</v>
      </c>
      <c r="C3040" s="48" t="s">
        <v>1965</v>
      </c>
      <c r="D3040" s="49">
        <v>2</v>
      </c>
      <c r="E3040" s="50">
        <v>20.61</v>
      </c>
      <c r="F3040" s="50">
        <f t="shared" si="147"/>
        <v>41.22</v>
      </c>
      <c r="G3040" s="50">
        <v>215.68722643768285</v>
      </c>
      <c r="H3040" s="50">
        <v>431.37</v>
      </c>
    </row>
    <row r="3041" spans="1:8" s="145" customFormat="1" ht="17.25" customHeight="1" outlineLevel="2" x14ac:dyDescent="0.2">
      <c r="A3041" s="46">
        <f t="shared" si="146"/>
        <v>2.5399999999999885</v>
      </c>
      <c r="B3041" s="47" t="s">
        <v>2040</v>
      </c>
      <c r="C3041" s="48" t="s">
        <v>1965</v>
      </c>
      <c r="D3041" s="49">
        <v>4</v>
      </c>
      <c r="E3041" s="50">
        <v>20.61</v>
      </c>
      <c r="F3041" s="50">
        <f t="shared" si="147"/>
        <v>82.44</v>
      </c>
      <c r="G3041" s="50">
        <v>215.68722643768285</v>
      </c>
      <c r="H3041" s="50">
        <v>862.75</v>
      </c>
    </row>
    <row r="3042" spans="1:8" s="145" customFormat="1" ht="17.25" customHeight="1" outlineLevel="2" x14ac:dyDescent="0.2">
      <c r="A3042" s="46">
        <f t="shared" si="146"/>
        <v>2.5499999999999883</v>
      </c>
      <c r="B3042" s="47" t="s">
        <v>2041</v>
      </c>
      <c r="C3042" s="48" t="s">
        <v>1965</v>
      </c>
      <c r="D3042" s="49">
        <v>4</v>
      </c>
      <c r="E3042" s="50">
        <v>20.61</v>
      </c>
      <c r="F3042" s="50">
        <f t="shared" si="147"/>
        <v>82.44</v>
      </c>
      <c r="G3042" s="50">
        <v>204.93199139051026</v>
      </c>
      <c r="H3042" s="50">
        <v>819.73</v>
      </c>
    </row>
    <row r="3043" spans="1:8" s="145" customFormat="1" ht="17.25" customHeight="1" outlineLevel="2" x14ac:dyDescent="0.2">
      <c r="A3043" s="46">
        <f t="shared" si="146"/>
        <v>2.5599999999999881</v>
      </c>
      <c r="B3043" s="47" t="s">
        <v>2042</v>
      </c>
      <c r="C3043" s="48" t="s">
        <v>1965</v>
      </c>
      <c r="D3043" s="49">
        <v>22</v>
      </c>
      <c r="E3043" s="50">
        <v>37</v>
      </c>
      <c r="F3043" s="50">
        <f t="shared" si="147"/>
        <v>814</v>
      </c>
      <c r="G3043" s="50">
        <v>204.93199139051026</v>
      </c>
      <c r="H3043" s="50">
        <v>4508.5</v>
      </c>
    </row>
    <row r="3044" spans="1:8" s="145" customFormat="1" ht="17.25" customHeight="1" outlineLevel="2" x14ac:dyDescent="0.2">
      <c r="A3044" s="46">
        <f t="shared" si="146"/>
        <v>2.5699999999999878</v>
      </c>
      <c r="B3044" s="47" t="s">
        <v>2043</v>
      </c>
      <c r="C3044" s="48" t="s">
        <v>1965</v>
      </c>
      <c r="D3044" s="49">
        <v>3</v>
      </c>
      <c r="E3044" s="50">
        <v>490.79</v>
      </c>
      <c r="F3044" s="50">
        <f t="shared" si="147"/>
        <v>1472.3700000000001</v>
      </c>
      <c r="G3044" s="50">
        <v>1905.1836493259159</v>
      </c>
      <c r="H3044" s="50">
        <v>5715.55</v>
      </c>
    </row>
    <row r="3045" spans="1:8" s="145" customFormat="1" ht="17.25" customHeight="1" outlineLevel="2" x14ac:dyDescent="0.2">
      <c r="A3045" s="46">
        <f t="shared" si="146"/>
        <v>2.5799999999999876</v>
      </c>
      <c r="B3045" s="47" t="s">
        <v>1981</v>
      </c>
      <c r="C3045" s="48" t="s">
        <v>1965</v>
      </c>
      <c r="D3045" s="49">
        <v>3</v>
      </c>
      <c r="E3045" s="50">
        <v>398.07</v>
      </c>
      <c r="F3045" s="50">
        <f t="shared" si="147"/>
        <v>1194.21</v>
      </c>
      <c r="G3045" s="50">
        <v>1537.1713777958828</v>
      </c>
      <c r="H3045" s="50">
        <v>4611.51</v>
      </c>
    </row>
    <row r="3046" spans="1:8" s="145" customFormat="1" ht="17.25" customHeight="1" outlineLevel="2" x14ac:dyDescent="0.2">
      <c r="A3046" s="46">
        <f t="shared" si="146"/>
        <v>2.5899999999999874</v>
      </c>
      <c r="B3046" s="47" t="s">
        <v>2044</v>
      </c>
      <c r="C3046" s="48" t="s">
        <v>1965</v>
      </c>
      <c r="D3046" s="49">
        <v>2</v>
      </c>
      <c r="E3046" s="50">
        <v>600.85</v>
      </c>
      <c r="F3046" s="50">
        <f t="shared" si="147"/>
        <v>1201.7</v>
      </c>
      <c r="G3046" s="50">
        <v>2131.8923058624387</v>
      </c>
      <c r="H3046" s="50">
        <v>4263.78</v>
      </c>
    </row>
    <row r="3047" spans="1:8" s="145" customFormat="1" ht="17.25" customHeight="1" outlineLevel="2" x14ac:dyDescent="0.2">
      <c r="A3047" s="46">
        <f t="shared" si="146"/>
        <v>2.5999999999999872</v>
      </c>
      <c r="B3047" s="47" t="s">
        <v>2045</v>
      </c>
      <c r="C3047" s="48" t="s">
        <v>1965</v>
      </c>
      <c r="D3047" s="49">
        <v>2</v>
      </c>
      <c r="E3047" s="50">
        <v>419.38</v>
      </c>
      <c r="F3047" s="50">
        <f t="shared" si="147"/>
        <v>838.76</v>
      </c>
      <c r="G3047" s="50">
        <v>1716.2520098302227</v>
      </c>
      <c r="H3047" s="50">
        <v>3432.5</v>
      </c>
    </row>
    <row r="3048" spans="1:8" s="145" customFormat="1" ht="17.25" customHeight="1" outlineLevel="2" x14ac:dyDescent="0.2">
      <c r="A3048" s="46">
        <f t="shared" si="146"/>
        <v>2.609999999999987</v>
      </c>
      <c r="B3048" s="47" t="s">
        <v>2046</v>
      </c>
      <c r="C3048" s="48" t="s">
        <v>1965</v>
      </c>
      <c r="D3048" s="49">
        <v>10</v>
      </c>
      <c r="E3048" s="50">
        <v>214</v>
      </c>
      <c r="F3048" s="50">
        <f t="shared" si="147"/>
        <v>2140</v>
      </c>
      <c r="G3048" s="50">
        <v>332.02401361441923</v>
      </c>
      <c r="H3048" s="50">
        <v>3320.24</v>
      </c>
    </row>
    <row r="3049" spans="1:8" s="145" customFormat="1" ht="17.25" customHeight="1" outlineLevel="2" x14ac:dyDescent="0.2">
      <c r="A3049" s="266">
        <f t="shared" si="146"/>
        <v>2.6199999999999868</v>
      </c>
      <c r="B3049" s="263" t="s">
        <v>2047</v>
      </c>
      <c r="C3049" s="264" t="s">
        <v>1965</v>
      </c>
      <c r="D3049" s="265">
        <v>2</v>
      </c>
      <c r="E3049" s="235">
        <v>8347.16</v>
      </c>
      <c r="F3049" s="235">
        <f t="shared" si="147"/>
        <v>16694.32</v>
      </c>
      <c r="G3049" s="50">
        <v>11817.775873047125</v>
      </c>
      <c r="H3049" s="50">
        <v>23635.55</v>
      </c>
    </row>
    <row r="3050" spans="1:8" s="145" customFormat="1" ht="17.25" customHeight="1" outlineLevel="2" x14ac:dyDescent="0.2">
      <c r="A3050" s="46">
        <f t="shared" si="146"/>
        <v>2.6299999999999866</v>
      </c>
      <c r="B3050" s="47" t="s">
        <v>2048</v>
      </c>
      <c r="C3050" s="48" t="s">
        <v>1965</v>
      </c>
      <c r="D3050" s="49">
        <v>1</v>
      </c>
      <c r="E3050" s="50">
        <v>5718.15</v>
      </c>
      <c r="F3050" s="50">
        <f t="shared" si="147"/>
        <v>5718.15</v>
      </c>
      <c r="G3050" s="50">
        <v>7474.9349120765037</v>
      </c>
      <c r="H3050" s="50">
        <v>7474.93</v>
      </c>
    </row>
    <row r="3051" spans="1:8" s="145" customFormat="1" ht="17.25" customHeight="1" outlineLevel="2" x14ac:dyDescent="0.2">
      <c r="A3051" s="46">
        <f t="shared" si="146"/>
        <v>2.6399999999999864</v>
      </c>
      <c r="B3051" s="47" t="s">
        <v>2049</v>
      </c>
      <c r="C3051" s="48" t="s">
        <v>1965</v>
      </c>
      <c r="D3051" s="49">
        <v>1</v>
      </c>
      <c r="E3051" s="50">
        <v>8922.99</v>
      </c>
      <c r="F3051" s="50">
        <f t="shared" si="147"/>
        <v>8922.99</v>
      </c>
      <c r="G3051" s="50">
        <v>11817.775873047125</v>
      </c>
      <c r="H3051" s="50">
        <v>11817.78</v>
      </c>
    </row>
    <row r="3052" spans="1:8" s="145" customFormat="1" ht="17.25" customHeight="1" outlineLevel="2" x14ac:dyDescent="0.2">
      <c r="A3052" s="266">
        <f t="shared" si="146"/>
        <v>2.6499999999999861</v>
      </c>
      <c r="B3052" s="263" t="s">
        <v>2050</v>
      </c>
      <c r="C3052" s="264" t="s">
        <v>1965</v>
      </c>
      <c r="D3052" s="265">
        <v>3</v>
      </c>
      <c r="E3052" s="235">
        <v>12855.98</v>
      </c>
      <c r="F3052" s="235">
        <f t="shared" si="147"/>
        <v>38567.94</v>
      </c>
      <c r="G3052" s="50">
        <v>22033.594103111602</v>
      </c>
      <c r="H3052" s="50">
        <v>66100.78</v>
      </c>
    </row>
    <row r="3053" spans="1:8" s="145" customFormat="1" ht="17.25" customHeight="1" outlineLevel="2" x14ac:dyDescent="0.2">
      <c r="A3053" s="266">
        <f t="shared" ref="A3053:A3073" si="148">A3052+0.01</f>
        <v>2.6599999999999859</v>
      </c>
      <c r="B3053" s="263" t="s">
        <v>2051</v>
      </c>
      <c r="C3053" s="264" t="s">
        <v>1965</v>
      </c>
      <c r="D3053" s="265">
        <v>2</v>
      </c>
      <c r="E3053" s="235">
        <v>6868.79</v>
      </c>
      <c r="F3053" s="235">
        <f t="shared" si="147"/>
        <v>13737.58</v>
      </c>
      <c r="G3053" s="50">
        <v>2773.4325268280177</v>
      </c>
      <c r="H3053" s="50">
        <v>5546.87</v>
      </c>
    </row>
    <row r="3054" spans="1:8" s="145" customFormat="1" ht="17.25" customHeight="1" outlineLevel="2" x14ac:dyDescent="0.2">
      <c r="A3054" s="266">
        <f t="shared" si="148"/>
        <v>2.6699999999999857</v>
      </c>
      <c r="B3054" s="263" t="s">
        <v>2052</v>
      </c>
      <c r="C3054" s="264" t="s">
        <v>1965</v>
      </c>
      <c r="D3054" s="265">
        <v>2</v>
      </c>
      <c r="E3054" s="235">
        <v>8266.89</v>
      </c>
      <c r="F3054" s="235">
        <f t="shared" si="147"/>
        <v>16533.78</v>
      </c>
      <c r="G3054" s="50">
        <v>11199.962822673404</v>
      </c>
      <c r="H3054" s="50">
        <v>22399.93</v>
      </c>
    </row>
    <row r="3055" spans="1:8" s="145" customFormat="1" ht="17.25" customHeight="1" outlineLevel="2" x14ac:dyDescent="0.2">
      <c r="A3055" s="46">
        <f t="shared" si="148"/>
        <v>2.6799999999999855</v>
      </c>
      <c r="B3055" s="47" t="s">
        <v>2053</v>
      </c>
      <c r="C3055" s="48" t="s">
        <v>1965</v>
      </c>
      <c r="D3055" s="49">
        <v>1</v>
      </c>
      <c r="E3055" s="50">
        <v>2624.1</v>
      </c>
      <c r="F3055" s="50">
        <f t="shared" si="147"/>
        <v>2624.1</v>
      </c>
      <c r="G3055" s="50">
        <v>3815.1611969814044</v>
      </c>
      <c r="H3055" s="50">
        <v>3815.16</v>
      </c>
    </row>
    <row r="3056" spans="1:8" s="145" customFormat="1" ht="17.25" customHeight="1" outlineLevel="2" x14ac:dyDescent="0.2">
      <c r="A3056" s="46">
        <f t="shared" si="148"/>
        <v>2.6899999999999853</v>
      </c>
      <c r="B3056" s="47" t="s">
        <v>2054</v>
      </c>
      <c r="C3056" s="48" t="s">
        <v>1965</v>
      </c>
      <c r="D3056" s="49">
        <v>1</v>
      </c>
      <c r="E3056" s="50">
        <v>1659.03</v>
      </c>
      <c r="F3056" s="50">
        <f t="shared" si="147"/>
        <v>1659.03</v>
      </c>
      <c r="G3056" s="50">
        <v>2769.9469234608987</v>
      </c>
      <c r="H3056" s="50">
        <v>2769.95</v>
      </c>
    </row>
    <row r="3057" spans="1:8" s="145" customFormat="1" ht="17.25" customHeight="1" outlineLevel="2" x14ac:dyDescent="0.2">
      <c r="A3057" s="46">
        <f t="shared" si="148"/>
        <v>2.6999999999999851</v>
      </c>
      <c r="B3057" s="47" t="s">
        <v>2055</v>
      </c>
      <c r="C3057" s="48" t="s">
        <v>1965</v>
      </c>
      <c r="D3057" s="49">
        <v>4</v>
      </c>
      <c r="E3057" s="50">
        <v>899.58</v>
      </c>
      <c r="F3057" s="50">
        <f t="shared" si="147"/>
        <v>3598.32</v>
      </c>
      <c r="G3057" s="50">
        <v>1082.6845097170367</v>
      </c>
      <c r="H3057" s="50">
        <v>4330.74</v>
      </c>
    </row>
    <row r="3058" spans="1:8" s="145" customFormat="1" ht="17.25" customHeight="1" outlineLevel="2" x14ac:dyDescent="0.2">
      <c r="A3058" s="46">
        <f t="shared" si="148"/>
        <v>2.7099999999999849</v>
      </c>
      <c r="B3058" s="47" t="s">
        <v>2056</v>
      </c>
      <c r="C3058" s="48" t="s">
        <v>1965</v>
      </c>
      <c r="D3058" s="49">
        <v>1</v>
      </c>
      <c r="E3058" s="50">
        <v>4232.24</v>
      </c>
      <c r="F3058" s="50">
        <f t="shared" si="147"/>
        <v>4232.24</v>
      </c>
      <c r="G3058" s="50">
        <v>5712.9074998077176</v>
      </c>
      <c r="H3058" s="50">
        <v>5712.91</v>
      </c>
    </row>
    <row r="3059" spans="1:8" s="145" customFormat="1" ht="17.25" customHeight="1" outlineLevel="2" x14ac:dyDescent="0.2">
      <c r="A3059" s="46">
        <f t="shared" si="148"/>
        <v>2.7199999999999847</v>
      </c>
      <c r="B3059" s="47" t="s">
        <v>2057</v>
      </c>
      <c r="C3059" s="48" t="s">
        <v>1965</v>
      </c>
      <c r="D3059" s="49">
        <v>1</v>
      </c>
      <c r="E3059" s="50">
        <v>7778.89</v>
      </c>
      <c r="F3059" s="50">
        <f t="shared" si="147"/>
        <v>7778.89</v>
      </c>
      <c r="G3059" s="50">
        <v>5990.9888170665099</v>
      </c>
      <c r="H3059" s="50">
        <v>5990.99</v>
      </c>
    </row>
    <row r="3060" spans="1:8" s="145" customFormat="1" ht="17.25" customHeight="1" outlineLevel="2" x14ac:dyDescent="0.2">
      <c r="A3060" s="46">
        <f t="shared" si="148"/>
        <v>2.7299999999999844</v>
      </c>
      <c r="B3060" s="47" t="s">
        <v>1989</v>
      </c>
      <c r="C3060" s="48" t="s">
        <v>1965</v>
      </c>
      <c r="D3060" s="49">
        <v>6</v>
      </c>
      <c r="E3060" s="50">
        <v>72.75</v>
      </c>
      <c r="F3060" s="50">
        <f t="shared" si="147"/>
        <v>436.5</v>
      </c>
      <c r="G3060" s="50">
        <v>91.95069430451781</v>
      </c>
      <c r="H3060" s="50">
        <v>551.70000000000005</v>
      </c>
    </row>
    <row r="3061" spans="1:8" s="145" customFormat="1" ht="17.25" customHeight="1" outlineLevel="2" x14ac:dyDescent="0.2">
      <c r="A3061" s="46">
        <f t="shared" si="148"/>
        <v>2.7399999999999842</v>
      </c>
      <c r="B3061" s="47" t="s">
        <v>1990</v>
      </c>
      <c r="C3061" s="48" t="s">
        <v>1965</v>
      </c>
      <c r="D3061" s="49">
        <v>6</v>
      </c>
      <c r="E3061" s="50">
        <v>727.84</v>
      </c>
      <c r="F3061" s="50">
        <f t="shared" si="147"/>
        <v>4367.04</v>
      </c>
      <c r="G3061" s="50">
        <v>341.38620101452739</v>
      </c>
      <c r="H3061" s="50">
        <v>2048.3200000000002</v>
      </c>
    </row>
    <row r="3062" spans="1:8" s="145" customFormat="1" ht="17.25" customHeight="1" outlineLevel="2" x14ac:dyDescent="0.2">
      <c r="A3062" s="46">
        <f t="shared" si="148"/>
        <v>2.749999999999984</v>
      </c>
      <c r="B3062" s="47" t="s">
        <v>1991</v>
      </c>
      <c r="C3062" s="48" t="s">
        <v>1965</v>
      </c>
      <c r="D3062" s="49">
        <v>6</v>
      </c>
      <c r="E3062" s="50">
        <v>397.48</v>
      </c>
      <c r="F3062" s="50">
        <f t="shared" si="147"/>
        <v>2384.88</v>
      </c>
      <c r="G3062" s="50">
        <v>403.57795972237335</v>
      </c>
      <c r="H3062" s="50">
        <v>2421.4699999999998</v>
      </c>
    </row>
    <row r="3063" spans="1:8" s="145" customFormat="1" ht="17.25" customHeight="1" outlineLevel="2" x14ac:dyDescent="0.2">
      <c r="A3063" s="266">
        <f t="shared" si="148"/>
        <v>2.7599999999999838</v>
      </c>
      <c r="B3063" s="263" t="s">
        <v>2058</v>
      </c>
      <c r="C3063" s="264" t="s">
        <v>1965</v>
      </c>
      <c r="D3063" s="265">
        <v>1</v>
      </c>
      <c r="E3063" s="235">
        <v>22890.799999999999</v>
      </c>
      <c r="F3063" s="235">
        <f t="shared" si="147"/>
        <v>22890.799999999999</v>
      </c>
      <c r="G3063" s="50">
        <v>31152.85882252724</v>
      </c>
      <c r="H3063" s="50">
        <v>31152.86</v>
      </c>
    </row>
    <row r="3064" spans="1:8" s="145" customFormat="1" ht="17.25" customHeight="1" outlineLevel="2" x14ac:dyDescent="0.2">
      <c r="A3064" s="266">
        <f t="shared" si="148"/>
        <v>2.7699999999999836</v>
      </c>
      <c r="B3064" s="263" t="s">
        <v>2059</v>
      </c>
      <c r="C3064" s="264" t="s">
        <v>1965</v>
      </c>
      <c r="D3064" s="265">
        <v>3</v>
      </c>
      <c r="E3064" s="235">
        <v>7345.92</v>
      </c>
      <c r="F3064" s="235">
        <f t="shared" si="147"/>
        <v>22037.760000000002</v>
      </c>
      <c r="G3064" s="50">
        <v>3673.8856339327999</v>
      </c>
      <c r="H3064" s="50">
        <v>11021.66</v>
      </c>
    </row>
    <row r="3065" spans="1:8" s="145" customFormat="1" ht="17.25" customHeight="1" outlineLevel="2" x14ac:dyDescent="0.2">
      <c r="A3065" s="266">
        <f t="shared" si="148"/>
        <v>2.7799999999999834</v>
      </c>
      <c r="B3065" s="263" t="s">
        <v>2060</v>
      </c>
      <c r="C3065" s="264" t="s">
        <v>1965</v>
      </c>
      <c r="D3065" s="265">
        <v>3</v>
      </c>
      <c r="E3065" s="235">
        <v>5858.36</v>
      </c>
      <c r="F3065" s="235">
        <f t="shared" si="147"/>
        <v>17575.079999999998</v>
      </c>
      <c r="G3065" s="50">
        <v>3244.0462789787061</v>
      </c>
      <c r="H3065" s="50">
        <v>9732.14</v>
      </c>
    </row>
    <row r="3066" spans="1:8" s="145" customFormat="1" ht="17.25" customHeight="1" outlineLevel="2" x14ac:dyDescent="0.2">
      <c r="A3066" s="266">
        <f t="shared" si="148"/>
        <v>2.7899999999999832</v>
      </c>
      <c r="B3066" s="263" t="s">
        <v>2061</v>
      </c>
      <c r="C3066" s="264" t="s">
        <v>1965</v>
      </c>
      <c r="D3066" s="265">
        <v>7</v>
      </c>
      <c r="E3066" s="235">
        <v>6304.62</v>
      </c>
      <c r="F3066" s="235">
        <f t="shared" si="147"/>
        <v>44132.34</v>
      </c>
      <c r="G3066" s="50">
        <v>2413.2312298297466</v>
      </c>
      <c r="H3066" s="50">
        <v>16892.62</v>
      </c>
    </row>
    <row r="3067" spans="1:8" s="145" customFormat="1" ht="17.25" customHeight="1" outlineLevel="2" x14ac:dyDescent="0.2">
      <c r="A3067" s="46">
        <f t="shared" si="148"/>
        <v>2.7999999999999829</v>
      </c>
      <c r="B3067" s="47" t="s">
        <v>2062</v>
      </c>
      <c r="C3067" s="48" t="s">
        <v>1965</v>
      </c>
      <c r="D3067" s="49">
        <v>6</v>
      </c>
      <c r="E3067" s="50">
        <v>1403.47</v>
      </c>
      <c r="F3067" s="50">
        <f t="shared" si="147"/>
        <v>8420.82</v>
      </c>
      <c r="G3067" s="50">
        <v>813.8645122266679</v>
      </c>
      <c r="H3067" s="50">
        <v>4883.1899999999996</v>
      </c>
    </row>
    <row r="3068" spans="1:8" s="145" customFormat="1" ht="17.25" customHeight="1" outlineLevel="2" x14ac:dyDescent="0.2">
      <c r="A3068" s="266">
        <f t="shared" si="148"/>
        <v>2.8099999999999827</v>
      </c>
      <c r="B3068" s="263" t="s">
        <v>2063</v>
      </c>
      <c r="C3068" s="264" t="s">
        <v>2064</v>
      </c>
      <c r="D3068" s="265">
        <v>1</v>
      </c>
      <c r="E3068" s="235">
        <v>20825.740000000002</v>
      </c>
      <c r="F3068" s="235">
        <f t="shared" si="147"/>
        <v>20825.740000000002</v>
      </c>
      <c r="G3068" s="50">
        <v>6460.9716988817463</v>
      </c>
      <c r="H3068" s="50">
        <v>6460.97</v>
      </c>
    </row>
    <row r="3069" spans="1:8" s="145" customFormat="1" ht="17.25" customHeight="1" outlineLevel="2" x14ac:dyDescent="0.2">
      <c r="A3069" s="266">
        <f t="shared" si="148"/>
        <v>2.8199999999999825</v>
      </c>
      <c r="B3069" s="263" t="s">
        <v>2065</v>
      </c>
      <c r="C3069" s="264" t="s">
        <v>2064</v>
      </c>
      <c r="D3069" s="265">
        <v>1</v>
      </c>
      <c r="E3069" s="235">
        <v>19723.849999999999</v>
      </c>
      <c r="F3069" s="235">
        <f t="shared" si="147"/>
        <v>19723.849999999999</v>
      </c>
      <c r="G3069" s="50">
        <v>12365.810605740489</v>
      </c>
      <c r="H3069" s="50">
        <v>12365.81</v>
      </c>
    </row>
    <row r="3070" spans="1:8" s="145" customFormat="1" ht="17.25" customHeight="1" outlineLevel="2" x14ac:dyDescent="0.2">
      <c r="A3070" s="266">
        <f t="shared" si="148"/>
        <v>2.8299999999999823</v>
      </c>
      <c r="B3070" s="263" t="s">
        <v>2066</v>
      </c>
      <c r="C3070" s="264" t="s">
        <v>2064</v>
      </c>
      <c r="D3070" s="265">
        <v>2</v>
      </c>
      <c r="E3070" s="235">
        <v>18511.77</v>
      </c>
      <c r="F3070" s="235">
        <f t="shared" si="147"/>
        <v>37023.54</v>
      </c>
      <c r="G3070" s="50">
        <v>14538.033849330042</v>
      </c>
      <c r="H3070" s="50">
        <v>29076.07</v>
      </c>
    </row>
    <row r="3071" spans="1:8" s="145" customFormat="1" ht="17.25" customHeight="1" outlineLevel="2" x14ac:dyDescent="0.2">
      <c r="A3071" s="46">
        <f t="shared" si="148"/>
        <v>2.8399999999999821</v>
      </c>
      <c r="B3071" s="47" t="s">
        <v>2067</v>
      </c>
      <c r="C3071" s="48" t="s">
        <v>403</v>
      </c>
      <c r="D3071" s="49">
        <v>1</v>
      </c>
      <c r="E3071" s="50">
        <v>341236.88</v>
      </c>
      <c r="F3071" s="50">
        <f t="shared" si="147"/>
        <v>341236.88</v>
      </c>
      <c r="G3071" s="50">
        <v>482851.39700124995</v>
      </c>
      <c r="H3071" s="50">
        <v>482851.4</v>
      </c>
    </row>
    <row r="3072" spans="1:8" s="145" customFormat="1" ht="17.25" customHeight="1" outlineLevel="2" x14ac:dyDescent="0.2">
      <c r="A3072" s="46">
        <f t="shared" si="148"/>
        <v>2.8499999999999819</v>
      </c>
      <c r="B3072" s="47" t="s">
        <v>2068</v>
      </c>
      <c r="C3072" s="48" t="s">
        <v>403</v>
      </c>
      <c r="D3072" s="49">
        <v>1</v>
      </c>
      <c r="E3072" s="50">
        <v>47839.82</v>
      </c>
      <c r="F3072" s="50">
        <f t="shared" si="147"/>
        <v>47839.82</v>
      </c>
      <c r="G3072" s="50">
        <v>84198.177041691903</v>
      </c>
      <c r="H3072" s="50">
        <v>84198.18</v>
      </c>
    </row>
    <row r="3073" spans="1:15" s="145" customFormat="1" ht="17.25" customHeight="1" outlineLevel="2" x14ac:dyDescent="0.2">
      <c r="A3073" s="46">
        <f t="shared" si="148"/>
        <v>2.8599999999999817</v>
      </c>
      <c r="B3073" s="47" t="s">
        <v>1237</v>
      </c>
      <c r="C3073" s="48" t="s">
        <v>403</v>
      </c>
      <c r="D3073" s="49">
        <v>1</v>
      </c>
      <c r="E3073" s="50">
        <v>5289.08</v>
      </c>
      <c r="F3073" s="50">
        <f t="shared" si="147"/>
        <v>5289.08</v>
      </c>
      <c r="G3073" s="50">
        <v>10226.664783145072</v>
      </c>
      <c r="H3073" s="50">
        <v>10226.66</v>
      </c>
    </row>
    <row r="3074" spans="1:15" s="145" customFormat="1" ht="17.25" customHeight="1" outlineLevel="2" x14ac:dyDescent="0.2">
      <c r="A3074" s="46"/>
      <c r="B3074" s="47"/>
      <c r="C3074" s="48"/>
      <c r="D3074" s="49"/>
      <c r="E3074" s="50"/>
      <c r="F3074" s="50"/>
      <c r="G3074" s="50"/>
      <c r="H3074" s="50"/>
    </row>
    <row r="3075" spans="1:15" s="145" customFormat="1" ht="17.25" customHeight="1" outlineLevel="1" x14ac:dyDescent="0.2">
      <c r="A3075" s="56">
        <v>3</v>
      </c>
      <c r="B3075" s="57" t="s">
        <v>2069</v>
      </c>
      <c r="C3075" s="58"/>
      <c r="D3075" s="59"/>
      <c r="E3075" s="60"/>
      <c r="F3075" s="90">
        <f>SUM(F3076:F3137)</f>
        <v>222777.36</v>
      </c>
      <c r="G3075" s="60"/>
      <c r="H3075" s="90">
        <f>SUM(H3076:H3136)</f>
        <v>280046.07</v>
      </c>
      <c r="I3075"/>
      <c r="J3075"/>
      <c r="K3075"/>
      <c r="L3075"/>
      <c r="M3075"/>
      <c r="N3075"/>
      <c r="O3075"/>
    </row>
    <row r="3076" spans="1:15" s="145" customFormat="1" ht="17.25" customHeight="1" outlineLevel="2" x14ac:dyDescent="0.2">
      <c r="A3076" s="46">
        <f>A3075+0.01</f>
        <v>3.01</v>
      </c>
      <c r="B3076" s="47" t="s">
        <v>2070</v>
      </c>
      <c r="C3076" s="48" t="s">
        <v>2071</v>
      </c>
      <c r="D3076" s="49">
        <v>9</v>
      </c>
      <c r="E3076" s="50">
        <v>625.89</v>
      </c>
      <c r="F3076" s="50">
        <f t="shared" si="147"/>
        <v>5633.01</v>
      </c>
      <c r="G3076" s="50">
        <v>836.71789457718069</v>
      </c>
      <c r="H3076" s="50">
        <v>7530.46</v>
      </c>
    </row>
    <row r="3077" spans="1:15" s="145" customFormat="1" ht="17.25" customHeight="1" outlineLevel="2" x14ac:dyDescent="0.2">
      <c r="A3077" s="266">
        <f t="shared" ref="A3077:A3136" si="149">A3076+0.01</f>
        <v>3.0199999999999996</v>
      </c>
      <c r="B3077" s="263" t="s">
        <v>2072</v>
      </c>
      <c r="C3077" s="264" t="s">
        <v>2071</v>
      </c>
      <c r="D3077" s="265">
        <v>26</v>
      </c>
      <c r="E3077" s="235">
        <v>579.57000000000005</v>
      </c>
      <c r="F3077" s="235">
        <f t="shared" si="147"/>
        <v>15068.820000000002</v>
      </c>
      <c r="G3077" s="50">
        <v>665.6792179826632</v>
      </c>
      <c r="H3077" s="50">
        <v>17307.66</v>
      </c>
    </row>
    <row r="3078" spans="1:15" s="145" customFormat="1" ht="17.25" customHeight="1" outlineLevel="2" x14ac:dyDescent="0.2">
      <c r="A3078" s="46">
        <f t="shared" si="149"/>
        <v>3.0299999999999994</v>
      </c>
      <c r="B3078" s="47" t="s">
        <v>2073</v>
      </c>
      <c r="C3078" s="48" t="s">
        <v>2071</v>
      </c>
      <c r="D3078" s="49">
        <v>26</v>
      </c>
      <c r="E3078" s="50">
        <v>328.97</v>
      </c>
      <c r="F3078" s="50">
        <f t="shared" si="147"/>
        <v>8553.2200000000012</v>
      </c>
      <c r="G3078" s="50">
        <v>471.26073743321541</v>
      </c>
      <c r="H3078" s="50">
        <v>12252.78</v>
      </c>
    </row>
    <row r="3079" spans="1:15" s="145" customFormat="1" ht="17.25" customHeight="1" outlineLevel="2" x14ac:dyDescent="0.2">
      <c r="A3079" s="46">
        <f t="shared" si="149"/>
        <v>3.0399999999999991</v>
      </c>
      <c r="B3079" s="47" t="s">
        <v>2074</v>
      </c>
      <c r="C3079" s="48" t="s">
        <v>2071</v>
      </c>
      <c r="D3079" s="49">
        <v>17</v>
      </c>
      <c r="E3079" s="50">
        <v>285.04000000000002</v>
      </c>
      <c r="F3079" s="50">
        <f t="shared" si="147"/>
        <v>4845.68</v>
      </c>
      <c r="G3079" s="50">
        <v>391.31866294829319</v>
      </c>
      <c r="H3079" s="50">
        <v>6652.42</v>
      </c>
    </row>
    <row r="3080" spans="1:15" s="145" customFormat="1" ht="17.25" customHeight="1" outlineLevel="2" x14ac:dyDescent="0.2">
      <c r="A3080" s="266">
        <f t="shared" si="149"/>
        <v>3.0499999999999989</v>
      </c>
      <c r="B3080" s="263" t="s">
        <v>1998</v>
      </c>
      <c r="C3080" s="264" t="s">
        <v>2071</v>
      </c>
      <c r="D3080" s="265">
        <v>146</v>
      </c>
      <c r="E3080" s="235">
        <v>234.42</v>
      </c>
      <c r="F3080" s="235">
        <f t="shared" si="147"/>
        <v>34225.32</v>
      </c>
      <c r="G3080" s="50">
        <v>331.47849281346936</v>
      </c>
      <c r="H3080" s="50">
        <v>48395.86</v>
      </c>
    </row>
    <row r="3081" spans="1:15" s="145" customFormat="1" ht="17.25" customHeight="1" outlineLevel="2" x14ac:dyDescent="0.2">
      <c r="A3081" s="46">
        <f t="shared" si="149"/>
        <v>3.0599999999999987</v>
      </c>
      <c r="B3081" s="47" t="s">
        <v>2075</v>
      </c>
      <c r="C3081" s="48" t="s">
        <v>403</v>
      </c>
      <c r="D3081" s="49">
        <v>1</v>
      </c>
      <c r="E3081" s="50">
        <v>1031.6099999999999</v>
      </c>
      <c r="F3081" s="50">
        <f t="shared" si="147"/>
        <v>1031.6099999999999</v>
      </c>
      <c r="G3081" s="50">
        <v>670.82406404851372</v>
      </c>
      <c r="H3081" s="50">
        <v>670.82</v>
      </c>
    </row>
    <row r="3082" spans="1:15" s="145" customFormat="1" ht="17.25" customHeight="1" outlineLevel="2" x14ac:dyDescent="0.2">
      <c r="A3082" s="46">
        <f t="shared" si="149"/>
        <v>3.0699999999999985</v>
      </c>
      <c r="B3082" s="47" t="s">
        <v>2076</v>
      </c>
      <c r="C3082" s="48" t="s">
        <v>403</v>
      </c>
      <c r="D3082" s="49">
        <v>2</v>
      </c>
      <c r="E3082" s="50">
        <v>905.13</v>
      </c>
      <c r="F3082" s="50">
        <f t="shared" si="147"/>
        <v>1810.26</v>
      </c>
      <c r="G3082" s="50">
        <v>508.34361805007893</v>
      </c>
      <c r="H3082" s="50">
        <v>1016.69</v>
      </c>
    </row>
    <row r="3083" spans="1:15" s="145" customFormat="1" ht="17.25" customHeight="1" outlineLevel="2" x14ac:dyDescent="0.2">
      <c r="A3083" s="46">
        <f t="shared" si="149"/>
        <v>3.0799999999999983</v>
      </c>
      <c r="B3083" s="47" t="s">
        <v>1966</v>
      </c>
      <c r="C3083" s="48" t="s">
        <v>403</v>
      </c>
      <c r="D3083" s="49">
        <v>1</v>
      </c>
      <c r="E3083" s="50">
        <v>77.08</v>
      </c>
      <c r="F3083" s="50">
        <f t="shared" ref="F3083:F3146" si="150">E3083*D3083</f>
        <v>77.08</v>
      </c>
      <c r="G3083" s="50">
        <v>463.334570872369</v>
      </c>
      <c r="H3083" s="50">
        <v>463.33</v>
      </c>
    </row>
    <row r="3084" spans="1:15" s="145" customFormat="1" ht="17.25" customHeight="1" outlineLevel="2" x14ac:dyDescent="0.2">
      <c r="A3084" s="46">
        <f t="shared" si="149"/>
        <v>3.0899999999999981</v>
      </c>
      <c r="B3084" s="47" t="s">
        <v>2002</v>
      </c>
      <c r="C3084" s="48" t="s">
        <v>403</v>
      </c>
      <c r="D3084" s="49">
        <v>7</v>
      </c>
      <c r="E3084" s="50">
        <v>114.72</v>
      </c>
      <c r="F3084" s="50">
        <f t="shared" si="150"/>
        <v>803.04</v>
      </c>
      <c r="G3084" s="50">
        <v>398.0511297258796</v>
      </c>
      <c r="H3084" s="50">
        <v>2786.36</v>
      </c>
    </row>
    <row r="3085" spans="1:15" s="145" customFormat="1" ht="17.25" customHeight="1" outlineLevel="2" x14ac:dyDescent="0.2">
      <c r="A3085" s="46">
        <f t="shared" si="149"/>
        <v>3.0999999999999979</v>
      </c>
      <c r="B3085" s="47" t="s">
        <v>2003</v>
      </c>
      <c r="C3085" s="48" t="s">
        <v>403</v>
      </c>
      <c r="D3085" s="49">
        <v>8</v>
      </c>
      <c r="E3085" s="50">
        <v>119.55</v>
      </c>
      <c r="F3085" s="50">
        <f t="shared" si="150"/>
        <v>956.4</v>
      </c>
      <c r="G3085" s="50">
        <v>367.95795818989501</v>
      </c>
      <c r="H3085" s="50">
        <v>2943.66</v>
      </c>
    </row>
    <row r="3086" spans="1:15" s="145" customFormat="1" ht="17.25" customHeight="1" outlineLevel="2" x14ac:dyDescent="0.2">
      <c r="A3086" s="46">
        <f t="shared" si="149"/>
        <v>3.1099999999999977</v>
      </c>
      <c r="B3086" s="47" t="s">
        <v>2004</v>
      </c>
      <c r="C3086" s="48" t="s">
        <v>403</v>
      </c>
      <c r="D3086" s="49">
        <v>21</v>
      </c>
      <c r="E3086" s="50">
        <v>63.25</v>
      </c>
      <c r="F3086" s="50">
        <f t="shared" si="150"/>
        <v>1328.25</v>
      </c>
      <c r="G3086" s="50">
        <v>303.5101068916876</v>
      </c>
      <c r="H3086" s="50">
        <v>6373.71</v>
      </c>
    </row>
    <row r="3087" spans="1:15" s="145" customFormat="1" ht="17.25" customHeight="1" outlineLevel="2" x14ac:dyDescent="0.2">
      <c r="A3087" s="46">
        <f t="shared" si="149"/>
        <v>3.1199999999999974</v>
      </c>
      <c r="B3087" s="47" t="s">
        <v>2077</v>
      </c>
      <c r="C3087" s="48" t="s">
        <v>403</v>
      </c>
      <c r="D3087" s="49">
        <v>2</v>
      </c>
      <c r="E3087" s="50">
        <v>370.86</v>
      </c>
      <c r="F3087" s="50">
        <f t="shared" si="150"/>
        <v>741.72</v>
      </c>
      <c r="G3087" s="50">
        <v>448.56372975430969</v>
      </c>
      <c r="H3087" s="50">
        <v>897.13</v>
      </c>
    </row>
    <row r="3088" spans="1:15" s="145" customFormat="1" ht="17.25" customHeight="1" outlineLevel="2" x14ac:dyDescent="0.2">
      <c r="A3088" s="46">
        <f t="shared" si="149"/>
        <v>3.1299999999999972</v>
      </c>
      <c r="B3088" s="47" t="s">
        <v>2078</v>
      </c>
      <c r="C3088" s="48" t="s">
        <v>403</v>
      </c>
      <c r="D3088" s="49">
        <v>2</v>
      </c>
      <c r="E3088" s="50">
        <v>355.18</v>
      </c>
      <c r="F3088" s="50">
        <f t="shared" si="150"/>
        <v>710.36</v>
      </c>
      <c r="G3088" s="50">
        <v>375.81429331342065</v>
      </c>
      <c r="H3088" s="50">
        <v>751.63</v>
      </c>
    </row>
    <row r="3089" spans="1:8" s="145" customFormat="1" ht="17.25" customHeight="1" outlineLevel="2" x14ac:dyDescent="0.2">
      <c r="A3089" s="46">
        <f t="shared" si="149"/>
        <v>3.139999999999997</v>
      </c>
      <c r="B3089" s="47" t="s">
        <v>2009</v>
      </c>
      <c r="C3089" s="48" t="s">
        <v>403</v>
      </c>
      <c r="D3089" s="49">
        <v>7</v>
      </c>
      <c r="E3089" s="50">
        <v>406.93</v>
      </c>
      <c r="F3089" s="50">
        <f t="shared" si="150"/>
        <v>2848.51</v>
      </c>
      <c r="G3089" s="50">
        <v>267.3410034589096</v>
      </c>
      <c r="H3089" s="50">
        <v>1871.39</v>
      </c>
    </row>
    <row r="3090" spans="1:8" s="145" customFormat="1" ht="17.25" customHeight="1" outlineLevel="2" x14ac:dyDescent="0.2">
      <c r="A3090" s="46">
        <f t="shared" si="149"/>
        <v>3.1499999999999968</v>
      </c>
      <c r="B3090" s="47" t="s">
        <v>2010</v>
      </c>
      <c r="C3090" s="48" t="s">
        <v>403</v>
      </c>
      <c r="D3090" s="49">
        <v>2</v>
      </c>
      <c r="E3090" s="50">
        <v>94.2</v>
      </c>
      <c r="F3090" s="50">
        <f t="shared" si="150"/>
        <v>188.4</v>
      </c>
      <c r="G3090" s="50">
        <v>232.592402768211</v>
      </c>
      <c r="H3090" s="50">
        <v>465.18</v>
      </c>
    </row>
    <row r="3091" spans="1:8" s="145" customFormat="1" ht="17.25" customHeight="1" outlineLevel="2" x14ac:dyDescent="0.2">
      <c r="A3091" s="46">
        <f t="shared" si="149"/>
        <v>3.1599999999999966</v>
      </c>
      <c r="B3091" s="47" t="s">
        <v>2011</v>
      </c>
      <c r="C3091" s="48" t="s">
        <v>403</v>
      </c>
      <c r="D3091" s="49">
        <v>114</v>
      </c>
      <c r="E3091" s="50">
        <v>89</v>
      </c>
      <c r="F3091" s="50">
        <f t="shared" si="150"/>
        <v>10146</v>
      </c>
      <c r="G3091" s="50">
        <v>193.82103380792623</v>
      </c>
      <c r="H3091" s="50">
        <v>22095.599999999999</v>
      </c>
    </row>
    <row r="3092" spans="1:8" s="145" customFormat="1" ht="17.25" customHeight="1" outlineLevel="2" x14ac:dyDescent="0.2">
      <c r="A3092" s="46">
        <f t="shared" si="149"/>
        <v>3.1699999999999964</v>
      </c>
      <c r="B3092" s="47" t="s">
        <v>2016</v>
      </c>
      <c r="C3092" s="48" t="s">
        <v>403</v>
      </c>
      <c r="D3092" s="49">
        <v>1</v>
      </c>
      <c r="E3092" s="50">
        <v>106.8</v>
      </c>
      <c r="F3092" s="50">
        <f t="shared" si="150"/>
        <v>106.8</v>
      </c>
      <c r="G3092" s="50">
        <v>347.34276293299484</v>
      </c>
      <c r="H3092" s="50">
        <v>347.34</v>
      </c>
    </row>
    <row r="3093" spans="1:8" s="145" customFormat="1" ht="17.25" customHeight="1" outlineLevel="2" x14ac:dyDescent="0.2">
      <c r="A3093" s="46">
        <f t="shared" si="149"/>
        <v>3.1799999999999962</v>
      </c>
      <c r="B3093" s="47" t="s">
        <v>2079</v>
      </c>
      <c r="C3093" s="48" t="s">
        <v>403</v>
      </c>
      <c r="D3093" s="49">
        <v>8</v>
      </c>
      <c r="E3093" s="50">
        <v>329.9</v>
      </c>
      <c r="F3093" s="50">
        <f t="shared" si="150"/>
        <v>2639.2</v>
      </c>
      <c r="G3093" s="50">
        <v>377.38938017743226</v>
      </c>
      <c r="H3093" s="50">
        <v>3019.12</v>
      </c>
    </row>
    <row r="3094" spans="1:8" s="145" customFormat="1" ht="17.25" customHeight="1" outlineLevel="2" x14ac:dyDescent="0.2">
      <c r="A3094" s="46">
        <f t="shared" si="149"/>
        <v>3.1899999999999959</v>
      </c>
      <c r="B3094" s="47" t="s">
        <v>2080</v>
      </c>
      <c r="C3094" s="48" t="s">
        <v>403</v>
      </c>
      <c r="D3094" s="49">
        <v>11</v>
      </c>
      <c r="E3094" s="50">
        <v>309.75</v>
      </c>
      <c r="F3094" s="50">
        <f t="shared" si="150"/>
        <v>3407.25</v>
      </c>
      <c r="G3094" s="50">
        <v>336.6448254754186</v>
      </c>
      <c r="H3094" s="50">
        <v>3703.09</v>
      </c>
    </row>
    <row r="3095" spans="1:8" s="145" customFormat="1" ht="17.25" customHeight="1" outlineLevel="2" x14ac:dyDescent="0.2">
      <c r="A3095" s="46">
        <f t="shared" si="149"/>
        <v>3.1999999999999957</v>
      </c>
      <c r="B3095" s="47" t="s">
        <v>2081</v>
      </c>
      <c r="C3095" s="48" t="s">
        <v>403</v>
      </c>
      <c r="D3095" s="49">
        <v>9</v>
      </c>
      <c r="E3095" s="50">
        <v>267.08999999999997</v>
      </c>
      <c r="F3095" s="50">
        <f t="shared" si="150"/>
        <v>2403.81</v>
      </c>
      <c r="G3095" s="50">
        <v>272.63744939723421</v>
      </c>
      <c r="H3095" s="50">
        <v>2453.7399999999998</v>
      </c>
    </row>
    <row r="3096" spans="1:8" s="145" customFormat="1" ht="17.25" customHeight="1" outlineLevel="2" x14ac:dyDescent="0.2">
      <c r="A3096" s="46">
        <f t="shared" si="149"/>
        <v>3.2099999999999955</v>
      </c>
      <c r="B3096" s="47" t="s">
        <v>2082</v>
      </c>
      <c r="C3096" s="48" t="s">
        <v>403</v>
      </c>
      <c r="D3096" s="49">
        <v>2</v>
      </c>
      <c r="E3096" s="50">
        <v>748.81</v>
      </c>
      <c r="F3096" s="50">
        <f t="shared" si="150"/>
        <v>1497.62</v>
      </c>
      <c r="G3096" s="50">
        <v>469.16221321424428</v>
      </c>
      <c r="H3096" s="50">
        <v>938.32</v>
      </c>
    </row>
    <row r="3097" spans="1:8" s="145" customFormat="1" ht="17.25" customHeight="1" outlineLevel="2" x14ac:dyDescent="0.2">
      <c r="A3097" s="46">
        <f t="shared" si="149"/>
        <v>3.2199999999999953</v>
      </c>
      <c r="B3097" s="47" t="s">
        <v>2083</v>
      </c>
      <c r="C3097" s="48" t="s">
        <v>403</v>
      </c>
      <c r="D3097" s="49">
        <v>4</v>
      </c>
      <c r="E3097" s="50">
        <v>299.8</v>
      </c>
      <c r="F3097" s="50">
        <f t="shared" si="150"/>
        <v>1199.2</v>
      </c>
      <c r="G3097" s="50">
        <v>351.88598430808236</v>
      </c>
      <c r="H3097" s="50">
        <v>1407.54</v>
      </c>
    </row>
    <row r="3098" spans="1:8" s="145" customFormat="1" ht="17.25" customHeight="1" outlineLevel="2" x14ac:dyDescent="0.2">
      <c r="A3098" s="46">
        <f t="shared" si="149"/>
        <v>3.2299999999999951</v>
      </c>
      <c r="B3098" s="47" t="s">
        <v>2084</v>
      </c>
      <c r="C3098" s="48" t="s">
        <v>403</v>
      </c>
      <c r="D3098" s="49">
        <v>2</v>
      </c>
      <c r="E3098" s="50">
        <v>1488.36</v>
      </c>
      <c r="F3098" s="50">
        <f t="shared" si="150"/>
        <v>2976.72</v>
      </c>
      <c r="G3098" s="50">
        <v>1052.3466297254838</v>
      </c>
      <c r="H3098" s="50">
        <v>2104.69</v>
      </c>
    </row>
    <row r="3099" spans="1:8" s="145" customFormat="1" ht="17.25" customHeight="1" outlineLevel="2" x14ac:dyDescent="0.2">
      <c r="A3099" s="46">
        <f t="shared" si="149"/>
        <v>3.2399999999999949</v>
      </c>
      <c r="B3099" s="47" t="s">
        <v>2085</v>
      </c>
      <c r="C3099" s="48" t="s">
        <v>403</v>
      </c>
      <c r="D3099" s="49">
        <v>1</v>
      </c>
      <c r="E3099" s="50">
        <v>1503.53</v>
      </c>
      <c r="F3099" s="50">
        <f t="shared" si="150"/>
        <v>1503.53</v>
      </c>
      <c r="G3099" s="50">
        <v>1042.7272000220833</v>
      </c>
      <c r="H3099" s="50">
        <v>1042.73</v>
      </c>
    </row>
    <row r="3100" spans="1:8" s="145" customFormat="1" ht="17.25" customHeight="1" outlineLevel="2" x14ac:dyDescent="0.2">
      <c r="A3100" s="46">
        <f t="shared" si="149"/>
        <v>3.2499999999999947</v>
      </c>
      <c r="B3100" s="47" t="s">
        <v>2086</v>
      </c>
      <c r="C3100" s="48" t="s">
        <v>403</v>
      </c>
      <c r="D3100" s="49">
        <v>2</v>
      </c>
      <c r="E3100" s="50">
        <v>76.14</v>
      </c>
      <c r="F3100" s="50">
        <f t="shared" si="150"/>
        <v>152.28</v>
      </c>
      <c r="G3100" s="50">
        <v>238.17891775386781</v>
      </c>
      <c r="H3100" s="50">
        <v>476.36</v>
      </c>
    </row>
    <row r="3101" spans="1:8" s="145" customFormat="1" ht="17.25" customHeight="1" outlineLevel="2" x14ac:dyDescent="0.2">
      <c r="A3101" s="46">
        <f t="shared" si="149"/>
        <v>3.2599999999999945</v>
      </c>
      <c r="B3101" s="47" t="s">
        <v>2087</v>
      </c>
      <c r="C3101" s="48" t="s">
        <v>403</v>
      </c>
      <c r="D3101" s="49">
        <v>2</v>
      </c>
      <c r="E3101" s="50">
        <v>73.66</v>
      </c>
      <c r="F3101" s="50">
        <f t="shared" si="150"/>
        <v>147.32</v>
      </c>
      <c r="G3101" s="50">
        <v>201.36521643812941</v>
      </c>
      <c r="H3101" s="50">
        <v>402.73</v>
      </c>
    </row>
    <row r="3102" spans="1:8" s="145" customFormat="1" ht="17.25" customHeight="1" outlineLevel="2" x14ac:dyDescent="0.2">
      <c r="A3102" s="46">
        <f t="shared" si="149"/>
        <v>3.2699999999999942</v>
      </c>
      <c r="B3102" s="47" t="s">
        <v>2029</v>
      </c>
      <c r="C3102" s="48" t="s">
        <v>403</v>
      </c>
      <c r="D3102" s="49">
        <v>10</v>
      </c>
      <c r="E3102" s="50">
        <v>73.66</v>
      </c>
      <c r="F3102" s="50">
        <f t="shared" si="150"/>
        <v>736.59999999999991</v>
      </c>
      <c r="G3102" s="50">
        <v>200.76836654649941</v>
      </c>
      <c r="H3102" s="50">
        <v>2007.68</v>
      </c>
    </row>
    <row r="3103" spans="1:8" s="145" customFormat="1" ht="17.25" customHeight="1" outlineLevel="2" x14ac:dyDescent="0.2">
      <c r="A3103" s="46">
        <f t="shared" si="149"/>
        <v>3.279999999999994</v>
      </c>
      <c r="B3103" s="47" t="s">
        <v>2088</v>
      </c>
      <c r="C3103" s="48" t="s">
        <v>403</v>
      </c>
      <c r="D3103" s="49">
        <v>14</v>
      </c>
      <c r="E3103" s="50">
        <v>60.49</v>
      </c>
      <c r="F3103" s="50">
        <f t="shared" si="150"/>
        <v>846.86</v>
      </c>
      <c r="G3103" s="50">
        <v>159.78865298718364</v>
      </c>
      <c r="H3103" s="50">
        <v>2237.04</v>
      </c>
    </row>
    <row r="3104" spans="1:8" s="145" customFormat="1" ht="17.25" customHeight="1" outlineLevel="2" x14ac:dyDescent="0.2">
      <c r="A3104" s="46">
        <f t="shared" si="149"/>
        <v>3.2899999999999938</v>
      </c>
      <c r="B3104" s="47" t="s">
        <v>1974</v>
      </c>
      <c r="C3104" s="48" t="s">
        <v>403</v>
      </c>
      <c r="D3104" s="49">
        <v>1</v>
      </c>
      <c r="E3104" s="50">
        <v>59.03</v>
      </c>
      <c r="F3104" s="50">
        <f t="shared" si="150"/>
        <v>59.03</v>
      </c>
      <c r="G3104" s="50">
        <v>134.19572963408919</v>
      </c>
      <c r="H3104" s="50">
        <v>134.19999999999999</v>
      </c>
    </row>
    <row r="3105" spans="1:8" s="145" customFormat="1" ht="17.25" customHeight="1" outlineLevel="2" x14ac:dyDescent="0.2">
      <c r="A3105" s="46">
        <f t="shared" si="149"/>
        <v>3.2999999999999936</v>
      </c>
      <c r="B3105" s="47" t="s">
        <v>2089</v>
      </c>
      <c r="C3105" s="48" t="s">
        <v>403</v>
      </c>
      <c r="D3105" s="49">
        <v>1</v>
      </c>
      <c r="E3105" s="50">
        <v>1418.4</v>
      </c>
      <c r="F3105" s="50">
        <f t="shared" si="150"/>
        <v>1418.4</v>
      </c>
      <c r="G3105" s="50">
        <v>1301.8322718263905</v>
      </c>
      <c r="H3105" s="50">
        <v>1301.83</v>
      </c>
    </row>
    <row r="3106" spans="1:8" s="145" customFormat="1" ht="17.25" customHeight="1" outlineLevel="2" x14ac:dyDescent="0.2">
      <c r="A3106" s="46">
        <f t="shared" si="149"/>
        <v>3.3099999999999934</v>
      </c>
      <c r="B3106" s="47" t="s">
        <v>2090</v>
      </c>
      <c r="C3106" s="48" t="s">
        <v>403</v>
      </c>
      <c r="D3106" s="49">
        <v>1</v>
      </c>
      <c r="E3106" s="50">
        <v>822.62</v>
      </c>
      <c r="F3106" s="50">
        <f t="shared" si="150"/>
        <v>822.62</v>
      </c>
      <c r="G3106" s="50">
        <v>881.93882346641931</v>
      </c>
      <c r="H3106" s="50">
        <v>881.94</v>
      </c>
    </row>
    <row r="3107" spans="1:8" s="145" customFormat="1" ht="17.25" customHeight="1" outlineLevel="2" x14ac:dyDescent="0.2">
      <c r="A3107" s="46">
        <f t="shared" si="149"/>
        <v>3.3199999999999932</v>
      </c>
      <c r="B3107" s="47" t="s">
        <v>2091</v>
      </c>
      <c r="C3107" s="48" t="s">
        <v>403</v>
      </c>
      <c r="D3107" s="49">
        <v>2</v>
      </c>
      <c r="E3107" s="50">
        <v>1047.06</v>
      </c>
      <c r="F3107" s="50">
        <f t="shared" si="150"/>
        <v>2094.12</v>
      </c>
      <c r="G3107" s="50">
        <v>881.93882346641931</v>
      </c>
      <c r="H3107" s="50">
        <v>1763.88</v>
      </c>
    </row>
    <row r="3108" spans="1:8" s="145" customFormat="1" ht="17.25" customHeight="1" outlineLevel="2" x14ac:dyDescent="0.2">
      <c r="A3108" s="46">
        <f t="shared" si="149"/>
        <v>3.329999999999993</v>
      </c>
      <c r="B3108" s="47" t="s">
        <v>2092</v>
      </c>
      <c r="C3108" s="48" t="s">
        <v>403</v>
      </c>
      <c r="D3108" s="49">
        <v>6</v>
      </c>
      <c r="E3108" s="50">
        <v>1209.23</v>
      </c>
      <c r="F3108" s="50">
        <f t="shared" si="150"/>
        <v>7255.38</v>
      </c>
      <c r="G3108" s="50">
        <v>998.54478994428075</v>
      </c>
      <c r="H3108" s="50">
        <v>5991.27</v>
      </c>
    </row>
    <row r="3109" spans="1:8" s="145" customFormat="1" ht="17.25" customHeight="1" outlineLevel="2" x14ac:dyDescent="0.2">
      <c r="A3109" s="46">
        <f t="shared" si="149"/>
        <v>3.3399999999999928</v>
      </c>
      <c r="B3109" s="47" t="s">
        <v>2093</v>
      </c>
      <c r="C3109" s="48" t="s">
        <v>403</v>
      </c>
      <c r="D3109" s="49">
        <v>3</v>
      </c>
      <c r="E3109" s="50">
        <v>1060.8399999999999</v>
      </c>
      <c r="F3109" s="50">
        <f t="shared" si="150"/>
        <v>3182.5199999999995</v>
      </c>
      <c r="G3109" s="50">
        <v>998.54478994428075</v>
      </c>
      <c r="H3109" s="50">
        <v>2995.63</v>
      </c>
    </row>
    <row r="3110" spans="1:8" s="145" customFormat="1" ht="17.25" customHeight="1" outlineLevel="2" x14ac:dyDescent="0.2">
      <c r="A3110" s="46">
        <f t="shared" si="149"/>
        <v>3.3499999999999925</v>
      </c>
      <c r="B3110" s="47" t="s">
        <v>2094</v>
      </c>
      <c r="C3110" s="48" t="s">
        <v>403</v>
      </c>
      <c r="D3110" s="49">
        <v>4</v>
      </c>
      <c r="E3110" s="50">
        <v>1022.13</v>
      </c>
      <c r="F3110" s="50">
        <f t="shared" si="150"/>
        <v>4088.52</v>
      </c>
      <c r="G3110" s="50">
        <v>808.75129920507368</v>
      </c>
      <c r="H3110" s="50">
        <v>3235.01</v>
      </c>
    </row>
    <row r="3111" spans="1:8" s="145" customFormat="1" ht="17.25" customHeight="1" outlineLevel="2" x14ac:dyDescent="0.2">
      <c r="A3111" s="46">
        <f t="shared" si="149"/>
        <v>3.3599999999999923</v>
      </c>
      <c r="B3111" s="47" t="s">
        <v>2095</v>
      </c>
      <c r="C3111" s="48" t="s">
        <v>403</v>
      </c>
      <c r="D3111" s="49">
        <v>2</v>
      </c>
      <c r="E3111" s="50">
        <v>178.77</v>
      </c>
      <c r="F3111" s="50">
        <f t="shared" si="150"/>
        <v>357.54</v>
      </c>
      <c r="G3111" s="50">
        <v>229.45237548834555</v>
      </c>
      <c r="H3111" s="50">
        <v>458.9</v>
      </c>
    </row>
    <row r="3112" spans="1:8" s="145" customFormat="1" ht="17.25" customHeight="1" outlineLevel="2" x14ac:dyDescent="0.2">
      <c r="A3112" s="46">
        <f t="shared" si="149"/>
        <v>3.3699999999999921</v>
      </c>
      <c r="B3112" s="47" t="s">
        <v>2096</v>
      </c>
      <c r="C3112" s="48" t="s">
        <v>403</v>
      </c>
      <c r="D3112" s="49">
        <v>5</v>
      </c>
      <c r="E3112" s="50">
        <v>43.67</v>
      </c>
      <c r="F3112" s="50">
        <f t="shared" si="150"/>
        <v>218.35000000000002</v>
      </c>
      <c r="G3112" s="50">
        <v>247.35787223724554</v>
      </c>
      <c r="H3112" s="50">
        <v>1236.79</v>
      </c>
    </row>
    <row r="3113" spans="1:8" s="145" customFormat="1" ht="17.25" customHeight="1" outlineLevel="2" x14ac:dyDescent="0.2">
      <c r="A3113" s="46">
        <f t="shared" si="149"/>
        <v>3.3799999999999919</v>
      </c>
      <c r="B3113" s="47" t="s">
        <v>2097</v>
      </c>
      <c r="C3113" s="48" t="s">
        <v>403</v>
      </c>
      <c r="D3113" s="49">
        <v>11</v>
      </c>
      <c r="E3113" s="50">
        <v>43.21</v>
      </c>
      <c r="F3113" s="50">
        <f t="shared" si="150"/>
        <v>475.31</v>
      </c>
      <c r="G3113" s="50">
        <v>246.73297040070895</v>
      </c>
      <c r="H3113" s="50">
        <v>2714.06</v>
      </c>
    </row>
    <row r="3114" spans="1:8" s="145" customFormat="1" ht="17.25" customHeight="1" outlineLevel="2" x14ac:dyDescent="0.2">
      <c r="A3114" s="46">
        <f t="shared" si="149"/>
        <v>3.3899999999999917</v>
      </c>
      <c r="B3114" s="47" t="s">
        <v>2040</v>
      </c>
      <c r="C3114" s="48" t="s">
        <v>403</v>
      </c>
      <c r="D3114" s="49">
        <v>11</v>
      </c>
      <c r="E3114" s="50">
        <v>29.6</v>
      </c>
      <c r="F3114" s="50">
        <f t="shared" si="150"/>
        <v>325.60000000000002</v>
      </c>
      <c r="G3114" s="50">
        <v>215.68722643768285</v>
      </c>
      <c r="H3114" s="50">
        <v>2372.56</v>
      </c>
    </row>
    <row r="3115" spans="1:8" s="145" customFormat="1" ht="17.25" customHeight="1" outlineLevel="2" x14ac:dyDescent="0.2">
      <c r="A3115" s="46">
        <f t="shared" si="149"/>
        <v>3.3999999999999915</v>
      </c>
      <c r="B3115" s="47" t="s">
        <v>2041</v>
      </c>
      <c r="C3115" s="48" t="s">
        <v>403</v>
      </c>
      <c r="D3115" s="49">
        <v>8</v>
      </c>
      <c r="E3115" s="50">
        <v>32.909999999999997</v>
      </c>
      <c r="F3115" s="50">
        <f t="shared" si="150"/>
        <v>263.27999999999997</v>
      </c>
      <c r="G3115" s="50">
        <v>204.93199139051026</v>
      </c>
      <c r="H3115" s="50">
        <v>1639.46</v>
      </c>
    </row>
    <row r="3116" spans="1:8" s="145" customFormat="1" ht="17.25" customHeight="1" outlineLevel="2" x14ac:dyDescent="0.2">
      <c r="A3116" s="46">
        <f t="shared" si="149"/>
        <v>3.4099999999999913</v>
      </c>
      <c r="B3116" s="47" t="s">
        <v>2042</v>
      </c>
      <c r="C3116" s="48" t="s">
        <v>403</v>
      </c>
      <c r="D3116" s="49">
        <v>55</v>
      </c>
      <c r="E3116" s="50">
        <v>32.909999999999997</v>
      </c>
      <c r="F3116" s="50">
        <f t="shared" si="150"/>
        <v>1810.0499999999997</v>
      </c>
      <c r="G3116" s="50">
        <v>204.93199139051026</v>
      </c>
      <c r="H3116" s="50">
        <v>11271.26</v>
      </c>
    </row>
    <row r="3117" spans="1:8" s="145" customFormat="1" ht="17.25" customHeight="1" outlineLevel="2" x14ac:dyDescent="0.2">
      <c r="A3117" s="46">
        <f t="shared" si="149"/>
        <v>3.419999999999991</v>
      </c>
      <c r="B3117" s="47" t="s">
        <v>2098</v>
      </c>
      <c r="C3117" s="48" t="s">
        <v>403</v>
      </c>
      <c r="D3117" s="49">
        <v>2</v>
      </c>
      <c r="E3117" s="50">
        <v>371.81</v>
      </c>
      <c r="F3117" s="50">
        <f t="shared" si="150"/>
        <v>743.62</v>
      </c>
      <c r="G3117" s="50">
        <v>1453.0871650630481</v>
      </c>
      <c r="H3117" s="50">
        <v>2906.17</v>
      </c>
    </row>
    <row r="3118" spans="1:8" s="145" customFormat="1" ht="17.25" customHeight="1" outlineLevel="2" x14ac:dyDescent="0.2">
      <c r="A3118" s="46">
        <f t="shared" si="149"/>
        <v>3.4299999999999908</v>
      </c>
      <c r="B3118" s="47" t="s">
        <v>2099</v>
      </c>
      <c r="C3118" s="48" t="s">
        <v>403</v>
      </c>
      <c r="D3118" s="49">
        <v>4</v>
      </c>
      <c r="E3118" s="50">
        <v>346.51</v>
      </c>
      <c r="F3118" s="50">
        <f t="shared" si="150"/>
        <v>1386.04</v>
      </c>
      <c r="G3118" s="50">
        <v>1447.25474792204</v>
      </c>
      <c r="H3118" s="50">
        <v>5789.02</v>
      </c>
    </row>
    <row r="3119" spans="1:8" s="145" customFormat="1" ht="17.25" customHeight="1" outlineLevel="2" x14ac:dyDescent="0.2">
      <c r="A3119" s="46">
        <f t="shared" si="149"/>
        <v>3.4399999999999906</v>
      </c>
      <c r="B3119" s="47" t="s">
        <v>2100</v>
      </c>
      <c r="C3119" s="48" t="s">
        <v>403</v>
      </c>
      <c r="D3119" s="49">
        <v>1</v>
      </c>
      <c r="E3119" s="50">
        <v>394.44</v>
      </c>
      <c r="F3119" s="50">
        <f t="shared" si="150"/>
        <v>394.44</v>
      </c>
      <c r="G3119" s="50">
        <v>1455.0949680984918</v>
      </c>
      <c r="H3119" s="50">
        <v>1455.09</v>
      </c>
    </row>
    <row r="3120" spans="1:8" s="145" customFormat="1" ht="17.25" customHeight="1" outlineLevel="2" x14ac:dyDescent="0.2">
      <c r="A3120" s="46">
        <f t="shared" si="149"/>
        <v>3.4499999999999904</v>
      </c>
      <c r="B3120" s="47" t="s">
        <v>2101</v>
      </c>
      <c r="C3120" s="48" t="s">
        <v>403</v>
      </c>
      <c r="D3120" s="49">
        <v>1</v>
      </c>
      <c r="E3120" s="50">
        <v>528.54999999999995</v>
      </c>
      <c r="F3120" s="50">
        <f t="shared" si="150"/>
        <v>528.54999999999995</v>
      </c>
      <c r="G3120" s="50">
        <v>1624.4487374489372</v>
      </c>
      <c r="H3120" s="50">
        <v>1624.45</v>
      </c>
    </row>
    <row r="3121" spans="1:8" s="145" customFormat="1" ht="17.25" customHeight="1" outlineLevel="2" x14ac:dyDescent="0.2">
      <c r="A3121" s="46">
        <f t="shared" si="149"/>
        <v>3.4599999999999902</v>
      </c>
      <c r="B3121" s="47" t="s">
        <v>2102</v>
      </c>
      <c r="C3121" s="48" t="s">
        <v>403</v>
      </c>
      <c r="D3121" s="49">
        <v>2</v>
      </c>
      <c r="E3121" s="50">
        <v>421.44</v>
      </c>
      <c r="F3121" s="50">
        <f t="shared" si="150"/>
        <v>842.88</v>
      </c>
      <c r="G3121" s="50">
        <v>1571.5403819555047</v>
      </c>
      <c r="H3121" s="50">
        <v>3143.08</v>
      </c>
    </row>
    <row r="3122" spans="1:8" s="145" customFormat="1" ht="17.25" customHeight="1" outlineLevel="2" x14ac:dyDescent="0.2">
      <c r="A3122" s="46">
        <f t="shared" si="149"/>
        <v>3.46999999999999</v>
      </c>
      <c r="B3122" s="47" t="s">
        <v>2046</v>
      </c>
      <c r="C3122" s="48" t="s">
        <v>403</v>
      </c>
      <c r="D3122" s="49">
        <v>5</v>
      </c>
      <c r="E3122" s="50">
        <v>287.72000000000003</v>
      </c>
      <c r="F3122" s="50">
        <f t="shared" si="150"/>
        <v>1438.6000000000001</v>
      </c>
      <c r="G3122" s="50">
        <v>332.85721606313473</v>
      </c>
      <c r="H3122" s="50">
        <v>1664.29</v>
      </c>
    </row>
    <row r="3123" spans="1:8" s="145" customFormat="1" ht="17.25" customHeight="1" outlineLevel="2" x14ac:dyDescent="0.2">
      <c r="A3123" s="46">
        <f t="shared" si="149"/>
        <v>3.4799999999999898</v>
      </c>
      <c r="B3123" s="47" t="s">
        <v>2103</v>
      </c>
      <c r="C3123" s="48" t="s">
        <v>403</v>
      </c>
      <c r="D3123" s="49">
        <v>42</v>
      </c>
      <c r="E3123" s="50">
        <v>293.02999999999997</v>
      </c>
      <c r="F3123" s="50">
        <f t="shared" si="150"/>
        <v>12307.259999999998</v>
      </c>
      <c r="G3123" s="50">
        <v>342.64734483554162</v>
      </c>
      <c r="H3123" s="50">
        <v>14391.19</v>
      </c>
    </row>
    <row r="3124" spans="1:8" s="145" customFormat="1" ht="17.25" customHeight="1" outlineLevel="2" x14ac:dyDescent="0.2">
      <c r="A3124" s="46">
        <f t="shared" si="149"/>
        <v>3.4899999999999896</v>
      </c>
      <c r="B3124" s="47" t="s">
        <v>2104</v>
      </c>
      <c r="C3124" s="48" t="s">
        <v>403</v>
      </c>
      <c r="D3124" s="49">
        <v>42</v>
      </c>
      <c r="E3124" s="50">
        <v>72.94</v>
      </c>
      <c r="F3124" s="50">
        <f t="shared" si="150"/>
        <v>3063.48</v>
      </c>
      <c r="G3124" s="50">
        <v>132.25775803596659</v>
      </c>
      <c r="H3124" s="50">
        <v>5554.83</v>
      </c>
    </row>
    <row r="3125" spans="1:8" s="145" customFormat="1" ht="17.25" customHeight="1" outlineLevel="2" x14ac:dyDescent="0.2">
      <c r="A3125" s="46">
        <f t="shared" si="149"/>
        <v>3.4999999999999893</v>
      </c>
      <c r="B3125" s="47" t="s">
        <v>2105</v>
      </c>
      <c r="C3125" s="48" t="s">
        <v>403</v>
      </c>
      <c r="D3125" s="49">
        <v>1</v>
      </c>
      <c r="E3125" s="329">
        <v>16575.150000000001</v>
      </c>
      <c r="F3125" s="50">
        <f t="shared" si="150"/>
        <v>16575.150000000001</v>
      </c>
      <c r="G3125" s="50">
        <v>10109.738308275406</v>
      </c>
      <c r="H3125" s="50">
        <v>10109.74</v>
      </c>
    </row>
    <row r="3126" spans="1:8" s="145" customFormat="1" ht="17.25" customHeight="1" outlineLevel="2" x14ac:dyDescent="0.2">
      <c r="A3126" s="46">
        <f t="shared" si="149"/>
        <v>3.5099999999999891</v>
      </c>
      <c r="B3126" s="47" t="s">
        <v>2106</v>
      </c>
      <c r="C3126" s="48" t="s">
        <v>403</v>
      </c>
      <c r="D3126" s="49">
        <v>1</v>
      </c>
      <c r="E3126" s="329">
        <v>16575.150000000001</v>
      </c>
      <c r="F3126" s="50">
        <f t="shared" si="150"/>
        <v>16575.150000000001</v>
      </c>
      <c r="G3126" s="50">
        <v>10060.927924137904</v>
      </c>
      <c r="H3126" s="50">
        <v>10060.93</v>
      </c>
    </row>
    <row r="3127" spans="1:8" s="145" customFormat="1" ht="17.25" customHeight="1" outlineLevel="2" x14ac:dyDescent="0.2">
      <c r="A3127" s="46">
        <f t="shared" si="149"/>
        <v>3.5199999999999889</v>
      </c>
      <c r="B3127" s="47" t="s">
        <v>2107</v>
      </c>
      <c r="C3127" s="48" t="s">
        <v>403</v>
      </c>
      <c r="D3127" s="49">
        <v>1</v>
      </c>
      <c r="E3127" s="50">
        <v>6740.63</v>
      </c>
      <c r="F3127" s="50">
        <f t="shared" si="150"/>
        <v>6740.63</v>
      </c>
      <c r="G3127" s="50">
        <v>8282.6870845629892</v>
      </c>
      <c r="H3127" s="50">
        <v>8282.69</v>
      </c>
    </row>
    <row r="3128" spans="1:8" s="145" customFormat="1" ht="17.25" customHeight="1" outlineLevel="2" x14ac:dyDescent="0.2">
      <c r="A3128" s="46">
        <f t="shared" si="149"/>
        <v>3.5299999999999887</v>
      </c>
      <c r="B3128" s="47" t="s">
        <v>2108</v>
      </c>
      <c r="C3128" s="48" t="s">
        <v>403</v>
      </c>
      <c r="D3128" s="49">
        <v>2</v>
      </c>
      <c r="E3128" s="50">
        <v>4924.08</v>
      </c>
      <c r="F3128" s="50">
        <f t="shared" si="150"/>
        <v>9848.16</v>
      </c>
      <c r="G3128" s="50">
        <v>2334.8845351051509</v>
      </c>
      <c r="H3128" s="50">
        <v>4669.7700000000004</v>
      </c>
    </row>
    <row r="3129" spans="1:8" s="145" customFormat="1" ht="17.25" customHeight="1" outlineLevel="2" x14ac:dyDescent="0.2">
      <c r="A3129" s="46">
        <f t="shared" si="149"/>
        <v>3.5399999999999885</v>
      </c>
      <c r="B3129" s="47" t="s">
        <v>2057</v>
      </c>
      <c r="C3129" s="48" t="s">
        <v>403</v>
      </c>
      <c r="D3129" s="49">
        <v>1</v>
      </c>
      <c r="E3129" s="329">
        <v>8259.9599999999991</v>
      </c>
      <c r="F3129" s="50">
        <f t="shared" si="150"/>
        <v>8259.9599999999991</v>
      </c>
      <c r="G3129" s="50">
        <v>5576.9212204987389</v>
      </c>
      <c r="H3129" s="50">
        <v>5576.92</v>
      </c>
    </row>
    <row r="3130" spans="1:8" s="145" customFormat="1" ht="17.25" customHeight="1" outlineLevel="2" x14ac:dyDescent="0.2">
      <c r="A3130" s="46">
        <f t="shared" si="149"/>
        <v>3.5499999999999883</v>
      </c>
      <c r="B3130" s="47" t="s">
        <v>2109</v>
      </c>
      <c r="C3130" s="48" t="s">
        <v>403</v>
      </c>
      <c r="D3130" s="49">
        <v>1</v>
      </c>
      <c r="E3130" s="50">
        <v>4958.4399999999996</v>
      </c>
      <c r="F3130" s="50">
        <f t="shared" si="150"/>
        <v>4958.4399999999996</v>
      </c>
      <c r="G3130" s="50">
        <v>5701.8789075101786</v>
      </c>
      <c r="H3130" s="50">
        <v>5701.88</v>
      </c>
    </row>
    <row r="3131" spans="1:8" s="145" customFormat="1" ht="17.25" customHeight="1" outlineLevel="2" x14ac:dyDescent="0.2">
      <c r="A3131" s="46">
        <f t="shared" si="149"/>
        <v>3.5599999999999881</v>
      </c>
      <c r="B3131" s="47" t="s">
        <v>2110</v>
      </c>
      <c r="C3131" s="48" t="s">
        <v>403</v>
      </c>
      <c r="D3131" s="49">
        <v>2</v>
      </c>
      <c r="E3131" s="50">
        <v>587.21</v>
      </c>
      <c r="F3131" s="50">
        <f t="shared" si="150"/>
        <v>1174.42</v>
      </c>
      <c r="G3131" s="50">
        <v>1412.1098389032989</v>
      </c>
      <c r="H3131" s="50">
        <v>2824.22</v>
      </c>
    </row>
    <row r="3132" spans="1:8" s="145" customFormat="1" ht="17.25" customHeight="1" outlineLevel="2" x14ac:dyDescent="0.2">
      <c r="A3132" s="46">
        <f t="shared" si="149"/>
        <v>3.5699999999999878</v>
      </c>
      <c r="B3132" s="47" t="s">
        <v>1988</v>
      </c>
      <c r="C3132" s="48" t="s">
        <v>403</v>
      </c>
      <c r="D3132" s="49">
        <v>1</v>
      </c>
      <c r="E3132" s="50">
        <v>32.78</v>
      </c>
      <c r="F3132" s="50">
        <f t="shared" si="150"/>
        <v>32.78</v>
      </c>
      <c r="G3132" s="50">
        <v>113.2701724335414</v>
      </c>
      <c r="H3132" s="50">
        <v>113.27</v>
      </c>
    </row>
    <row r="3133" spans="1:8" s="145" customFormat="1" ht="17.25" customHeight="1" outlineLevel="2" x14ac:dyDescent="0.2">
      <c r="A3133" s="46">
        <f t="shared" si="149"/>
        <v>3.5799999999999876</v>
      </c>
      <c r="B3133" s="47" t="s">
        <v>1989</v>
      </c>
      <c r="C3133" s="48" t="s">
        <v>403</v>
      </c>
      <c r="D3133" s="49">
        <v>1</v>
      </c>
      <c r="E3133" s="50">
        <v>118.45</v>
      </c>
      <c r="F3133" s="50">
        <f t="shared" si="150"/>
        <v>118.45</v>
      </c>
      <c r="G3133" s="50">
        <v>102.7059293516904</v>
      </c>
      <c r="H3133" s="50">
        <v>102.71</v>
      </c>
    </row>
    <row r="3134" spans="1:8" s="145" customFormat="1" ht="17.25" customHeight="1" outlineLevel="2" x14ac:dyDescent="0.2">
      <c r="A3134" s="46">
        <f t="shared" si="149"/>
        <v>3.5899999999999874</v>
      </c>
      <c r="B3134" s="47" t="s">
        <v>1990</v>
      </c>
      <c r="C3134" s="48" t="s">
        <v>403</v>
      </c>
      <c r="D3134" s="49">
        <v>1</v>
      </c>
      <c r="E3134" s="50">
        <v>768.96</v>
      </c>
      <c r="F3134" s="50">
        <f t="shared" si="150"/>
        <v>768.96</v>
      </c>
      <c r="G3134" s="50">
        <v>402.40813393477862</v>
      </c>
      <c r="H3134" s="50">
        <v>402.41</v>
      </c>
    </row>
    <row r="3135" spans="1:8" s="145" customFormat="1" ht="17.25" customHeight="1" outlineLevel="2" x14ac:dyDescent="0.2">
      <c r="A3135" s="46">
        <f t="shared" si="149"/>
        <v>3.5999999999999872</v>
      </c>
      <c r="B3135" s="47" t="s">
        <v>1991</v>
      </c>
      <c r="C3135" s="48" t="s">
        <v>403</v>
      </c>
      <c r="D3135" s="49">
        <v>1</v>
      </c>
      <c r="E3135" s="50">
        <v>571.94000000000005</v>
      </c>
      <c r="F3135" s="50">
        <f t="shared" si="150"/>
        <v>571.94000000000005</v>
      </c>
      <c r="G3135" s="50">
        <v>403.57795972237335</v>
      </c>
      <c r="H3135" s="50">
        <v>403.58</v>
      </c>
    </row>
    <row r="3136" spans="1:8" s="145" customFormat="1" ht="17.25" customHeight="1" outlineLevel="2" x14ac:dyDescent="0.2">
      <c r="A3136" s="46">
        <f t="shared" si="149"/>
        <v>3.609999999999987</v>
      </c>
      <c r="B3136" s="47" t="s">
        <v>1237</v>
      </c>
      <c r="C3136" s="48" t="s">
        <v>1027</v>
      </c>
      <c r="D3136" s="49">
        <v>1</v>
      </c>
      <c r="E3136" s="50">
        <v>7492.86</v>
      </c>
      <c r="F3136" s="50">
        <f t="shared" si="150"/>
        <v>7492.86</v>
      </c>
      <c r="G3136" s="50">
        <v>6657.9799111109769</v>
      </c>
      <c r="H3136" s="50">
        <v>6657.98</v>
      </c>
    </row>
    <row r="3137" spans="1:8" s="145" customFormat="1" ht="17.25" customHeight="1" outlineLevel="2" x14ac:dyDescent="0.2">
      <c r="A3137" s="132"/>
      <c r="B3137" s="133"/>
      <c r="C3137" s="136"/>
      <c r="D3137" s="137"/>
      <c r="E3137" s="138"/>
      <c r="F3137" s="135"/>
    </row>
    <row r="3138" spans="1:8" s="145" customFormat="1" ht="17.25" customHeight="1" outlineLevel="2" collapsed="1" x14ac:dyDescent="0.2">
      <c r="A3138" s="56">
        <v>4</v>
      </c>
      <c r="B3138" s="57" t="s">
        <v>2111</v>
      </c>
      <c r="C3138" s="58"/>
      <c r="D3138" s="59"/>
      <c r="E3138" s="60"/>
      <c r="F3138" s="90">
        <f>SUM(F3139:F3216)</f>
        <v>788315.19499999995</v>
      </c>
      <c r="G3138" s="60"/>
      <c r="H3138" s="90">
        <f>SUM(H3139:H3216)</f>
        <v>1293270.5399999998</v>
      </c>
    </row>
    <row r="3139" spans="1:8" s="145" customFormat="1" ht="17.25" customHeight="1" outlineLevel="1" x14ac:dyDescent="0.2">
      <c r="A3139" s="46">
        <f>A3138+0.01</f>
        <v>4.01</v>
      </c>
      <c r="B3139" s="47" t="s">
        <v>2070</v>
      </c>
      <c r="C3139" s="48" t="s">
        <v>2071</v>
      </c>
      <c r="D3139" s="49">
        <v>33</v>
      </c>
      <c r="E3139" s="50">
        <v>757.53</v>
      </c>
      <c r="F3139" s="50">
        <f t="shared" si="150"/>
        <v>24998.489999999998</v>
      </c>
      <c r="G3139" s="50">
        <v>836.71789457718069</v>
      </c>
      <c r="H3139" s="50">
        <v>27611.69</v>
      </c>
    </row>
    <row r="3140" spans="1:8" s="145" customFormat="1" ht="17.25" customHeight="1" outlineLevel="1" x14ac:dyDescent="0.2">
      <c r="A3140" s="46">
        <f t="shared" ref="A3140:A3203" si="151">A3139+0.01</f>
        <v>4.0199999999999996</v>
      </c>
      <c r="B3140" s="47" t="s">
        <v>1963</v>
      </c>
      <c r="C3140" s="48" t="s">
        <v>2071</v>
      </c>
      <c r="D3140" s="49">
        <v>28</v>
      </c>
      <c r="E3140" s="50">
        <v>401.31</v>
      </c>
      <c r="F3140" s="50">
        <f t="shared" si="150"/>
        <v>11236.68</v>
      </c>
      <c r="G3140" s="50">
        <v>529.87139679128143</v>
      </c>
      <c r="H3140" s="50">
        <v>14836.4</v>
      </c>
    </row>
    <row r="3141" spans="1:8" s="145" customFormat="1" ht="17.25" customHeight="1" outlineLevel="1" x14ac:dyDescent="0.2">
      <c r="A3141" s="46">
        <f t="shared" si="151"/>
        <v>4.0299999999999994</v>
      </c>
      <c r="B3141" s="47" t="s">
        <v>2073</v>
      </c>
      <c r="C3141" s="48" t="s">
        <v>2071</v>
      </c>
      <c r="D3141" s="49">
        <v>4.5</v>
      </c>
      <c r="E3141" s="50">
        <v>328.97</v>
      </c>
      <c r="F3141" s="50">
        <f t="shared" si="150"/>
        <v>1480.3650000000002</v>
      </c>
      <c r="G3141" s="50">
        <v>471.26073743321541</v>
      </c>
      <c r="H3141" s="50">
        <v>2120.67</v>
      </c>
    </row>
    <row r="3142" spans="1:8" s="145" customFormat="1" ht="17.25" customHeight="1" outlineLevel="1" x14ac:dyDescent="0.2">
      <c r="A3142" s="46">
        <f t="shared" si="151"/>
        <v>4.0399999999999991</v>
      </c>
      <c r="B3142" s="47" t="s">
        <v>2074</v>
      </c>
      <c r="C3142" s="48" t="s">
        <v>2071</v>
      </c>
      <c r="D3142" s="49">
        <v>11</v>
      </c>
      <c r="E3142" s="50">
        <v>285.04000000000002</v>
      </c>
      <c r="F3142" s="50">
        <f t="shared" si="150"/>
        <v>3135.44</v>
      </c>
      <c r="G3142" s="50">
        <v>391.31866294829319</v>
      </c>
      <c r="H3142" s="50">
        <v>4304.51</v>
      </c>
    </row>
    <row r="3143" spans="1:8" s="145" customFormat="1" ht="17.25" customHeight="1" outlineLevel="1" x14ac:dyDescent="0.2">
      <c r="A3143" s="46">
        <f t="shared" si="151"/>
        <v>4.0499999999999989</v>
      </c>
      <c r="B3143" s="47" t="s">
        <v>1998</v>
      </c>
      <c r="C3143" s="48" t="s">
        <v>2071</v>
      </c>
      <c r="D3143" s="49">
        <v>58</v>
      </c>
      <c r="E3143" s="50">
        <v>234.42</v>
      </c>
      <c r="F3143" s="50">
        <f t="shared" si="150"/>
        <v>13596.359999999999</v>
      </c>
      <c r="G3143" s="50">
        <v>331.47849281346936</v>
      </c>
      <c r="H3143" s="50">
        <v>19225.75</v>
      </c>
    </row>
    <row r="3144" spans="1:8" s="145" customFormat="1" ht="17.25" customHeight="1" outlineLevel="1" x14ac:dyDescent="0.2">
      <c r="A3144" s="46">
        <f t="shared" si="151"/>
        <v>4.0599999999999987</v>
      </c>
      <c r="B3144" s="47" t="s">
        <v>2002</v>
      </c>
      <c r="C3144" s="48" t="s">
        <v>403</v>
      </c>
      <c r="D3144" s="49">
        <v>1</v>
      </c>
      <c r="E3144" s="50">
        <v>114.72</v>
      </c>
      <c r="F3144" s="50">
        <f t="shared" si="150"/>
        <v>114.72</v>
      </c>
      <c r="G3144" s="50">
        <v>398.0511297258796</v>
      </c>
      <c r="H3144" s="50">
        <v>398.05</v>
      </c>
    </row>
    <row r="3145" spans="1:8" s="145" customFormat="1" ht="17.25" customHeight="1" outlineLevel="1" x14ac:dyDescent="0.2">
      <c r="A3145" s="46">
        <f t="shared" si="151"/>
        <v>4.0699999999999985</v>
      </c>
      <c r="B3145" s="47" t="s">
        <v>2003</v>
      </c>
      <c r="C3145" s="48" t="s">
        <v>403</v>
      </c>
      <c r="D3145" s="49">
        <v>8</v>
      </c>
      <c r="E3145" s="50">
        <v>119.55</v>
      </c>
      <c r="F3145" s="50">
        <f t="shared" si="150"/>
        <v>956.4</v>
      </c>
      <c r="G3145" s="50">
        <v>367.95795818989501</v>
      </c>
      <c r="H3145" s="50">
        <v>2943.66</v>
      </c>
    </row>
    <row r="3146" spans="1:8" s="145" customFormat="1" ht="17.25" customHeight="1" outlineLevel="1" x14ac:dyDescent="0.2">
      <c r="A3146" s="46">
        <f t="shared" si="151"/>
        <v>4.0799999999999983</v>
      </c>
      <c r="B3146" s="47" t="s">
        <v>2004</v>
      </c>
      <c r="C3146" s="48" t="s">
        <v>403</v>
      </c>
      <c r="D3146" s="49">
        <v>25</v>
      </c>
      <c r="E3146" s="50">
        <v>63.25</v>
      </c>
      <c r="F3146" s="50">
        <f t="shared" si="150"/>
        <v>1581.25</v>
      </c>
      <c r="G3146" s="50">
        <v>303.5101068916876</v>
      </c>
      <c r="H3146" s="50">
        <v>7587.75</v>
      </c>
    </row>
    <row r="3147" spans="1:8" s="145" customFormat="1" ht="17.25" customHeight="1" outlineLevel="1" x14ac:dyDescent="0.2">
      <c r="A3147" s="46">
        <f t="shared" si="151"/>
        <v>4.0899999999999981</v>
      </c>
      <c r="B3147" s="47" t="s">
        <v>2077</v>
      </c>
      <c r="C3147" s="48" t="s">
        <v>403</v>
      </c>
      <c r="D3147" s="49">
        <v>14</v>
      </c>
      <c r="E3147" s="50">
        <v>370.86</v>
      </c>
      <c r="F3147" s="50">
        <f t="shared" ref="F3147:F3210" si="152">E3147*D3147</f>
        <v>5192.04</v>
      </c>
      <c r="G3147" s="50">
        <v>448.56372975430969</v>
      </c>
      <c r="H3147" s="50">
        <v>6279.89</v>
      </c>
    </row>
    <row r="3148" spans="1:8" s="145" customFormat="1" ht="17.25" customHeight="1" outlineLevel="1" x14ac:dyDescent="0.2">
      <c r="A3148" s="46">
        <f t="shared" si="151"/>
        <v>4.0999999999999979</v>
      </c>
      <c r="B3148" s="47" t="s">
        <v>1968</v>
      </c>
      <c r="C3148" s="48" t="s">
        <v>403</v>
      </c>
      <c r="D3148" s="49">
        <v>11</v>
      </c>
      <c r="E3148" s="50">
        <v>399.79</v>
      </c>
      <c r="F3148" s="50">
        <f t="shared" si="152"/>
        <v>4397.6900000000005</v>
      </c>
      <c r="G3148" s="50">
        <v>317.54801634282524</v>
      </c>
      <c r="H3148" s="50">
        <v>3493.03</v>
      </c>
    </row>
    <row r="3149" spans="1:8" s="145" customFormat="1" ht="17.25" customHeight="1" outlineLevel="1" x14ac:dyDescent="0.2">
      <c r="A3149" s="46">
        <f t="shared" si="151"/>
        <v>4.1099999999999977</v>
      </c>
      <c r="B3149" s="47" t="s">
        <v>2009</v>
      </c>
      <c r="C3149" s="48" t="s">
        <v>403</v>
      </c>
      <c r="D3149" s="49">
        <v>8</v>
      </c>
      <c r="E3149" s="50">
        <v>406.93</v>
      </c>
      <c r="F3149" s="50">
        <f t="shared" si="152"/>
        <v>3255.44</v>
      </c>
      <c r="G3149" s="50">
        <v>267.3410034589096</v>
      </c>
      <c r="H3149" s="50">
        <v>2138.73</v>
      </c>
    </row>
    <row r="3150" spans="1:8" s="145" customFormat="1" ht="17.25" customHeight="1" outlineLevel="1" x14ac:dyDescent="0.2">
      <c r="A3150" s="46">
        <f t="shared" si="151"/>
        <v>4.1199999999999974</v>
      </c>
      <c r="B3150" s="47" t="s">
        <v>2010</v>
      </c>
      <c r="C3150" s="48" t="s">
        <v>403</v>
      </c>
      <c r="D3150" s="49">
        <v>1</v>
      </c>
      <c r="E3150" s="50">
        <v>112.6</v>
      </c>
      <c r="F3150" s="50">
        <f t="shared" si="152"/>
        <v>112.6</v>
      </c>
      <c r="G3150" s="50">
        <v>232.592402768211</v>
      </c>
      <c r="H3150" s="50">
        <v>232.59</v>
      </c>
    </row>
    <row r="3151" spans="1:8" s="145" customFormat="1" ht="17.25" customHeight="1" outlineLevel="1" x14ac:dyDescent="0.2">
      <c r="A3151" s="46">
        <f t="shared" si="151"/>
        <v>4.1299999999999972</v>
      </c>
      <c r="B3151" s="47" t="s">
        <v>2011</v>
      </c>
      <c r="C3151" s="48" t="s">
        <v>403</v>
      </c>
      <c r="D3151" s="49">
        <v>42</v>
      </c>
      <c r="E3151" s="50">
        <v>89</v>
      </c>
      <c r="F3151" s="50">
        <f t="shared" si="152"/>
        <v>3738</v>
      </c>
      <c r="G3151" s="50">
        <v>193.82103380792623</v>
      </c>
      <c r="H3151" s="50">
        <v>8140.48</v>
      </c>
    </row>
    <row r="3152" spans="1:8" s="145" customFormat="1" ht="17.25" customHeight="1" outlineLevel="1" x14ac:dyDescent="0.2">
      <c r="A3152" s="46">
        <f t="shared" si="151"/>
        <v>4.139999999999997</v>
      </c>
      <c r="B3152" s="47" t="s">
        <v>2016</v>
      </c>
      <c r="C3152" s="48" t="s">
        <v>403</v>
      </c>
      <c r="D3152" s="49">
        <v>7</v>
      </c>
      <c r="E3152" s="50">
        <v>106.8</v>
      </c>
      <c r="F3152" s="50">
        <f t="shared" si="152"/>
        <v>747.6</v>
      </c>
      <c r="G3152" s="50">
        <v>347.34276293299484</v>
      </c>
      <c r="H3152" s="50">
        <v>2431.4</v>
      </c>
    </row>
    <row r="3153" spans="1:8" s="145" customFormat="1" ht="17.25" customHeight="1" outlineLevel="1" x14ac:dyDescent="0.2">
      <c r="A3153" s="46">
        <f t="shared" si="151"/>
        <v>4.1499999999999968</v>
      </c>
      <c r="B3153" s="47" t="s">
        <v>2079</v>
      </c>
      <c r="C3153" s="48" t="s">
        <v>403</v>
      </c>
      <c r="D3153" s="49">
        <v>42</v>
      </c>
      <c r="E3153" s="50">
        <v>381.64</v>
      </c>
      <c r="F3153" s="50">
        <f>E3153*D3153</f>
        <v>16028.88</v>
      </c>
      <c r="G3153" s="50">
        <v>377.38938017743226</v>
      </c>
      <c r="H3153" s="50">
        <v>15850.35</v>
      </c>
    </row>
    <row r="3154" spans="1:8" s="145" customFormat="1" ht="17.25" customHeight="1" outlineLevel="1" x14ac:dyDescent="0.2">
      <c r="A3154" s="46">
        <f t="shared" si="151"/>
        <v>4.1599999999999966</v>
      </c>
      <c r="B3154" s="47" t="s">
        <v>2081</v>
      </c>
      <c r="C3154" s="48" t="s">
        <v>403</v>
      </c>
      <c r="D3154" s="49">
        <v>8</v>
      </c>
      <c r="E3154" s="50">
        <v>273.81</v>
      </c>
      <c r="F3154" s="50">
        <f t="shared" si="152"/>
        <v>2190.48</v>
      </c>
      <c r="G3154" s="50">
        <v>272.63744939723421</v>
      </c>
      <c r="H3154" s="50">
        <v>2181.1</v>
      </c>
    </row>
    <row r="3155" spans="1:8" s="145" customFormat="1" ht="17.25" customHeight="1" outlineLevel="1" x14ac:dyDescent="0.2">
      <c r="A3155" s="46">
        <f t="shared" si="151"/>
        <v>4.1699999999999964</v>
      </c>
      <c r="B3155" s="47" t="s">
        <v>2082</v>
      </c>
      <c r="C3155" s="48" t="s">
        <v>403</v>
      </c>
      <c r="D3155" s="49">
        <v>14</v>
      </c>
      <c r="E3155" s="50">
        <v>728.51</v>
      </c>
      <c r="F3155" s="50">
        <f t="shared" si="152"/>
        <v>10199.14</v>
      </c>
      <c r="G3155" s="50">
        <v>469.16221321424428</v>
      </c>
      <c r="H3155" s="50">
        <v>6568.27</v>
      </c>
    </row>
    <row r="3156" spans="1:8" s="145" customFormat="1" ht="17.25" customHeight="1" outlineLevel="1" x14ac:dyDescent="0.2">
      <c r="A3156" s="46">
        <f t="shared" si="151"/>
        <v>4.1799999999999962</v>
      </c>
      <c r="B3156" s="47" t="s">
        <v>2083</v>
      </c>
      <c r="C3156" s="48" t="s">
        <v>403</v>
      </c>
      <c r="D3156" s="49">
        <v>7</v>
      </c>
      <c r="E3156" s="50">
        <v>381.8</v>
      </c>
      <c r="F3156" s="50">
        <f t="shared" si="152"/>
        <v>2672.6</v>
      </c>
      <c r="G3156" s="50">
        <v>351.88598430808236</v>
      </c>
      <c r="H3156" s="50">
        <v>2463.1999999999998</v>
      </c>
    </row>
    <row r="3157" spans="1:8" s="145" customFormat="1" ht="17.25" customHeight="1" outlineLevel="1" x14ac:dyDescent="0.2">
      <c r="A3157" s="46">
        <f t="shared" si="151"/>
        <v>4.1899999999999959</v>
      </c>
      <c r="B3157" s="47" t="s">
        <v>2112</v>
      </c>
      <c r="C3157" s="48" t="s">
        <v>403</v>
      </c>
      <c r="D3157" s="49">
        <v>2</v>
      </c>
      <c r="E3157" s="50">
        <v>73.66</v>
      </c>
      <c r="F3157" s="50">
        <f t="shared" si="152"/>
        <v>147.32</v>
      </c>
      <c r="G3157" s="50">
        <v>211.46391660450902</v>
      </c>
      <c r="H3157" s="50">
        <v>422.93</v>
      </c>
    </row>
    <row r="3158" spans="1:8" s="145" customFormat="1" ht="17.25" customHeight="1" outlineLevel="1" x14ac:dyDescent="0.2">
      <c r="A3158" s="46">
        <f t="shared" si="151"/>
        <v>4.1999999999999957</v>
      </c>
      <c r="B3158" s="47" t="s">
        <v>2087</v>
      </c>
      <c r="C3158" s="48" t="s">
        <v>403</v>
      </c>
      <c r="D3158" s="49">
        <v>5</v>
      </c>
      <c r="E3158" s="50">
        <v>73.66</v>
      </c>
      <c r="F3158" s="50">
        <f t="shared" si="152"/>
        <v>368.29999999999995</v>
      </c>
      <c r="G3158" s="50">
        <v>201.36521643812941</v>
      </c>
      <c r="H3158" s="50">
        <v>1006.83</v>
      </c>
    </row>
    <row r="3159" spans="1:8" s="145" customFormat="1" ht="17.25" customHeight="1" outlineLevel="1" x14ac:dyDescent="0.2">
      <c r="A3159" s="46">
        <f t="shared" si="151"/>
        <v>4.2099999999999955</v>
      </c>
      <c r="B3159" s="47" t="s">
        <v>2029</v>
      </c>
      <c r="C3159" s="48" t="s">
        <v>403</v>
      </c>
      <c r="D3159" s="49">
        <v>1</v>
      </c>
      <c r="E3159" s="50">
        <v>73.66</v>
      </c>
      <c r="F3159" s="50">
        <f t="shared" si="152"/>
        <v>73.66</v>
      </c>
      <c r="G3159" s="50">
        <v>200.76836654649941</v>
      </c>
      <c r="H3159" s="50">
        <v>200.77</v>
      </c>
    </row>
    <row r="3160" spans="1:8" s="145" customFormat="1" ht="17.25" customHeight="1" outlineLevel="1" x14ac:dyDescent="0.2">
      <c r="A3160" s="46">
        <f t="shared" si="151"/>
        <v>4.2199999999999953</v>
      </c>
      <c r="B3160" s="47" t="s">
        <v>2088</v>
      </c>
      <c r="C3160" s="48" t="s">
        <v>403</v>
      </c>
      <c r="D3160" s="49">
        <v>14</v>
      </c>
      <c r="E3160" s="50">
        <v>47.55</v>
      </c>
      <c r="F3160" s="50">
        <f t="shared" si="152"/>
        <v>665.69999999999993</v>
      </c>
      <c r="G3160" s="50">
        <v>159.78865298718364</v>
      </c>
      <c r="H3160" s="50">
        <v>2237.04</v>
      </c>
    </row>
    <row r="3161" spans="1:8" s="145" customFormat="1" ht="17.25" customHeight="1" outlineLevel="1" x14ac:dyDescent="0.2">
      <c r="A3161" s="46">
        <f t="shared" si="151"/>
        <v>4.2299999999999951</v>
      </c>
      <c r="B3161" s="47" t="s">
        <v>1974</v>
      </c>
      <c r="C3161" s="48" t="s">
        <v>403</v>
      </c>
      <c r="D3161" s="49">
        <v>7</v>
      </c>
      <c r="E3161" s="50">
        <v>46.1</v>
      </c>
      <c r="F3161" s="50">
        <f t="shared" si="152"/>
        <v>322.7</v>
      </c>
      <c r="G3161" s="50">
        <v>134.19572963408919</v>
      </c>
      <c r="H3161" s="50">
        <v>939.37</v>
      </c>
    </row>
    <row r="3162" spans="1:8" s="145" customFormat="1" ht="17.25" customHeight="1" outlineLevel="1" x14ac:dyDescent="0.2">
      <c r="A3162" s="46">
        <f t="shared" si="151"/>
        <v>4.2399999999999949</v>
      </c>
      <c r="B3162" s="47" t="s">
        <v>2113</v>
      </c>
      <c r="C3162" s="48" t="s">
        <v>403</v>
      </c>
      <c r="D3162" s="49">
        <v>25</v>
      </c>
      <c r="E3162" s="50">
        <v>46.1</v>
      </c>
      <c r="F3162" s="50">
        <f t="shared" si="152"/>
        <v>1152.5</v>
      </c>
      <c r="G3162" s="50">
        <v>166.77179671925461</v>
      </c>
      <c r="H3162" s="50">
        <v>4169.29</v>
      </c>
    </row>
    <row r="3163" spans="1:8" s="145" customFormat="1" ht="17.25" customHeight="1" outlineLevel="1" x14ac:dyDescent="0.2">
      <c r="A3163" s="46">
        <f t="shared" si="151"/>
        <v>4.2499999999999947</v>
      </c>
      <c r="B3163" s="47" t="s">
        <v>2114</v>
      </c>
      <c r="C3163" s="48" t="s">
        <v>403</v>
      </c>
      <c r="D3163" s="49">
        <v>7</v>
      </c>
      <c r="E3163" s="50">
        <v>1184.58</v>
      </c>
      <c r="F3163" s="50">
        <f t="shared" si="152"/>
        <v>8292.06</v>
      </c>
      <c r="G3163" s="50">
        <v>1024.7303852397638</v>
      </c>
      <c r="H3163" s="50">
        <v>7173.11</v>
      </c>
    </row>
    <row r="3164" spans="1:8" s="145" customFormat="1" ht="17.25" customHeight="1" outlineLevel="1" x14ac:dyDescent="0.2">
      <c r="A3164" s="46">
        <f t="shared" si="151"/>
        <v>4.2599999999999945</v>
      </c>
      <c r="B3164" s="47" t="s">
        <v>2091</v>
      </c>
      <c r="C3164" s="48" t="s">
        <v>403</v>
      </c>
      <c r="D3164" s="49">
        <v>15</v>
      </c>
      <c r="E3164" s="50">
        <v>908.24</v>
      </c>
      <c r="F3164" s="50">
        <f t="shared" si="152"/>
        <v>13623.6</v>
      </c>
      <c r="G3164" s="50">
        <v>881.93882346641931</v>
      </c>
      <c r="H3164" s="50">
        <v>13229.08</v>
      </c>
    </row>
    <row r="3165" spans="1:8" s="145" customFormat="1" ht="17.25" customHeight="1" outlineLevel="1" x14ac:dyDescent="0.2">
      <c r="A3165" s="46">
        <f t="shared" si="151"/>
        <v>4.2699999999999942</v>
      </c>
      <c r="B3165" s="47" t="s">
        <v>2115</v>
      </c>
      <c r="C3165" s="48" t="s">
        <v>403</v>
      </c>
      <c r="D3165" s="49">
        <v>7</v>
      </c>
      <c r="E3165" s="50">
        <v>836.29</v>
      </c>
      <c r="F3165" s="50">
        <f t="shared" si="152"/>
        <v>5854.03</v>
      </c>
      <c r="G3165" s="50">
        <v>808.76323620290634</v>
      </c>
      <c r="H3165" s="50">
        <v>5661.34</v>
      </c>
    </row>
    <row r="3166" spans="1:8" s="145" customFormat="1" ht="17.25" customHeight="1" outlineLevel="1" x14ac:dyDescent="0.2">
      <c r="A3166" s="46">
        <f t="shared" si="151"/>
        <v>4.279999999999994</v>
      </c>
      <c r="B3166" s="47" t="s">
        <v>2116</v>
      </c>
      <c r="C3166" s="48" t="s">
        <v>403</v>
      </c>
      <c r="D3166" s="49">
        <v>14</v>
      </c>
      <c r="E3166" s="50">
        <v>39.18</v>
      </c>
      <c r="F3166" s="50">
        <f t="shared" si="152"/>
        <v>548.52</v>
      </c>
      <c r="G3166" s="50">
        <v>112.29133861126819</v>
      </c>
      <c r="H3166" s="50">
        <v>1572.08</v>
      </c>
    </row>
    <row r="3167" spans="1:8" s="145" customFormat="1" ht="17.25" customHeight="1" outlineLevel="1" x14ac:dyDescent="0.2">
      <c r="A3167" s="46">
        <f t="shared" si="151"/>
        <v>4.2899999999999938</v>
      </c>
      <c r="B3167" s="47" t="s">
        <v>2096</v>
      </c>
      <c r="C3167" s="48" t="s">
        <v>403</v>
      </c>
      <c r="D3167" s="49">
        <v>28</v>
      </c>
      <c r="E3167" s="50">
        <v>42.63</v>
      </c>
      <c r="F3167" s="50">
        <f t="shared" si="152"/>
        <v>1193.6400000000001</v>
      </c>
      <c r="G3167" s="50">
        <v>247.35787223724554</v>
      </c>
      <c r="H3167" s="50">
        <v>6926.02</v>
      </c>
    </row>
    <row r="3168" spans="1:8" s="145" customFormat="1" ht="17.25" customHeight="1" outlineLevel="1" x14ac:dyDescent="0.2">
      <c r="A3168" s="46">
        <f t="shared" si="151"/>
        <v>4.2999999999999936</v>
      </c>
      <c r="B3168" s="47" t="s">
        <v>1980</v>
      </c>
      <c r="C3168" s="48" t="s">
        <v>403</v>
      </c>
      <c r="D3168" s="49">
        <v>84</v>
      </c>
      <c r="E3168" s="50">
        <v>26.06</v>
      </c>
      <c r="F3168" s="50">
        <f t="shared" si="152"/>
        <v>2189.04</v>
      </c>
      <c r="G3168" s="50">
        <v>215.68722643768285</v>
      </c>
      <c r="H3168" s="50">
        <v>18117.73</v>
      </c>
    </row>
    <row r="3169" spans="1:9" s="145" customFormat="1" ht="17.25" customHeight="1" outlineLevel="1" x14ac:dyDescent="0.2">
      <c r="A3169" s="46">
        <f t="shared" si="151"/>
        <v>4.3099999999999934</v>
      </c>
      <c r="B3169" s="47" t="s">
        <v>2040</v>
      </c>
      <c r="C3169" s="48" t="s">
        <v>403</v>
      </c>
      <c r="D3169" s="49">
        <v>24</v>
      </c>
      <c r="E3169" s="50">
        <v>29.6</v>
      </c>
      <c r="F3169" s="50">
        <f t="shared" si="152"/>
        <v>710.40000000000009</v>
      </c>
      <c r="G3169" s="50">
        <v>215.68722643768285</v>
      </c>
      <c r="H3169" s="50">
        <v>5176.49</v>
      </c>
    </row>
    <row r="3170" spans="1:9" s="145" customFormat="1" ht="17.25" customHeight="1" outlineLevel="1" x14ac:dyDescent="0.2">
      <c r="A3170" s="46">
        <f t="shared" si="151"/>
        <v>4.3199999999999932</v>
      </c>
      <c r="B3170" s="47" t="s">
        <v>2041</v>
      </c>
      <c r="C3170" s="48" t="s">
        <v>403</v>
      </c>
      <c r="D3170" s="49">
        <v>9</v>
      </c>
      <c r="E3170" s="50">
        <v>32.909999999999997</v>
      </c>
      <c r="F3170" s="50">
        <f t="shared" si="152"/>
        <v>296.18999999999994</v>
      </c>
      <c r="G3170" s="50">
        <v>204.93199139051026</v>
      </c>
      <c r="H3170" s="50">
        <v>1844.39</v>
      </c>
    </row>
    <row r="3171" spans="1:9" s="145" customFormat="1" ht="17.25" customHeight="1" outlineLevel="1" x14ac:dyDescent="0.2">
      <c r="A3171" s="46">
        <f t="shared" si="151"/>
        <v>4.329999999999993</v>
      </c>
      <c r="B3171" s="47" t="s">
        <v>2042</v>
      </c>
      <c r="C3171" s="48" t="s">
        <v>403</v>
      </c>
      <c r="D3171" s="49">
        <v>280</v>
      </c>
      <c r="E3171" s="50">
        <v>32.909999999999997</v>
      </c>
      <c r="F3171" s="50">
        <f t="shared" si="152"/>
        <v>9214.7999999999993</v>
      </c>
      <c r="G3171" s="50">
        <v>204.93199139051026</v>
      </c>
      <c r="H3171" s="50">
        <v>57380.959999999999</v>
      </c>
    </row>
    <row r="3172" spans="1:9" s="145" customFormat="1" ht="17.25" customHeight="1" outlineLevel="1" x14ac:dyDescent="0.2">
      <c r="A3172" s="46">
        <f t="shared" si="151"/>
        <v>4.3399999999999928</v>
      </c>
      <c r="B3172" s="47" t="s">
        <v>2098</v>
      </c>
      <c r="C3172" s="48" t="s">
        <v>403</v>
      </c>
      <c r="D3172" s="49">
        <v>14</v>
      </c>
      <c r="E3172" s="50">
        <v>371.81</v>
      </c>
      <c r="F3172" s="50">
        <f t="shared" si="152"/>
        <v>5205.34</v>
      </c>
      <c r="G3172" s="50">
        <v>1453.0871650630481</v>
      </c>
      <c r="H3172" s="50">
        <v>20343.22</v>
      </c>
    </row>
    <row r="3173" spans="1:9" s="145" customFormat="1" ht="17.25" customHeight="1" outlineLevel="1" x14ac:dyDescent="0.2">
      <c r="A3173" s="46">
        <f t="shared" si="151"/>
        <v>4.3499999999999925</v>
      </c>
      <c r="B3173" s="47" t="s">
        <v>1982</v>
      </c>
      <c r="C3173" s="48" t="s">
        <v>403</v>
      </c>
      <c r="D3173" s="49">
        <v>19</v>
      </c>
      <c r="E3173" s="50">
        <v>275.8</v>
      </c>
      <c r="F3173" s="50">
        <f t="shared" si="152"/>
        <v>5240.2</v>
      </c>
      <c r="G3173" s="50">
        <v>1404.2696187268471</v>
      </c>
      <c r="H3173" s="50">
        <v>26681.119999999999</v>
      </c>
    </row>
    <row r="3174" spans="1:9" s="145" customFormat="1" ht="17.25" customHeight="1" outlineLevel="1" x14ac:dyDescent="0.2">
      <c r="A3174" s="46">
        <f t="shared" si="151"/>
        <v>4.3599999999999923</v>
      </c>
      <c r="B3174" s="47" t="s">
        <v>2101</v>
      </c>
      <c r="C3174" s="48" t="s">
        <v>403</v>
      </c>
      <c r="D3174" s="49">
        <v>7</v>
      </c>
      <c r="E3174" s="50">
        <v>371.81</v>
      </c>
      <c r="F3174" s="50">
        <f t="shared" si="152"/>
        <v>2602.67</v>
      </c>
      <c r="G3174" s="50">
        <v>1624.4487374489372</v>
      </c>
      <c r="H3174" s="50">
        <v>11371.14</v>
      </c>
    </row>
    <row r="3175" spans="1:9" s="145" customFormat="1" ht="17.25" customHeight="1" outlineLevel="1" x14ac:dyDescent="0.2">
      <c r="A3175" s="46">
        <f t="shared" si="151"/>
        <v>4.3699999999999921</v>
      </c>
      <c r="B3175" s="47" t="s">
        <v>1983</v>
      </c>
      <c r="C3175" s="48" t="s">
        <v>403</v>
      </c>
      <c r="D3175" s="49">
        <v>14</v>
      </c>
      <c r="E3175" s="50">
        <v>275.8</v>
      </c>
      <c r="F3175" s="50">
        <f t="shared" si="152"/>
        <v>3861.2000000000003</v>
      </c>
      <c r="G3175" s="50">
        <v>1485.5820605629519</v>
      </c>
      <c r="H3175" s="50">
        <v>20798.150000000001</v>
      </c>
    </row>
    <row r="3176" spans="1:9" s="145" customFormat="1" ht="17.25" customHeight="1" outlineLevel="1" x14ac:dyDescent="0.2">
      <c r="A3176" s="46">
        <f t="shared" si="151"/>
        <v>4.3799999999999919</v>
      </c>
      <c r="B3176" s="47" t="s">
        <v>2046</v>
      </c>
      <c r="C3176" s="48" t="s">
        <v>403</v>
      </c>
      <c r="D3176" s="49">
        <v>22</v>
      </c>
      <c r="E3176" s="50">
        <v>287.72000000000003</v>
      </c>
      <c r="F3176" s="50">
        <f t="shared" si="152"/>
        <v>6329.84</v>
      </c>
      <c r="G3176" s="50">
        <v>320.77578055676025</v>
      </c>
      <c r="H3176" s="50">
        <v>7057.07</v>
      </c>
    </row>
    <row r="3177" spans="1:9" s="145" customFormat="1" ht="17.25" customHeight="1" outlineLevel="1" x14ac:dyDescent="0.2">
      <c r="A3177" s="46">
        <f t="shared" si="151"/>
        <v>4.3899999999999917</v>
      </c>
      <c r="B3177" s="47" t="s">
        <v>2117</v>
      </c>
      <c r="C3177" s="48" t="s">
        <v>403</v>
      </c>
      <c r="D3177" s="49">
        <v>1</v>
      </c>
      <c r="E3177" s="50">
        <v>293.02999999999997</v>
      </c>
      <c r="F3177" s="50">
        <f t="shared" si="152"/>
        <v>293.02999999999997</v>
      </c>
      <c r="G3177" s="50">
        <v>320.77578055676025</v>
      </c>
      <c r="H3177" s="50">
        <v>320.77999999999997</v>
      </c>
    </row>
    <row r="3178" spans="1:9" s="145" customFormat="1" ht="17.25" customHeight="1" outlineLevel="1" x14ac:dyDescent="0.2">
      <c r="A3178" s="46">
        <f t="shared" si="151"/>
        <v>4.3999999999999915</v>
      </c>
      <c r="B3178" s="47" t="s">
        <v>2103</v>
      </c>
      <c r="C3178" s="48" t="s">
        <v>403</v>
      </c>
      <c r="D3178" s="49">
        <v>73</v>
      </c>
      <c r="E3178" s="50">
        <v>293.02999999999997</v>
      </c>
      <c r="F3178" s="50">
        <f t="shared" si="152"/>
        <v>21391.19</v>
      </c>
      <c r="G3178" s="50">
        <v>342.64734483554162</v>
      </c>
      <c r="H3178" s="50">
        <v>25013.26</v>
      </c>
    </row>
    <row r="3179" spans="1:9" s="145" customFormat="1" ht="17.25" customHeight="1" outlineLevel="1" x14ac:dyDescent="0.2">
      <c r="A3179" s="46">
        <f t="shared" si="151"/>
        <v>4.4099999999999913</v>
      </c>
      <c r="B3179" s="47" t="s">
        <v>2104</v>
      </c>
      <c r="C3179" s="48" t="s">
        <v>403</v>
      </c>
      <c r="D3179" s="49">
        <v>199</v>
      </c>
      <c r="E3179" s="50">
        <v>58.91</v>
      </c>
      <c r="F3179" s="50">
        <f t="shared" si="152"/>
        <v>11723.09</v>
      </c>
      <c r="G3179" s="50">
        <v>132.25775803596659</v>
      </c>
      <c r="H3179" s="50">
        <v>26319.29</v>
      </c>
    </row>
    <row r="3180" spans="1:9" s="145" customFormat="1" ht="17.25" customHeight="1" outlineLevel="1" x14ac:dyDescent="0.2">
      <c r="A3180" s="46">
        <f t="shared" si="151"/>
        <v>4.419999999999991</v>
      </c>
      <c r="B3180" s="47" t="s">
        <v>2118</v>
      </c>
      <c r="C3180" s="48" t="s">
        <v>403</v>
      </c>
      <c r="D3180" s="49">
        <v>1</v>
      </c>
      <c r="E3180" s="329">
        <v>16575.150000000001</v>
      </c>
      <c r="F3180" s="50">
        <f t="shared" si="152"/>
        <v>16575.150000000001</v>
      </c>
      <c r="G3180" s="50">
        <v>7479.7228419071607</v>
      </c>
      <c r="H3180" s="50">
        <v>7479.72</v>
      </c>
      <c r="I3180" s="241" t="s">
        <v>2145</v>
      </c>
    </row>
    <row r="3181" spans="1:9" s="145" customFormat="1" ht="17.25" customHeight="1" outlineLevel="1" x14ac:dyDescent="0.2">
      <c r="A3181" s="46">
        <f t="shared" si="151"/>
        <v>4.4299999999999908</v>
      </c>
      <c r="B3181" s="47" t="s">
        <v>2105</v>
      </c>
      <c r="C3181" s="48" t="s">
        <v>403</v>
      </c>
      <c r="D3181" s="49">
        <v>7</v>
      </c>
      <c r="E3181" s="329">
        <v>16575.150000000001</v>
      </c>
      <c r="F3181" s="50">
        <f>E3181*D3181</f>
        <v>116026.05000000002</v>
      </c>
      <c r="G3181" s="50">
        <v>7479.7228419071607</v>
      </c>
      <c r="H3181" s="50">
        <v>52358.06</v>
      </c>
      <c r="I3181" s="241" t="s">
        <v>2145</v>
      </c>
    </row>
    <row r="3182" spans="1:9" s="145" customFormat="1" ht="17.25" customHeight="1" outlineLevel="1" x14ac:dyDescent="0.2">
      <c r="A3182" s="46">
        <f t="shared" si="151"/>
        <v>4.4399999999999906</v>
      </c>
      <c r="B3182" s="47" t="s">
        <v>2107</v>
      </c>
      <c r="C3182" s="48" t="s">
        <v>403</v>
      </c>
      <c r="D3182" s="49">
        <v>7</v>
      </c>
      <c r="E3182" s="50">
        <v>6564.46</v>
      </c>
      <c r="F3182" s="50">
        <f t="shared" si="152"/>
        <v>45951.22</v>
      </c>
      <c r="G3182" s="50">
        <v>8282.8183915391473</v>
      </c>
      <c r="H3182" s="50">
        <v>57979.73</v>
      </c>
    </row>
    <row r="3183" spans="1:9" s="145" customFormat="1" ht="17.25" customHeight="1" outlineLevel="1" x14ac:dyDescent="0.2">
      <c r="A3183" s="46">
        <f t="shared" si="151"/>
        <v>4.4499999999999904</v>
      </c>
      <c r="B3183" s="47" t="s">
        <v>2108</v>
      </c>
      <c r="C3183" s="48" t="s">
        <v>403</v>
      </c>
      <c r="D3183" s="49">
        <v>14</v>
      </c>
      <c r="E3183" s="50">
        <v>4747.8999999999996</v>
      </c>
      <c r="F3183" s="50">
        <f t="shared" si="152"/>
        <v>66470.599999999991</v>
      </c>
      <c r="G3183" s="50">
        <v>2334.8845351051509</v>
      </c>
      <c r="H3183" s="50">
        <v>32688.38</v>
      </c>
    </row>
    <row r="3184" spans="1:9" s="145" customFormat="1" ht="17.25" customHeight="1" outlineLevel="1" x14ac:dyDescent="0.2">
      <c r="A3184" s="46">
        <f t="shared" si="151"/>
        <v>4.4599999999999902</v>
      </c>
      <c r="B3184" s="47" t="s">
        <v>2057</v>
      </c>
      <c r="C3184" s="48" t="s">
        <v>403</v>
      </c>
      <c r="D3184" s="49">
        <v>7</v>
      </c>
      <c r="E3184" s="50">
        <v>8438.58</v>
      </c>
      <c r="F3184" s="50">
        <f t="shared" si="152"/>
        <v>59070.06</v>
      </c>
      <c r="G3184" s="50">
        <v>5699.4019804599147</v>
      </c>
      <c r="H3184" s="50">
        <v>39895.81</v>
      </c>
    </row>
    <row r="3185" spans="1:8" s="145" customFormat="1" ht="17.25" customHeight="1" outlineLevel="1" x14ac:dyDescent="0.2">
      <c r="A3185" s="46">
        <f t="shared" si="151"/>
        <v>4.46999999999999</v>
      </c>
      <c r="B3185" s="47" t="s">
        <v>2109</v>
      </c>
      <c r="C3185" s="48" t="s">
        <v>403</v>
      </c>
      <c r="D3185" s="49">
        <v>7</v>
      </c>
      <c r="E3185" s="50">
        <v>5008.33</v>
      </c>
      <c r="F3185" s="50">
        <f t="shared" si="152"/>
        <v>35058.31</v>
      </c>
      <c r="G3185" s="50">
        <v>5594.3611743321671</v>
      </c>
      <c r="H3185" s="50">
        <v>39160.53</v>
      </c>
    </row>
    <row r="3186" spans="1:8" s="145" customFormat="1" ht="17.25" customHeight="1" outlineLevel="1" x14ac:dyDescent="0.2">
      <c r="A3186" s="46">
        <f t="shared" si="151"/>
        <v>4.4799999999999898</v>
      </c>
      <c r="B3186" s="47" t="s">
        <v>2119</v>
      </c>
      <c r="C3186" s="48" t="s">
        <v>403</v>
      </c>
      <c r="D3186" s="49">
        <v>36</v>
      </c>
      <c r="E3186" s="50">
        <v>32.909999999999997</v>
      </c>
      <c r="F3186" s="50">
        <f t="shared" si="152"/>
        <v>1184.7599999999998</v>
      </c>
      <c r="G3186" s="50">
        <v>204.93199139051026</v>
      </c>
      <c r="H3186" s="50">
        <v>7377.55</v>
      </c>
    </row>
    <row r="3187" spans="1:8" s="145" customFormat="1" ht="17.25" customHeight="1" outlineLevel="1" x14ac:dyDescent="0.2">
      <c r="A3187" s="46">
        <f t="shared" si="151"/>
        <v>4.4899999999999896</v>
      </c>
      <c r="B3187" s="47" t="s">
        <v>2110</v>
      </c>
      <c r="C3187" s="48" t="s">
        <v>403</v>
      </c>
      <c r="D3187" s="49">
        <v>14</v>
      </c>
      <c r="E3187" s="50">
        <v>587.21</v>
      </c>
      <c r="F3187" s="50">
        <f t="shared" si="152"/>
        <v>8220.94</v>
      </c>
      <c r="G3187" s="50">
        <v>1455.0949680984918</v>
      </c>
      <c r="H3187" s="50">
        <v>20371.330000000002</v>
      </c>
    </row>
    <row r="3188" spans="1:8" s="145" customFormat="1" ht="17.25" customHeight="1" outlineLevel="1" x14ac:dyDescent="0.2">
      <c r="A3188" s="46">
        <f t="shared" si="151"/>
        <v>4.4999999999999893</v>
      </c>
      <c r="B3188" s="47" t="s">
        <v>1988</v>
      </c>
      <c r="C3188" s="48" t="s">
        <v>403</v>
      </c>
      <c r="D3188" s="49">
        <v>8</v>
      </c>
      <c r="E3188" s="50">
        <v>32.78</v>
      </c>
      <c r="F3188" s="50">
        <f t="shared" si="152"/>
        <v>262.24</v>
      </c>
      <c r="G3188" s="50">
        <v>102.52687438420141</v>
      </c>
      <c r="H3188" s="50">
        <v>820.21</v>
      </c>
    </row>
    <row r="3189" spans="1:8" s="145" customFormat="1" ht="17.25" customHeight="1" outlineLevel="1" x14ac:dyDescent="0.2">
      <c r="A3189" s="46">
        <f t="shared" si="151"/>
        <v>4.5099999999999891</v>
      </c>
      <c r="B3189" s="47" t="s">
        <v>1989</v>
      </c>
      <c r="C3189" s="48" t="s">
        <v>403</v>
      </c>
      <c r="D3189" s="49">
        <v>8</v>
      </c>
      <c r="E3189" s="50">
        <v>118.45</v>
      </c>
      <c r="F3189" s="50">
        <f t="shared" si="152"/>
        <v>947.6</v>
      </c>
      <c r="G3189" s="50">
        <v>102.7059293516904</v>
      </c>
      <c r="H3189" s="50">
        <v>821.65</v>
      </c>
    </row>
    <row r="3190" spans="1:8" s="145" customFormat="1" ht="17.25" customHeight="1" outlineLevel="1" x14ac:dyDescent="0.2">
      <c r="A3190" s="46">
        <f t="shared" si="151"/>
        <v>4.5199999999999889</v>
      </c>
      <c r="B3190" s="47" t="s">
        <v>1990</v>
      </c>
      <c r="C3190" s="48" t="s">
        <v>403</v>
      </c>
      <c r="D3190" s="49">
        <v>8</v>
      </c>
      <c r="E3190" s="50">
        <v>768.96</v>
      </c>
      <c r="F3190" s="50">
        <f t="shared" si="152"/>
        <v>6151.68</v>
      </c>
      <c r="G3190" s="50">
        <v>402.40813393477862</v>
      </c>
      <c r="H3190" s="50">
        <v>3219.27</v>
      </c>
    </row>
    <row r="3191" spans="1:8" s="145" customFormat="1" ht="17.25" customHeight="1" outlineLevel="1" x14ac:dyDescent="0.2">
      <c r="A3191" s="46">
        <f t="shared" si="151"/>
        <v>4.5299999999999887</v>
      </c>
      <c r="B3191" s="47" t="s">
        <v>1991</v>
      </c>
      <c r="C3191" s="48" t="s">
        <v>403</v>
      </c>
      <c r="D3191" s="49">
        <v>8</v>
      </c>
      <c r="E3191" s="50">
        <v>571.94000000000005</v>
      </c>
      <c r="F3191" s="50">
        <f t="shared" si="152"/>
        <v>4575.5200000000004</v>
      </c>
      <c r="G3191" s="50">
        <v>403.57795972237335</v>
      </c>
      <c r="H3191" s="50">
        <v>3228.62</v>
      </c>
    </row>
    <row r="3192" spans="1:8" s="145" customFormat="1" ht="17.25" customHeight="1" outlineLevel="1" x14ac:dyDescent="0.2">
      <c r="A3192" s="46">
        <f t="shared" si="151"/>
        <v>4.5399999999999885</v>
      </c>
      <c r="B3192" s="47" t="s">
        <v>2120</v>
      </c>
      <c r="C3192" s="48" t="s">
        <v>403</v>
      </c>
      <c r="D3192" s="49">
        <v>126</v>
      </c>
      <c r="E3192" s="50">
        <v>287.72000000000003</v>
      </c>
      <c r="F3192" s="50">
        <f t="shared" si="152"/>
        <v>36252.720000000001</v>
      </c>
      <c r="G3192" s="50">
        <v>504.27548918872884</v>
      </c>
      <c r="H3192" s="50">
        <v>63538.71</v>
      </c>
    </row>
    <row r="3193" spans="1:8" s="145" customFormat="1" ht="17.25" customHeight="1" outlineLevel="1" x14ac:dyDescent="0.2">
      <c r="A3193" s="46">
        <f t="shared" si="151"/>
        <v>4.5499999999999883</v>
      </c>
      <c r="B3193" s="47" t="s">
        <v>2121</v>
      </c>
      <c r="C3193" s="48" t="s">
        <v>2071</v>
      </c>
      <c r="D3193" s="49">
        <v>64</v>
      </c>
      <c r="E3193" s="50">
        <v>49.9</v>
      </c>
      <c r="F3193" s="50">
        <f t="shared" si="152"/>
        <v>3193.6</v>
      </c>
      <c r="G3193" s="50">
        <v>180.8813281573878</v>
      </c>
      <c r="H3193" s="50">
        <v>11576.41</v>
      </c>
    </row>
    <row r="3194" spans="1:8" s="145" customFormat="1" ht="17.25" customHeight="1" outlineLevel="1" x14ac:dyDescent="0.2">
      <c r="A3194" s="46">
        <f t="shared" si="151"/>
        <v>4.5599999999999881</v>
      </c>
      <c r="B3194" s="47" t="s">
        <v>2122</v>
      </c>
      <c r="C3194" s="48" t="s">
        <v>2071</v>
      </c>
      <c r="D3194" s="49">
        <v>431</v>
      </c>
      <c r="E3194" s="50">
        <v>79.8</v>
      </c>
      <c r="F3194" s="50">
        <f t="shared" si="152"/>
        <v>34393.799999999996</v>
      </c>
      <c r="G3194" s="50">
        <v>225.13177912283601</v>
      </c>
      <c r="H3194" s="50">
        <v>97031.8</v>
      </c>
    </row>
    <row r="3195" spans="1:8" s="145" customFormat="1" ht="17.25" customHeight="1" outlineLevel="1" x14ac:dyDescent="0.2">
      <c r="A3195" s="46">
        <f t="shared" si="151"/>
        <v>4.5699999999999878</v>
      </c>
      <c r="B3195" s="47" t="s">
        <v>2123</v>
      </c>
      <c r="C3195" s="48" t="s">
        <v>2071</v>
      </c>
      <c r="D3195" s="49">
        <v>63</v>
      </c>
      <c r="E3195" s="50">
        <v>155.63999999999999</v>
      </c>
      <c r="F3195" s="50">
        <f t="shared" si="152"/>
        <v>9805.32</v>
      </c>
      <c r="G3195" s="50">
        <v>371.70617550933139</v>
      </c>
      <c r="H3195" s="50">
        <v>23417.49</v>
      </c>
    </row>
    <row r="3196" spans="1:8" s="145" customFormat="1" ht="17.25" customHeight="1" outlineLevel="1" x14ac:dyDescent="0.2">
      <c r="A3196" s="46">
        <f t="shared" si="151"/>
        <v>4.5799999999999876</v>
      </c>
      <c r="B3196" s="47" t="s">
        <v>2124</v>
      </c>
      <c r="C3196" s="48" t="s">
        <v>2071</v>
      </c>
      <c r="D3196" s="49">
        <v>221</v>
      </c>
      <c r="E3196" s="50">
        <v>237.94</v>
      </c>
      <c r="F3196" s="50">
        <f t="shared" si="152"/>
        <v>52584.74</v>
      </c>
      <c r="G3196" s="50">
        <v>516.80038416458444</v>
      </c>
      <c r="H3196" s="50">
        <v>114212.88</v>
      </c>
    </row>
    <row r="3197" spans="1:8" s="145" customFormat="1" ht="17.25" customHeight="1" outlineLevel="1" x14ac:dyDescent="0.2">
      <c r="A3197" s="46">
        <f t="shared" si="151"/>
        <v>4.5899999999999874</v>
      </c>
      <c r="B3197" s="47" t="s">
        <v>2125</v>
      </c>
      <c r="C3197" s="48" t="s">
        <v>2071</v>
      </c>
      <c r="D3197" s="49">
        <v>18</v>
      </c>
      <c r="E3197" s="50">
        <v>334.29</v>
      </c>
      <c r="F3197" s="50">
        <f t="shared" si="152"/>
        <v>6017.22</v>
      </c>
      <c r="G3197" s="50">
        <v>678.66607477464038</v>
      </c>
      <c r="H3197" s="50">
        <v>12215.99</v>
      </c>
    </row>
    <row r="3198" spans="1:8" s="145" customFormat="1" ht="17.25" customHeight="1" outlineLevel="1" x14ac:dyDescent="0.2">
      <c r="A3198" s="46">
        <f t="shared" si="151"/>
        <v>4.5999999999999872</v>
      </c>
      <c r="B3198" s="47" t="s">
        <v>2126</v>
      </c>
      <c r="C3198" s="48" t="s">
        <v>403</v>
      </c>
      <c r="D3198" s="49">
        <v>63</v>
      </c>
      <c r="E3198" s="50">
        <v>31.51</v>
      </c>
      <c r="F3198" s="50">
        <f t="shared" si="152"/>
        <v>1985.13</v>
      </c>
      <c r="G3198" s="50">
        <v>134.589650562565</v>
      </c>
      <c r="H3198" s="50">
        <v>8479.15</v>
      </c>
    </row>
    <row r="3199" spans="1:8" s="145" customFormat="1" ht="17.25" customHeight="1" outlineLevel="1" x14ac:dyDescent="0.2">
      <c r="A3199" s="46">
        <f t="shared" si="151"/>
        <v>4.609999999999987</v>
      </c>
      <c r="B3199" s="47" t="s">
        <v>2127</v>
      </c>
      <c r="C3199" s="48" t="s">
        <v>403</v>
      </c>
      <c r="D3199" s="49">
        <v>266</v>
      </c>
      <c r="E3199" s="50">
        <v>46.28</v>
      </c>
      <c r="F3199" s="50">
        <f t="shared" si="152"/>
        <v>12310.48</v>
      </c>
      <c r="G3199" s="50">
        <v>166.23463181678758</v>
      </c>
      <c r="H3199" s="50">
        <v>44218.41</v>
      </c>
    </row>
    <row r="3200" spans="1:8" s="145" customFormat="1" ht="17.25" customHeight="1" outlineLevel="1" x14ac:dyDescent="0.2">
      <c r="A3200" s="46">
        <f t="shared" si="151"/>
        <v>4.6199999999999868</v>
      </c>
      <c r="B3200" s="47" t="s">
        <v>2128</v>
      </c>
      <c r="C3200" s="48" t="s">
        <v>403</v>
      </c>
      <c r="D3200" s="49">
        <v>4</v>
      </c>
      <c r="E3200" s="50">
        <v>61.52</v>
      </c>
      <c r="F3200" s="50">
        <f t="shared" si="152"/>
        <v>246.08</v>
      </c>
      <c r="G3200" s="50">
        <v>198.3093449929838</v>
      </c>
      <c r="H3200" s="50">
        <v>793.24</v>
      </c>
    </row>
    <row r="3201" spans="1:8" s="145" customFormat="1" ht="17.25" customHeight="1" outlineLevel="1" x14ac:dyDescent="0.2">
      <c r="A3201" s="46">
        <f t="shared" si="151"/>
        <v>4.6299999999999866</v>
      </c>
      <c r="B3201" s="47" t="s">
        <v>2129</v>
      </c>
      <c r="C3201" s="48" t="s">
        <v>403</v>
      </c>
      <c r="D3201" s="49">
        <v>126</v>
      </c>
      <c r="E3201" s="50">
        <v>34.79</v>
      </c>
      <c r="F3201" s="50">
        <f t="shared" si="152"/>
        <v>4383.54</v>
      </c>
      <c r="G3201" s="50">
        <v>224.83335417702099</v>
      </c>
      <c r="H3201" s="50">
        <v>28329</v>
      </c>
    </row>
    <row r="3202" spans="1:8" s="145" customFormat="1" ht="17.25" customHeight="1" outlineLevel="1" x14ac:dyDescent="0.2">
      <c r="A3202" s="46">
        <f t="shared" si="151"/>
        <v>4.6399999999999864</v>
      </c>
      <c r="B3202" s="47" t="s">
        <v>2130</v>
      </c>
      <c r="C3202" s="48" t="s">
        <v>403</v>
      </c>
      <c r="D3202" s="49">
        <v>7</v>
      </c>
      <c r="E3202" s="50">
        <v>210.69</v>
      </c>
      <c r="F3202" s="50">
        <f t="shared" si="152"/>
        <v>1474.83</v>
      </c>
      <c r="G3202" s="50">
        <v>877.89456860073437</v>
      </c>
      <c r="H3202" s="50">
        <v>6145.26</v>
      </c>
    </row>
    <row r="3203" spans="1:8" s="145" customFormat="1" ht="17.25" customHeight="1" outlineLevel="1" x14ac:dyDescent="0.2">
      <c r="A3203" s="46">
        <f t="shared" si="151"/>
        <v>4.6499999999999861</v>
      </c>
      <c r="B3203" s="47" t="s">
        <v>2131</v>
      </c>
      <c r="C3203" s="48" t="s">
        <v>403</v>
      </c>
      <c r="D3203" s="49">
        <v>63</v>
      </c>
      <c r="E3203" s="50">
        <v>82.12</v>
      </c>
      <c r="F3203" s="50">
        <f t="shared" si="152"/>
        <v>5173.5600000000004</v>
      </c>
      <c r="G3203" s="50">
        <v>217.38466752947861</v>
      </c>
      <c r="H3203" s="50">
        <v>13695.23</v>
      </c>
    </row>
    <row r="3204" spans="1:8" s="145" customFormat="1" ht="17.25" customHeight="1" outlineLevel="1" x14ac:dyDescent="0.2">
      <c r="A3204" s="46">
        <f t="shared" ref="A3204:A3216" si="153">A3203+0.01</f>
        <v>4.6599999999999859</v>
      </c>
      <c r="B3204" s="47" t="s">
        <v>2132</v>
      </c>
      <c r="C3204" s="48" t="s">
        <v>403</v>
      </c>
      <c r="D3204" s="49">
        <v>147</v>
      </c>
      <c r="E3204" s="50">
        <v>94.31</v>
      </c>
      <c r="F3204" s="50">
        <f>E3204*D3204</f>
        <v>13863.57</v>
      </c>
      <c r="G3204" s="50">
        <v>435.47361793108058</v>
      </c>
      <c r="H3204" s="50">
        <v>64014.62</v>
      </c>
    </row>
    <row r="3205" spans="1:8" s="145" customFormat="1" ht="17.25" customHeight="1" outlineLevel="1" x14ac:dyDescent="0.2">
      <c r="A3205" s="46">
        <f t="shared" si="153"/>
        <v>4.6699999999999857</v>
      </c>
      <c r="B3205" s="47" t="s">
        <v>2133</v>
      </c>
      <c r="C3205" s="48" t="s">
        <v>403</v>
      </c>
      <c r="D3205" s="49">
        <v>1</v>
      </c>
      <c r="E3205" s="50">
        <v>93.21</v>
      </c>
      <c r="F3205" s="50">
        <f t="shared" si="152"/>
        <v>93.21</v>
      </c>
      <c r="G3205" s="50">
        <v>452.91357176450924</v>
      </c>
      <c r="H3205" s="50">
        <v>452.91</v>
      </c>
    </row>
    <row r="3206" spans="1:8" s="145" customFormat="1" ht="17.25" customHeight="1" outlineLevel="1" x14ac:dyDescent="0.2">
      <c r="A3206" s="46">
        <f t="shared" si="153"/>
        <v>4.6799999999999855</v>
      </c>
      <c r="B3206" s="47" t="s">
        <v>2134</v>
      </c>
      <c r="C3206" s="48" t="s">
        <v>403</v>
      </c>
      <c r="D3206" s="49">
        <v>7</v>
      </c>
      <c r="E3206" s="50">
        <v>92.09</v>
      </c>
      <c r="F3206" s="50">
        <f t="shared" si="152"/>
        <v>644.63</v>
      </c>
      <c r="G3206" s="50">
        <v>835.25561234268719</v>
      </c>
      <c r="H3206" s="50">
        <v>5846.79</v>
      </c>
    </row>
    <row r="3207" spans="1:8" s="145" customFormat="1" ht="17.25" customHeight="1" outlineLevel="1" x14ac:dyDescent="0.2">
      <c r="A3207" s="46">
        <f t="shared" si="153"/>
        <v>4.6899999999999853</v>
      </c>
      <c r="B3207" s="47" t="s">
        <v>2135</v>
      </c>
      <c r="C3207" s="48" t="s">
        <v>403</v>
      </c>
      <c r="D3207" s="49">
        <v>14</v>
      </c>
      <c r="E3207" s="50">
        <v>101.66</v>
      </c>
      <c r="F3207" s="50">
        <f t="shared" si="152"/>
        <v>1423.24</v>
      </c>
      <c r="G3207" s="50">
        <v>933.10258672661769</v>
      </c>
      <c r="H3207" s="50">
        <v>13063.44</v>
      </c>
    </row>
    <row r="3208" spans="1:8" s="145" customFormat="1" ht="17.25" customHeight="1" outlineLevel="1" x14ac:dyDescent="0.2">
      <c r="A3208" s="46">
        <f t="shared" si="153"/>
        <v>4.6999999999999851</v>
      </c>
      <c r="B3208" s="47" t="s">
        <v>2136</v>
      </c>
      <c r="C3208" s="48" t="s">
        <v>403</v>
      </c>
      <c r="D3208" s="49">
        <v>70</v>
      </c>
      <c r="E3208" s="50">
        <v>102.82</v>
      </c>
      <c r="F3208" s="50">
        <f t="shared" si="152"/>
        <v>7197.4</v>
      </c>
      <c r="G3208" s="50">
        <v>180.10542329826879</v>
      </c>
      <c r="H3208" s="50">
        <v>12607.38</v>
      </c>
    </row>
    <row r="3209" spans="1:8" s="145" customFormat="1" ht="17.25" customHeight="1" outlineLevel="1" x14ac:dyDescent="0.2">
      <c r="A3209" s="46">
        <f t="shared" si="153"/>
        <v>4.7099999999999849</v>
      </c>
      <c r="B3209" s="47" t="s">
        <v>2137</v>
      </c>
      <c r="C3209" s="48" t="s">
        <v>403</v>
      </c>
      <c r="D3209" s="49">
        <v>10</v>
      </c>
      <c r="E3209" s="50">
        <v>206.72</v>
      </c>
      <c r="F3209" s="50">
        <f t="shared" si="152"/>
        <v>2067.1999999999998</v>
      </c>
      <c r="G3209" s="50">
        <v>637.28527808814931</v>
      </c>
      <c r="H3209" s="50">
        <v>6372.85</v>
      </c>
    </row>
    <row r="3210" spans="1:8" s="145" customFormat="1" ht="17.25" customHeight="1" outlineLevel="1" x14ac:dyDescent="0.2">
      <c r="A3210" s="46">
        <f t="shared" si="153"/>
        <v>4.7199999999999847</v>
      </c>
      <c r="B3210" s="47" t="s">
        <v>2138</v>
      </c>
      <c r="C3210" s="48" t="s">
        <v>403</v>
      </c>
      <c r="D3210" s="49">
        <v>8</v>
      </c>
      <c r="E3210" s="50">
        <v>434.83</v>
      </c>
      <c r="F3210" s="50">
        <f t="shared" si="152"/>
        <v>3478.64</v>
      </c>
      <c r="G3210" s="50">
        <v>1355.3279276131873</v>
      </c>
      <c r="H3210" s="50">
        <v>10842.62</v>
      </c>
    </row>
    <row r="3211" spans="1:8" s="145" customFormat="1" ht="17.25" customHeight="1" outlineLevel="1" x14ac:dyDescent="0.2">
      <c r="A3211" s="46">
        <f t="shared" si="153"/>
        <v>4.7299999999999844</v>
      </c>
      <c r="B3211" s="47" t="s">
        <v>2139</v>
      </c>
      <c r="C3211" s="48" t="s">
        <v>403</v>
      </c>
      <c r="D3211" s="49">
        <v>7</v>
      </c>
      <c r="E3211" s="50">
        <v>785.83</v>
      </c>
      <c r="F3211" s="50">
        <f t="shared" ref="F3211:F3216" si="154">E3211*D3211</f>
        <v>5500.81</v>
      </c>
      <c r="G3211" s="50">
        <v>1913.1886000724573</v>
      </c>
      <c r="H3211" s="50">
        <v>13392.32</v>
      </c>
    </row>
    <row r="3212" spans="1:8" s="145" customFormat="1" ht="17.25" customHeight="1" outlineLevel="1" x14ac:dyDescent="0.2">
      <c r="A3212" s="46">
        <f t="shared" si="153"/>
        <v>4.7399999999999842</v>
      </c>
      <c r="B3212" s="47" t="s">
        <v>2140</v>
      </c>
      <c r="C3212" s="48" t="s">
        <v>403</v>
      </c>
      <c r="D3212" s="49">
        <v>14</v>
      </c>
      <c r="E3212" s="50">
        <v>115.2</v>
      </c>
      <c r="F3212" s="50">
        <f t="shared" si="154"/>
        <v>1612.8</v>
      </c>
      <c r="G3212" s="50">
        <v>182.08696493848038</v>
      </c>
      <c r="H3212" s="50">
        <v>2549.2199999999998</v>
      </c>
    </row>
    <row r="3213" spans="1:8" s="145" customFormat="1" ht="17.25" customHeight="1" outlineLevel="1" x14ac:dyDescent="0.2">
      <c r="A3213" s="46">
        <f t="shared" si="153"/>
        <v>4.749999999999984</v>
      </c>
      <c r="B3213" s="47" t="s">
        <v>1237</v>
      </c>
      <c r="C3213" s="48" t="s">
        <v>1027</v>
      </c>
      <c r="D3213" s="49">
        <v>1</v>
      </c>
      <c r="E3213" s="50">
        <v>7162.29</v>
      </c>
      <c r="F3213" s="50">
        <f t="shared" si="154"/>
        <v>7162.29</v>
      </c>
      <c r="G3213" s="50">
        <v>19592.194542646379</v>
      </c>
      <c r="H3213" s="50">
        <v>19592.189999999999</v>
      </c>
    </row>
    <row r="3214" spans="1:8" s="145" customFormat="1" ht="17.25" customHeight="1" outlineLevel="1" x14ac:dyDescent="0.2">
      <c r="A3214" s="46">
        <f t="shared" si="153"/>
        <v>4.7599999999999838</v>
      </c>
      <c r="B3214" s="47" t="s">
        <v>1190</v>
      </c>
      <c r="C3214" s="48" t="s">
        <v>1027</v>
      </c>
      <c r="D3214" s="49">
        <v>1</v>
      </c>
      <c r="E3214" s="50">
        <v>2534.35</v>
      </c>
      <c r="F3214" s="50">
        <f t="shared" si="154"/>
        <v>2534.35</v>
      </c>
      <c r="G3214" s="50">
        <v>31372.173105756359</v>
      </c>
      <c r="H3214" s="50">
        <v>31372.17</v>
      </c>
    </row>
    <row r="3215" spans="1:8" s="145" customFormat="1" ht="17.25" customHeight="1" outlineLevel="1" x14ac:dyDescent="0.2">
      <c r="A3215" s="46">
        <f t="shared" si="153"/>
        <v>4.7699999999999836</v>
      </c>
      <c r="B3215" s="47" t="s">
        <v>1191</v>
      </c>
      <c r="C3215" s="48" t="s">
        <v>345</v>
      </c>
      <c r="D3215" s="49">
        <v>1</v>
      </c>
      <c r="E3215" s="50">
        <v>5289.08</v>
      </c>
      <c r="F3215" s="50">
        <f t="shared" si="154"/>
        <v>5289.08</v>
      </c>
      <c r="G3215" s="50">
        <v>19342.723224942874</v>
      </c>
      <c r="H3215" s="50">
        <v>19342.72</v>
      </c>
    </row>
    <row r="3216" spans="1:8" s="145" customFormat="1" ht="17.25" customHeight="1" outlineLevel="1" x14ac:dyDescent="0.2">
      <c r="A3216" s="46">
        <f t="shared" si="153"/>
        <v>4.7799999999999834</v>
      </c>
      <c r="B3216" s="47" t="s">
        <v>1192</v>
      </c>
      <c r="C3216" s="48" t="s">
        <v>345</v>
      </c>
      <c r="D3216" s="49">
        <v>1</v>
      </c>
      <c r="E3216" s="50">
        <v>2199.63</v>
      </c>
      <c r="F3216" s="50">
        <f t="shared" si="154"/>
        <v>2199.63</v>
      </c>
      <c r="G3216" s="50">
        <v>11997.900395541925</v>
      </c>
      <c r="H3216" s="50">
        <v>11997.9</v>
      </c>
    </row>
    <row r="3217" spans="1:10" s="145" customFormat="1" ht="17.25" customHeight="1" x14ac:dyDescent="0.2">
      <c r="A3217" s="144"/>
      <c r="C3217" s="146"/>
      <c r="D3217" s="146"/>
      <c r="E3217" s="146"/>
      <c r="F3217" s="146"/>
    </row>
    <row r="3218" spans="1:10" s="145" customFormat="1" ht="17.25" customHeight="1" x14ac:dyDescent="0.2">
      <c r="A3218" s="144"/>
      <c r="C3218" s="146"/>
      <c r="D3218" s="146"/>
      <c r="E3218" s="147" t="s">
        <v>1193</v>
      </c>
      <c r="F3218" s="148">
        <f>(SUM(F2954:F3217))/2</f>
        <v>2067966.8849999993</v>
      </c>
      <c r="G3218" s="147" t="s">
        <v>1193</v>
      </c>
      <c r="H3218" s="148">
        <v>2839651.7699999996</v>
      </c>
      <c r="J3218" s="230">
        <f>H3218-F3218</f>
        <v>771684.88500000024</v>
      </c>
    </row>
    <row r="3219" spans="1:10" s="145" customFormat="1" ht="17.25" customHeight="1" x14ac:dyDescent="0.3">
      <c r="A3219" s="144"/>
      <c r="C3219" s="146"/>
      <c r="D3219" s="146"/>
      <c r="E3219" s="29"/>
      <c r="F3219" s="37"/>
      <c r="G3219" s="29"/>
      <c r="H3219" s="37"/>
    </row>
    <row r="3220" spans="1:10" s="145" customFormat="1" ht="17.25" customHeight="1" x14ac:dyDescent="0.2">
      <c r="A3220" s="51" t="s">
        <v>2143</v>
      </c>
      <c r="B3220" s="52" t="s">
        <v>2144</v>
      </c>
      <c r="C3220" s="53"/>
      <c r="D3220" s="54"/>
      <c r="E3220" s="55"/>
      <c r="F3220" s="89"/>
      <c r="G3220" s="125" t="s">
        <v>280</v>
      </c>
      <c r="H3220" s="55">
        <v>1183205.46</v>
      </c>
    </row>
    <row r="3222" spans="1:10" x14ac:dyDescent="0.3">
      <c r="E3222" s="29" t="s">
        <v>2141</v>
      </c>
      <c r="F3222" s="37">
        <f>F13+F918+F1055+F1126+F1161+F1196+F1213+F1349+F1482+F1718+F2438+F2952+F3218</f>
        <v>53694088.780990742</v>
      </c>
      <c r="G3222" s="29" t="s">
        <v>2142</v>
      </c>
      <c r="H3222" s="37">
        <f>H13+H918+H1055+H1126+H1161+H1196+H1213+H1349+H1482+H1675+H2438+H2952+H3218+H3220</f>
        <v>53803325.750100009</v>
      </c>
    </row>
  </sheetData>
  <mergeCells count="1">
    <mergeCell ref="A9:F9"/>
  </mergeCells>
  <pageMargins left="0.70866141732283472" right="0.70866141732283472" top="0.74803149606299213" bottom="0.74803149606299213" header="0.31496062992125984" footer="0.31496062992125984"/>
  <pageSetup scale="55" fitToHeight="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4" zoomScale="80" zoomScaleNormal="80" workbookViewId="0">
      <selection activeCell="E27" sqref="E27"/>
    </sheetView>
  </sheetViews>
  <sheetFormatPr baseColWidth="10" defaultRowHeight="12.75" x14ac:dyDescent="0.2"/>
  <cols>
    <col min="2" max="2" width="13.140625" bestFit="1" customWidth="1"/>
    <col min="3" max="3" width="12.85546875" customWidth="1"/>
    <col min="4" max="4" width="40.7109375" customWidth="1"/>
    <col min="5" max="5" width="11" customWidth="1"/>
    <col min="6" max="7" width="13.85546875" customWidth="1"/>
    <col min="8" max="8" width="15.7109375" customWidth="1"/>
    <col min="9" max="9" width="26.5703125" customWidth="1"/>
    <col min="10" max="10" width="12" bestFit="1" customWidth="1"/>
    <col min="11" max="11" width="15.5703125" customWidth="1"/>
    <col min="12" max="12" width="11.5703125" bestFit="1" customWidth="1"/>
    <col min="13" max="13" width="13.42578125" bestFit="1" customWidth="1"/>
    <col min="14" max="14" width="16.28515625" customWidth="1"/>
  </cols>
  <sheetData>
    <row r="1" spans="2:14" ht="15" x14ac:dyDescent="0.2">
      <c r="B1" s="13" t="s">
        <v>8</v>
      </c>
      <c r="C1" s="14" t="s">
        <v>21</v>
      </c>
      <c r="D1" s="8"/>
      <c r="E1" s="8"/>
      <c r="F1" s="8"/>
      <c r="G1" s="25"/>
      <c r="H1" s="31"/>
    </row>
    <row r="2" spans="2:14" ht="15" x14ac:dyDescent="0.2">
      <c r="B2" s="13" t="s">
        <v>14</v>
      </c>
      <c r="C2" s="14" t="s">
        <v>20</v>
      </c>
      <c r="D2" s="6"/>
      <c r="E2" s="6"/>
      <c r="F2" s="6"/>
      <c r="G2" s="26"/>
      <c r="H2" s="32"/>
    </row>
    <row r="3" spans="2:14" ht="15" x14ac:dyDescent="0.2">
      <c r="B3" s="13" t="s">
        <v>9</v>
      </c>
      <c r="C3" s="14">
        <v>126</v>
      </c>
      <c r="D3" s="6"/>
      <c r="E3" s="6"/>
      <c r="F3" s="6"/>
      <c r="G3" s="26"/>
      <c r="H3" s="32"/>
    </row>
    <row r="4" spans="2:14" ht="15" x14ac:dyDescent="0.2">
      <c r="B4" s="13"/>
      <c r="C4" s="14"/>
      <c r="D4" s="6"/>
      <c r="E4" s="6"/>
      <c r="F4" s="6"/>
      <c r="G4" s="26"/>
      <c r="H4" s="32"/>
    </row>
    <row r="5" spans="2:14" ht="15" x14ac:dyDescent="0.2">
      <c r="B5" s="13" t="s">
        <v>13</v>
      </c>
      <c r="C5" s="5" t="s">
        <v>2151</v>
      </c>
      <c r="D5" s="6"/>
      <c r="E5" s="6"/>
      <c r="F5" s="6"/>
      <c r="G5" s="26"/>
      <c r="H5" s="32"/>
    </row>
    <row r="6" spans="2:14" ht="15.75" x14ac:dyDescent="0.25">
      <c r="B6" s="1"/>
      <c r="C6" s="16" t="s">
        <v>12</v>
      </c>
      <c r="D6" s="6"/>
      <c r="E6" s="6"/>
      <c r="F6" s="6"/>
      <c r="G6" s="15" t="s">
        <v>11</v>
      </c>
      <c r="H6" s="39"/>
    </row>
    <row r="7" spans="2:14" ht="13.5" thickBot="1" x14ac:dyDescent="0.25">
      <c r="B7" s="4"/>
      <c r="C7" s="1"/>
      <c r="D7" s="8"/>
      <c r="E7" s="8"/>
      <c r="F7" s="8"/>
      <c r="G7" s="7"/>
      <c r="H7" s="33"/>
    </row>
    <row r="8" spans="2:14" ht="15.75" thickBot="1" x14ac:dyDescent="0.25">
      <c r="B8" s="318" t="s">
        <v>10</v>
      </c>
      <c r="C8" s="319"/>
      <c r="D8" s="319"/>
      <c r="E8" s="319"/>
      <c r="F8" s="319"/>
      <c r="G8" s="319"/>
      <c r="H8" s="320"/>
    </row>
    <row r="9" spans="2:14" ht="9" customHeight="1" x14ac:dyDescent="0.3">
      <c r="B9" s="4"/>
      <c r="C9" s="1"/>
      <c r="D9" s="12"/>
      <c r="E9" s="12"/>
      <c r="F9" s="12"/>
      <c r="G9" s="27"/>
      <c r="H9" s="34"/>
    </row>
    <row r="10" spans="2:14" ht="15" x14ac:dyDescent="0.2">
      <c r="B10" s="287" t="s">
        <v>2201</v>
      </c>
      <c r="C10" s="14" t="s">
        <v>2200</v>
      </c>
    </row>
    <row r="11" spans="2:14" ht="13.5" thickBot="1" x14ac:dyDescent="0.25"/>
    <row r="12" spans="2:14" ht="34.5" thickTop="1" x14ac:dyDescent="0.2">
      <c r="C12" s="274" t="s">
        <v>2176</v>
      </c>
      <c r="D12" s="275" t="s">
        <v>2177</v>
      </c>
      <c r="E12" s="275" t="s">
        <v>1428</v>
      </c>
      <c r="F12" s="275" t="s">
        <v>2178</v>
      </c>
      <c r="G12" s="275" t="s">
        <v>2179</v>
      </c>
      <c r="H12" s="275" t="s">
        <v>2180</v>
      </c>
      <c r="I12" s="276" t="s">
        <v>2181</v>
      </c>
      <c r="J12" s="276" t="s">
        <v>2180</v>
      </c>
      <c r="K12" s="277" t="s">
        <v>2182</v>
      </c>
      <c r="L12" s="278" t="s">
        <v>2183</v>
      </c>
      <c r="M12" s="279" t="s">
        <v>2184</v>
      </c>
      <c r="N12" s="279" t="s">
        <v>2182</v>
      </c>
    </row>
    <row r="13" spans="2:14" x14ac:dyDescent="0.2">
      <c r="C13" s="273"/>
      <c r="D13" s="273"/>
      <c r="E13" s="273"/>
      <c r="F13" s="273"/>
      <c r="G13" s="273"/>
      <c r="H13" s="273"/>
      <c r="I13" s="273"/>
      <c r="J13" s="273"/>
      <c r="K13" s="273"/>
      <c r="L13" s="280"/>
      <c r="M13" s="280"/>
      <c r="N13" s="280"/>
    </row>
    <row r="14" spans="2:14" ht="25.5" customHeight="1" x14ac:dyDescent="0.2">
      <c r="C14" s="288" t="s">
        <v>2185</v>
      </c>
      <c r="D14" s="282" t="s">
        <v>446</v>
      </c>
      <c r="E14" s="289" t="s">
        <v>2</v>
      </c>
      <c r="F14" s="290">
        <v>1008</v>
      </c>
      <c r="G14" s="291">
        <v>413.22</v>
      </c>
      <c r="H14" s="291">
        <v>416525.76</v>
      </c>
      <c r="I14" s="291">
        <v>187.82833986</v>
      </c>
      <c r="J14" s="291">
        <v>189330.96657888</v>
      </c>
      <c r="K14" s="291">
        <v>227194.79342112</v>
      </c>
      <c r="L14" s="292">
        <v>187.83</v>
      </c>
      <c r="M14" s="293">
        <v>189332.64</v>
      </c>
      <c r="N14" s="294">
        <v>227193.12</v>
      </c>
    </row>
    <row r="15" spans="2:14" ht="25.5" customHeight="1" x14ac:dyDescent="0.2">
      <c r="C15" s="288" t="s">
        <v>2186</v>
      </c>
      <c r="D15" s="282" t="s">
        <v>2187</v>
      </c>
      <c r="E15" s="289" t="s">
        <v>345</v>
      </c>
      <c r="F15" s="290">
        <v>2</v>
      </c>
      <c r="G15" s="291">
        <v>5644.53</v>
      </c>
      <c r="H15" s="291">
        <v>11289.06</v>
      </c>
      <c r="I15" s="291" t="s">
        <v>2188</v>
      </c>
      <c r="J15" s="291"/>
      <c r="K15" s="291">
        <v>11289.06</v>
      </c>
      <c r="L15" s="295" t="s">
        <v>2189</v>
      </c>
      <c r="M15" s="296"/>
      <c r="N15" s="297">
        <v>11289.06</v>
      </c>
    </row>
    <row r="16" spans="2:14" ht="25.5" customHeight="1" x14ac:dyDescent="0.2">
      <c r="C16" s="288" t="s">
        <v>2190</v>
      </c>
      <c r="D16" s="282" t="s">
        <v>2191</v>
      </c>
      <c r="E16" s="289" t="s">
        <v>345</v>
      </c>
      <c r="F16" s="290">
        <v>2</v>
      </c>
      <c r="G16" s="291">
        <v>5644.53</v>
      </c>
      <c r="H16" s="291">
        <v>11289.06</v>
      </c>
      <c r="I16" s="291" t="s">
        <v>2188</v>
      </c>
      <c r="J16" s="291"/>
      <c r="K16" s="291">
        <v>11289.06</v>
      </c>
      <c r="L16" s="295" t="s">
        <v>2189</v>
      </c>
      <c r="M16" s="296"/>
      <c r="N16" s="297">
        <v>11289.06</v>
      </c>
    </row>
    <row r="17" spans="1:14" ht="25.5" customHeight="1" x14ac:dyDescent="0.2">
      <c r="C17" s="288" t="s">
        <v>2192</v>
      </c>
      <c r="D17" s="282" t="s">
        <v>1957</v>
      </c>
      <c r="E17" s="289" t="s">
        <v>345</v>
      </c>
      <c r="F17" s="290">
        <v>128</v>
      </c>
      <c r="G17" s="291">
        <v>6890</v>
      </c>
      <c r="H17" s="291">
        <v>881920</v>
      </c>
      <c r="I17" s="291">
        <v>3148.2</v>
      </c>
      <c r="J17" s="291">
        <v>402969.59999999998</v>
      </c>
      <c r="K17" s="291">
        <v>478950.40000000002</v>
      </c>
      <c r="L17" s="298">
        <v>4345.3100000000004</v>
      </c>
      <c r="M17" s="293">
        <v>556199.68000000005</v>
      </c>
      <c r="N17" s="294">
        <v>325720.31999999995</v>
      </c>
    </row>
    <row r="18" spans="1:14" ht="25.5" customHeight="1" x14ac:dyDescent="0.2">
      <c r="C18" s="288" t="s">
        <v>2193</v>
      </c>
      <c r="D18" s="282" t="s">
        <v>922</v>
      </c>
      <c r="E18" s="289" t="s">
        <v>345</v>
      </c>
      <c r="F18" s="290">
        <v>17</v>
      </c>
      <c r="G18" s="291">
        <v>7423.91</v>
      </c>
      <c r="H18" s="291">
        <v>126206.47</v>
      </c>
      <c r="I18" s="291">
        <v>2260.7480016743998</v>
      </c>
      <c r="J18" s="291">
        <v>38432.716028464798</v>
      </c>
      <c r="K18" s="291">
        <v>87773.753971535203</v>
      </c>
      <c r="L18" s="298">
        <v>3599.58</v>
      </c>
      <c r="M18" s="293">
        <v>61192.86</v>
      </c>
      <c r="N18" s="294">
        <v>65013.61</v>
      </c>
    </row>
    <row r="19" spans="1:14" ht="25.5" customHeight="1" x14ac:dyDescent="0.2">
      <c r="C19" s="288" t="s">
        <v>2194</v>
      </c>
      <c r="D19" s="282" t="s">
        <v>922</v>
      </c>
      <c r="E19" s="289" t="s">
        <v>345</v>
      </c>
      <c r="F19" s="290">
        <v>18</v>
      </c>
      <c r="G19" s="291">
        <v>7423.91</v>
      </c>
      <c r="H19" s="291">
        <v>133630.38</v>
      </c>
      <c r="I19" s="291">
        <v>2260.7480016743998</v>
      </c>
      <c r="J19" s="291">
        <v>40693.464030139199</v>
      </c>
      <c r="K19" s="291">
        <v>92936.915969860798</v>
      </c>
      <c r="L19" s="298">
        <v>3599.58</v>
      </c>
      <c r="M19" s="293">
        <v>64792.44</v>
      </c>
      <c r="N19" s="294">
        <v>68837.94</v>
      </c>
    </row>
    <row r="20" spans="1:14" ht="25.5" customHeight="1" x14ac:dyDescent="0.2">
      <c r="C20" s="288" t="s">
        <v>2195</v>
      </c>
      <c r="D20" s="282" t="s">
        <v>922</v>
      </c>
      <c r="E20" s="289" t="s">
        <v>345</v>
      </c>
      <c r="F20" s="290">
        <v>18</v>
      </c>
      <c r="G20" s="291">
        <v>7423.91</v>
      </c>
      <c r="H20" s="291">
        <v>133630.38</v>
      </c>
      <c r="I20" s="291">
        <v>2260.7480016743998</v>
      </c>
      <c r="J20" s="291">
        <v>40693.464030139199</v>
      </c>
      <c r="K20" s="291">
        <v>92936.915969860798</v>
      </c>
      <c r="L20" s="298">
        <v>3599.58</v>
      </c>
      <c r="M20" s="293">
        <v>64792.44</v>
      </c>
      <c r="N20" s="294">
        <v>68837.94</v>
      </c>
    </row>
    <row r="21" spans="1:14" ht="25.5" customHeight="1" x14ac:dyDescent="0.2">
      <c r="C21" s="288" t="s">
        <v>2196</v>
      </c>
      <c r="D21" s="282" t="s">
        <v>922</v>
      </c>
      <c r="E21" s="289" t="s">
        <v>345</v>
      </c>
      <c r="F21" s="290">
        <v>18</v>
      </c>
      <c r="G21" s="291">
        <v>7423.91</v>
      </c>
      <c r="H21" s="291">
        <v>133630.38</v>
      </c>
      <c r="I21" s="291">
        <v>2260.7480016743998</v>
      </c>
      <c r="J21" s="291">
        <v>40693.464030139199</v>
      </c>
      <c r="K21" s="291">
        <v>92936.915969860798</v>
      </c>
      <c r="L21" s="298">
        <v>3599.58</v>
      </c>
      <c r="M21" s="293">
        <v>64792.44</v>
      </c>
      <c r="N21" s="294">
        <v>68837.94</v>
      </c>
    </row>
    <row r="22" spans="1:14" ht="25.5" customHeight="1" x14ac:dyDescent="0.2">
      <c r="C22" s="288" t="s">
        <v>2197</v>
      </c>
      <c r="D22" s="282" t="s">
        <v>922</v>
      </c>
      <c r="E22" s="289" t="s">
        <v>345</v>
      </c>
      <c r="F22" s="290">
        <v>18</v>
      </c>
      <c r="G22" s="291">
        <v>7423.91</v>
      </c>
      <c r="H22" s="291">
        <v>133630.38</v>
      </c>
      <c r="I22" s="291">
        <v>2260.7480016743998</v>
      </c>
      <c r="J22" s="291">
        <v>40693.464030139199</v>
      </c>
      <c r="K22" s="291">
        <v>92936.915969860798</v>
      </c>
      <c r="L22" s="298">
        <v>3599.58</v>
      </c>
      <c r="M22" s="293">
        <v>64792.44</v>
      </c>
      <c r="N22" s="294">
        <v>68837.94</v>
      </c>
    </row>
    <row r="23" spans="1:14" ht="25.5" customHeight="1" x14ac:dyDescent="0.2">
      <c r="C23" s="288" t="s">
        <v>2198</v>
      </c>
      <c r="D23" s="282" t="s">
        <v>922</v>
      </c>
      <c r="E23" s="289" t="s">
        <v>345</v>
      </c>
      <c r="F23" s="290">
        <v>18</v>
      </c>
      <c r="G23" s="291">
        <v>7423.91</v>
      </c>
      <c r="H23" s="291">
        <v>133630.38</v>
      </c>
      <c r="I23" s="291">
        <v>2260.7480016743998</v>
      </c>
      <c r="J23" s="291">
        <v>40693.464030139199</v>
      </c>
      <c r="K23" s="291">
        <v>92936.915969860798</v>
      </c>
      <c r="L23" s="298">
        <v>3599.58</v>
      </c>
      <c r="M23" s="293">
        <v>64792.44</v>
      </c>
      <c r="N23" s="294">
        <v>68837.94</v>
      </c>
    </row>
    <row r="24" spans="1:14" ht="25.5" customHeight="1" x14ac:dyDescent="0.2">
      <c r="C24" s="288" t="s">
        <v>2199</v>
      </c>
      <c r="D24" s="282" t="s">
        <v>922</v>
      </c>
      <c r="E24" s="289" t="s">
        <v>345</v>
      </c>
      <c r="F24" s="290">
        <v>18</v>
      </c>
      <c r="G24" s="291">
        <v>7423.91</v>
      </c>
      <c r="H24" s="291">
        <v>133630.38</v>
      </c>
      <c r="I24" s="291">
        <v>2260.7480016743998</v>
      </c>
      <c r="J24" s="291">
        <v>40693.464030139199</v>
      </c>
      <c r="K24" s="291">
        <v>92936.915969860798</v>
      </c>
      <c r="L24" s="298">
        <v>3599.58</v>
      </c>
      <c r="M24" s="293">
        <v>64792.44</v>
      </c>
      <c r="N24" s="294">
        <v>68837.94</v>
      </c>
    </row>
    <row r="26" spans="1:14" ht="15.75" x14ac:dyDescent="0.25">
      <c r="I26" s="272" t="s">
        <v>2207</v>
      </c>
      <c r="J26" s="281" t="s">
        <v>2142</v>
      </c>
      <c r="K26" s="286">
        <v>1374118.5632118199</v>
      </c>
      <c r="N26" s="286">
        <v>1053532.8099999996</v>
      </c>
    </row>
    <row r="27" spans="1:14" ht="15.75" x14ac:dyDescent="0.25">
      <c r="J27" s="281"/>
      <c r="K27" s="286"/>
      <c r="N27" s="286"/>
    </row>
    <row r="28" spans="1:14" ht="15.75" x14ac:dyDescent="0.25">
      <c r="B28" s="287" t="s">
        <v>2204</v>
      </c>
      <c r="C28" s="14" t="s">
        <v>2205</v>
      </c>
      <c r="J28" s="281"/>
      <c r="K28" s="286"/>
      <c r="N28" s="286"/>
    </row>
    <row r="30" spans="1:14" ht="14.25" x14ac:dyDescent="0.2">
      <c r="B30" s="9" t="s">
        <v>2149</v>
      </c>
      <c r="C30" s="10" t="s">
        <v>2154</v>
      </c>
      <c r="D30" s="10" t="s">
        <v>3</v>
      </c>
      <c r="E30" s="10" t="s">
        <v>4</v>
      </c>
      <c r="F30" s="35" t="s">
        <v>5</v>
      </c>
      <c r="G30" s="35" t="s">
        <v>2174</v>
      </c>
      <c r="H30" s="35" t="s">
        <v>6</v>
      </c>
      <c r="I30" s="11" t="s">
        <v>2148</v>
      </c>
    </row>
    <row r="31" spans="1:14" ht="14.25" x14ac:dyDescent="0.2">
      <c r="B31" s="283"/>
      <c r="C31" s="268" t="s">
        <v>340</v>
      </c>
      <c r="D31" s="268"/>
      <c r="E31" s="268"/>
      <c r="F31" s="284"/>
      <c r="G31" s="284"/>
      <c r="H31" s="284"/>
      <c r="I31" s="285"/>
    </row>
    <row r="32" spans="1:14" ht="25.5" customHeight="1" x14ac:dyDescent="0.2">
      <c r="A32" s="242"/>
      <c r="B32" s="243" t="s">
        <v>2150</v>
      </c>
      <c r="C32" s="255" t="s">
        <v>341</v>
      </c>
      <c r="D32" s="302" t="s">
        <v>2175</v>
      </c>
      <c r="E32" s="303" t="s">
        <v>1</v>
      </c>
      <c r="F32" s="301">
        <v>593.91999999999996</v>
      </c>
      <c r="G32" s="256">
        <v>196.69</v>
      </c>
      <c r="H32" s="256">
        <f>F32*G32</f>
        <v>116818.12479999999</v>
      </c>
      <c r="I32" s="243" t="s">
        <v>2152</v>
      </c>
    </row>
    <row r="33" spans="1:9" ht="15.75" customHeight="1" x14ac:dyDescent="0.2">
      <c r="A33" s="242"/>
      <c r="B33" s="243"/>
      <c r="C33" s="308"/>
      <c r="D33" s="309"/>
      <c r="E33" s="310"/>
      <c r="F33" s="306"/>
      <c r="G33" s="311" t="s">
        <v>1193</v>
      </c>
      <c r="H33" s="307">
        <f>SUM(H32)</f>
        <v>116818.12479999999</v>
      </c>
      <c r="I33" s="243"/>
    </row>
    <row r="34" spans="1:9" ht="15.75" customHeight="1" x14ac:dyDescent="0.2">
      <c r="A34" s="242"/>
      <c r="B34" s="243"/>
      <c r="C34" s="317" t="s">
        <v>2202</v>
      </c>
      <c r="D34" s="317"/>
      <c r="E34" s="270"/>
      <c r="F34" s="269"/>
      <c r="G34" s="244"/>
      <c r="H34" s="244"/>
      <c r="I34" s="243"/>
    </row>
    <row r="35" spans="1:9" ht="15" customHeight="1" x14ac:dyDescent="0.2">
      <c r="A35" s="243"/>
      <c r="B35" s="243"/>
      <c r="C35" s="255" t="s">
        <v>352</v>
      </c>
      <c r="D35" s="255" t="s">
        <v>353</v>
      </c>
      <c r="E35" s="300" t="s">
        <v>345</v>
      </c>
      <c r="F35" s="301">
        <v>62</v>
      </c>
      <c r="G35" s="256">
        <v>543.36</v>
      </c>
      <c r="H35" s="256">
        <v>33688.32</v>
      </c>
      <c r="I35" s="243" t="s">
        <v>2155</v>
      </c>
    </row>
    <row r="36" spans="1:9" ht="15" customHeight="1" x14ac:dyDescent="0.2">
      <c r="A36" s="243"/>
      <c r="B36" s="243"/>
      <c r="C36" s="255" t="s">
        <v>354</v>
      </c>
      <c r="D36" s="255" t="s">
        <v>355</v>
      </c>
      <c r="E36" s="300" t="s">
        <v>345</v>
      </c>
      <c r="F36" s="301">
        <v>30</v>
      </c>
      <c r="G36" s="256">
        <v>793.32</v>
      </c>
      <c r="H36" s="256">
        <v>23799.600000000002</v>
      </c>
      <c r="I36" s="243" t="s">
        <v>2155</v>
      </c>
    </row>
    <row r="37" spans="1:9" ht="15" customHeight="1" x14ac:dyDescent="0.2">
      <c r="C37" s="273" t="s">
        <v>364</v>
      </c>
      <c r="D37" s="273" t="s">
        <v>365</v>
      </c>
      <c r="E37" s="300" t="s">
        <v>345</v>
      </c>
      <c r="F37" s="301">
        <v>23</v>
      </c>
      <c r="G37" s="256">
        <v>1014.12</v>
      </c>
      <c r="H37" s="256">
        <v>23324.76</v>
      </c>
      <c r="I37" s="243" t="s">
        <v>2155</v>
      </c>
    </row>
    <row r="38" spans="1:9" ht="15" customHeight="1" x14ac:dyDescent="0.2">
      <c r="C38" s="273" t="s">
        <v>366</v>
      </c>
      <c r="D38" s="273" t="s">
        <v>367</v>
      </c>
      <c r="E38" s="300" t="s">
        <v>345</v>
      </c>
      <c r="F38" s="301">
        <v>1</v>
      </c>
      <c r="G38" s="256">
        <v>1220.31</v>
      </c>
      <c r="H38" s="256">
        <v>1220.31</v>
      </c>
      <c r="I38" s="243" t="s">
        <v>2155</v>
      </c>
    </row>
    <row r="39" spans="1:9" ht="15" customHeight="1" x14ac:dyDescent="0.2">
      <c r="C39" s="273" t="s">
        <v>429</v>
      </c>
      <c r="D39" s="273" t="s">
        <v>353</v>
      </c>
      <c r="E39" s="300" t="s">
        <v>345</v>
      </c>
      <c r="F39" s="301">
        <v>308</v>
      </c>
      <c r="G39" s="256">
        <v>543.36</v>
      </c>
      <c r="H39" s="256">
        <f t="shared" ref="H39:H42" si="0">F39*G39</f>
        <v>167354.88</v>
      </c>
      <c r="I39" s="243" t="s">
        <v>2155</v>
      </c>
    </row>
    <row r="40" spans="1:9" ht="15" customHeight="1" x14ac:dyDescent="0.2">
      <c r="C40" s="273" t="s">
        <v>430</v>
      </c>
      <c r="D40" s="273" t="s">
        <v>431</v>
      </c>
      <c r="E40" s="300" t="s">
        <v>345</v>
      </c>
      <c r="F40" s="301">
        <v>119</v>
      </c>
      <c r="G40" s="256">
        <v>793.32</v>
      </c>
      <c r="H40" s="256">
        <f t="shared" si="0"/>
        <v>94405.08</v>
      </c>
      <c r="I40" s="243" t="s">
        <v>2155</v>
      </c>
    </row>
    <row r="41" spans="1:9" ht="15" customHeight="1" x14ac:dyDescent="0.2">
      <c r="C41" s="273" t="s">
        <v>474</v>
      </c>
      <c r="D41" s="273" t="s">
        <v>353</v>
      </c>
      <c r="E41" s="300" t="s">
        <v>345</v>
      </c>
      <c r="F41" s="301">
        <v>84</v>
      </c>
      <c r="G41" s="256">
        <v>543.36</v>
      </c>
      <c r="H41" s="256">
        <f t="shared" si="0"/>
        <v>45642.239999999998</v>
      </c>
      <c r="I41" s="243" t="s">
        <v>2155</v>
      </c>
    </row>
    <row r="42" spans="1:9" ht="15" customHeight="1" x14ac:dyDescent="0.2">
      <c r="C42" s="273" t="s">
        <v>478</v>
      </c>
      <c r="D42" s="273" t="s">
        <v>431</v>
      </c>
      <c r="E42" s="300" t="s">
        <v>345</v>
      </c>
      <c r="F42" s="301">
        <v>44</v>
      </c>
      <c r="G42" s="256">
        <v>793.32</v>
      </c>
      <c r="H42" s="256">
        <f t="shared" si="0"/>
        <v>34906.080000000002</v>
      </c>
      <c r="I42" s="243" t="s">
        <v>2155</v>
      </c>
    </row>
    <row r="43" spans="1:9" ht="15" customHeight="1" x14ac:dyDescent="0.2">
      <c r="C43" s="304"/>
      <c r="D43" s="304"/>
      <c r="E43" s="305"/>
      <c r="F43" s="306"/>
      <c r="G43" s="311" t="s">
        <v>1193</v>
      </c>
      <c r="H43" s="307">
        <f>SUM(H35:H42)</f>
        <v>424341.27</v>
      </c>
      <c r="I43" s="243"/>
    </row>
    <row r="44" spans="1:9" ht="14.25" x14ac:dyDescent="0.2">
      <c r="C44" s="317" t="s">
        <v>2203</v>
      </c>
      <c r="D44" s="317"/>
      <c r="E44" s="271"/>
      <c r="F44" s="269"/>
      <c r="G44" s="244"/>
      <c r="H44" s="244"/>
    </row>
    <row r="45" spans="1:9" x14ac:dyDescent="0.2">
      <c r="C45" s="273" t="s">
        <v>529</v>
      </c>
      <c r="D45" s="273" t="s">
        <v>530</v>
      </c>
      <c r="E45" s="300" t="s">
        <v>1</v>
      </c>
      <c r="F45" s="301">
        <v>20.25</v>
      </c>
      <c r="G45" s="256">
        <v>130.07</v>
      </c>
      <c r="H45" s="256">
        <f t="shared" ref="H45:H51" si="1">F45*G45</f>
        <v>2633.9175</v>
      </c>
    </row>
    <row r="46" spans="1:9" x14ac:dyDescent="0.2">
      <c r="C46" s="273" t="s">
        <v>531</v>
      </c>
      <c r="D46" s="273" t="s">
        <v>532</v>
      </c>
      <c r="E46" s="300" t="s">
        <v>2</v>
      </c>
      <c r="F46" s="301">
        <v>246</v>
      </c>
      <c r="G46" s="256">
        <v>155.12</v>
      </c>
      <c r="H46" s="256">
        <f t="shared" si="1"/>
        <v>38159.520000000004</v>
      </c>
    </row>
    <row r="47" spans="1:9" x14ac:dyDescent="0.2">
      <c r="C47" s="273" t="s">
        <v>533</v>
      </c>
      <c r="D47" s="273" t="s">
        <v>534</v>
      </c>
      <c r="E47" s="300" t="s">
        <v>1</v>
      </c>
      <c r="F47" s="301">
        <v>133.58000000000001</v>
      </c>
      <c r="G47" s="256">
        <v>444.81</v>
      </c>
      <c r="H47" s="256">
        <f t="shared" si="1"/>
        <v>59417.719800000006</v>
      </c>
    </row>
    <row r="48" spans="1:9" x14ac:dyDescent="0.2">
      <c r="C48" s="273" t="s">
        <v>535</v>
      </c>
      <c r="D48" s="273" t="s">
        <v>536</v>
      </c>
      <c r="E48" s="300" t="s">
        <v>1</v>
      </c>
      <c r="F48" s="301">
        <v>208.56</v>
      </c>
      <c r="G48" s="256">
        <v>404.71</v>
      </c>
      <c r="H48" s="256">
        <f t="shared" si="1"/>
        <v>84406.317599999995</v>
      </c>
    </row>
    <row r="49" spans="3:8" x14ac:dyDescent="0.2">
      <c r="C49" s="273" t="s">
        <v>539</v>
      </c>
      <c r="D49" s="273" t="s">
        <v>540</v>
      </c>
      <c r="E49" s="300" t="s">
        <v>19</v>
      </c>
      <c r="F49" s="301">
        <v>42.52</v>
      </c>
      <c r="G49" s="256">
        <v>321.60000000000002</v>
      </c>
      <c r="H49" s="256">
        <f t="shared" si="1"/>
        <v>13674.432000000003</v>
      </c>
    </row>
    <row r="50" spans="3:8" x14ac:dyDescent="0.2">
      <c r="C50" s="273" t="s">
        <v>541</v>
      </c>
      <c r="D50" s="273" t="s">
        <v>542</v>
      </c>
      <c r="E50" s="300" t="s">
        <v>1</v>
      </c>
      <c r="F50" s="301">
        <v>9.84</v>
      </c>
      <c r="G50" s="256">
        <v>404.71</v>
      </c>
      <c r="H50" s="256">
        <f t="shared" si="1"/>
        <v>3982.3463999999999</v>
      </c>
    </row>
    <row r="51" spans="3:8" x14ac:dyDescent="0.2">
      <c r="C51" s="273" t="s">
        <v>543</v>
      </c>
      <c r="D51" s="273" t="s">
        <v>544</v>
      </c>
      <c r="E51" s="300" t="s">
        <v>384</v>
      </c>
      <c r="F51" s="301">
        <v>78</v>
      </c>
      <c r="G51" s="256">
        <v>628.6</v>
      </c>
      <c r="H51" s="256">
        <f t="shared" si="1"/>
        <v>49030.8</v>
      </c>
    </row>
    <row r="52" spans="3:8" x14ac:dyDescent="0.2">
      <c r="G52" s="272" t="s">
        <v>1193</v>
      </c>
      <c r="H52" s="260">
        <f>SUM(H45:H51)</f>
        <v>251305.05330000003</v>
      </c>
    </row>
    <row r="53" spans="3:8" ht="14.25" x14ac:dyDescent="0.2">
      <c r="C53" s="317" t="s">
        <v>545</v>
      </c>
      <c r="D53" s="317"/>
    </row>
    <row r="54" spans="3:8" x14ac:dyDescent="0.2">
      <c r="C54" s="273" t="s">
        <v>546</v>
      </c>
      <c r="D54" s="273" t="s">
        <v>515</v>
      </c>
      <c r="E54" s="300" t="s">
        <v>1</v>
      </c>
      <c r="F54" s="301">
        <v>181.5</v>
      </c>
      <c r="G54" s="256">
        <v>266.35000000000002</v>
      </c>
      <c r="H54" s="256">
        <f t="shared" ref="H54:H63" si="2">F54*G54</f>
        <v>48342.525000000001</v>
      </c>
    </row>
    <row r="55" spans="3:8" x14ac:dyDescent="0.2">
      <c r="C55" s="273" t="s">
        <v>547</v>
      </c>
      <c r="D55" s="273" t="s">
        <v>548</v>
      </c>
      <c r="E55" s="300" t="s">
        <v>2</v>
      </c>
      <c r="F55" s="301">
        <v>85</v>
      </c>
      <c r="G55" s="256">
        <v>1082.28</v>
      </c>
      <c r="H55" s="256">
        <f t="shared" si="2"/>
        <v>91993.8</v>
      </c>
    </row>
    <row r="56" spans="3:8" x14ac:dyDescent="0.2">
      <c r="C56" s="273" t="s">
        <v>549</v>
      </c>
      <c r="D56" s="273" t="s">
        <v>517</v>
      </c>
      <c r="E56" s="300" t="s">
        <v>384</v>
      </c>
      <c r="F56" s="301">
        <v>82</v>
      </c>
      <c r="G56" s="256">
        <v>271.68</v>
      </c>
      <c r="H56" s="256">
        <f t="shared" si="2"/>
        <v>22277.760000000002</v>
      </c>
    </row>
    <row r="57" spans="3:8" x14ac:dyDescent="0.2">
      <c r="C57" s="273" t="s">
        <v>550</v>
      </c>
      <c r="D57" s="273" t="s">
        <v>551</v>
      </c>
      <c r="E57" s="300" t="s">
        <v>520</v>
      </c>
      <c r="F57" s="301">
        <v>74.400000000000006</v>
      </c>
      <c r="G57" s="256">
        <v>194.13</v>
      </c>
      <c r="H57" s="256">
        <f t="shared" si="2"/>
        <v>14443.272000000001</v>
      </c>
    </row>
    <row r="58" spans="3:8" x14ac:dyDescent="0.2">
      <c r="C58" s="273" t="s">
        <v>552</v>
      </c>
      <c r="D58" s="273" t="s">
        <v>553</v>
      </c>
      <c r="E58" s="300" t="s">
        <v>384</v>
      </c>
      <c r="F58" s="301">
        <v>47</v>
      </c>
      <c r="G58" s="256">
        <v>915.5</v>
      </c>
      <c r="H58" s="256">
        <f t="shared" si="2"/>
        <v>43028.5</v>
      </c>
    </row>
    <row r="59" spans="3:8" x14ac:dyDescent="0.2">
      <c r="C59" s="273" t="s">
        <v>554</v>
      </c>
      <c r="D59" s="273" t="s">
        <v>555</v>
      </c>
      <c r="E59" s="300" t="s">
        <v>2</v>
      </c>
      <c r="F59" s="301">
        <v>114.26</v>
      </c>
      <c r="G59" s="256">
        <v>225.95</v>
      </c>
      <c r="H59" s="256">
        <f t="shared" si="2"/>
        <v>25817.046999999999</v>
      </c>
    </row>
    <row r="60" spans="3:8" x14ac:dyDescent="0.2">
      <c r="C60" s="273" t="s">
        <v>556</v>
      </c>
      <c r="D60" s="273" t="s">
        <v>526</v>
      </c>
      <c r="E60" s="300" t="s">
        <v>1</v>
      </c>
      <c r="F60" s="301">
        <v>372.59</v>
      </c>
      <c r="G60" s="256">
        <v>160.04</v>
      </c>
      <c r="H60" s="256">
        <f t="shared" si="2"/>
        <v>59629.303599999992</v>
      </c>
    </row>
    <row r="61" spans="3:8" x14ac:dyDescent="0.2">
      <c r="C61" s="273" t="s">
        <v>557</v>
      </c>
      <c r="D61" s="273" t="s">
        <v>558</v>
      </c>
      <c r="E61" s="300" t="s">
        <v>1</v>
      </c>
      <c r="F61" s="301">
        <v>608.25</v>
      </c>
      <c r="G61" s="256">
        <v>160.04</v>
      </c>
      <c r="H61" s="256">
        <f t="shared" si="2"/>
        <v>97344.33</v>
      </c>
    </row>
    <row r="62" spans="3:8" x14ac:dyDescent="0.2">
      <c r="C62" s="273" t="s">
        <v>559</v>
      </c>
      <c r="D62" s="273" t="s">
        <v>560</v>
      </c>
      <c r="E62" s="300" t="s">
        <v>1</v>
      </c>
      <c r="F62" s="301">
        <v>52.88</v>
      </c>
      <c r="G62" s="256">
        <v>303.10000000000002</v>
      </c>
      <c r="H62" s="256">
        <f t="shared" si="2"/>
        <v>16027.928000000002</v>
      </c>
    </row>
    <row r="63" spans="3:8" x14ac:dyDescent="0.2">
      <c r="C63" s="273" t="s">
        <v>561</v>
      </c>
      <c r="D63" s="273" t="s">
        <v>562</v>
      </c>
      <c r="E63" s="300" t="s">
        <v>19</v>
      </c>
      <c r="F63" s="301">
        <v>32.79</v>
      </c>
      <c r="G63" s="256">
        <v>450.12</v>
      </c>
      <c r="H63" s="256">
        <f t="shared" si="2"/>
        <v>14759.434799999999</v>
      </c>
    </row>
    <row r="64" spans="3:8" x14ac:dyDescent="0.2">
      <c r="G64" s="272" t="s">
        <v>1193</v>
      </c>
      <c r="H64" s="260">
        <f>SUM(H54:H63)</f>
        <v>433663.90040000004</v>
      </c>
    </row>
    <row r="65" spans="3:8" ht="14.25" x14ac:dyDescent="0.2">
      <c r="C65" s="317" t="s">
        <v>571</v>
      </c>
      <c r="D65" s="317"/>
    </row>
    <row r="66" spans="3:8" x14ac:dyDescent="0.2">
      <c r="C66" s="273" t="s">
        <v>572</v>
      </c>
      <c r="D66" s="273" t="s">
        <v>573</v>
      </c>
      <c r="E66" s="300" t="s">
        <v>19</v>
      </c>
      <c r="F66" s="301">
        <v>46</v>
      </c>
      <c r="G66" s="256">
        <v>450.12</v>
      </c>
      <c r="H66" s="256">
        <f t="shared" ref="H66:H75" si="3">F66*G66</f>
        <v>20705.52</v>
      </c>
    </row>
    <row r="67" spans="3:8" x14ac:dyDescent="0.2">
      <c r="C67" s="273" t="s">
        <v>574</v>
      </c>
      <c r="D67" s="273" t="s">
        <v>575</v>
      </c>
      <c r="E67" s="300" t="s">
        <v>19</v>
      </c>
      <c r="F67" s="301">
        <v>45</v>
      </c>
      <c r="G67" s="256">
        <v>516.94000000000005</v>
      </c>
      <c r="H67" s="256">
        <f t="shared" si="3"/>
        <v>23262.300000000003</v>
      </c>
    </row>
    <row r="68" spans="3:8" x14ac:dyDescent="0.2">
      <c r="C68" s="273" t="s">
        <v>576</v>
      </c>
      <c r="D68" s="273" t="s">
        <v>577</v>
      </c>
      <c r="E68" s="300" t="s">
        <v>2</v>
      </c>
      <c r="F68" s="301">
        <v>30</v>
      </c>
      <c r="G68" s="256">
        <v>2786.78</v>
      </c>
      <c r="H68" s="256">
        <f t="shared" si="3"/>
        <v>83603.400000000009</v>
      </c>
    </row>
    <row r="69" spans="3:8" x14ac:dyDescent="0.2">
      <c r="C69" s="273" t="s">
        <v>578</v>
      </c>
      <c r="D69" s="273" t="s">
        <v>579</v>
      </c>
      <c r="E69" s="300" t="s">
        <v>2</v>
      </c>
      <c r="F69" s="301">
        <v>18</v>
      </c>
      <c r="G69" s="256">
        <v>76.03</v>
      </c>
      <c r="H69" s="256">
        <f t="shared" si="3"/>
        <v>1368.54</v>
      </c>
    </row>
    <row r="70" spans="3:8" x14ac:dyDescent="0.2">
      <c r="C70" s="273" t="s">
        <v>580</v>
      </c>
      <c r="D70" s="273" t="s">
        <v>581</v>
      </c>
      <c r="E70" s="300" t="s">
        <v>2</v>
      </c>
      <c r="F70" s="301">
        <v>10</v>
      </c>
      <c r="G70" s="256">
        <v>76.03</v>
      </c>
      <c r="H70" s="256">
        <f t="shared" si="3"/>
        <v>760.3</v>
      </c>
    </row>
    <row r="71" spans="3:8" x14ac:dyDescent="0.2">
      <c r="C71" s="273" t="s">
        <v>582</v>
      </c>
      <c r="D71" s="273" t="s">
        <v>583</v>
      </c>
      <c r="E71" s="300" t="s">
        <v>345</v>
      </c>
      <c r="F71" s="301">
        <v>12</v>
      </c>
      <c r="G71" s="256">
        <v>423.71</v>
      </c>
      <c r="H71" s="256">
        <f t="shared" si="3"/>
        <v>5084.5199999999995</v>
      </c>
    </row>
    <row r="72" spans="3:8" x14ac:dyDescent="0.2">
      <c r="C72" s="273" t="s">
        <v>584</v>
      </c>
      <c r="D72" s="273" t="s">
        <v>585</v>
      </c>
      <c r="E72" s="300" t="s">
        <v>2</v>
      </c>
      <c r="F72" s="301">
        <v>27</v>
      </c>
      <c r="G72" s="256">
        <v>76.03</v>
      </c>
      <c r="H72" s="256">
        <f t="shared" si="3"/>
        <v>2052.81</v>
      </c>
    </row>
    <row r="73" spans="3:8" x14ac:dyDescent="0.2">
      <c r="C73" s="273" t="s">
        <v>586</v>
      </c>
      <c r="D73" s="273" t="s">
        <v>587</v>
      </c>
      <c r="E73" s="300" t="s">
        <v>1</v>
      </c>
      <c r="F73" s="301">
        <v>29</v>
      </c>
      <c r="G73" s="256">
        <v>410.19</v>
      </c>
      <c r="H73" s="256">
        <f t="shared" si="3"/>
        <v>11895.51</v>
      </c>
    </row>
    <row r="74" spans="3:8" x14ac:dyDescent="0.2">
      <c r="C74" s="273" t="s">
        <v>588</v>
      </c>
      <c r="D74" s="273" t="s">
        <v>589</v>
      </c>
      <c r="E74" s="300" t="s">
        <v>345</v>
      </c>
      <c r="F74" s="301">
        <v>14</v>
      </c>
      <c r="G74" s="256">
        <v>2379.31</v>
      </c>
      <c r="H74" s="256">
        <f t="shared" si="3"/>
        <v>33310.339999999997</v>
      </c>
    </row>
    <row r="75" spans="3:8" x14ac:dyDescent="0.2">
      <c r="C75" s="273" t="s">
        <v>590</v>
      </c>
      <c r="D75" s="273" t="s">
        <v>591</v>
      </c>
      <c r="E75" s="300" t="s">
        <v>1</v>
      </c>
      <c r="F75" s="301">
        <v>95.12</v>
      </c>
      <c r="G75" s="256">
        <v>74.680000000000007</v>
      </c>
      <c r="H75" s="256">
        <f t="shared" si="3"/>
        <v>7103.5616000000009</v>
      </c>
    </row>
    <row r="76" spans="3:8" x14ac:dyDescent="0.2">
      <c r="G76" s="272" t="s">
        <v>1193</v>
      </c>
      <c r="H76" s="260">
        <f>SUM(H66:H75)</f>
        <v>189146.80160000001</v>
      </c>
    </row>
    <row r="77" spans="3:8" ht="14.25" x14ac:dyDescent="0.2">
      <c r="C77" s="317" t="s">
        <v>563</v>
      </c>
      <c r="D77" s="317"/>
    </row>
    <row r="78" spans="3:8" x14ac:dyDescent="0.2">
      <c r="C78" s="273" t="s">
        <v>564</v>
      </c>
      <c r="D78" s="273" t="s">
        <v>565</v>
      </c>
      <c r="E78" s="300" t="s">
        <v>566</v>
      </c>
      <c r="F78" s="301">
        <v>300</v>
      </c>
      <c r="G78" s="256">
        <v>416.84</v>
      </c>
      <c r="H78" s="256">
        <f t="shared" ref="H78:H80" si="4">F78*G78</f>
        <v>125051.99999999999</v>
      </c>
    </row>
    <row r="79" spans="3:8" x14ac:dyDescent="0.2">
      <c r="C79" s="273" t="s">
        <v>567</v>
      </c>
      <c r="D79" s="273" t="s">
        <v>568</v>
      </c>
      <c r="E79" s="300" t="s">
        <v>566</v>
      </c>
      <c r="F79" s="301">
        <v>300</v>
      </c>
      <c r="G79" s="256">
        <v>416.84</v>
      </c>
      <c r="H79" s="256">
        <f t="shared" si="4"/>
        <v>125051.99999999999</v>
      </c>
    </row>
    <row r="80" spans="3:8" x14ac:dyDescent="0.2">
      <c r="C80" s="273" t="s">
        <v>569</v>
      </c>
      <c r="D80" s="273" t="s">
        <v>570</v>
      </c>
      <c r="E80" s="300" t="s">
        <v>19</v>
      </c>
      <c r="F80" s="301">
        <v>1250.3599999999999</v>
      </c>
      <c r="G80" s="256">
        <v>173.9</v>
      </c>
      <c r="H80" s="256">
        <f t="shared" si="4"/>
        <v>217437.60399999999</v>
      </c>
    </row>
    <row r="81" spans="3:8" x14ac:dyDescent="0.2">
      <c r="G81" s="272" t="s">
        <v>1193</v>
      </c>
      <c r="H81" s="260">
        <f>SUM(H78:H80)</f>
        <v>467541.60399999993</v>
      </c>
    </row>
    <row r="82" spans="3:8" ht="14.25" x14ac:dyDescent="0.2">
      <c r="C82" s="317" t="s">
        <v>2206</v>
      </c>
      <c r="D82" s="317"/>
      <c r="G82" s="272"/>
      <c r="H82" s="313"/>
    </row>
    <row r="83" spans="3:8" x14ac:dyDescent="0.2">
      <c r="C83" s="273" t="s">
        <v>814</v>
      </c>
      <c r="D83" s="273" t="s">
        <v>815</v>
      </c>
      <c r="E83" s="300" t="s">
        <v>384</v>
      </c>
      <c r="F83" s="301">
        <v>1</v>
      </c>
      <c r="G83" s="256">
        <v>48368.61</v>
      </c>
      <c r="H83" s="256">
        <f t="shared" ref="H83:H86" si="5">F83*G83</f>
        <v>48368.61</v>
      </c>
    </row>
    <row r="84" spans="3:8" x14ac:dyDescent="0.2">
      <c r="C84" s="273" t="s">
        <v>816</v>
      </c>
      <c r="D84" s="273" t="s">
        <v>817</v>
      </c>
      <c r="E84" s="300" t="s">
        <v>2</v>
      </c>
      <c r="F84" s="301">
        <v>114.49</v>
      </c>
      <c r="G84" s="256">
        <v>2313.9699999999998</v>
      </c>
      <c r="H84" s="256">
        <f t="shared" si="5"/>
        <v>264926.42529999994</v>
      </c>
    </row>
    <row r="85" spans="3:8" x14ac:dyDescent="0.2">
      <c r="C85" s="273"/>
      <c r="D85" s="273" t="s">
        <v>818</v>
      </c>
      <c r="E85" s="300" t="s">
        <v>345</v>
      </c>
      <c r="F85" s="301">
        <v>1</v>
      </c>
      <c r="G85" s="256">
        <v>306776</v>
      </c>
      <c r="H85" s="256">
        <f t="shared" si="5"/>
        <v>306776</v>
      </c>
    </row>
    <row r="86" spans="3:8" x14ac:dyDescent="0.2">
      <c r="C86" s="273" t="s">
        <v>819</v>
      </c>
      <c r="D86" s="273" t="s">
        <v>820</v>
      </c>
      <c r="E86" s="300" t="s">
        <v>384</v>
      </c>
      <c r="F86" s="301">
        <v>22</v>
      </c>
      <c r="G86" s="256">
        <v>1377.03</v>
      </c>
      <c r="H86" s="256">
        <f t="shared" si="5"/>
        <v>30294.66</v>
      </c>
    </row>
    <row r="87" spans="3:8" x14ac:dyDescent="0.2">
      <c r="G87" s="272" t="s">
        <v>1193</v>
      </c>
      <c r="H87" s="260">
        <f>SUM(H84:H86)</f>
        <v>601997.08530000004</v>
      </c>
    </row>
    <row r="88" spans="3:8" x14ac:dyDescent="0.2">
      <c r="F88" s="312"/>
    </row>
    <row r="89" spans="3:8" x14ac:dyDescent="0.2">
      <c r="G89" s="272" t="s">
        <v>2142</v>
      </c>
      <c r="H89" s="299">
        <f>H33+H43+H52+H64+H76+H81+H87</f>
        <v>2484813.8393999999</v>
      </c>
    </row>
  </sheetData>
  <mergeCells count="7">
    <mergeCell ref="C77:D77"/>
    <mergeCell ref="C82:D82"/>
    <mergeCell ref="B8:H8"/>
    <mergeCell ref="C34:D34"/>
    <mergeCell ref="C44:D44"/>
    <mergeCell ref="C53:D53"/>
    <mergeCell ref="C65:D65"/>
  </mergeCell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7" zoomScale="90" zoomScaleNormal="90" workbookViewId="0">
      <selection activeCell="E23" sqref="E23"/>
    </sheetView>
  </sheetViews>
  <sheetFormatPr baseColWidth="10" defaultRowHeight="12.75" x14ac:dyDescent="0.2"/>
  <cols>
    <col min="2" max="2" width="13.140625" bestFit="1" customWidth="1"/>
    <col min="3" max="3" width="14.85546875" customWidth="1"/>
    <col min="4" max="4" width="45.42578125" bestFit="1" customWidth="1"/>
    <col min="5" max="5" width="63.5703125" customWidth="1"/>
    <col min="6" max="6" width="15.7109375" customWidth="1"/>
    <col min="7" max="7" width="13.28515625" bestFit="1" customWidth="1"/>
  </cols>
  <sheetData>
    <row r="1" spans="1:7" ht="15" x14ac:dyDescent="0.2">
      <c r="B1" s="13" t="s">
        <v>8</v>
      </c>
      <c r="C1" s="14" t="s">
        <v>21</v>
      </c>
      <c r="D1" s="8"/>
      <c r="E1" s="25"/>
      <c r="F1" s="31"/>
    </row>
    <row r="2" spans="1:7" ht="15" x14ac:dyDescent="0.2">
      <c r="B2" s="13" t="s">
        <v>14</v>
      </c>
      <c r="C2" s="14" t="s">
        <v>20</v>
      </c>
      <c r="D2" s="6"/>
      <c r="E2" s="26"/>
      <c r="F2" s="32"/>
    </row>
    <row r="3" spans="1:7" ht="15" x14ac:dyDescent="0.2">
      <c r="B3" s="13" t="s">
        <v>9</v>
      </c>
      <c r="C3" s="14">
        <v>126</v>
      </c>
      <c r="D3" s="6"/>
      <c r="E3" s="26"/>
      <c r="F3" s="32"/>
    </row>
    <row r="4" spans="1:7" ht="15" x14ac:dyDescent="0.2">
      <c r="B4" s="13"/>
      <c r="C4" s="14"/>
      <c r="D4" s="6"/>
      <c r="E4" s="26"/>
      <c r="F4" s="32"/>
    </row>
    <row r="5" spans="1:7" ht="15" x14ac:dyDescent="0.2">
      <c r="B5" s="13" t="s">
        <v>13</v>
      </c>
      <c r="C5" s="5" t="s">
        <v>2151</v>
      </c>
      <c r="D5" s="6"/>
      <c r="E5" s="26"/>
      <c r="F5" s="32"/>
    </row>
    <row r="6" spans="1:7" ht="15.75" x14ac:dyDescent="0.25">
      <c r="B6" s="1"/>
      <c r="C6" s="16" t="s">
        <v>12</v>
      </c>
      <c r="D6" s="6"/>
      <c r="E6" s="15" t="s">
        <v>11</v>
      </c>
      <c r="F6" s="39"/>
    </row>
    <row r="7" spans="1:7" ht="13.5" thickBot="1" x14ac:dyDescent="0.25">
      <c r="B7" s="4"/>
      <c r="C7" s="1"/>
      <c r="D7" s="8"/>
      <c r="E7" s="7"/>
      <c r="F7" s="33"/>
    </row>
    <row r="8" spans="1:7" ht="15.75" thickBot="1" x14ac:dyDescent="0.25">
      <c r="B8" s="318" t="s">
        <v>10</v>
      </c>
      <c r="C8" s="319"/>
      <c r="D8" s="319"/>
      <c r="E8" s="319"/>
      <c r="F8" s="320"/>
    </row>
    <row r="9" spans="1:7" ht="9" customHeight="1" x14ac:dyDescent="0.3">
      <c r="B9" s="4"/>
      <c r="C9" s="1"/>
      <c r="D9" s="12"/>
      <c r="E9" s="27"/>
      <c r="F9" s="34"/>
    </row>
    <row r="10" spans="1:7" ht="14.25" x14ac:dyDescent="0.2">
      <c r="B10" s="9" t="s">
        <v>2149</v>
      </c>
      <c r="C10" s="10"/>
      <c r="D10" s="10" t="s">
        <v>3</v>
      </c>
      <c r="E10" s="11" t="s">
        <v>2148</v>
      </c>
      <c r="F10" s="35" t="s">
        <v>6</v>
      </c>
    </row>
    <row r="11" spans="1:7" x14ac:dyDescent="0.2">
      <c r="A11" s="242"/>
      <c r="B11" s="262">
        <v>2</v>
      </c>
      <c r="C11" s="251" t="s">
        <v>2150</v>
      </c>
      <c r="D11" s="255" t="s">
        <v>2153</v>
      </c>
      <c r="E11" s="255" t="s">
        <v>2152</v>
      </c>
      <c r="F11" s="256">
        <v>116818.12479999999</v>
      </c>
    </row>
    <row r="12" spans="1:7" ht="24.75" customHeight="1" x14ac:dyDescent="0.2">
      <c r="A12" s="243"/>
      <c r="B12" s="246"/>
      <c r="C12" s="252"/>
      <c r="D12" s="257" t="s">
        <v>2158</v>
      </c>
      <c r="E12" s="257" t="s">
        <v>2155</v>
      </c>
      <c r="F12" s="256">
        <v>424341.27</v>
      </c>
      <c r="G12" s="299">
        <f>SUM(F11:F12)</f>
        <v>541159.39480000001</v>
      </c>
    </row>
    <row r="13" spans="1:7" ht="15" customHeight="1" x14ac:dyDescent="0.2">
      <c r="A13" s="243"/>
      <c r="B13" s="246"/>
      <c r="C13" s="252"/>
      <c r="D13" s="257" t="s">
        <v>2156</v>
      </c>
      <c r="E13" s="257" t="s">
        <v>2157</v>
      </c>
      <c r="F13" s="256">
        <v>227194.79342112</v>
      </c>
    </row>
    <row r="14" spans="1:7" ht="14.25" customHeight="1" x14ac:dyDescent="0.2">
      <c r="A14" s="243"/>
      <c r="B14" s="246"/>
      <c r="C14" s="252"/>
      <c r="D14" s="257" t="s">
        <v>2161</v>
      </c>
      <c r="E14" s="257" t="s">
        <v>2163</v>
      </c>
      <c r="F14" s="256">
        <v>251305.05330000003</v>
      </c>
    </row>
    <row r="15" spans="1:7" x14ac:dyDescent="0.2">
      <c r="B15" s="247"/>
      <c r="C15" s="253"/>
      <c r="D15" s="258" t="s">
        <v>2159</v>
      </c>
      <c r="E15" s="255" t="s">
        <v>2152</v>
      </c>
      <c r="F15" s="256">
        <v>433663.90040000004</v>
      </c>
    </row>
    <row r="16" spans="1:7" x14ac:dyDescent="0.2">
      <c r="B16" s="247"/>
      <c r="C16" s="253"/>
      <c r="D16" s="258" t="s">
        <v>2160</v>
      </c>
      <c r="E16" s="255" t="s">
        <v>2152</v>
      </c>
      <c r="F16" s="256">
        <v>189146.80160000001</v>
      </c>
    </row>
    <row r="17" spans="2:6" x14ac:dyDescent="0.2">
      <c r="B17" s="247"/>
      <c r="C17" s="253"/>
      <c r="D17" s="258" t="s">
        <v>2162</v>
      </c>
      <c r="E17" s="255" t="s">
        <v>2152</v>
      </c>
      <c r="F17" s="259">
        <v>467541.60399999993</v>
      </c>
    </row>
    <row r="18" spans="2:6" x14ac:dyDescent="0.2">
      <c r="B18" s="248"/>
      <c r="C18" s="254"/>
      <c r="D18" s="249"/>
      <c r="E18" s="250" t="s">
        <v>1193</v>
      </c>
      <c r="F18" s="260">
        <f>SUM(F11:F17)</f>
        <v>2110011.5475211199</v>
      </c>
    </row>
    <row r="19" spans="2:6" ht="25.5" x14ac:dyDescent="0.2">
      <c r="B19" s="245">
        <v>5</v>
      </c>
      <c r="C19" s="261" t="s">
        <v>2165</v>
      </c>
      <c r="D19" s="258" t="s">
        <v>2159</v>
      </c>
      <c r="E19" s="257" t="s">
        <v>2164</v>
      </c>
      <c r="F19" s="256">
        <v>650365.6952999999</v>
      </c>
    </row>
    <row r="20" spans="2:6" ht="25.5" x14ac:dyDescent="0.2">
      <c r="B20" s="246"/>
      <c r="C20" s="252"/>
      <c r="D20" s="257" t="s">
        <v>2166</v>
      </c>
      <c r="E20" s="257" t="s">
        <v>2167</v>
      </c>
      <c r="F20" s="256">
        <v>478950.40000000002</v>
      </c>
    </row>
    <row r="21" spans="2:6" x14ac:dyDescent="0.2">
      <c r="B21" s="248"/>
      <c r="C21" s="254"/>
      <c r="D21" s="249"/>
      <c r="E21" s="250" t="s">
        <v>1193</v>
      </c>
      <c r="F21" s="260">
        <f>SUM(F19:F20)</f>
        <v>1129316.0952999999</v>
      </c>
    </row>
    <row r="22" spans="2:6" ht="25.5" x14ac:dyDescent="0.2">
      <c r="B22" s="262">
        <v>7</v>
      </c>
      <c r="C22" s="261" t="s">
        <v>2170</v>
      </c>
      <c r="D22" s="257" t="s">
        <v>2168</v>
      </c>
      <c r="E22" s="257" t="s">
        <v>2169</v>
      </c>
      <c r="F22" s="256">
        <v>362081.72359999991</v>
      </c>
    </row>
    <row r="23" spans="2:6" x14ac:dyDescent="0.2">
      <c r="B23" s="248"/>
      <c r="C23" s="254"/>
      <c r="D23" s="249"/>
      <c r="E23" s="250" t="s">
        <v>1193</v>
      </c>
      <c r="F23" s="260">
        <f>SUM(F22:F22)</f>
        <v>362081.72359999991</v>
      </c>
    </row>
    <row r="24" spans="2:6" ht="38.25" x14ac:dyDescent="0.2">
      <c r="B24" s="262">
        <v>10</v>
      </c>
      <c r="C24" s="261" t="s">
        <v>2171</v>
      </c>
      <c r="D24" s="257" t="s">
        <v>2173</v>
      </c>
      <c r="E24" s="257" t="s">
        <v>2172</v>
      </c>
      <c r="F24" s="256">
        <v>2006129.8016000013</v>
      </c>
    </row>
    <row r="25" spans="2:6" x14ac:dyDescent="0.2">
      <c r="B25" s="248"/>
      <c r="C25" s="254"/>
      <c r="D25" s="249"/>
      <c r="E25" s="250" t="s">
        <v>1193</v>
      </c>
      <c r="F25" s="260">
        <f>SUM(F24:F24)</f>
        <v>2006129.8016000013</v>
      </c>
    </row>
    <row r="27" spans="2:6" x14ac:dyDescent="0.2">
      <c r="E27" s="267" t="s">
        <v>2142</v>
      </c>
      <c r="F27" s="260">
        <f>F18+F21+F23+F25</f>
        <v>5607539.168021122</v>
      </c>
    </row>
  </sheetData>
  <mergeCells count="1">
    <mergeCell ref="B8:F8"/>
  </mergeCells>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ONE PUEBLA</vt:lpstr>
      <vt:lpstr>CONCEPTOS ADICIONALES</vt:lpstr>
      <vt:lpstr>RESUMEN</vt:lpstr>
      <vt:lpstr>'ONE PUEBLA'!Área_de_impresión</vt:lpstr>
      <vt:lpstr>'ONE PUEBLA'!Títulos_a_imprimir</vt:lpstr>
    </vt:vector>
  </TitlesOfParts>
  <Company>TECHDEBA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CATALOGO OBRA CIVIL</dc:title>
  <dc:creator>TECHDEBA</dc:creator>
  <cp:lastModifiedBy>ricardo marquez ortiz</cp:lastModifiedBy>
  <cp:lastPrinted>2013-06-24T21:44:18Z</cp:lastPrinted>
  <dcterms:created xsi:type="dcterms:W3CDTF">2013-04-17T14:36:13Z</dcterms:created>
  <dcterms:modified xsi:type="dcterms:W3CDTF">2016-01-28T04:49:35Z</dcterms:modified>
</cp:coreProperties>
</file>