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-01\Documents\SEMIG\Projetos\consumo_energia\"/>
    </mc:Choice>
  </mc:AlternateContent>
  <xr:revisionPtr revIDLastSave="0" documentId="8_{387283E8-7B0E-4CBE-B15B-E9ABA0EC9AE0}" xr6:coauthVersionLast="47" xr6:coauthVersionMax="47" xr10:uidLastSave="{00000000-0000-0000-0000-000000000000}"/>
  <bookViews>
    <workbookView xWindow="-108" yWindow="-108" windowWidth="23256" windowHeight="12456" xr2:uid="{B4D79D51-FE68-4DB0-B6DF-C00D1F66E17D}"/>
  </bookViews>
  <sheets>
    <sheet name="Planilha de Consumo" sheetId="1" r:id="rId1"/>
    <sheet name="Resultado" sheetId="3" r:id="rId2"/>
    <sheet name="Base de dados" sheetId="2" r:id="rId3"/>
  </sheets>
  <definedNames>
    <definedName name="_xlnm._FilterDatabase" localSheetId="2" hidden="1">'Base de dados'!$B$3:$B$3</definedName>
    <definedName name="_xlnm._FilterDatabase" localSheetId="0" hidden="1">'Planilha de Consumo'!$B$6:$I$35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B4" i="2" a="1"/>
  <c r="B4" i="2" s="1"/>
  <c r="H5" i="1"/>
  <c r="C7" i="3" l="1"/>
  <c r="D7" i="3" s="1"/>
  <c r="C6" i="3"/>
  <c r="D6" i="3" s="1"/>
  <c r="C5" i="3"/>
  <c r="D5" i="3" s="1"/>
  <c r="I32" i="1"/>
  <c r="I11" i="1"/>
  <c r="I16" i="1"/>
  <c r="I24" i="1"/>
  <c r="I31" i="1"/>
  <c r="I19" i="1"/>
  <c r="I34" i="1"/>
  <c r="I33" i="1"/>
  <c r="I9" i="1"/>
  <c r="I15" i="1"/>
  <c r="I30" i="1"/>
  <c r="I22" i="1"/>
  <c r="I14" i="1"/>
  <c r="I27" i="1"/>
  <c r="I26" i="1"/>
  <c r="I10" i="1"/>
  <c r="I17" i="1"/>
  <c r="I7" i="1"/>
  <c r="I29" i="1"/>
  <c r="I21" i="1"/>
  <c r="I13" i="1"/>
  <c r="I18" i="1"/>
  <c r="I25" i="1"/>
  <c r="I8" i="1"/>
  <c r="I23" i="1"/>
  <c r="I28" i="1"/>
  <c r="I20" i="1"/>
  <c r="I12" i="1"/>
  <c r="I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<sst xmlns="http://schemas.openxmlformats.org/spreadsheetml/2006/main" count="42" uniqueCount="40">
  <si>
    <t>Nº</t>
  </si>
  <si>
    <t>Aparelho</t>
  </si>
  <si>
    <t>Dias / Mês</t>
  </si>
  <si>
    <t>Consumo (kWh/mês)</t>
  </si>
  <si>
    <t>Tarifa Base sem tributação (R$)</t>
  </si>
  <si>
    <t>Geladeira (frost free)</t>
  </si>
  <si>
    <t>Freezer horizontal/vertical</t>
  </si>
  <si>
    <t>Micro-ondas</t>
  </si>
  <si>
    <t>Forno elétrico</t>
  </si>
  <si>
    <t>Fogão elétrico (boca)</t>
  </si>
  <si>
    <t>Lava-louças</t>
  </si>
  <si>
    <t>Liquidificador</t>
  </si>
  <si>
    <t>Batedeira</t>
  </si>
  <si>
    <t>Cafeteira elétrica</t>
  </si>
  <si>
    <t>Sanduicheira / Grill</t>
  </si>
  <si>
    <t>Torradeira</t>
  </si>
  <si>
    <t>Máquina de lavar roupas</t>
  </si>
  <si>
    <t>Centrífuga</t>
  </si>
  <si>
    <t>Secadora de roupas</t>
  </si>
  <si>
    <t>Ferro de passar</t>
  </si>
  <si>
    <t>Televisão LED</t>
  </si>
  <si>
    <t>Aparelho de som</t>
  </si>
  <si>
    <t>Videogame</t>
  </si>
  <si>
    <t>Computador de mesa (desktop)</t>
  </si>
  <si>
    <t>Notebook</t>
  </si>
  <si>
    <t>Carregador de celular</t>
  </si>
  <si>
    <t>Ar-condicionado (janela/split)</t>
  </si>
  <si>
    <t>Ventilador de mesa/teto</t>
  </si>
  <si>
    <t>Aquecedor elétrico</t>
  </si>
  <si>
    <t>Desumidificador</t>
  </si>
  <si>
    <t>Lâmpada incandescente</t>
  </si>
  <si>
    <t>Lâmpada fluorescente</t>
  </si>
  <si>
    <t>Lâmpada LED</t>
  </si>
  <si>
    <t>Quantidade</t>
  </si>
  <si>
    <t>Horas / Dia</t>
  </si>
  <si>
    <t>Valor a pagar (R$)</t>
  </si>
  <si>
    <t>Total (R$)</t>
  </si>
  <si>
    <t>Potência (W)</t>
  </si>
  <si>
    <t>Equipamentos</t>
  </si>
  <si>
    <t>Ranking dos 3º equipamentos de maior consumo (kWh/mês)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</si>
</sst>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R$&quot;\ * #,##0.00000_-;\-&quot;R$&quot;\ * #,##0.00000_-;_-&quot;R$&quot;\ * &quot;-&quot;??_-;_-@_-"/>
    <numFmt numFmtId="165" formatCode="_-&quot;R$&quot;\ * #,##0.00_-;\-&quot;R$&quot;\ * #,##0.00_-;_-&quot;R$&quot;\ * &quot;-&quot;???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4" fontId="0" fillId="0" borderId="0" xfId="1" applyFont="1"/>
    <xf numFmtId="0" fontId="0" fillId="0" borderId="0" xfId="0" applyAlignment="1">
      <alignment horizontal="center" vertical="center"/>
    </xf>
    <xf numFmtId="44" fontId="0" fillId="0" borderId="0" xfId="0" applyNumberFormat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165" fontId="0" fillId="6" borderId="1" xfId="0" applyNumberFormat="1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165" fontId="0" fillId="8" borderId="1" xfId="0" applyNumberFormat="1" applyFill="1" applyBorder="1"/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164" fontId="0" fillId="7" borderId="2" xfId="1" applyNumberFormat="1" applyFont="1" applyFill="1" applyBorder="1" applyAlignment="1">
      <alignment horizontal="center"/>
    </xf>
    <xf numFmtId="164" fontId="0" fillId="7" borderId="3" xfId="1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'Planilha de Consumo'!$H$6</c:f>
              <c:strCache>
                <c:ptCount val="1"/>
                <c:pt idx="0">
                  <c:v>Consumo (kWh/mês)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'Planilha de Consumo'!$C$7:$C$34</c:f>
              <c:strCache>
                <c:ptCount val="28"/>
                <c:pt idx="0">
                  <c:v>Geladeira (frost free)</c:v>
                </c:pt>
                <c:pt idx="1">
                  <c:v>Freezer horizontal/vertical</c:v>
                </c:pt>
                <c:pt idx="2">
                  <c:v>Micro-ondas</c:v>
                </c:pt>
                <c:pt idx="3">
                  <c:v>Forno elétrico</c:v>
                </c:pt>
                <c:pt idx="4">
                  <c:v>Fogão elétrico (boca)</c:v>
                </c:pt>
                <c:pt idx="5">
                  <c:v>Lava-louças</c:v>
                </c:pt>
                <c:pt idx="6">
                  <c:v>Liquidificador</c:v>
                </c:pt>
                <c:pt idx="7">
                  <c:v>Batedeira</c:v>
                </c:pt>
                <c:pt idx="8">
                  <c:v>Cafeteira elétrica</c:v>
                </c:pt>
                <c:pt idx="9">
                  <c:v>Sanduicheira / Grill</c:v>
                </c:pt>
                <c:pt idx="10">
                  <c:v>Torradeira</c:v>
                </c:pt>
                <c:pt idx="11">
                  <c:v>Máquina de lavar roupas</c:v>
                </c:pt>
                <c:pt idx="12">
                  <c:v>Centrífuga</c:v>
                </c:pt>
                <c:pt idx="13">
                  <c:v>Secadora de roupas</c:v>
                </c:pt>
                <c:pt idx="14">
                  <c:v>Ferro de passar</c:v>
                </c:pt>
                <c:pt idx="15">
                  <c:v>Televisão LED</c:v>
                </c:pt>
                <c:pt idx="16">
                  <c:v>Aparelho de som</c:v>
                </c:pt>
                <c:pt idx="17">
                  <c:v>Videogame</c:v>
                </c:pt>
                <c:pt idx="18">
                  <c:v>Computador de mesa (desktop)</c:v>
                </c:pt>
                <c:pt idx="19">
                  <c:v>Notebook</c:v>
                </c:pt>
                <c:pt idx="20">
                  <c:v>Carregador de celular</c:v>
                </c:pt>
                <c:pt idx="21">
                  <c:v>Ar-condicionado (janela/split)</c:v>
                </c:pt>
                <c:pt idx="22">
                  <c:v>Ventilador de mesa/teto</c:v>
                </c:pt>
                <c:pt idx="23">
                  <c:v>Aquecedor elétrico</c:v>
                </c:pt>
                <c:pt idx="24">
                  <c:v>Desumidificador</c:v>
                </c:pt>
                <c:pt idx="25">
                  <c:v>Lâmpada incandescente</c:v>
                </c:pt>
                <c:pt idx="26">
                  <c:v>Lâmpada fluorescente</c:v>
                </c:pt>
                <c:pt idx="27">
                  <c:v>Lâmpada LED</c:v>
                </c:pt>
              </c:strCache>
            </c:strRef>
          </c:cat>
          <c:val>
            <c:numRef>
              <c:f>'Planilha de Consumo'!$H$7:$H$34</c:f>
              <c:numCache>
                <c:formatCode>General</c:formatCode>
                <c:ptCount val="28"/>
                <c:pt idx="0">
                  <c:v>216</c:v>
                </c:pt>
                <c:pt idx="1">
                  <c:v>0</c:v>
                </c:pt>
                <c:pt idx="2">
                  <c:v>30</c:v>
                </c:pt>
                <c:pt idx="3">
                  <c:v>0</c:v>
                </c:pt>
                <c:pt idx="4">
                  <c:v>120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B4-49E1-9411-861F0CF73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3961935"/>
        <c:axId val="51396235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'Planilha de Consumo'!$E$6</c15:sqref>
                        </c15:formulaRef>
                      </c:ext>
                    </c:extLst>
                    <c:strCache>
                      <c:ptCount val="1"/>
                      <c:pt idx="0">
                        <c:v>Quantidade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'Planilha de Consumo'!$C$7:$C$34</c15:sqref>
                        </c15:formulaRef>
                      </c:ext>
                    </c:extLst>
                    <c:strCache>
                      <c:ptCount val="28"/>
                      <c:pt idx="0">
                        <c:v>Geladeira (frost free)</c:v>
                      </c:pt>
                      <c:pt idx="1">
                        <c:v>Freezer horizontal/vertical</c:v>
                      </c:pt>
                      <c:pt idx="2">
                        <c:v>Micro-ondas</c:v>
                      </c:pt>
                      <c:pt idx="3">
                        <c:v>Forno elétrico</c:v>
                      </c:pt>
                      <c:pt idx="4">
                        <c:v>Fogão elétrico (boca)</c:v>
                      </c:pt>
                      <c:pt idx="5">
                        <c:v>Lava-louças</c:v>
                      </c:pt>
                      <c:pt idx="6">
                        <c:v>Liquidificador</c:v>
                      </c:pt>
                      <c:pt idx="7">
                        <c:v>Batedeira</c:v>
                      </c:pt>
                      <c:pt idx="8">
                        <c:v>Cafeteira elétrica</c:v>
                      </c:pt>
                      <c:pt idx="9">
                        <c:v>Sanduicheira / Grill</c:v>
                      </c:pt>
                      <c:pt idx="10">
                        <c:v>Torradeira</c:v>
                      </c:pt>
                      <c:pt idx="11">
                        <c:v>Máquina de lavar roupas</c:v>
                      </c:pt>
                      <c:pt idx="12">
                        <c:v>Centrífuga</c:v>
                      </c:pt>
                      <c:pt idx="13">
                        <c:v>Secadora de roupas</c:v>
                      </c:pt>
                      <c:pt idx="14">
                        <c:v>Ferro de passar</c:v>
                      </c:pt>
                      <c:pt idx="15">
                        <c:v>Televisão LED</c:v>
                      </c:pt>
                      <c:pt idx="16">
                        <c:v>Aparelho de som</c:v>
                      </c:pt>
                      <c:pt idx="17">
                        <c:v>Videogame</c:v>
                      </c:pt>
                      <c:pt idx="18">
                        <c:v>Computador de mesa (desktop)</c:v>
                      </c:pt>
                      <c:pt idx="19">
                        <c:v>Notebook</c:v>
                      </c:pt>
                      <c:pt idx="20">
                        <c:v>Carregador de celular</c:v>
                      </c:pt>
                      <c:pt idx="21">
                        <c:v>Ar-condicionado (janela/split)</c:v>
                      </c:pt>
                      <c:pt idx="22">
                        <c:v>Ventilador de mesa/teto</c:v>
                      </c:pt>
                      <c:pt idx="23">
                        <c:v>Aquecedor elétrico</c:v>
                      </c:pt>
                      <c:pt idx="24">
                        <c:v>Desumidificador</c:v>
                      </c:pt>
                      <c:pt idx="25">
                        <c:v>Lâmpada incandescente</c:v>
                      </c:pt>
                      <c:pt idx="26">
                        <c:v>Lâmpada fluorescente</c:v>
                      </c:pt>
                      <c:pt idx="27">
                        <c:v>Lâmpada LED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'Planilha de Consumo'!$E$7:$E$34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3B4-49E1-9411-861F0CF73F9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'Planilha de Consumo'!$F$6</c15:sqref>
                        </c15:formulaRef>
                      </c:ext>
                    </c:extLst>
                    <c:strCache>
                      <c:ptCount val="1"/>
                      <c:pt idx="0">
                        <c:v>Horas / Dia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'Planilha de Consumo'!$C$7:$C$34</c15:sqref>
                        </c15:formulaRef>
                      </c:ext>
                    </c:extLst>
                    <c:strCache>
                      <c:ptCount val="28"/>
                      <c:pt idx="0">
                        <c:v>Geladeira (frost free)</c:v>
                      </c:pt>
                      <c:pt idx="1">
                        <c:v>Freezer horizontal/vertical</c:v>
                      </c:pt>
                      <c:pt idx="2">
                        <c:v>Micro-ondas</c:v>
                      </c:pt>
                      <c:pt idx="3">
                        <c:v>Forno elétrico</c:v>
                      </c:pt>
                      <c:pt idx="4">
                        <c:v>Fogão elétrico (boca)</c:v>
                      </c:pt>
                      <c:pt idx="5">
                        <c:v>Lava-louças</c:v>
                      </c:pt>
                      <c:pt idx="6">
                        <c:v>Liquidificador</c:v>
                      </c:pt>
                      <c:pt idx="7">
                        <c:v>Batedeira</c:v>
                      </c:pt>
                      <c:pt idx="8">
                        <c:v>Cafeteira elétrica</c:v>
                      </c:pt>
                      <c:pt idx="9">
                        <c:v>Sanduicheira / Grill</c:v>
                      </c:pt>
                      <c:pt idx="10">
                        <c:v>Torradeira</c:v>
                      </c:pt>
                      <c:pt idx="11">
                        <c:v>Máquina de lavar roupas</c:v>
                      </c:pt>
                      <c:pt idx="12">
                        <c:v>Centrífuga</c:v>
                      </c:pt>
                      <c:pt idx="13">
                        <c:v>Secadora de roupas</c:v>
                      </c:pt>
                      <c:pt idx="14">
                        <c:v>Ferro de passar</c:v>
                      </c:pt>
                      <c:pt idx="15">
                        <c:v>Televisão LED</c:v>
                      </c:pt>
                      <c:pt idx="16">
                        <c:v>Aparelho de som</c:v>
                      </c:pt>
                      <c:pt idx="17">
                        <c:v>Videogame</c:v>
                      </c:pt>
                      <c:pt idx="18">
                        <c:v>Computador de mesa (desktop)</c:v>
                      </c:pt>
                      <c:pt idx="19">
                        <c:v>Notebook</c:v>
                      </c:pt>
                      <c:pt idx="20">
                        <c:v>Carregador de celular</c:v>
                      </c:pt>
                      <c:pt idx="21">
                        <c:v>Ar-condicionado (janela/split)</c:v>
                      </c:pt>
                      <c:pt idx="22">
                        <c:v>Ventilador de mesa/teto</c:v>
                      </c:pt>
                      <c:pt idx="23">
                        <c:v>Aquecedor elétrico</c:v>
                      </c:pt>
                      <c:pt idx="24">
                        <c:v>Desumidificador</c:v>
                      </c:pt>
                      <c:pt idx="25">
                        <c:v>Lâmpada incandescente</c:v>
                      </c:pt>
                      <c:pt idx="26">
                        <c:v>Lâmpada fluorescente</c:v>
                      </c:pt>
                      <c:pt idx="27">
                        <c:v>Lâmpada LED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'Planilha de Consumo'!$F$7:$F$34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24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B4-49E1-9411-861F0CF73F9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'Planilha de Consumo'!$G$6</c15:sqref>
                        </c15:formulaRef>
                      </c:ext>
                    </c:extLst>
                    <c:strCache>
                      <c:ptCount val="1"/>
                      <c:pt idx="0">
                        <c:v>Dias / Mês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'Planilha de Consumo'!$C$7:$C$34</c15:sqref>
                        </c15:formulaRef>
                      </c:ext>
                    </c:extLst>
                    <c:strCache>
                      <c:ptCount val="28"/>
                      <c:pt idx="0">
                        <c:v>Geladeira (frost free)</c:v>
                      </c:pt>
                      <c:pt idx="1">
                        <c:v>Freezer horizontal/vertical</c:v>
                      </c:pt>
                      <c:pt idx="2">
                        <c:v>Micro-ondas</c:v>
                      </c:pt>
                      <c:pt idx="3">
                        <c:v>Forno elétrico</c:v>
                      </c:pt>
                      <c:pt idx="4">
                        <c:v>Fogão elétrico (boca)</c:v>
                      </c:pt>
                      <c:pt idx="5">
                        <c:v>Lava-louças</c:v>
                      </c:pt>
                      <c:pt idx="6">
                        <c:v>Liquidificador</c:v>
                      </c:pt>
                      <c:pt idx="7">
                        <c:v>Batedeira</c:v>
                      </c:pt>
                      <c:pt idx="8">
                        <c:v>Cafeteira elétrica</c:v>
                      </c:pt>
                      <c:pt idx="9">
                        <c:v>Sanduicheira / Grill</c:v>
                      </c:pt>
                      <c:pt idx="10">
                        <c:v>Torradeira</c:v>
                      </c:pt>
                      <c:pt idx="11">
                        <c:v>Máquina de lavar roupas</c:v>
                      </c:pt>
                      <c:pt idx="12">
                        <c:v>Centrífuga</c:v>
                      </c:pt>
                      <c:pt idx="13">
                        <c:v>Secadora de roupas</c:v>
                      </c:pt>
                      <c:pt idx="14">
                        <c:v>Ferro de passar</c:v>
                      </c:pt>
                      <c:pt idx="15">
                        <c:v>Televisão LED</c:v>
                      </c:pt>
                      <c:pt idx="16">
                        <c:v>Aparelho de som</c:v>
                      </c:pt>
                      <c:pt idx="17">
                        <c:v>Videogame</c:v>
                      </c:pt>
                      <c:pt idx="18">
                        <c:v>Computador de mesa (desktop)</c:v>
                      </c:pt>
                      <c:pt idx="19">
                        <c:v>Notebook</c:v>
                      </c:pt>
                      <c:pt idx="20">
                        <c:v>Carregador de celular</c:v>
                      </c:pt>
                      <c:pt idx="21">
                        <c:v>Ar-condicionado (janela/split)</c:v>
                      </c:pt>
                      <c:pt idx="22">
                        <c:v>Ventilador de mesa/teto</c:v>
                      </c:pt>
                      <c:pt idx="23">
                        <c:v>Aquecedor elétrico</c:v>
                      </c:pt>
                      <c:pt idx="24">
                        <c:v>Desumidificador</c:v>
                      </c:pt>
                      <c:pt idx="25">
                        <c:v>Lâmpada incandescente</c:v>
                      </c:pt>
                      <c:pt idx="26">
                        <c:v>Lâmpada fluorescente</c:v>
                      </c:pt>
                      <c:pt idx="27">
                        <c:v>Lâmpada LED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'Planilha de Consumo'!$G$7:$G$34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30</c:v>
                      </c:pt>
                      <c:pt idx="1">
                        <c:v>0</c:v>
                      </c:pt>
                      <c:pt idx="2">
                        <c:v>20</c:v>
                      </c:pt>
                      <c:pt idx="3">
                        <c:v>0</c:v>
                      </c:pt>
                      <c:pt idx="4">
                        <c:v>30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30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B4-49E1-9411-861F0CF73F93}"/>
                  </c:ext>
                </c:extLst>
              </c15:ser>
            </c15:filteredBarSeries>
          </c:ext>
        </c:extLst>
      </c:barChart>
      <c:catAx>
        <c:axId val="51396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962351"/>
        <c:crosses val="autoZero"/>
        <c:auto val="1"/>
        <c:lblAlgn val="ctr"/>
        <c:lblOffset val="100"/>
        <c:noMultiLvlLbl val="0"/>
      </c:catAx>
      <c:valAx>
        <c:axId val="51396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96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>
        <a:lumMod val="7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</xdr:row>
      <xdr:rowOff>160020</xdr:rowOff>
    </xdr:from>
    <xdr:to>
      <xdr:col>12</xdr:col>
      <xdr:colOff>411480</xdr:colOff>
      <xdr:row>27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FD0050-1FF0-45B1-8A34-8D23AAA56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C097-04FB-448A-A61B-E562368C433C}">
  <dimension ref="B5:I42"/>
  <sheetViews>
    <sheetView showGridLines="0" tabSelected="1" topLeftCell="A6" workbookViewId="0">
      <selection activeCell="H7" sqref="H7"/>
    </sheetView>
  </sheetViews>
  <sheetFormatPr defaultRowHeight="14.4" x14ac:dyDescent="0.3"/>
  <cols>
    <col min="2" max="2" width="7.6640625" style="11" bestFit="1" customWidth="1"/>
    <col min="3" max="3" width="26.88671875" bestFit="1" customWidth="1"/>
    <col min="4" max="4" width="15.88671875" bestFit="1" customWidth="1"/>
    <col min="5" max="5" width="14.5546875" customWidth="1"/>
    <col min="6" max="6" width="15.88671875" customWidth="1"/>
    <col min="7" max="8" width="14.33203125" customWidth="1"/>
    <col min="9" max="10" width="12.88671875" customWidth="1"/>
    <col min="11" max="11" width="19.77734375" customWidth="1"/>
    <col min="12" max="12" width="30.6640625" customWidth="1"/>
  </cols>
  <sheetData>
    <row r="5" spans="2:9" x14ac:dyDescent="0.3">
      <c r="B5" s="19" t="s">
        <v>4</v>
      </c>
      <c r="C5" s="19"/>
      <c r="D5" s="19"/>
      <c r="E5" s="19"/>
      <c r="F5" s="19"/>
      <c r="G5" s="19"/>
      <c r="H5" s="22">
        <f>0.83485</f>
        <v>0.83484999999999998</v>
      </c>
      <c r="I5" s="23"/>
    </row>
    <row r="6" spans="2:9" ht="28.8" x14ac:dyDescent="0.3">
      <c r="B6" s="8" t="s">
        <v>0</v>
      </c>
      <c r="C6" s="8" t="s">
        <v>1</v>
      </c>
      <c r="D6" s="8" t="s">
        <v>37</v>
      </c>
      <c r="E6" s="8" t="s">
        <v>33</v>
      </c>
      <c r="F6" s="16" t="s">
        <v>34</v>
      </c>
      <c r="G6" s="16" t="s">
        <v>2</v>
      </c>
      <c r="H6" s="13" t="s">
        <v>3</v>
      </c>
      <c r="I6" s="13" t="s">
        <v>35</v>
      </c>
    </row>
    <row r="7" spans="2:9" x14ac:dyDescent="0.3">
      <c r="B7" s="8">
        <v>1</v>
      </c>
      <c r="C7" s="17" t="s">
        <v>5</v>
      </c>
      <c r="D7" s="8">
        <v>300</v>
      </c>
      <c r="E7" s="8">
        <v>1</v>
      </c>
      <c r="F7" s="8">
        <v>24</v>
      </c>
      <c r="G7" s="8">
        <v>30</v>
      </c>
      <c r="H7" s="14">
        <f t="shared" ref="H7:H34" si="0">D7*E7*F7*G7/1000</f>
        <v>216</v>
      </c>
      <c r="I7" s="15">
        <f>H7*$H$5</f>
        <v>180.32759999999999</v>
      </c>
    </row>
    <row r="8" spans="2:9" x14ac:dyDescent="0.3">
      <c r="B8" s="8">
        <v>2</v>
      </c>
      <c r="C8" s="17" t="s">
        <v>6</v>
      </c>
      <c r="D8" s="8">
        <v>400</v>
      </c>
      <c r="E8" s="8">
        <v>0</v>
      </c>
      <c r="F8" s="8">
        <v>0</v>
      </c>
      <c r="G8" s="8">
        <v>0</v>
      </c>
      <c r="H8" s="14">
        <f t="shared" si="0"/>
        <v>0</v>
      </c>
      <c r="I8" s="15">
        <f>H8*$H$5</f>
        <v>0</v>
      </c>
    </row>
    <row r="9" spans="2:9" x14ac:dyDescent="0.3">
      <c r="B9" s="8">
        <v>3</v>
      </c>
      <c r="C9" s="17" t="s">
        <v>7</v>
      </c>
      <c r="D9" s="8">
        <v>1500</v>
      </c>
      <c r="E9" s="8">
        <v>1</v>
      </c>
      <c r="F9" s="8">
        <v>1</v>
      </c>
      <c r="G9" s="8">
        <v>20</v>
      </c>
      <c r="H9" s="14">
        <f t="shared" si="0"/>
        <v>30</v>
      </c>
      <c r="I9" s="15">
        <f t="shared" ref="I9:I34" si="1">H9*$H$5</f>
        <v>25.045500000000001</v>
      </c>
    </row>
    <row r="10" spans="2:9" x14ac:dyDescent="0.3">
      <c r="B10" s="8">
        <v>4</v>
      </c>
      <c r="C10" s="17" t="s">
        <v>8</v>
      </c>
      <c r="D10" s="8">
        <v>2000</v>
      </c>
      <c r="E10" s="8">
        <v>0</v>
      </c>
      <c r="F10" s="8">
        <v>0</v>
      </c>
      <c r="G10" s="8">
        <v>0</v>
      </c>
      <c r="H10" s="14">
        <f t="shared" si="0"/>
        <v>0</v>
      </c>
      <c r="I10" s="15">
        <f t="shared" si="1"/>
        <v>0</v>
      </c>
    </row>
    <row r="11" spans="2:9" x14ac:dyDescent="0.3">
      <c r="B11" s="8">
        <v>5</v>
      </c>
      <c r="C11" s="17" t="s">
        <v>9</v>
      </c>
      <c r="D11" s="8">
        <v>2000</v>
      </c>
      <c r="E11" s="8">
        <v>1</v>
      </c>
      <c r="F11" s="8">
        <v>2</v>
      </c>
      <c r="G11" s="8">
        <v>30</v>
      </c>
      <c r="H11" s="14">
        <f t="shared" si="0"/>
        <v>120</v>
      </c>
      <c r="I11" s="15">
        <f t="shared" si="1"/>
        <v>100.182</v>
      </c>
    </row>
    <row r="12" spans="2:9" x14ac:dyDescent="0.3">
      <c r="B12" s="8">
        <v>6</v>
      </c>
      <c r="C12" s="17" t="s">
        <v>10</v>
      </c>
      <c r="D12" s="8">
        <v>2200</v>
      </c>
      <c r="E12" s="8">
        <v>0</v>
      </c>
      <c r="F12" s="8">
        <v>0</v>
      </c>
      <c r="G12" s="8">
        <v>0</v>
      </c>
      <c r="H12" s="14">
        <f t="shared" si="0"/>
        <v>0</v>
      </c>
      <c r="I12" s="15">
        <f t="shared" si="1"/>
        <v>0</v>
      </c>
    </row>
    <row r="13" spans="2:9" x14ac:dyDescent="0.3">
      <c r="B13" s="8">
        <v>7</v>
      </c>
      <c r="C13" s="17" t="s">
        <v>11</v>
      </c>
      <c r="D13" s="8">
        <v>800</v>
      </c>
      <c r="E13" s="8">
        <v>0</v>
      </c>
      <c r="F13" s="8">
        <v>0</v>
      </c>
      <c r="G13" s="8">
        <v>0</v>
      </c>
      <c r="H13" s="14">
        <f t="shared" si="0"/>
        <v>0</v>
      </c>
      <c r="I13" s="15">
        <f t="shared" si="1"/>
        <v>0</v>
      </c>
    </row>
    <row r="14" spans="2:9" x14ac:dyDescent="0.3">
      <c r="B14" s="8">
        <v>8</v>
      </c>
      <c r="C14" s="17" t="s">
        <v>12</v>
      </c>
      <c r="D14" s="8">
        <v>500</v>
      </c>
      <c r="E14" s="8">
        <v>0</v>
      </c>
      <c r="F14" s="8">
        <v>0</v>
      </c>
      <c r="G14" s="8">
        <v>0</v>
      </c>
      <c r="H14" s="14">
        <f t="shared" si="0"/>
        <v>0</v>
      </c>
      <c r="I14" s="15">
        <f t="shared" si="1"/>
        <v>0</v>
      </c>
    </row>
    <row r="15" spans="2:9" x14ac:dyDescent="0.3">
      <c r="B15" s="8">
        <v>9</v>
      </c>
      <c r="C15" s="17" t="s">
        <v>13</v>
      </c>
      <c r="D15" s="8">
        <v>1200</v>
      </c>
      <c r="E15" s="8">
        <v>1</v>
      </c>
      <c r="F15" s="8">
        <v>1</v>
      </c>
      <c r="G15" s="8">
        <v>30</v>
      </c>
      <c r="H15" s="14">
        <f t="shared" si="0"/>
        <v>36</v>
      </c>
      <c r="I15" s="15">
        <f t="shared" si="1"/>
        <v>30.054600000000001</v>
      </c>
    </row>
    <row r="16" spans="2:9" x14ac:dyDescent="0.3">
      <c r="B16" s="8">
        <v>10</v>
      </c>
      <c r="C16" s="17" t="s">
        <v>14</v>
      </c>
      <c r="D16" s="8">
        <v>1500</v>
      </c>
      <c r="E16" s="8">
        <v>0</v>
      </c>
      <c r="F16" s="8">
        <v>0</v>
      </c>
      <c r="G16" s="8">
        <v>0</v>
      </c>
      <c r="H16" s="14">
        <f t="shared" si="0"/>
        <v>0</v>
      </c>
      <c r="I16" s="15">
        <f t="shared" si="1"/>
        <v>0</v>
      </c>
    </row>
    <row r="17" spans="2:9" x14ac:dyDescent="0.3">
      <c r="B17" s="8">
        <v>11</v>
      </c>
      <c r="C17" s="17" t="s">
        <v>15</v>
      </c>
      <c r="D17" s="8">
        <v>1400</v>
      </c>
      <c r="E17" s="8">
        <v>0</v>
      </c>
      <c r="F17" s="8">
        <v>0</v>
      </c>
      <c r="G17" s="8">
        <v>0</v>
      </c>
      <c r="H17" s="14">
        <f t="shared" si="0"/>
        <v>0</v>
      </c>
      <c r="I17" s="15">
        <f t="shared" si="1"/>
        <v>0</v>
      </c>
    </row>
    <row r="18" spans="2:9" x14ac:dyDescent="0.3">
      <c r="B18" s="8">
        <v>12</v>
      </c>
      <c r="C18" s="17" t="s">
        <v>16</v>
      </c>
      <c r="D18" s="8">
        <v>800</v>
      </c>
      <c r="E18" s="8">
        <v>0</v>
      </c>
      <c r="F18" s="8">
        <v>0</v>
      </c>
      <c r="G18" s="8">
        <v>0</v>
      </c>
      <c r="H18" s="14">
        <f t="shared" si="0"/>
        <v>0</v>
      </c>
      <c r="I18" s="15">
        <f t="shared" si="1"/>
        <v>0</v>
      </c>
    </row>
    <row r="19" spans="2:9" x14ac:dyDescent="0.3">
      <c r="B19" s="8">
        <v>13</v>
      </c>
      <c r="C19" s="17" t="s">
        <v>17</v>
      </c>
      <c r="D19" s="8">
        <v>600</v>
      </c>
      <c r="E19" s="8">
        <v>0</v>
      </c>
      <c r="F19" s="8">
        <v>0</v>
      </c>
      <c r="G19" s="8">
        <v>0</v>
      </c>
      <c r="H19" s="14">
        <f t="shared" si="0"/>
        <v>0</v>
      </c>
      <c r="I19" s="15">
        <f t="shared" si="1"/>
        <v>0</v>
      </c>
    </row>
    <row r="20" spans="2:9" x14ac:dyDescent="0.3">
      <c r="B20" s="8">
        <v>14</v>
      </c>
      <c r="C20" s="17" t="s">
        <v>18</v>
      </c>
      <c r="D20" s="8">
        <v>3000</v>
      </c>
      <c r="E20" s="8">
        <v>0</v>
      </c>
      <c r="F20" s="8">
        <v>0</v>
      </c>
      <c r="G20" s="8">
        <v>0</v>
      </c>
      <c r="H20" s="14">
        <f t="shared" si="0"/>
        <v>0</v>
      </c>
      <c r="I20" s="15">
        <f t="shared" si="1"/>
        <v>0</v>
      </c>
    </row>
    <row r="21" spans="2:9" x14ac:dyDescent="0.3">
      <c r="B21" s="8">
        <v>15</v>
      </c>
      <c r="C21" s="17" t="s">
        <v>19</v>
      </c>
      <c r="D21" s="8">
        <v>2000</v>
      </c>
      <c r="E21" s="8">
        <v>0</v>
      </c>
      <c r="F21" s="8">
        <v>0</v>
      </c>
      <c r="G21" s="8">
        <v>0</v>
      </c>
      <c r="H21" s="14">
        <f t="shared" si="0"/>
        <v>0</v>
      </c>
      <c r="I21" s="15">
        <f t="shared" si="1"/>
        <v>0</v>
      </c>
    </row>
    <row r="22" spans="2:9" x14ac:dyDescent="0.3">
      <c r="B22" s="8">
        <v>16</v>
      </c>
      <c r="C22" s="17" t="s">
        <v>20</v>
      </c>
      <c r="D22" s="8">
        <v>150</v>
      </c>
      <c r="E22" s="8">
        <v>0</v>
      </c>
      <c r="F22" s="8">
        <v>0</v>
      </c>
      <c r="G22" s="8">
        <v>0</v>
      </c>
      <c r="H22" s="14">
        <f t="shared" si="0"/>
        <v>0</v>
      </c>
      <c r="I22" s="15">
        <f t="shared" si="1"/>
        <v>0</v>
      </c>
    </row>
    <row r="23" spans="2:9" x14ac:dyDescent="0.3">
      <c r="B23" s="8">
        <v>17</v>
      </c>
      <c r="C23" s="17" t="s">
        <v>21</v>
      </c>
      <c r="D23" s="8">
        <v>200</v>
      </c>
      <c r="E23" s="8">
        <v>0</v>
      </c>
      <c r="F23" s="8">
        <v>0</v>
      </c>
      <c r="G23" s="8">
        <v>0</v>
      </c>
      <c r="H23" s="14">
        <f t="shared" si="0"/>
        <v>0</v>
      </c>
      <c r="I23" s="15">
        <f t="shared" si="1"/>
        <v>0</v>
      </c>
    </row>
    <row r="24" spans="2:9" x14ac:dyDescent="0.3">
      <c r="B24" s="8">
        <v>18</v>
      </c>
      <c r="C24" s="17" t="s">
        <v>22</v>
      </c>
      <c r="D24" s="8">
        <v>200</v>
      </c>
      <c r="E24" s="8">
        <v>0</v>
      </c>
      <c r="F24" s="8">
        <v>0</v>
      </c>
      <c r="G24" s="8">
        <v>0</v>
      </c>
      <c r="H24" s="14">
        <f t="shared" si="0"/>
        <v>0</v>
      </c>
      <c r="I24" s="15">
        <f t="shared" si="1"/>
        <v>0</v>
      </c>
    </row>
    <row r="25" spans="2:9" x14ac:dyDescent="0.3">
      <c r="B25" s="8">
        <v>19</v>
      </c>
      <c r="C25" s="17" t="s">
        <v>23</v>
      </c>
      <c r="D25" s="8">
        <v>400</v>
      </c>
      <c r="E25" s="8">
        <v>0</v>
      </c>
      <c r="F25" s="8">
        <v>0</v>
      </c>
      <c r="G25" s="8">
        <v>0</v>
      </c>
      <c r="H25" s="14">
        <f t="shared" si="0"/>
        <v>0</v>
      </c>
      <c r="I25" s="15">
        <f t="shared" si="1"/>
        <v>0</v>
      </c>
    </row>
    <row r="26" spans="2:9" x14ac:dyDescent="0.3">
      <c r="B26" s="8">
        <v>20</v>
      </c>
      <c r="C26" s="17" t="s">
        <v>24</v>
      </c>
      <c r="D26" s="8">
        <v>100</v>
      </c>
      <c r="E26" s="8">
        <v>0</v>
      </c>
      <c r="F26" s="8">
        <v>0</v>
      </c>
      <c r="G26" s="8">
        <v>0</v>
      </c>
      <c r="H26" s="14">
        <f t="shared" si="0"/>
        <v>0</v>
      </c>
      <c r="I26" s="15">
        <f t="shared" si="1"/>
        <v>0</v>
      </c>
    </row>
    <row r="27" spans="2:9" x14ac:dyDescent="0.3">
      <c r="B27" s="8">
        <v>21</v>
      </c>
      <c r="C27" s="17" t="s">
        <v>25</v>
      </c>
      <c r="D27" s="8">
        <v>15</v>
      </c>
      <c r="E27" s="8">
        <v>0</v>
      </c>
      <c r="F27" s="8">
        <v>0</v>
      </c>
      <c r="G27" s="8">
        <v>0</v>
      </c>
      <c r="H27" s="14">
        <f t="shared" si="0"/>
        <v>0</v>
      </c>
      <c r="I27" s="15">
        <f t="shared" si="1"/>
        <v>0</v>
      </c>
    </row>
    <row r="28" spans="2:9" x14ac:dyDescent="0.3">
      <c r="B28" s="8">
        <v>22</v>
      </c>
      <c r="C28" s="17" t="s">
        <v>26</v>
      </c>
      <c r="D28" s="8">
        <v>2500</v>
      </c>
      <c r="E28" s="8">
        <v>0</v>
      </c>
      <c r="F28" s="8">
        <v>0</v>
      </c>
      <c r="G28" s="8">
        <v>0</v>
      </c>
      <c r="H28" s="14">
        <f t="shared" si="0"/>
        <v>0</v>
      </c>
      <c r="I28" s="15">
        <f t="shared" si="1"/>
        <v>0</v>
      </c>
    </row>
    <row r="29" spans="2:9" x14ac:dyDescent="0.3">
      <c r="B29" s="8">
        <v>23</v>
      </c>
      <c r="C29" s="17" t="s">
        <v>27</v>
      </c>
      <c r="D29" s="8">
        <v>100</v>
      </c>
      <c r="E29" s="8">
        <v>0</v>
      </c>
      <c r="F29" s="8">
        <v>0</v>
      </c>
      <c r="G29" s="8">
        <v>0</v>
      </c>
      <c r="H29" s="14">
        <f t="shared" si="0"/>
        <v>0</v>
      </c>
      <c r="I29" s="15">
        <f t="shared" si="1"/>
        <v>0</v>
      </c>
    </row>
    <row r="30" spans="2:9" x14ac:dyDescent="0.3">
      <c r="B30" s="8">
        <v>24</v>
      </c>
      <c r="C30" s="17" t="s">
        <v>28</v>
      </c>
      <c r="D30" s="8">
        <v>2000</v>
      </c>
      <c r="E30" s="8">
        <v>0</v>
      </c>
      <c r="F30" s="8">
        <v>0</v>
      </c>
      <c r="G30" s="8">
        <v>0</v>
      </c>
      <c r="H30" s="14">
        <f t="shared" si="0"/>
        <v>0</v>
      </c>
      <c r="I30" s="15">
        <f t="shared" si="1"/>
        <v>0</v>
      </c>
    </row>
    <row r="31" spans="2:9" x14ac:dyDescent="0.3">
      <c r="B31" s="8">
        <v>25</v>
      </c>
      <c r="C31" s="17" t="s">
        <v>29</v>
      </c>
      <c r="D31" s="8">
        <v>400</v>
      </c>
      <c r="E31" s="8">
        <v>0</v>
      </c>
      <c r="F31" s="8">
        <v>0</v>
      </c>
      <c r="G31" s="8">
        <v>0</v>
      </c>
      <c r="H31" s="14">
        <f t="shared" si="0"/>
        <v>0</v>
      </c>
      <c r="I31" s="15">
        <f t="shared" si="1"/>
        <v>0</v>
      </c>
    </row>
    <row r="32" spans="2:9" x14ac:dyDescent="0.3">
      <c r="B32" s="8">
        <v>26</v>
      </c>
      <c r="C32" s="17" t="s">
        <v>30</v>
      </c>
      <c r="D32" s="8">
        <v>100</v>
      </c>
      <c r="E32" s="8">
        <v>0</v>
      </c>
      <c r="F32" s="8">
        <v>0</v>
      </c>
      <c r="G32" s="8">
        <v>0</v>
      </c>
      <c r="H32" s="14">
        <f t="shared" si="0"/>
        <v>0</v>
      </c>
      <c r="I32" s="15">
        <f t="shared" si="1"/>
        <v>0</v>
      </c>
    </row>
    <row r="33" spans="2:9" x14ac:dyDescent="0.3">
      <c r="B33" s="8">
        <v>27</v>
      </c>
      <c r="C33" s="17" t="s">
        <v>31</v>
      </c>
      <c r="D33" s="8">
        <v>40</v>
      </c>
      <c r="E33" s="8">
        <v>0</v>
      </c>
      <c r="F33" s="8">
        <v>0</v>
      </c>
      <c r="G33" s="8">
        <v>0</v>
      </c>
      <c r="H33" s="14">
        <f t="shared" si="0"/>
        <v>0</v>
      </c>
      <c r="I33" s="15">
        <f t="shared" si="1"/>
        <v>0</v>
      </c>
    </row>
    <row r="34" spans="2:9" x14ac:dyDescent="0.3">
      <c r="B34" s="8">
        <v>28</v>
      </c>
      <c r="C34" s="17" t="s">
        <v>32</v>
      </c>
      <c r="D34" s="8">
        <v>20</v>
      </c>
      <c r="E34" s="8">
        <v>0</v>
      </c>
      <c r="F34" s="8">
        <v>0</v>
      </c>
      <c r="G34" s="8">
        <v>0</v>
      </c>
      <c r="H34" s="14">
        <f t="shared" si="0"/>
        <v>0</v>
      </c>
      <c r="I34" s="15">
        <f t="shared" si="1"/>
        <v>0</v>
      </c>
    </row>
    <row r="35" spans="2:9" x14ac:dyDescent="0.3">
      <c r="B35" s="20" t="s">
        <v>36</v>
      </c>
      <c r="C35" s="21"/>
      <c r="D35" s="21"/>
      <c r="E35" s="21"/>
      <c r="F35" s="21"/>
      <c r="G35" s="21"/>
      <c r="H35" s="21"/>
      <c r="I35" s="18">
        <f>SUM(I7:I34)</f>
        <v>335.60969999999998</v>
      </c>
    </row>
    <row r="40" spans="2:9" x14ac:dyDescent="0.3">
      <c r="C40" s="10"/>
      <c r="D40" s="10"/>
    </row>
    <row r="41" spans="2:9" x14ac:dyDescent="0.3">
      <c r="C41" s="12"/>
    </row>
    <row r="42" spans="2:9" x14ac:dyDescent="0.3">
      <c r="C42" s="12"/>
    </row>
  </sheetData>
  <autoFilter ref="B6:I35" xr:uid="{4DC9B941-772C-41EA-ADF6-D0C2D044FDFF}"/>
  <mergeCells count="3">
    <mergeCell ref="B5:G5"/>
    <mergeCell ref="B35:H35"/>
    <mergeCell ref="H5:I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F3F6-17F1-4424-A775-41FEEA6D2296}">
  <dimension ref="C4:D7"/>
  <sheetViews>
    <sheetView showGridLines="0" topLeftCell="A2" workbookViewId="0">
      <selection activeCell="D8" sqref="D8"/>
    </sheetView>
  </sheetViews>
  <sheetFormatPr defaultRowHeight="14.4" x14ac:dyDescent="0.3"/>
  <cols>
    <col min="3" max="3" width="19.21875" customWidth="1"/>
    <col min="4" max="4" width="32.77734375" customWidth="1"/>
  </cols>
  <sheetData>
    <row r="4" spans="3:4" x14ac:dyDescent="0.3">
      <c r="C4" s="24" t="s">
        <v>39</v>
      </c>
      <c r="D4" s="24"/>
    </row>
    <row r="5" spans="3:4" x14ac:dyDescent="0.3">
      <c r="C5" s="6">
        <f>LARGE('Planilha de Consumo'!H7:H34,1)</f>
        <v>216</v>
      </c>
      <c r="D5" s="9" t="str">
        <f>INDEX('Planilha de Consumo'!C7:C34,MATCH(C5,'Planilha de Consumo'!H7:H34,0))</f>
        <v>Geladeira (frost free)</v>
      </c>
    </row>
    <row r="6" spans="3:4" x14ac:dyDescent="0.3">
      <c r="C6" s="7">
        <f>LARGE('Planilha de Consumo'!H7:H35,2)</f>
        <v>120</v>
      </c>
      <c r="D6" s="5" t="str">
        <f>INDEX('Planilha de Consumo'!C7:C35,MATCH(C6,'Planilha de Consumo'!H7:H35,0))</f>
        <v>Fogão elétrico (boca)</v>
      </c>
    </row>
    <row r="7" spans="3:4" x14ac:dyDescent="0.3">
      <c r="C7" s="8">
        <f>LARGE('Planilha de Consumo'!H7:H36,3)</f>
        <v>36</v>
      </c>
      <c r="D7" s="8" t="str">
        <f>INDEX('Planilha de Consumo'!C7:C36,MATCH(C7,'Planilha de Consumo'!H7:H36,0))</f>
        <v>Cafeteira elétrica</v>
      </c>
    </row>
  </sheetData>
  <mergeCells count="1">
    <mergeCell ref="C4:D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1DB5-FB0C-47AC-9FBC-C7F1859A5914}">
  <dimension ref="A3:C31"/>
  <sheetViews>
    <sheetView showGridLines="0" topLeftCell="A17" workbookViewId="0">
      <selection activeCell="C31" sqref="C31"/>
    </sheetView>
  </sheetViews>
  <sheetFormatPr defaultRowHeight="14.4" x14ac:dyDescent="0.3"/>
  <cols>
    <col min="1" max="1" width="3.21875" bestFit="1" customWidth="1"/>
    <col min="2" max="2" width="26.88671875" bestFit="1" customWidth="1"/>
    <col min="3" max="3" width="11.44140625" bestFit="1" customWidth="1"/>
  </cols>
  <sheetData>
    <row r="3" spans="1:3" x14ac:dyDescent="0.3">
      <c r="A3" s="1" t="s">
        <v>0</v>
      </c>
      <c r="B3" s="4" t="s">
        <v>38</v>
      </c>
      <c r="C3" s="2" t="s">
        <v>37</v>
      </c>
    </row>
    <row r="4" spans="1:3" x14ac:dyDescent="0.3">
      <c r="A4" s="3">
        <v>1</v>
      </c>
      <c r="B4" s="1" t="str" cm="1">
        <f t="array" ref="B4:B31">'Planilha de Consumo'!C7:C34</f>
        <v>Geladeira (frost free)</v>
      </c>
      <c r="C4" s="2">
        <v>300</v>
      </c>
    </row>
    <row r="5" spans="1:3" x14ac:dyDescent="0.3">
      <c r="A5" s="3">
        <v>2</v>
      </c>
      <c r="B5" s="1" t="str">
        <v>Freezer horizontal/vertical</v>
      </c>
      <c r="C5" s="2">
        <v>400</v>
      </c>
    </row>
    <row r="6" spans="1:3" x14ac:dyDescent="0.3">
      <c r="A6" s="3">
        <v>3</v>
      </c>
      <c r="B6" s="1" t="str">
        <v>Micro-ondas</v>
      </c>
      <c r="C6" s="2">
        <v>1500</v>
      </c>
    </row>
    <row r="7" spans="1:3" x14ac:dyDescent="0.3">
      <c r="A7" s="3">
        <v>4</v>
      </c>
      <c r="B7" s="1" t="str">
        <v>Forno elétrico</v>
      </c>
      <c r="C7" s="2">
        <v>2000</v>
      </c>
    </row>
    <row r="8" spans="1:3" x14ac:dyDescent="0.3">
      <c r="A8" s="3">
        <v>5</v>
      </c>
      <c r="B8" s="1" t="str">
        <v>Fogão elétrico (boca)</v>
      </c>
      <c r="C8" s="2">
        <v>2000</v>
      </c>
    </row>
    <row r="9" spans="1:3" x14ac:dyDescent="0.3">
      <c r="A9" s="3">
        <v>6</v>
      </c>
      <c r="B9" s="1" t="str">
        <v>Lava-louças</v>
      </c>
      <c r="C9" s="2">
        <v>2200</v>
      </c>
    </row>
    <row r="10" spans="1:3" x14ac:dyDescent="0.3">
      <c r="A10" s="3">
        <v>7</v>
      </c>
      <c r="B10" s="1" t="str">
        <v>Liquidificador</v>
      </c>
      <c r="C10" s="2">
        <v>800</v>
      </c>
    </row>
    <row r="11" spans="1:3" x14ac:dyDescent="0.3">
      <c r="A11" s="3">
        <v>8</v>
      </c>
      <c r="B11" s="1" t="str">
        <v>Batedeira</v>
      </c>
      <c r="C11" s="2">
        <v>500</v>
      </c>
    </row>
    <row r="12" spans="1:3" x14ac:dyDescent="0.3">
      <c r="A12" s="3">
        <v>9</v>
      </c>
      <c r="B12" s="1" t="str">
        <v>Cafeteira elétrica</v>
      </c>
      <c r="C12" s="2">
        <v>1200</v>
      </c>
    </row>
    <row r="13" spans="1:3" x14ac:dyDescent="0.3">
      <c r="A13" s="3">
        <v>10</v>
      </c>
      <c r="B13" s="1" t="str">
        <v>Sanduicheira / Grill</v>
      </c>
      <c r="C13" s="2">
        <v>1500</v>
      </c>
    </row>
    <row r="14" spans="1:3" x14ac:dyDescent="0.3">
      <c r="A14" s="3">
        <v>11</v>
      </c>
      <c r="B14" s="1" t="str">
        <v>Torradeira</v>
      </c>
      <c r="C14" s="2">
        <v>1400</v>
      </c>
    </row>
    <row r="15" spans="1:3" x14ac:dyDescent="0.3">
      <c r="A15" s="3">
        <v>12</v>
      </c>
      <c r="B15" s="1" t="str">
        <v>Máquina de lavar roupas</v>
      </c>
      <c r="C15" s="2">
        <v>800</v>
      </c>
    </row>
    <row r="16" spans="1:3" x14ac:dyDescent="0.3">
      <c r="A16" s="3">
        <v>13</v>
      </c>
      <c r="B16" s="1" t="str">
        <v>Centrífuga</v>
      </c>
      <c r="C16" s="2">
        <v>600</v>
      </c>
    </row>
    <row r="17" spans="1:3" x14ac:dyDescent="0.3">
      <c r="A17" s="3">
        <v>14</v>
      </c>
      <c r="B17" s="1" t="str">
        <v>Secadora de roupas</v>
      </c>
      <c r="C17" s="2">
        <v>3000</v>
      </c>
    </row>
    <row r="18" spans="1:3" x14ac:dyDescent="0.3">
      <c r="A18" s="3">
        <v>15</v>
      </c>
      <c r="B18" s="1" t="str">
        <v>Ferro de passar</v>
      </c>
      <c r="C18" s="2">
        <v>2000</v>
      </c>
    </row>
    <row r="19" spans="1:3" x14ac:dyDescent="0.3">
      <c r="A19" s="3">
        <v>16</v>
      </c>
      <c r="B19" s="1" t="str">
        <v>Televisão LED</v>
      </c>
      <c r="C19" s="2">
        <v>150</v>
      </c>
    </row>
    <row r="20" spans="1:3" x14ac:dyDescent="0.3">
      <c r="A20" s="3">
        <v>17</v>
      </c>
      <c r="B20" s="1" t="str">
        <v>Aparelho de som</v>
      </c>
      <c r="C20" s="2">
        <v>200</v>
      </c>
    </row>
    <row r="21" spans="1:3" x14ac:dyDescent="0.3">
      <c r="A21" s="3">
        <v>18</v>
      </c>
      <c r="B21" s="1" t="str">
        <v>Videogame</v>
      </c>
      <c r="C21" s="2">
        <v>200</v>
      </c>
    </row>
    <row r="22" spans="1:3" x14ac:dyDescent="0.3">
      <c r="A22" s="3">
        <v>19</v>
      </c>
      <c r="B22" s="1" t="str">
        <v>Computador de mesa (desktop)</v>
      </c>
      <c r="C22" s="2">
        <v>400</v>
      </c>
    </row>
    <row r="23" spans="1:3" x14ac:dyDescent="0.3">
      <c r="A23" s="3">
        <v>20</v>
      </c>
      <c r="B23" s="1" t="str">
        <v>Notebook</v>
      </c>
      <c r="C23" s="2">
        <v>100</v>
      </c>
    </row>
    <row r="24" spans="1:3" x14ac:dyDescent="0.3">
      <c r="A24" s="3">
        <v>21</v>
      </c>
      <c r="B24" s="1" t="str">
        <v>Carregador de celular</v>
      </c>
      <c r="C24" s="2">
        <v>15</v>
      </c>
    </row>
    <row r="25" spans="1:3" x14ac:dyDescent="0.3">
      <c r="A25" s="3">
        <v>22</v>
      </c>
      <c r="B25" s="1" t="str">
        <v>Ar-condicionado (janela/split)</v>
      </c>
      <c r="C25" s="2">
        <v>2500</v>
      </c>
    </row>
    <row r="26" spans="1:3" x14ac:dyDescent="0.3">
      <c r="A26" s="3">
        <v>23</v>
      </c>
      <c r="B26" s="1" t="str">
        <v>Ventilador de mesa/teto</v>
      </c>
      <c r="C26" s="2">
        <v>100</v>
      </c>
    </row>
    <row r="27" spans="1:3" x14ac:dyDescent="0.3">
      <c r="A27" s="3">
        <v>24</v>
      </c>
      <c r="B27" s="1" t="str">
        <v>Aquecedor elétrico</v>
      </c>
      <c r="C27" s="2">
        <v>2000</v>
      </c>
    </row>
    <row r="28" spans="1:3" x14ac:dyDescent="0.3">
      <c r="A28" s="3">
        <v>25</v>
      </c>
      <c r="B28" s="1" t="str">
        <v>Desumidificador</v>
      </c>
      <c r="C28" s="2">
        <v>400</v>
      </c>
    </row>
    <row r="29" spans="1:3" x14ac:dyDescent="0.3">
      <c r="A29" s="3">
        <v>26</v>
      </c>
      <c r="B29" s="1" t="str">
        <v>Lâmpada incandescente</v>
      </c>
      <c r="C29" s="2">
        <v>100</v>
      </c>
    </row>
    <row r="30" spans="1:3" x14ac:dyDescent="0.3">
      <c r="A30" s="3">
        <v>27</v>
      </c>
      <c r="B30" s="1" t="str">
        <v>Lâmpada fluorescente</v>
      </c>
      <c r="C30" s="2">
        <v>40</v>
      </c>
    </row>
    <row r="31" spans="1:3" x14ac:dyDescent="0.3">
      <c r="A31" s="3">
        <v>28</v>
      </c>
      <c r="B31" s="1" t="str">
        <v>Lâmpada LED</v>
      </c>
      <c r="C31" s="2">
        <v>20</v>
      </c>
    </row>
  </sheetData>
  <autoFilter ref="B3" xr:uid="{0D1CA829-178F-4930-86D6-370B55B5E81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 de Consumo</vt:lpstr>
      <vt:lpstr>Resultado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Melo</dc:creator>
  <cp:lastModifiedBy>Secretaria Executiva Adjunta de Administração, Orçamen</cp:lastModifiedBy>
  <dcterms:created xsi:type="dcterms:W3CDTF">2025-07-21T13:38:55Z</dcterms:created>
  <dcterms:modified xsi:type="dcterms:W3CDTF">2025-08-28T17:38:15Z</dcterms:modified>
</cp:coreProperties>
</file>