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40" windowWidth="15015" windowHeight="9405" activeTab="11"/>
  </bookViews>
  <sheets>
    <sheet name="seq-sat" sheetId="1" r:id="rId1"/>
    <sheet name="seq-opt" sheetId="2" r:id="rId2"/>
    <sheet name="seq-agl" sheetId="3" r:id="rId3"/>
    <sheet name="tempo-sat" sheetId="4" r:id="rId4"/>
    <sheet name="seq-mco" sheetId="5" r:id="rId5"/>
    <sheet name="parking" sheetId="6" r:id="rId6"/>
    <sheet name="visitall" sheetId="7" r:id="rId7"/>
    <sheet name="barman" sheetId="8" r:id="rId8"/>
    <sheet name="main" sheetId="9" r:id="rId9"/>
    <sheet name="parking2" sheetId="10" r:id="rId10"/>
    <sheet name="tetris" sheetId="11" r:id="rId11"/>
    <sheet name="Sheet5" sheetId="12" r:id="rId12"/>
  </sheets>
  <definedNames>
    <definedName name="_xlnm._FilterDatabase" localSheetId="6" hidden="1">visitall!$S$1:$S$22</definedName>
    <definedName name="barman" localSheetId="7">barman!$A$1:$S$21</definedName>
    <definedName name="main" localSheetId="8">main!$A$1:$S$21</definedName>
    <definedName name="parking" localSheetId="5">parking!$A$1:$S$21</definedName>
    <definedName name="parking" localSheetId="9">parking2!$A$1:$S$22</definedName>
    <definedName name="tetris" localSheetId="10">tetris!$A$1:$S$21</definedName>
    <definedName name="visitall" localSheetId="6">visitall!$A$1:$S$22</definedName>
  </definedNames>
  <calcPr calcId="145621"/>
</workbook>
</file>

<file path=xl/calcChain.xml><?xml version="1.0" encoding="utf-8"?>
<calcChain xmlns="http://schemas.openxmlformats.org/spreadsheetml/2006/main">
  <c r="J29" i="2" l="1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28" i="2"/>
  <c r="J47" i="2"/>
  <c r="J45" i="2"/>
  <c r="C47" i="2"/>
  <c r="D47" i="2"/>
  <c r="E47" i="2"/>
  <c r="F47" i="2"/>
  <c r="G47" i="2"/>
  <c r="H47" i="2"/>
  <c r="I47" i="2"/>
  <c r="C45" i="2"/>
  <c r="D45" i="2"/>
  <c r="E45" i="2"/>
  <c r="F45" i="2"/>
  <c r="G45" i="2"/>
  <c r="H45" i="2"/>
  <c r="I45" i="2"/>
  <c r="B47" i="2"/>
  <c r="B45" i="2"/>
  <c r="B46" i="2"/>
  <c r="I44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28" i="2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3" i="9"/>
  <c r="T2" i="9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" i="8"/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" i="6"/>
  <c r="T21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" i="7"/>
  <c r="S2" i="7" l="1"/>
  <c r="S3" i="7"/>
  <c r="S4" i="7"/>
  <c r="S7" i="7"/>
  <c r="S15" i="7"/>
  <c r="S8" i="7"/>
  <c r="S9" i="7"/>
  <c r="S10" i="7"/>
  <c r="S11" i="7"/>
  <c r="S17" i="7"/>
  <c r="S18" i="7"/>
  <c r="S19" i="7"/>
  <c r="S20" i="7"/>
  <c r="S21" i="7"/>
  <c r="S5" i="7"/>
  <c r="S6" i="7"/>
  <c r="S12" i="7"/>
  <c r="S13" i="7"/>
  <c r="S14" i="7"/>
  <c r="S16" i="7"/>
  <c r="S6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" i="6"/>
  <c r="S4" i="6"/>
  <c r="S3" i="6"/>
  <c r="S5" i="6"/>
  <c r="S7" i="6"/>
  <c r="B23" i="2" l="1"/>
  <c r="C23" i="2"/>
  <c r="D23" i="2"/>
  <c r="E23" i="2"/>
  <c r="F23" i="2"/>
  <c r="G23" i="2"/>
  <c r="H23" i="2"/>
  <c r="I23" i="2"/>
  <c r="J23" i="2"/>
  <c r="L23" i="2"/>
  <c r="M23" i="2"/>
  <c r="N23" i="2"/>
  <c r="O23" i="2"/>
  <c r="K23" i="2"/>
</calcChain>
</file>

<file path=xl/connections.xml><?xml version="1.0" encoding="utf-8"?>
<connections xmlns="http://schemas.openxmlformats.org/spreadsheetml/2006/main">
  <connection id="1" name="barman" type="6" refreshedVersion="4" background="1" saveData="1">
    <textPr codePage="850" sourceFile="C:\Users\Isabel\Desktop\barman.csv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in" type="6" refreshedVersion="4" background="1" saveData="1">
    <textPr codePage="850" sourceFile="C:\Users\Isabel\Desktop\main.cvs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king" type="6" refreshedVersion="4" background="1" saveData="1">
    <textPr codePage="850" sourceFile="C:\Users\Isabel\Desktop\parking.csv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king1" type="6" refreshedVersion="4" background="1" saveData="1">
    <textPr codePage="850" sourceFile="C:\Users\Isabel\Desktop\parking.csv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tetris" type="6" refreshedVersion="4" background="1" saveData="1">
    <textPr codePage="850" sourceFile="C:\Users\Isabel\Desktop\tetris.csv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visitall" type="6" refreshedVersion="4" background="1" saveData="1">
    <textPr codePage="850" sourceFile="C:\Users\Isabel\Desktop\visitall.csv" decimal="," thousands="." space="1" consecutive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<sst xmlns="http://schemas.openxmlformats.org/spreadsheetml/2006/main" count="569" uniqueCount="234">
  <si>
    <t>IPC quality SCORE</t>
  </si>
  <si>
    <t>Tetris</t>
  </si>
  <si>
    <t>Barman</t>
  </si>
  <si>
    <t>Cave</t>
  </si>
  <si>
    <t>Childsnack</t>
  </si>
  <si>
    <t>Citycar</t>
  </si>
  <si>
    <t>Floortile</t>
  </si>
  <si>
    <t>Hiking</t>
  </si>
  <si>
    <t>Maintenance</t>
  </si>
  <si>
    <t>Openstacks</t>
  </si>
  <si>
    <t>Parking</t>
  </si>
  <si>
    <t>Thoughtful</t>
  </si>
  <si>
    <t>Transport</t>
  </si>
  <si>
    <t>Visitall</t>
  </si>
  <si>
    <t>GED</t>
  </si>
  <si>
    <t>Total</t>
  </si>
  <si>
    <t>ibacop2</t>
  </si>
  <si>
    <t>ibacop</t>
  </si>
  <si>
    <t>mercury</t>
  </si>
  <si>
    <t>miplan</t>
  </si>
  <si>
    <t>jasper</t>
  </si>
  <si>
    <t>uniform</t>
  </si>
  <si>
    <t>cedalion</t>
  </si>
  <si>
    <t>arvandherd</t>
  </si>
  <si>
    <t>fdss-2014</t>
  </si>
  <si>
    <t>dpmplan</t>
  </si>
  <si>
    <t>use</t>
  </si>
  <si>
    <t>nucelar</t>
  </si>
  <si>
    <t>rpt</t>
  </si>
  <si>
    <t>bfs-f</t>
  </si>
  <si>
    <t>bifd</t>
  </si>
  <si>
    <t>dae_yahsp</t>
  </si>
  <si>
    <t>freelunch</t>
  </si>
  <si>
    <t>yahsp3-mt</t>
  </si>
  <si>
    <t>yahsp3</t>
  </si>
  <si>
    <t>planets</t>
  </si>
  <si>
    <t># SOLVED PROBLEMS</t>
  </si>
  <si>
    <t>Tidybot</t>
  </si>
  <si>
    <t>symba-2</t>
  </si>
  <si>
    <t>symba-1</t>
  </si>
  <si>
    <t>cgamer-bd</t>
  </si>
  <si>
    <t>spmas</t>
  </si>
  <si>
    <t>rida</t>
  </si>
  <si>
    <t>dynamic-gamer</t>
  </si>
  <si>
    <t>all-paca</t>
  </si>
  <si>
    <t>metis</t>
  </si>
  <si>
    <t>rlazya</t>
  </si>
  <si>
    <t>gamer</t>
  </si>
  <si>
    <t>hflow</t>
  </si>
  <si>
    <t>hpp-ce</t>
  </si>
  <si>
    <t>hpp</t>
  </si>
  <si>
    <t>IPC speed SCORE</t>
  </si>
  <si>
    <t>mpc</t>
  </si>
  <si>
    <t>m</t>
  </si>
  <si>
    <t>probe</t>
  </si>
  <si>
    <t>siw</t>
  </si>
  <si>
    <t>Driverlog</t>
  </si>
  <si>
    <t>MapAnalyser</t>
  </si>
  <si>
    <t>MatchCellar</t>
  </si>
  <si>
    <t>RTAM</t>
  </si>
  <si>
    <t>Satellite</t>
  </si>
  <si>
    <t>Storage</t>
  </si>
  <si>
    <t>TMS</t>
  </si>
  <si>
    <t>TurnOpen</t>
  </si>
  <si>
    <t>temporal-fast-downward</t>
  </si>
  <si>
    <t>itsat</t>
  </si>
  <si>
    <t>tburton</t>
  </si>
  <si>
    <t>thoughtful</t>
  </si>
  <si>
    <t xml:space="preserve">parking </t>
  </si>
  <si>
    <t xml:space="preserve"> 9.5 </t>
  </si>
  <si>
    <t xml:space="preserve">tetris </t>
  </si>
  <si>
    <t xml:space="preserve"> 8.5 </t>
  </si>
  <si>
    <t xml:space="preserve">visitall </t>
  </si>
  <si>
    <t xml:space="preserve"> 7.4 </t>
  </si>
  <si>
    <t xml:space="preserve">transport </t>
  </si>
  <si>
    <t xml:space="preserve"> 6.7 </t>
  </si>
  <si>
    <t xml:space="preserve">tidybot </t>
  </si>
  <si>
    <t xml:space="preserve"> 4.9 </t>
  </si>
  <si>
    <t xml:space="preserve">openstacks </t>
  </si>
  <si>
    <t xml:space="preserve"> 4.8 </t>
  </si>
  <si>
    <t xml:space="preserve">citycar </t>
  </si>
  <si>
    <t xml:space="preserve"> 4.1 </t>
  </si>
  <si>
    <t xml:space="preserve">cave-diving </t>
  </si>
  <si>
    <t xml:space="preserve">hiking </t>
  </si>
  <si>
    <t xml:space="preserve"> 3.64 </t>
  </si>
  <si>
    <t xml:space="preserve">GED </t>
  </si>
  <si>
    <t xml:space="preserve"> 3.5 </t>
  </si>
  <si>
    <t xml:space="preserve">child-snack </t>
  </si>
  <si>
    <t xml:space="preserve"> 2.2 </t>
  </si>
  <si>
    <t xml:space="preserve">floortile </t>
  </si>
  <si>
    <t xml:space="preserve"> 1.4 </t>
  </si>
  <si>
    <t xml:space="preserve">maintenance </t>
  </si>
  <si>
    <t xml:space="preserve"> 1.1 </t>
  </si>
  <si>
    <t xml:space="preserve">barman </t>
  </si>
  <si>
    <t xml:space="preserve"> 0.9 </t>
  </si>
  <si>
    <t>p_14_8-02</t>
  </si>
  <si>
    <t>p_14_8-03</t>
  </si>
  <si>
    <t>p_14_8-04</t>
  </si>
  <si>
    <t>p_16_9-01</t>
  </si>
  <si>
    <t>p_16_9-02</t>
  </si>
  <si>
    <t>p_16_9-03</t>
  </si>
  <si>
    <t>p_16_9-04</t>
  </si>
  <si>
    <t>p_18_10-01</t>
  </si>
  <si>
    <t>p_18_10-02</t>
  </si>
  <si>
    <t>p_18_10-03</t>
  </si>
  <si>
    <t>p_18_10-04</t>
  </si>
  <si>
    <t>p_20_11-01</t>
  </si>
  <si>
    <t>p_20_11-02</t>
  </si>
  <si>
    <t>p_20_11-03</t>
  </si>
  <si>
    <t>p_20_11-04</t>
  </si>
  <si>
    <t>p_12_7-01</t>
  </si>
  <si>
    <t>p_12_7-02</t>
  </si>
  <si>
    <t>p_12_7-03</t>
  </si>
  <si>
    <t>p_12_7-04</t>
  </si>
  <si>
    <t>p-05-5</t>
  </si>
  <si>
    <t>p-05-6</t>
  </si>
  <si>
    <t>p-05-7</t>
  </si>
  <si>
    <t>p-05-8</t>
  </si>
  <si>
    <t>p-05-9</t>
  </si>
  <si>
    <t>p-1-10</t>
  </si>
  <si>
    <t>p-1-11</t>
  </si>
  <si>
    <t>p-1-12</t>
  </si>
  <si>
    <t>p-1-13</t>
  </si>
  <si>
    <t>p-1-14</t>
  </si>
  <si>
    <t>p-1-15</t>
  </si>
  <si>
    <t>p-1-16</t>
  </si>
  <si>
    <t>p-1-17</t>
  </si>
  <si>
    <t>p-1-18</t>
  </si>
  <si>
    <t>p-1-5</t>
  </si>
  <si>
    <t>p-1-6</t>
  </si>
  <si>
    <t>p-1-7</t>
  </si>
  <si>
    <t>p-1-8</t>
  </si>
  <si>
    <t>p-1-9</t>
  </si>
  <si>
    <t>parking</t>
  </si>
  <si>
    <t>visitall</t>
  </si>
  <si>
    <t>std</t>
  </si>
  <si>
    <t>problem</t>
  </si>
  <si>
    <t>Best</t>
  </si>
  <si>
    <t>p433,1</t>
  </si>
  <si>
    <t>p433,2</t>
  </si>
  <si>
    <t>p433,3</t>
  </si>
  <si>
    <t>p435,1</t>
  </si>
  <si>
    <t>p435,2</t>
  </si>
  <si>
    <t>p435,3</t>
  </si>
  <si>
    <t>p443,1</t>
  </si>
  <si>
    <t>p443,2</t>
  </si>
  <si>
    <t>p443,3</t>
  </si>
  <si>
    <t>p536,1</t>
  </si>
  <si>
    <t>p536,2</t>
  </si>
  <si>
    <t>p536,3</t>
  </si>
  <si>
    <t>p638,1</t>
  </si>
  <si>
    <t>p638,2</t>
  </si>
  <si>
    <t>p638,3</t>
  </si>
  <si>
    <t>p739,1</t>
  </si>
  <si>
    <t>p739,2</t>
  </si>
  <si>
    <t>p739,3</t>
  </si>
  <si>
    <t>p839,1</t>
  </si>
  <si>
    <t>p839,2</t>
  </si>
  <si>
    <t>m.1.3.010.010.1-001</t>
  </si>
  <si>
    <t>m.1.3.010.010.1-002</t>
  </si>
  <si>
    <t>m.1.3.010.010.2-000</t>
  </si>
  <si>
    <t>m.1.3.010.010.2-001</t>
  </si>
  <si>
    <t>m.1.3.010.010.2-002</t>
  </si>
  <si>
    <t>m.1.3.015.020.1-000</t>
  </si>
  <si>
    <t>m.1.3.015.020.1-001</t>
  </si>
  <si>
    <t>m.1.3.015.020.1-002</t>
  </si>
  <si>
    <t>m.1.3.015.020.2-000</t>
  </si>
  <si>
    <t>m.1.3.015.020.2-001</t>
  </si>
  <si>
    <t>m.1.3.015.020.2-002</t>
  </si>
  <si>
    <t>m.1.3.025.050.1-000</t>
  </si>
  <si>
    <t>m.1.3.025.050.1-001</t>
  </si>
  <si>
    <t>m.1.3.025.050.1-002</t>
  </si>
  <si>
    <t>m.1.3.025.100.1-000</t>
  </si>
  <si>
    <t>m.1.3.025.100.1-001</t>
  </si>
  <si>
    <t>m.1.3.025.100.1-002</t>
  </si>
  <si>
    <t>m.1.3.025.100.2-000</t>
  </si>
  <si>
    <t>m.1.3.025.100.2-001</t>
  </si>
  <si>
    <t>m.1.3.025.100.2-002</t>
  </si>
  <si>
    <t>p01-10</t>
  </si>
  <si>
    <t>p01-4</t>
  </si>
  <si>
    <t>p01-6</t>
  </si>
  <si>
    <t>p01-8</t>
  </si>
  <si>
    <t>p02-10</t>
  </si>
  <si>
    <t>p02-4</t>
  </si>
  <si>
    <t>p02-6</t>
  </si>
  <si>
    <t>p02-8</t>
  </si>
  <si>
    <t>p03-10</t>
  </si>
  <si>
    <t>p03-4</t>
  </si>
  <si>
    <t>p03-6</t>
  </si>
  <si>
    <t>p03-8</t>
  </si>
  <si>
    <t>p04-10</t>
  </si>
  <si>
    <t>p04-4</t>
  </si>
  <si>
    <t>p04-6</t>
  </si>
  <si>
    <t>p04-8</t>
  </si>
  <si>
    <t>p05-10</t>
  </si>
  <si>
    <t>p05-4</t>
  </si>
  <si>
    <t>p05-6</t>
  </si>
  <si>
    <t>p05-8</t>
  </si>
  <si>
    <t>barman</t>
  </si>
  <si>
    <t>tetris</t>
  </si>
  <si>
    <t>p_14_8-01</t>
  </si>
  <si>
    <t>maintenance</t>
  </si>
  <si>
    <t>main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</si>
  <si>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</si>
  <si>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</si>
  <si>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</si>
  <si>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</si>
  <si>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</si>
  <si>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</si>
  <si>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</si>
  <si>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</si>
  <si>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</si>
  <si>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</si>
  <si>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</si>
  <si>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</si>
  <si>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</si>
  <si>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</si>
  <si>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</si>
  <si>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</si>
  <si>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</si>
  <si>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</si>
  <si>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</si>
  <si>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</si>
  <si>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Similar</t>
  </si>
  <si>
    <t>Different</t>
  </si>
  <si>
    <t>Different 2</t>
  </si>
  <si>
    <t>rand 1</t>
  </si>
  <si>
    <t>rand2</t>
  </si>
  <si>
    <t>rand3</t>
  </si>
  <si>
    <t>rand4</t>
  </si>
  <si>
    <t>rand5</t>
  </si>
  <si>
    <t>average Random</t>
  </si>
  <si>
    <t>Ratio</t>
  </si>
  <si>
    <t>Number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</si>
</sst>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€-410]&quot; &quot;#,##0.00;[Red]&quot;-&quot;[$€-410]&quot; &quot;#,##0.00"/>
  </numFmts>
  <fonts count="8" x14ac:knownFonts="1"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2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5" fillId="3" borderId="1" xfId="0" applyFont="1" applyFill="1" applyBorder="1"/>
    <xf numFmtId="2" fontId="4" fillId="0" borderId="1" xfId="0" applyNumberFormat="1" applyFont="1" applyBorder="1"/>
    <xf numFmtId="2" fontId="4" fillId="3" borderId="1" xfId="0" applyNumberFormat="1" applyFont="1" applyFill="1" applyBorder="1"/>
    <xf numFmtId="0" fontId="0" fillId="0" borderId="1" xfId="0" applyBorder="1"/>
    <xf numFmtId="0" fontId="4" fillId="3" borderId="1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5" fillId="0" borderId="0" xfId="0" applyFont="1" applyFill="1"/>
    <xf numFmtId="164" fontId="4" fillId="0" borderId="1" xfId="0" applyNumberFormat="1" applyFont="1" applyBorder="1"/>
    <xf numFmtId="164" fontId="4" fillId="3" borderId="1" xfId="0" applyNumberFormat="1" applyFont="1" applyFill="1" applyBorder="1"/>
    <xf numFmtId="0" fontId="1" fillId="2" borderId="1" xfId="1" applyBorder="1"/>
    <xf numFmtId="0" fontId="1" fillId="4" borderId="0" xfId="0" applyFont="1" applyFill="1"/>
    <xf numFmtId="16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Fill="1"/>
    <xf numFmtId="2" fontId="1" fillId="2" borderId="0" xfId="1" applyNumberFormat="1"/>
    <xf numFmtId="2" fontId="6" fillId="5" borderId="0" xfId="6" applyNumberFormat="1"/>
    <xf numFmtId="2" fontId="7" fillId="6" borderId="2" xfId="7" applyNumberFormat="1"/>
    <xf numFmtId="0" fontId="6" fillId="5" borderId="1" xfId="6" applyBorder="1"/>
  </cellXfs>
  <cellStyles count="8">
    <cellStyle name="Good" xfId="1" builtinId="26"/>
    <cellStyle name="Heading" xfId="2"/>
    <cellStyle name="Heading1" xfId="3"/>
    <cellStyle name="Input" xfId="7" builtinId="20"/>
    <cellStyle name="Neutral" xfId="6" builtinId="28"/>
    <cellStyle name="Normal" xfId="0" builtinId="0" customBuiltin="1"/>
    <cellStyle name="Result" xfId="4"/>
    <cellStyle name="Result2" xf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parking!$B$1</c:f>
              <c:strCache>
                <c:ptCount val="1"/>
                <c:pt idx="0">
                  <c:v>all-paca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parking!$B$2:$B$20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parking!$C$1</c:f>
              <c:strCache>
                <c:ptCount val="1"/>
                <c:pt idx="0">
                  <c:v>cedalion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parking!$C$2:$C$20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parking!$D$1</c:f>
              <c:strCache>
                <c:ptCount val="1"/>
                <c:pt idx="0">
                  <c:v>cgamer-bd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parking!$D$2:$D$20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parking!$E$1</c:f>
              <c:strCache>
                <c:ptCount val="1"/>
                <c:pt idx="0">
                  <c:v>dpmplan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parking!$E$2:$E$20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parking!$F$1</c:f>
              <c:strCache>
                <c:ptCount val="1"/>
                <c:pt idx="0">
                  <c:v>dynamic-gamer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parking!$F$2:$F$20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parking!$G$1</c:f>
              <c:strCache>
                <c:ptCount val="1"/>
                <c:pt idx="0">
                  <c:v>gamer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parking!$H$1</c:f>
              <c:strCache>
                <c:ptCount val="1"/>
                <c:pt idx="0">
                  <c:v>hflow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parking!$I$1</c:f>
              <c:strCache>
                <c:ptCount val="1"/>
                <c:pt idx="0">
                  <c:v>hpp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parking!$J$1</c:f>
              <c:strCache>
                <c:ptCount val="1"/>
                <c:pt idx="0">
                  <c:v>hpp-ce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parking!$J$2:$J$20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parking!$K$1</c:f>
              <c:strCache>
                <c:ptCount val="1"/>
                <c:pt idx="0">
                  <c:v>metis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parking!$K$2:$K$20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parking!$L$1</c:f>
              <c:strCache>
                <c:ptCount val="1"/>
                <c:pt idx="0">
                  <c:v>miplan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parking!$L$2:$L$20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parking!$M$1</c:f>
              <c:strCache>
                <c:ptCount val="1"/>
                <c:pt idx="0">
                  <c:v>nucelar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parking!$M$2:$M$20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parking!$N$1</c:f>
              <c:strCache>
                <c:ptCount val="1"/>
                <c:pt idx="0">
                  <c:v>rida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parking!$N$2:$N$20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parking!$O$1</c:f>
              <c:strCache>
                <c:ptCount val="1"/>
                <c:pt idx="0">
                  <c:v>rlazya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parking!$O$2:$O$20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parking!$P$1</c:f>
              <c:strCache>
                <c:ptCount val="1"/>
                <c:pt idx="0">
                  <c:v>spmas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parking!$P$2:$P$20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parking!$Q$1</c:f>
              <c:strCache>
                <c:ptCount val="1"/>
                <c:pt idx="0">
                  <c:v>symba-1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parking!$Q$2:$Q$20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parking!$R$1</c:f>
              <c:strCache>
                <c:ptCount val="1"/>
                <c:pt idx="0">
                  <c:v>symba-2</c:v>
                </c:pt>
              </c:strCache>
            </c:strRef>
          </c:tx>
          <c:marker>
            <c:symbol val="none"/>
          </c:marker>
          <c:cat>
            <c:strRef>
              <c:f>parking!$A$2:$A$20</c:f>
              <c:strCache>
                <c:ptCount val="19"/>
                <c:pt idx="0">
                  <c:v>p_12_7-01</c:v>
                </c:pt>
                <c:pt idx="1">
                  <c:v>p_12_7-03</c:v>
                </c:pt>
                <c:pt idx="2">
                  <c:v>p_12_7-02</c:v>
                </c:pt>
                <c:pt idx="3">
                  <c:v>p_12_7-04</c:v>
                </c:pt>
                <c:pt idx="4">
                  <c:v>p_14_8-03</c:v>
                </c:pt>
                <c:pt idx="5">
                  <c:v>p_14_8-02</c:v>
                </c:pt>
                <c:pt idx="6">
                  <c:v>p_14_8-04</c:v>
                </c:pt>
                <c:pt idx="7">
                  <c:v>p_16_9-01</c:v>
                </c:pt>
                <c:pt idx="8">
                  <c:v>p_16_9-02</c:v>
                </c:pt>
                <c:pt idx="9">
                  <c:v>p_16_9-03</c:v>
                </c:pt>
                <c:pt idx="10">
                  <c:v>p_16_9-04</c:v>
                </c:pt>
                <c:pt idx="11">
                  <c:v>p_18_10-01</c:v>
                </c:pt>
                <c:pt idx="12">
                  <c:v>p_18_10-02</c:v>
                </c:pt>
                <c:pt idx="13">
                  <c:v>p_18_10-03</c:v>
                </c:pt>
                <c:pt idx="14">
                  <c:v>p_18_10-04</c:v>
                </c:pt>
                <c:pt idx="15">
                  <c:v>p_20_11-01</c:v>
                </c:pt>
                <c:pt idx="16">
                  <c:v>p_20_11-02</c:v>
                </c:pt>
                <c:pt idx="17">
                  <c:v>p_20_11-03</c:v>
                </c:pt>
                <c:pt idx="18">
                  <c:v>p_20_11-04</c:v>
                </c:pt>
              </c:strCache>
            </c:strRef>
          </c:cat>
          <c:val>
            <c:numRef>
              <c:f>parking!$R$2:$R$20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2208"/>
        <c:axId val="39908096"/>
      </c:lineChart>
      <c:catAx>
        <c:axId val="399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9908096"/>
        <c:crosses val="autoZero"/>
        <c:auto val="1"/>
        <c:lblAlgn val="ctr"/>
        <c:lblOffset val="100"/>
        <c:noMultiLvlLbl val="0"/>
      </c:catAx>
      <c:valAx>
        <c:axId val="3990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02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visitall!$B$1</c:f>
              <c:strCache>
                <c:ptCount val="1"/>
                <c:pt idx="0">
                  <c:v>all-paca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visitall!$B$2:$B$21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visitall!$C$1</c:f>
              <c:strCache>
                <c:ptCount val="1"/>
                <c:pt idx="0">
                  <c:v>cedalion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visitall!$D$1</c:f>
              <c:strCache>
                <c:ptCount val="1"/>
                <c:pt idx="0">
                  <c:v>cgamer-bd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visitall!$E$1</c:f>
              <c:strCache>
                <c:ptCount val="1"/>
                <c:pt idx="0">
                  <c:v>dpmplan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visitall!$F$1</c:f>
              <c:strCache>
                <c:ptCount val="1"/>
                <c:pt idx="0">
                  <c:v>dynamic-gamer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visitall!$G$1</c:f>
              <c:strCache>
                <c:ptCount val="1"/>
                <c:pt idx="0">
                  <c:v>gamer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visitall!$H$1</c:f>
              <c:strCache>
                <c:ptCount val="1"/>
                <c:pt idx="0">
                  <c:v>hflow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visitall!$I$1</c:f>
              <c:strCache>
                <c:ptCount val="1"/>
                <c:pt idx="0">
                  <c:v>hpp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visitall!$J$1</c:f>
              <c:strCache>
                <c:ptCount val="1"/>
                <c:pt idx="0">
                  <c:v>hpp-ce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visitall!$K$1</c:f>
              <c:strCache>
                <c:ptCount val="1"/>
                <c:pt idx="0">
                  <c:v>metis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visitall!$L$1</c:f>
              <c:strCache>
                <c:ptCount val="1"/>
                <c:pt idx="0">
                  <c:v>miplan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visitall!$M$1</c:f>
              <c:strCache>
                <c:ptCount val="1"/>
                <c:pt idx="0">
                  <c:v>nucelar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visitall!$N$1</c:f>
              <c:strCache>
                <c:ptCount val="1"/>
                <c:pt idx="0">
                  <c:v>rida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visitall!$O$1</c:f>
              <c:strCache>
                <c:ptCount val="1"/>
                <c:pt idx="0">
                  <c:v>rlazya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visitall!$O$2:$O$21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visitall!$P$1</c:f>
              <c:strCache>
                <c:ptCount val="1"/>
                <c:pt idx="0">
                  <c:v>spmas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visitall!$Q$1</c:f>
              <c:strCache>
                <c:ptCount val="1"/>
                <c:pt idx="0">
                  <c:v>symba-1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visitall!$Q$2:$Q$21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visitall!$R$1</c:f>
              <c:strCache>
                <c:ptCount val="1"/>
                <c:pt idx="0">
                  <c:v>symba-2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visitall!$R$2:$R$21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7872"/>
        <c:axId val="41037824"/>
      </c:lineChart>
      <c:catAx>
        <c:axId val="406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037824"/>
        <c:crosses val="autoZero"/>
        <c:auto val="1"/>
        <c:lblAlgn val="ctr"/>
        <c:lblOffset val="100"/>
        <c:noMultiLvlLbl val="0"/>
      </c:catAx>
      <c:valAx>
        <c:axId val="4103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6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visitall!$S$1</c:f>
              <c:strCache>
                <c:ptCount val="1"/>
                <c:pt idx="0">
                  <c:v>visitall</c:v>
                </c:pt>
              </c:strCache>
            </c:strRef>
          </c:tx>
          <c:marker>
            <c:symbol val="none"/>
          </c:marker>
          <c:cat>
            <c:strRef>
              <c:f>visitall!$A$2:$A$21</c:f>
              <c:strCache>
                <c:ptCount val="20"/>
                <c:pt idx="0">
                  <c:v>p-05-5</c:v>
                </c:pt>
                <c:pt idx="1">
                  <c:v>p-05-6</c:v>
                </c:pt>
                <c:pt idx="2">
                  <c:v>p-05-7</c:v>
                </c:pt>
                <c:pt idx="3">
                  <c:v>p-1-5</c:v>
                </c:pt>
                <c:pt idx="4">
                  <c:v>p-1-6</c:v>
                </c:pt>
                <c:pt idx="5">
                  <c:v>p-05-8</c:v>
                </c:pt>
                <c:pt idx="6">
                  <c:v>p-1-10</c:v>
                </c:pt>
                <c:pt idx="7">
                  <c:v>p-1-11</c:v>
                </c:pt>
                <c:pt idx="8">
                  <c:v>p-1-12</c:v>
                </c:pt>
                <c:pt idx="9">
                  <c:v>p-1-13</c:v>
                </c:pt>
                <c:pt idx="10">
                  <c:v>p-1-7</c:v>
                </c:pt>
                <c:pt idx="11">
                  <c:v>p-1-8</c:v>
                </c:pt>
                <c:pt idx="12">
                  <c:v>p-1-9</c:v>
                </c:pt>
                <c:pt idx="13">
                  <c:v>p-05-9</c:v>
                </c:pt>
                <c:pt idx="14">
                  <c:v>05-oct</c:v>
                </c:pt>
                <c:pt idx="15">
                  <c:v>p-1-14</c:v>
                </c:pt>
                <c:pt idx="16">
                  <c:v>p-1-15</c:v>
                </c:pt>
                <c:pt idx="17">
                  <c:v>p-1-16</c:v>
                </c:pt>
                <c:pt idx="18">
                  <c:v>p-1-17</c:v>
                </c:pt>
                <c:pt idx="19">
                  <c:v>p-1-18</c:v>
                </c:pt>
              </c:strCache>
            </c:strRef>
          </c:cat>
          <c:val>
            <c:numRef>
              <c:f>visitall!$S$2:$S$21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13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6496"/>
        <c:axId val="41068032"/>
      </c:lineChart>
      <c:catAx>
        <c:axId val="410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068032"/>
        <c:crosses val="autoZero"/>
        <c:auto val="1"/>
        <c:lblAlgn val="ctr"/>
        <c:lblOffset val="100"/>
        <c:noMultiLvlLbl val="0"/>
      </c:catAx>
      <c:valAx>
        <c:axId val="410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6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29</xdr:row>
      <xdr:rowOff>28575</xdr:rowOff>
    </xdr:from>
    <xdr:to>
      <xdr:col>20</xdr:col>
      <xdr:colOff>57150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333375</xdr:colOff>
      <xdr:row>22</xdr:row>
      <xdr:rowOff>142874</xdr:rowOff>
    </xdr:from>
    <xdr:to>
      <xdr:col>26</xdr:col>
      <xdr:colOff>228600</xdr:colOff>
      <xdr:row>50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27</xdr:row>
      <xdr:rowOff>142875</xdr:rowOff>
    </xdr:from>
    <xdr:to>
      <xdr:col>8</xdr:col>
      <xdr:colOff>257175</xdr:colOff>
      <xdr:row>42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king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isitall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rman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i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arking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tris" connectionId="5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__Anonymous_Sheet_DB__0" displayName="__Anonymous_Sheet_DB__0" ref="A5:P24" headerRowCount="0" totalsRowShown="0">
  <sortState ref="A5:P24">
    <sortCondition descending="1" ref="P5:P24"/>
  </sortState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__Anonymous_Sheet_DB__1" displayName="__Anonymous_Sheet_DB__1" ref="A6:P23" headerRowCount="0" totalsRowCount="1">
  <sortState ref="A6:P22">
    <sortCondition descending="1" ref="P6:P22"/>
  </sortState>
  <tableColumns count="16">
    <tableColumn id="1" name="Column1" totalsRowDxfId="13"/>
    <tableColumn id="2" name="Column2" totalsRowFunction="custom" dataCellStyle="Neutral">
      <totalsRowFormula>AVERAGE(__Anonymous_Sheet_DB__1[Column2])</totalsRowFormula>
    </tableColumn>
    <tableColumn id="3" name="Column3" totalsRowFunction="custom" totalsRowDxfId="12">
      <totalsRowFormula>AVERAGE(__Anonymous_Sheet_DB__1[Column3])</totalsRowFormula>
    </tableColumn>
    <tableColumn id="4" name="Column4" totalsRowFunction="custom" totalsRowDxfId="11">
      <totalsRowFormula>AVERAGE(__Anonymous_Sheet_DB__1[Column4])</totalsRowFormula>
    </tableColumn>
    <tableColumn id="5" name="Column5" totalsRowFunction="custom" totalsRowDxfId="10">
      <totalsRowFormula>AVERAGE(__Anonymous_Sheet_DB__1[Column5])</totalsRowFormula>
    </tableColumn>
    <tableColumn id="6" name="Column6" totalsRowFunction="custom" totalsRowDxfId="9">
      <totalsRowFormula>AVERAGE(__Anonymous_Sheet_DB__1[Column6])</totalsRowFormula>
    </tableColumn>
    <tableColumn id="7" name="Column7" totalsRowFunction="custom" totalsRowDxfId="8">
      <totalsRowFormula>AVERAGE(__Anonymous_Sheet_DB__1[Column7])</totalsRowFormula>
    </tableColumn>
    <tableColumn id="8" name="Column8" totalsRowFunction="custom" totalsRowDxfId="7">
      <totalsRowFormula>AVERAGE(__Anonymous_Sheet_DB__1[Column8])</totalsRowFormula>
    </tableColumn>
    <tableColumn id="9" name="Column9" totalsRowFunction="custom" dataCellStyle="Neutral">
      <totalsRowFormula>AVERAGE(__Anonymous_Sheet_DB__1[Column9])</totalsRowFormula>
    </tableColumn>
    <tableColumn id="10" name="Column10" totalsRowFunction="custom" totalsRowDxfId="6">
      <totalsRowFormula>AVERAGE(__Anonymous_Sheet_DB__1[Column10])</totalsRowFormula>
    </tableColumn>
    <tableColumn id="11" name="Column11" totalsRowFunction="custom" totalsRowDxfId="5" dataCellStyle="Good">
      <totalsRowFormula>AVERAGE(__Anonymous_Sheet_DB__1[Column11])</totalsRowFormula>
    </tableColumn>
    <tableColumn id="12" name="Column12" totalsRowFunction="custom" totalsRowDxfId="4" dataCellStyle="Good">
      <totalsRowFormula>AVERAGE(__Anonymous_Sheet_DB__1[Column12])</totalsRowFormula>
    </tableColumn>
    <tableColumn id="13" name="Column13" totalsRowFunction="custom" totalsRowDxfId="3">
      <totalsRowFormula>AVERAGE(__Anonymous_Sheet_DB__1[Column13])</totalsRowFormula>
    </tableColumn>
    <tableColumn id="14" name="Column14" totalsRowFunction="custom" totalsRowDxfId="2">
      <totalsRowFormula>AVERAGE(__Anonymous_Sheet_DB__1[Column14])</totalsRowFormula>
    </tableColumn>
    <tableColumn id="15" name="Column15" totalsRowFunction="custom" totalsRowDxfId="1">
      <totalsRowFormula>AVERAGE(__Anonymous_Sheet_DB__1[Column15])</totalsRowFormula>
    </tableColumn>
    <tableColumn id="16" name="Column16" totalsRow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__Anonymous_Sheet_DB__2" displayName="__Anonymous_Sheet_DB__2" ref="A21:P35" headerRowCount="0" totalsRowShown="0">
  <sortState ref="A21:P35">
    <sortCondition descending="1" ref="P21:P35"/>
  </sortState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__Anonymous_Sheet_DB__4" displayName="__Anonymous_Sheet_DB__4" ref="A5:P13" headerRowCount="0" totalsRowShown="0">
  <sortState ref="A5:P13">
    <sortCondition descending="1" ref="P5:P13"/>
  </sortState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1"/>
  <sheetViews>
    <sheetView workbookViewId="0">
      <selection activeCell="K34" sqref="K34"/>
    </sheetView>
  </sheetViews>
  <sheetFormatPr defaultRowHeight="14.25" x14ac:dyDescent="0.2"/>
  <cols>
    <col min="1" max="1" width="10.75" style="1" customWidth="1"/>
    <col min="2" max="2" width="5.75" style="1" customWidth="1"/>
    <col min="3" max="3" width="8.125" style="1" customWidth="1"/>
    <col min="4" max="4" width="4.75" style="1" customWidth="1"/>
    <col min="5" max="5" width="9.25" style="1" customWidth="1"/>
    <col min="6" max="6" width="6.625" style="1" customWidth="1"/>
    <col min="7" max="7" width="7" style="1" customWidth="1"/>
    <col min="8" max="8" width="6.125" style="1" customWidth="1"/>
    <col min="9" max="10" width="10.625" style="1" customWidth="1"/>
    <col min="11" max="11" width="7.375" style="1" customWidth="1"/>
    <col min="12" max="12" width="8.75" style="1" customWidth="1"/>
    <col min="13" max="13" width="8.5" style="1" customWidth="1"/>
    <col min="14" max="14" width="5.875" style="1" customWidth="1"/>
    <col min="15" max="15" width="5" style="1" customWidth="1"/>
    <col min="16" max="16" width="5.625" style="1" customWidth="1"/>
    <col min="17" max="17" width="13.125" style="1" customWidth="1"/>
    <col min="18" max="1024" width="10.625" style="1" customWidth="1"/>
  </cols>
  <sheetData>
    <row r="1" spans="1:16" x14ac:dyDescent="0.2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16" x14ac:dyDescent="0.2">
      <c r="A4" s="4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6" t="s">
        <v>15</v>
      </c>
    </row>
    <row r="5" spans="1:16" x14ac:dyDescent="0.2">
      <c r="A5" s="4" t="s">
        <v>16</v>
      </c>
      <c r="B5" s="7">
        <v>4.0170405242699996</v>
      </c>
      <c r="C5" s="7">
        <v>16.383885713000002</v>
      </c>
      <c r="D5" s="7">
        <v>7</v>
      </c>
      <c r="E5" s="7">
        <v>14.975064217</v>
      </c>
      <c r="F5" s="7">
        <v>6.9453243601099999</v>
      </c>
      <c r="G5" s="7">
        <v>18.2321072417</v>
      </c>
      <c r="H5" s="7">
        <v>18.044284999999999</v>
      </c>
      <c r="I5" s="7">
        <v>16.7128638051</v>
      </c>
      <c r="J5" s="7">
        <v>5.1473482885099999</v>
      </c>
      <c r="K5" s="7">
        <v>5.2764652914400001</v>
      </c>
      <c r="L5" s="7">
        <v>15.7474186739</v>
      </c>
      <c r="M5" s="7">
        <v>7.0092264026100004</v>
      </c>
      <c r="N5" s="7">
        <v>13.3225890164</v>
      </c>
      <c r="O5" s="7">
        <v>17.400664856900001</v>
      </c>
      <c r="P5" s="8">
        <v>166.21428339094001</v>
      </c>
    </row>
    <row r="6" spans="1:16" x14ac:dyDescent="0.2">
      <c r="A6" s="4" t="s">
        <v>17</v>
      </c>
      <c r="B6" s="7">
        <v>6.28368652226</v>
      </c>
      <c r="C6" s="7">
        <v>16.274814629200002</v>
      </c>
      <c r="D6" s="7">
        <v>7</v>
      </c>
      <c r="E6" s="7">
        <v>15.2919606765</v>
      </c>
      <c r="F6" s="7">
        <v>7.3191368707100004</v>
      </c>
      <c r="G6" s="7">
        <v>15.1779043876</v>
      </c>
      <c r="H6" s="7">
        <v>18.652858999999999</v>
      </c>
      <c r="I6" s="7">
        <v>16.8070214908</v>
      </c>
      <c r="J6" s="7">
        <v>3.57695596217</v>
      </c>
      <c r="K6" s="7">
        <v>1.7423747276699999</v>
      </c>
      <c r="L6" s="7">
        <v>13.7593333909</v>
      </c>
      <c r="M6" s="7">
        <v>9.9361915602500002</v>
      </c>
      <c r="N6" s="7">
        <v>14.182297393900001</v>
      </c>
      <c r="O6" s="7">
        <v>16.725584341600001</v>
      </c>
      <c r="P6" s="8">
        <v>162.73012095356</v>
      </c>
    </row>
    <row r="7" spans="1:16" x14ac:dyDescent="0.2">
      <c r="A7" s="4" t="s">
        <v>18</v>
      </c>
      <c r="B7" s="7">
        <v>14.3750474007</v>
      </c>
      <c r="C7" s="7">
        <v>13.9435254578</v>
      </c>
      <c r="D7" s="7">
        <v>3</v>
      </c>
      <c r="E7" s="7">
        <v>0</v>
      </c>
      <c r="F7" s="7">
        <v>3.9904761904799999</v>
      </c>
      <c r="G7" s="7">
        <v>2</v>
      </c>
      <c r="H7" s="7">
        <v>16.461013999999999</v>
      </c>
      <c r="I7" s="7">
        <v>5.0558447579500001</v>
      </c>
      <c r="J7" s="7">
        <v>19.686679239699998</v>
      </c>
      <c r="K7" s="7">
        <v>15.640416930900001</v>
      </c>
      <c r="L7" s="7">
        <v>0</v>
      </c>
      <c r="M7" s="7">
        <v>20</v>
      </c>
      <c r="N7" s="7">
        <v>19.875874945</v>
      </c>
      <c r="O7" s="7">
        <v>19.0096268874</v>
      </c>
      <c r="P7" s="8">
        <v>153.03850580993</v>
      </c>
    </row>
    <row r="8" spans="1:16" x14ac:dyDescent="0.2">
      <c r="A8" s="4" t="s">
        <v>19</v>
      </c>
      <c r="B8" s="7">
        <v>7.4559505151899996</v>
      </c>
      <c r="C8" s="7">
        <v>16.5386476479</v>
      </c>
      <c r="D8" s="7">
        <v>7</v>
      </c>
      <c r="E8" s="7">
        <v>18.222148108199999</v>
      </c>
      <c r="F8" s="7">
        <v>4.6905155017400002</v>
      </c>
      <c r="G8" s="7">
        <v>4.10247168216</v>
      </c>
      <c r="H8" s="7">
        <v>18.141249999999999</v>
      </c>
      <c r="I8" s="7">
        <v>16.617156197500002</v>
      </c>
      <c r="J8" s="7">
        <v>9.0714399939299994</v>
      </c>
      <c r="K8" s="7">
        <v>11.084281430400001</v>
      </c>
      <c r="L8" s="7">
        <v>11.1831972601</v>
      </c>
      <c r="M8" s="7">
        <v>0</v>
      </c>
      <c r="N8" s="7">
        <v>8.1804129662699996</v>
      </c>
      <c r="O8" s="7">
        <v>17.715183597999999</v>
      </c>
      <c r="P8" s="8">
        <v>150.00265490139</v>
      </c>
    </row>
    <row r="9" spans="1:16" x14ac:dyDescent="0.2">
      <c r="A9" s="4" t="s">
        <v>20</v>
      </c>
      <c r="B9" s="7">
        <v>9.5209844549499998</v>
      </c>
      <c r="C9" s="7">
        <v>19.780198780799999</v>
      </c>
      <c r="D9" s="7">
        <v>8</v>
      </c>
      <c r="E9" s="7">
        <v>0</v>
      </c>
      <c r="F9" s="7">
        <v>8.8865716392900005</v>
      </c>
      <c r="G9" s="7">
        <v>2</v>
      </c>
      <c r="H9" s="7">
        <v>17.185258999999999</v>
      </c>
      <c r="I9" s="7">
        <v>9.2826297909100006</v>
      </c>
      <c r="J9" s="7">
        <v>17.283032160800001</v>
      </c>
      <c r="K9" s="7">
        <v>12.91011724</v>
      </c>
      <c r="L9" s="7">
        <v>0</v>
      </c>
      <c r="M9" s="7">
        <v>7.5895919845800002</v>
      </c>
      <c r="N9" s="7">
        <v>15.1760460759</v>
      </c>
      <c r="O9" s="7">
        <v>17.273500648500001</v>
      </c>
      <c r="P9" s="8">
        <v>144.88793177573001</v>
      </c>
    </row>
    <row r="10" spans="1:16" x14ac:dyDescent="0.2">
      <c r="A10" s="4" t="s">
        <v>21</v>
      </c>
      <c r="B10" s="7">
        <v>11.516197379899999</v>
      </c>
      <c r="C10" s="7">
        <v>17.832974010400001</v>
      </c>
      <c r="D10" s="7">
        <v>7</v>
      </c>
      <c r="E10" s="7">
        <v>1.22600619195</v>
      </c>
      <c r="F10" s="7">
        <v>12.739834800900001</v>
      </c>
      <c r="G10" s="7">
        <v>1.5277777777799999</v>
      </c>
      <c r="H10" s="7">
        <v>17.013728</v>
      </c>
      <c r="I10" s="7">
        <v>9.3638259248899995</v>
      </c>
      <c r="J10" s="7">
        <v>10.8283978968</v>
      </c>
      <c r="K10" s="7">
        <v>9.7380870070899999</v>
      </c>
      <c r="L10" s="7">
        <v>0</v>
      </c>
      <c r="M10" s="7">
        <v>9.2485342959499999</v>
      </c>
      <c r="N10" s="7">
        <v>19.561793925500002</v>
      </c>
      <c r="O10" s="7">
        <v>15.654504491899999</v>
      </c>
      <c r="P10" s="8">
        <v>143.25166170305999</v>
      </c>
    </row>
    <row r="11" spans="1:16" x14ac:dyDescent="0.2">
      <c r="A11" s="4" t="s">
        <v>22</v>
      </c>
      <c r="B11" s="7">
        <v>3.1950506061600001</v>
      </c>
      <c r="C11" s="7">
        <v>16.8472830969</v>
      </c>
      <c r="D11" s="7">
        <v>7</v>
      </c>
      <c r="E11" s="7">
        <v>0.70588235294099999</v>
      </c>
      <c r="F11" s="7">
        <v>7.7059767623999997</v>
      </c>
      <c r="G11" s="7">
        <v>7.9772421202099997</v>
      </c>
      <c r="H11" s="7">
        <v>18.739699999999999</v>
      </c>
      <c r="I11" s="7">
        <v>14.150815360599999</v>
      </c>
      <c r="J11" s="7">
        <v>17.082486779</v>
      </c>
      <c r="K11" s="7">
        <v>4.2867058916899996</v>
      </c>
      <c r="L11" s="7">
        <v>0</v>
      </c>
      <c r="M11" s="7">
        <v>5.1423313562699997</v>
      </c>
      <c r="N11" s="7">
        <v>19.4925339485</v>
      </c>
      <c r="O11" s="7">
        <v>15.012563012599999</v>
      </c>
      <c r="P11" s="8">
        <v>137.33857128727101</v>
      </c>
    </row>
    <row r="12" spans="1:16" x14ac:dyDescent="0.2">
      <c r="A12" s="4" t="s">
        <v>23</v>
      </c>
      <c r="B12" s="7">
        <v>14.6336996253</v>
      </c>
      <c r="C12" s="7">
        <v>18.1180767096</v>
      </c>
      <c r="D12" s="7">
        <v>7</v>
      </c>
      <c r="E12" s="7">
        <v>5.5731310874300002</v>
      </c>
      <c r="F12" s="7">
        <v>19.3915758696</v>
      </c>
      <c r="G12" s="7">
        <v>2</v>
      </c>
      <c r="H12" s="7">
        <v>19</v>
      </c>
      <c r="I12" s="7">
        <v>13.1702966572</v>
      </c>
      <c r="J12" s="7">
        <v>14.2213809512</v>
      </c>
      <c r="K12" s="7">
        <v>0.69318181818199998</v>
      </c>
      <c r="L12" s="7">
        <v>0</v>
      </c>
      <c r="M12" s="7">
        <v>4.5327206380799998</v>
      </c>
      <c r="N12" s="7">
        <v>0.67730331616999995</v>
      </c>
      <c r="O12" s="7">
        <v>18.093372831300002</v>
      </c>
      <c r="P12" s="8">
        <v>137.104739504062</v>
      </c>
    </row>
    <row r="13" spans="1:16" x14ac:dyDescent="0.2">
      <c r="A13" s="4" t="s">
        <v>24</v>
      </c>
      <c r="B13" s="7">
        <v>9.8656467823600007</v>
      </c>
      <c r="C13" s="7">
        <v>11.6435139552</v>
      </c>
      <c r="D13" s="7">
        <v>7</v>
      </c>
      <c r="E13" s="7">
        <v>1.36212765957</v>
      </c>
      <c r="F13" s="7">
        <v>5</v>
      </c>
      <c r="G13" s="7">
        <v>2</v>
      </c>
      <c r="H13" s="7">
        <v>17.44415</v>
      </c>
      <c r="I13" s="7">
        <v>16.627707899800001</v>
      </c>
      <c r="J13" s="7">
        <v>17.6320313702</v>
      </c>
      <c r="K13" s="7">
        <v>10.8624700196</v>
      </c>
      <c r="L13" s="7">
        <v>0</v>
      </c>
      <c r="M13" s="7">
        <v>4.0616734087099999</v>
      </c>
      <c r="N13" s="7">
        <v>8.7806999348399994</v>
      </c>
      <c r="O13" s="7">
        <v>15.611946343</v>
      </c>
      <c r="P13" s="8">
        <v>127.89196737328</v>
      </c>
    </row>
    <row r="14" spans="1:16" x14ac:dyDescent="0.2">
      <c r="A14" s="4" t="s">
        <v>25</v>
      </c>
      <c r="B14" s="7">
        <v>1.7978811342800001</v>
      </c>
      <c r="C14" s="7">
        <v>16.565383060399999</v>
      </c>
      <c r="D14" s="7">
        <v>7</v>
      </c>
      <c r="E14" s="7">
        <v>18.459325730300002</v>
      </c>
      <c r="F14" s="7">
        <v>5.8171982485599996</v>
      </c>
      <c r="G14" s="7">
        <v>1.9655172413799999</v>
      </c>
      <c r="H14" s="7">
        <v>16.283791999999998</v>
      </c>
      <c r="I14" s="7">
        <v>15.067279640100001</v>
      </c>
      <c r="J14" s="7">
        <v>10.152960652999999</v>
      </c>
      <c r="K14" s="7">
        <v>0</v>
      </c>
      <c r="L14" s="7">
        <v>13.1831972601</v>
      </c>
      <c r="M14" s="7">
        <v>0</v>
      </c>
      <c r="N14" s="7">
        <v>3.41359603167</v>
      </c>
      <c r="O14" s="7">
        <v>15.792324070299999</v>
      </c>
      <c r="P14" s="8">
        <v>125.49845507009</v>
      </c>
    </row>
    <row r="15" spans="1:16" x14ac:dyDescent="0.2">
      <c r="A15" s="4" t="s">
        <v>26</v>
      </c>
      <c r="B15" s="7">
        <v>3.7597888424599999</v>
      </c>
      <c r="C15" s="7">
        <v>15.116247401400001</v>
      </c>
      <c r="D15" s="7">
        <v>0</v>
      </c>
      <c r="E15" s="7">
        <v>0</v>
      </c>
      <c r="F15" s="7">
        <v>1.65346534653</v>
      </c>
      <c r="G15" s="7">
        <v>9.1734151088699996</v>
      </c>
      <c r="H15" s="7">
        <v>8.7872400000000006</v>
      </c>
      <c r="I15" s="7">
        <v>15.0272863007</v>
      </c>
      <c r="J15" s="7">
        <v>15.7584038818</v>
      </c>
      <c r="K15" s="7">
        <v>3.6474668814900002</v>
      </c>
      <c r="L15" s="7">
        <v>0</v>
      </c>
      <c r="M15" s="7">
        <v>6.2698986331200004</v>
      </c>
      <c r="N15" s="7">
        <v>14.7996427911</v>
      </c>
      <c r="O15" s="7">
        <v>13.1501338944</v>
      </c>
      <c r="P15" s="8">
        <v>107.14298908187</v>
      </c>
    </row>
    <row r="16" spans="1:16" x14ac:dyDescent="0.2">
      <c r="A16" s="4" t="s">
        <v>27</v>
      </c>
      <c r="B16" s="7">
        <v>6.60238050266</v>
      </c>
      <c r="C16" s="7">
        <v>15.8910431275</v>
      </c>
      <c r="D16" s="7">
        <v>7</v>
      </c>
      <c r="E16" s="7">
        <v>3.6581814019299999</v>
      </c>
      <c r="F16" s="7">
        <v>7.4925205453399997</v>
      </c>
      <c r="G16" s="7">
        <v>3.3744716821599998</v>
      </c>
      <c r="H16" s="7">
        <v>17.236999999999998</v>
      </c>
      <c r="I16" s="7">
        <v>16.627185653200002</v>
      </c>
      <c r="J16" s="7">
        <v>2.7337754199800002</v>
      </c>
      <c r="K16" s="7">
        <v>1.4140271493200001</v>
      </c>
      <c r="L16" s="7">
        <v>0</v>
      </c>
      <c r="M16" s="7">
        <v>0</v>
      </c>
      <c r="N16" s="7">
        <v>3.3840676434799999</v>
      </c>
      <c r="O16" s="7">
        <v>16.022792561599999</v>
      </c>
      <c r="P16" s="8">
        <v>101.43744568717</v>
      </c>
    </row>
    <row r="17" spans="1:16" x14ac:dyDescent="0.2">
      <c r="A17" s="4" t="s">
        <v>28</v>
      </c>
      <c r="B17" s="7">
        <v>9.4074237173099995</v>
      </c>
      <c r="C17" s="7">
        <v>0</v>
      </c>
      <c r="D17" s="7">
        <v>3</v>
      </c>
      <c r="E17" s="7">
        <v>2.97688107411</v>
      </c>
      <c r="F17" s="7">
        <v>3.1133087726599999</v>
      </c>
      <c r="G17" s="7">
        <v>19.2995613091</v>
      </c>
      <c r="H17" s="7">
        <v>17.353590000000001</v>
      </c>
      <c r="I17" s="7">
        <v>10.824287481200001</v>
      </c>
      <c r="J17" s="7">
        <v>10.610912548</v>
      </c>
      <c r="K17" s="7">
        <v>4.7018605351499998</v>
      </c>
      <c r="L17" s="7">
        <v>0</v>
      </c>
      <c r="M17" s="7">
        <v>3.5691461230499999</v>
      </c>
      <c r="N17" s="7">
        <v>6.3238604389400002E-2</v>
      </c>
      <c r="O17" s="7">
        <v>13.333045053099999</v>
      </c>
      <c r="P17" s="8">
        <v>98.253255218069398</v>
      </c>
    </row>
    <row r="18" spans="1:16" x14ac:dyDescent="0.2">
      <c r="A18" s="4" t="s">
        <v>29</v>
      </c>
      <c r="B18" s="7">
        <v>11.0270310583</v>
      </c>
      <c r="C18" s="7">
        <v>8.8896376845800003</v>
      </c>
      <c r="D18" s="7">
        <v>7.9364999999999997</v>
      </c>
      <c r="E18" s="7">
        <v>0</v>
      </c>
      <c r="F18" s="7">
        <v>0</v>
      </c>
      <c r="G18" s="7">
        <v>9.7115872554999996</v>
      </c>
      <c r="H18" s="7">
        <v>2</v>
      </c>
      <c r="I18" s="7">
        <v>7.7182917212</v>
      </c>
      <c r="J18" s="7">
        <v>0</v>
      </c>
      <c r="K18" s="7">
        <v>19.9394594595</v>
      </c>
      <c r="L18" s="7">
        <v>5</v>
      </c>
      <c r="M18" s="7">
        <v>3.57063586721</v>
      </c>
      <c r="N18" s="7">
        <v>18.991067117299998</v>
      </c>
      <c r="O18" s="7">
        <v>1.3277777777799999</v>
      </c>
      <c r="P18" s="8">
        <v>96.111987941370003</v>
      </c>
    </row>
    <row r="19" spans="1:16" x14ac:dyDescent="0.2">
      <c r="A19" s="4" t="s">
        <v>30</v>
      </c>
      <c r="B19" s="7">
        <v>8.6741900434100003</v>
      </c>
      <c r="C19" s="7">
        <v>0.62040816326500003</v>
      </c>
      <c r="D19" s="7">
        <v>3</v>
      </c>
      <c r="E19" s="7">
        <v>1.15825123153</v>
      </c>
      <c r="F19" s="7">
        <v>3.1587633181100001</v>
      </c>
      <c r="G19" s="7">
        <v>19.2995613091</v>
      </c>
      <c r="H19" s="7">
        <v>15.253406</v>
      </c>
      <c r="I19" s="7">
        <v>7.8326499399499996</v>
      </c>
      <c r="J19" s="7">
        <v>5.7621643700999998</v>
      </c>
      <c r="K19" s="7">
        <v>5.3825019735000001</v>
      </c>
      <c r="L19" s="7">
        <v>0</v>
      </c>
      <c r="M19" s="7">
        <v>3.5164227767999998</v>
      </c>
      <c r="N19" s="7">
        <v>0</v>
      </c>
      <c r="O19" s="7">
        <v>13.333045053099999</v>
      </c>
      <c r="P19" s="8">
        <v>86.991364178864998</v>
      </c>
    </row>
    <row r="20" spans="1:16" x14ac:dyDescent="0.2">
      <c r="A20" s="4" t="s">
        <v>31</v>
      </c>
      <c r="B20" s="7">
        <v>0</v>
      </c>
      <c r="C20" s="7">
        <v>0.351981351981</v>
      </c>
      <c r="D20" s="7">
        <v>0</v>
      </c>
      <c r="E20" s="7">
        <v>9.3610084787400005</v>
      </c>
      <c r="F20" s="7">
        <v>0</v>
      </c>
      <c r="G20" s="7">
        <v>0.45901639344299999</v>
      </c>
      <c r="H20" s="7">
        <v>8.1202769999999997</v>
      </c>
      <c r="I20" s="7">
        <v>0</v>
      </c>
      <c r="J20" s="7">
        <v>0</v>
      </c>
      <c r="K20" s="7">
        <v>0</v>
      </c>
      <c r="L20" s="7">
        <v>17.1024015333</v>
      </c>
      <c r="M20" s="7">
        <v>9.0153469760899991</v>
      </c>
      <c r="N20" s="7">
        <v>17.259081006999999</v>
      </c>
      <c r="O20" s="7">
        <v>2.52005830484</v>
      </c>
      <c r="P20" s="8">
        <v>64.189171045394005</v>
      </c>
    </row>
    <row r="21" spans="1:16" x14ac:dyDescent="0.2">
      <c r="A21" s="4" t="s">
        <v>32</v>
      </c>
      <c r="B21" s="7">
        <v>3.7357313561000001</v>
      </c>
      <c r="C21" s="7">
        <v>0</v>
      </c>
      <c r="D21" s="7">
        <v>3</v>
      </c>
      <c r="E21" s="7">
        <v>17.426106988000001</v>
      </c>
      <c r="F21" s="7">
        <v>0</v>
      </c>
      <c r="G21" s="7">
        <v>7.5241588368399999</v>
      </c>
      <c r="H21" s="7">
        <v>1.9112218519899999</v>
      </c>
      <c r="I21" s="7">
        <v>15.260705594399999</v>
      </c>
      <c r="J21" s="7">
        <v>9.8236473784899996</v>
      </c>
      <c r="K21" s="7">
        <v>0</v>
      </c>
      <c r="L21" s="7">
        <v>0</v>
      </c>
      <c r="M21" s="7">
        <v>1.8923831815799999E-2</v>
      </c>
      <c r="N21" s="7">
        <v>2.5129866175500002</v>
      </c>
      <c r="O21" s="7">
        <v>0</v>
      </c>
      <c r="P21" s="8">
        <v>61.213482455185797</v>
      </c>
    </row>
    <row r="22" spans="1:16" x14ac:dyDescent="0.2">
      <c r="A22" s="4" t="s">
        <v>33</v>
      </c>
      <c r="B22" s="7">
        <v>0.66666666666700003</v>
      </c>
      <c r="C22" s="7">
        <v>6.5976390434100001</v>
      </c>
      <c r="D22" s="7">
        <v>0</v>
      </c>
      <c r="E22" s="7">
        <v>0</v>
      </c>
      <c r="F22" s="7">
        <v>0</v>
      </c>
      <c r="G22" s="7">
        <v>1.22172949002</v>
      </c>
      <c r="H22" s="7">
        <v>3.8092567000000002</v>
      </c>
      <c r="I22" s="7">
        <v>0</v>
      </c>
      <c r="J22" s="7">
        <v>0</v>
      </c>
      <c r="K22" s="7">
        <v>1.36944444444</v>
      </c>
      <c r="L22" s="7">
        <v>14.421634438</v>
      </c>
      <c r="M22" s="7">
        <v>10.7416276268</v>
      </c>
      <c r="N22" s="7">
        <v>10.731961930400001</v>
      </c>
      <c r="O22" s="7">
        <v>8.9414680515599994</v>
      </c>
      <c r="P22" s="8">
        <v>58.501428391296997</v>
      </c>
    </row>
    <row r="23" spans="1:16" x14ac:dyDescent="0.2">
      <c r="A23" s="4" t="s">
        <v>34</v>
      </c>
      <c r="B23" s="7">
        <v>0.53658536585399996</v>
      </c>
      <c r="C23" s="7">
        <v>1.3341611520500001</v>
      </c>
      <c r="D23" s="7">
        <v>0</v>
      </c>
      <c r="E23" s="7">
        <v>0</v>
      </c>
      <c r="F23" s="7">
        <v>0</v>
      </c>
      <c r="G23" s="7">
        <v>1.0931677018599999</v>
      </c>
      <c r="H23" s="7">
        <v>4.8032909999999998</v>
      </c>
      <c r="I23" s="7">
        <v>0</v>
      </c>
      <c r="J23" s="7">
        <v>0</v>
      </c>
      <c r="K23" s="7">
        <v>0</v>
      </c>
      <c r="L23" s="7">
        <v>6.9257079903100003</v>
      </c>
      <c r="M23" s="7">
        <v>8.0259432471899999</v>
      </c>
      <c r="N23" s="7">
        <v>17.0847315179</v>
      </c>
      <c r="O23" s="7">
        <v>8.3078304407600001</v>
      </c>
      <c r="P23" s="8">
        <v>48.111418415924</v>
      </c>
    </row>
    <row r="24" spans="1:16" x14ac:dyDescent="0.2">
      <c r="A24" s="4" t="s">
        <v>35</v>
      </c>
      <c r="B24" s="7">
        <v>0</v>
      </c>
      <c r="C24" s="7">
        <v>0</v>
      </c>
      <c r="D24" s="7">
        <v>5.97</v>
      </c>
      <c r="E24" s="7">
        <v>0</v>
      </c>
      <c r="F24" s="7">
        <v>3.9565217391299998</v>
      </c>
      <c r="G24" s="7">
        <v>1</v>
      </c>
      <c r="H24" s="7">
        <v>0.77142857142900001</v>
      </c>
      <c r="I24" s="7">
        <v>0</v>
      </c>
      <c r="J24" s="7">
        <v>0</v>
      </c>
      <c r="K24" s="7">
        <v>0</v>
      </c>
      <c r="L24" s="7">
        <v>13.252371414500001</v>
      </c>
      <c r="M24" s="7">
        <v>0</v>
      </c>
      <c r="N24" s="7">
        <v>0</v>
      </c>
      <c r="O24" s="7">
        <v>0</v>
      </c>
      <c r="P24" s="8">
        <v>24.950321725058998</v>
      </c>
    </row>
    <row r="25" spans="1:16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">
      <c r="A39" s="19" t="s">
        <v>36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1" spans="1:16" x14ac:dyDescent="0.2">
      <c r="A41" s="4"/>
      <c r="B41" s="5" t="s">
        <v>1</v>
      </c>
      <c r="C41" s="5" t="s">
        <v>2</v>
      </c>
      <c r="D41" s="5" t="s">
        <v>3</v>
      </c>
      <c r="E41" s="5" t="s">
        <v>4</v>
      </c>
      <c r="F41" s="5" t="s">
        <v>5</v>
      </c>
      <c r="G41" s="5" t="s">
        <v>6</v>
      </c>
      <c r="H41" s="5" t="s">
        <v>7</v>
      </c>
      <c r="I41" s="5" t="s">
        <v>8</v>
      </c>
      <c r="J41" s="5" t="s">
        <v>9</v>
      </c>
      <c r="K41" s="5" t="s">
        <v>10</v>
      </c>
      <c r="L41" s="5" t="s">
        <v>11</v>
      </c>
      <c r="M41" s="5" t="s">
        <v>12</v>
      </c>
      <c r="N41" s="5" t="s">
        <v>13</v>
      </c>
      <c r="O41" s="5" t="s">
        <v>14</v>
      </c>
      <c r="P41" s="6" t="s">
        <v>15</v>
      </c>
    </row>
    <row r="42" spans="1:16" x14ac:dyDescent="0.2">
      <c r="A42" s="9" t="s">
        <v>16</v>
      </c>
      <c r="B42" s="4">
        <v>5</v>
      </c>
      <c r="C42" s="4">
        <v>20</v>
      </c>
      <c r="D42" s="4">
        <v>7</v>
      </c>
      <c r="E42" s="4">
        <v>20</v>
      </c>
      <c r="F42" s="4">
        <v>9</v>
      </c>
      <c r="G42" s="4">
        <v>20</v>
      </c>
      <c r="H42" s="4">
        <v>20</v>
      </c>
      <c r="I42" s="4">
        <v>17</v>
      </c>
      <c r="J42" s="4">
        <v>6</v>
      </c>
      <c r="K42" s="4">
        <v>7</v>
      </c>
      <c r="L42" s="4">
        <v>19</v>
      </c>
      <c r="M42" s="4">
        <v>13</v>
      </c>
      <c r="N42" s="4">
        <v>15</v>
      </c>
      <c r="O42" s="4">
        <v>20</v>
      </c>
      <c r="P42" s="10">
        <v>198</v>
      </c>
    </row>
    <row r="43" spans="1:16" x14ac:dyDescent="0.2">
      <c r="A43" s="9" t="s">
        <v>17</v>
      </c>
      <c r="B43" s="4">
        <v>9</v>
      </c>
      <c r="C43" s="4">
        <v>20</v>
      </c>
      <c r="D43" s="4">
        <v>7</v>
      </c>
      <c r="E43" s="4">
        <v>20</v>
      </c>
      <c r="F43" s="4">
        <v>10</v>
      </c>
      <c r="G43" s="4">
        <v>16</v>
      </c>
      <c r="H43" s="4">
        <v>20</v>
      </c>
      <c r="I43" s="4">
        <v>17</v>
      </c>
      <c r="J43" s="4">
        <v>4</v>
      </c>
      <c r="K43" s="4">
        <v>2</v>
      </c>
      <c r="L43" s="4">
        <v>15</v>
      </c>
      <c r="M43" s="4">
        <v>20</v>
      </c>
      <c r="N43" s="4">
        <v>16</v>
      </c>
      <c r="O43" s="4">
        <v>20</v>
      </c>
      <c r="P43" s="10">
        <v>196</v>
      </c>
    </row>
    <row r="44" spans="1:16" x14ac:dyDescent="0.2">
      <c r="A44" s="9" t="s">
        <v>20</v>
      </c>
      <c r="B44" s="4">
        <v>11</v>
      </c>
      <c r="C44" s="4">
        <v>20</v>
      </c>
      <c r="D44" s="4">
        <v>8</v>
      </c>
      <c r="E44" s="4">
        <v>0</v>
      </c>
      <c r="F44" s="4">
        <v>13</v>
      </c>
      <c r="G44" s="4">
        <v>2</v>
      </c>
      <c r="H44" s="4">
        <v>20</v>
      </c>
      <c r="I44" s="4">
        <v>11</v>
      </c>
      <c r="J44" s="4">
        <v>19</v>
      </c>
      <c r="K44" s="4">
        <v>19</v>
      </c>
      <c r="L44" s="4">
        <v>0</v>
      </c>
      <c r="M44" s="4">
        <v>10</v>
      </c>
      <c r="N44" s="4">
        <v>20</v>
      </c>
      <c r="O44" s="4">
        <v>20</v>
      </c>
      <c r="P44" s="10">
        <v>173</v>
      </c>
    </row>
    <row r="45" spans="1:16" x14ac:dyDescent="0.2">
      <c r="A45" s="9" t="s">
        <v>18</v>
      </c>
      <c r="B45" s="4">
        <v>17</v>
      </c>
      <c r="C45" s="4">
        <v>20</v>
      </c>
      <c r="D45" s="4">
        <v>3</v>
      </c>
      <c r="E45" s="4">
        <v>0</v>
      </c>
      <c r="F45" s="4">
        <v>5</v>
      </c>
      <c r="G45" s="4">
        <v>2</v>
      </c>
      <c r="H45" s="4">
        <v>18</v>
      </c>
      <c r="I45" s="4">
        <v>7</v>
      </c>
      <c r="J45" s="4">
        <v>20</v>
      </c>
      <c r="K45" s="4">
        <v>20</v>
      </c>
      <c r="L45" s="4">
        <v>0</v>
      </c>
      <c r="M45" s="4">
        <v>20</v>
      </c>
      <c r="N45" s="4">
        <v>20</v>
      </c>
      <c r="O45" s="4">
        <v>20</v>
      </c>
      <c r="P45" s="10">
        <v>172</v>
      </c>
    </row>
    <row r="46" spans="1:16" x14ac:dyDescent="0.2">
      <c r="A46" s="9" t="s">
        <v>21</v>
      </c>
      <c r="B46" s="4">
        <v>12</v>
      </c>
      <c r="C46" s="4">
        <v>20</v>
      </c>
      <c r="D46" s="4">
        <v>7</v>
      </c>
      <c r="E46" s="4">
        <v>2</v>
      </c>
      <c r="F46" s="4">
        <v>14</v>
      </c>
      <c r="G46" s="4">
        <v>2</v>
      </c>
      <c r="H46" s="4">
        <v>20</v>
      </c>
      <c r="I46" s="4">
        <v>12</v>
      </c>
      <c r="J46" s="4">
        <v>14</v>
      </c>
      <c r="K46" s="4">
        <v>12</v>
      </c>
      <c r="L46" s="4">
        <v>0</v>
      </c>
      <c r="M46" s="4">
        <v>17</v>
      </c>
      <c r="N46" s="4">
        <v>20</v>
      </c>
      <c r="O46" s="4">
        <v>20</v>
      </c>
      <c r="P46" s="10">
        <v>172</v>
      </c>
    </row>
    <row r="47" spans="1:16" x14ac:dyDescent="0.2">
      <c r="A47" s="9" t="s">
        <v>19</v>
      </c>
      <c r="B47" s="4">
        <v>8</v>
      </c>
      <c r="C47" s="4">
        <v>20</v>
      </c>
      <c r="D47" s="4">
        <v>7</v>
      </c>
      <c r="E47" s="4">
        <v>19</v>
      </c>
      <c r="F47" s="4">
        <v>5</v>
      </c>
      <c r="G47" s="4">
        <v>5</v>
      </c>
      <c r="H47" s="4">
        <v>20</v>
      </c>
      <c r="I47" s="4">
        <v>17</v>
      </c>
      <c r="J47" s="4">
        <v>10</v>
      </c>
      <c r="K47" s="4">
        <v>15</v>
      </c>
      <c r="L47" s="4">
        <v>12</v>
      </c>
      <c r="M47" s="4">
        <v>0</v>
      </c>
      <c r="N47" s="4">
        <v>10</v>
      </c>
      <c r="O47" s="4">
        <v>20</v>
      </c>
      <c r="P47" s="10">
        <v>168</v>
      </c>
    </row>
    <row r="48" spans="1:16" x14ac:dyDescent="0.2">
      <c r="A48" s="9" t="s">
        <v>26</v>
      </c>
      <c r="B48" s="4">
        <v>10</v>
      </c>
      <c r="C48" s="4">
        <v>20</v>
      </c>
      <c r="D48" s="4">
        <v>0</v>
      </c>
      <c r="E48" s="4">
        <v>0</v>
      </c>
      <c r="F48" s="4">
        <v>2</v>
      </c>
      <c r="G48" s="4">
        <v>17</v>
      </c>
      <c r="H48" s="4">
        <v>18</v>
      </c>
      <c r="I48" s="4">
        <v>17</v>
      </c>
      <c r="J48" s="4">
        <v>19</v>
      </c>
      <c r="K48" s="4">
        <v>6</v>
      </c>
      <c r="L48" s="4">
        <v>0</v>
      </c>
      <c r="M48" s="4">
        <v>14</v>
      </c>
      <c r="N48" s="4">
        <v>20</v>
      </c>
      <c r="O48" s="4">
        <v>20</v>
      </c>
      <c r="P48" s="10">
        <v>163</v>
      </c>
    </row>
    <row r="49" spans="1:16" x14ac:dyDescent="0.2">
      <c r="A49" s="9" t="s">
        <v>22</v>
      </c>
      <c r="B49" s="4">
        <v>4</v>
      </c>
      <c r="C49" s="4">
        <v>20</v>
      </c>
      <c r="D49" s="4">
        <v>7</v>
      </c>
      <c r="E49" s="4">
        <v>1</v>
      </c>
      <c r="F49" s="4">
        <v>8</v>
      </c>
      <c r="G49" s="4">
        <v>9</v>
      </c>
      <c r="H49" s="4">
        <v>20</v>
      </c>
      <c r="I49" s="4">
        <v>15</v>
      </c>
      <c r="J49" s="4">
        <v>19</v>
      </c>
      <c r="K49" s="4">
        <v>6</v>
      </c>
      <c r="L49" s="4">
        <v>0</v>
      </c>
      <c r="M49" s="4">
        <v>11</v>
      </c>
      <c r="N49" s="4">
        <v>20</v>
      </c>
      <c r="O49" s="4">
        <v>20</v>
      </c>
      <c r="P49" s="10">
        <v>160</v>
      </c>
    </row>
    <row r="50" spans="1:16" x14ac:dyDescent="0.2">
      <c r="A50" s="9" t="s">
        <v>23</v>
      </c>
      <c r="B50" s="4">
        <v>18</v>
      </c>
      <c r="C50" s="4">
        <v>19</v>
      </c>
      <c r="D50" s="4">
        <v>7</v>
      </c>
      <c r="E50" s="4">
        <v>7</v>
      </c>
      <c r="F50" s="4">
        <v>20</v>
      </c>
      <c r="G50" s="4">
        <v>2</v>
      </c>
      <c r="H50" s="4">
        <v>20</v>
      </c>
      <c r="I50" s="4">
        <v>15</v>
      </c>
      <c r="J50" s="4">
        <v>19</v>
      </c>
      <c r="K50" s="4">
        <v>1</v>
      </c>
      <c r="L50" s="4">
        <v>0</v>
      </c>
      <c r="M50" s="4">
        <v>6</v>
      </c>
      <c r="N50" s="4">
        <v>4</v>
      </c>
      <c r="O50" s="4">
        <v>20</v>
      </c>
      <c r="P50" s="10">
        <v>158</v>
      </c>
    </row>
    <row r="51" spans="1:16" x14ac:dyDescent="0.2">
      <c r="A51" s="9" t="s">
        <v>24</v>
      </c>
      <c r="B51" s="4">
        <v>12</v>
      </c>
      <c r="C51" s="4">
        <v>16</v>
      </c>
      <c r="D51" s="4">
        <v>7</v>
      </c>
      <c r="E51" s="4">
        <v>2</v>
      </c>
      <c r="F51" s="4">
        <v>5</v>
      </c>
      <c r="G51" s="4">
        <v>2</v>
      </c>
      <c r="H51" s="4">
        <v>20</v>
      </c>
      <c r="I51" s="4">
        <v>17</v>
      </c>
      <c r="J51" s="4">
        <v>19</v>
      </c>
      <c r="K51" s="4">
        <v>14</v>
      </c>
      <c r="L51" s="4">
        <v>0</v>
      </c>
      <c r="M51" s="4">
        <v>6</v>
      </c>
      <c r="N51" s="4">
        <v>11</v>
      </c>
      <c r="O51" s="4">
        <v>20</v>
      </c>
      <c r="P51" s="10">
        <v>151</v>
      </c>
    </row>
    <row r="52" spans="1:16" x14ac:dyDescent="0.2">
      <c r="A52" s="9" t="s">
        <v>25</v>
      </c>
      <c r="B52" s="4">
        <v>4</v>
      </c>
      <c r="C52" s="4">
        <v>20</v>
      </c>
      <c r="D52" s="4">
        <v>7</v>
      </c>
      <c r="E52" s="4">
        <v>19</v>
      </c>
      <c r="F52" s="4">
        <v>8</v>
      </c>
      <c r="G52" s="4">
        <v>2</v>
      </c>
      <c r="H52" s="4">
        <v>19</v>
      </c>
      <c r="I52" s="4">
        <v>17</v>
      </c>
      <c r="J52" s="4">
        <v>13</v>
      </c>
      <c r="K52" s="4">
        <v>0</v>
      </c>
      <c r="L52" s="4">
        <v>14</v>
      </c>
      <c r="M52" s="4">
        <v>0</v>
      </c>
      <c r="N52" s="4">
        <v>4</v>
      </c>
      <c r="O52" s="4">
        <v>20</v>
      </c>
      <c r="P52" s="10">
        <v>147</v>
      </c>
    </row>
    <row r="53" spans="1:16" x14ac:dyDescent="0.2">
      <c r="A53" s="9" t="s">
        <v>28</v>
      </c>
      <c r="B53" s="4">
        <v>11</v>
      </c>
      <c r="C53" s="4">
        <v>0</v>
      </c>
      <c r="D53" s="4">
        <v>3</v>
      </c>
      <c r="E53" s="4">
        <v>5</v>
      </c>
      <c r="F53" s="4">
        <v>5</v>
      </c>
      <c r="G53" s="4">
        <v>20</v>
      </c>
      <c r="H53" s="4">
        <v>20</v>
      </c>
      <c r="I53" s="4">
        <v>15</v>
      </c>
      <c r="J53" s="4">
        <v>12</v>
      </c>
      <c r="K53" s="4">
        <v>7</v>
      </c>
      <c r="L53" s="4">
        <v>0</v>
      </c>
      <c r="M53" s="4">
        <v>8</v>
      </c>
      <c r="N53" s="4">
        <v>1</v>
      </c>
      <c r="O53" s="4">
        <v>20</v>
      </c>
      <c r="P53" s="10">
        <v>127</v>
      </c>
    </row>
    <row r="54" spans="1:16" x14ac:dyDescent="0.2">
      <c r="A54" s="9" t="s">
        <v>27</v>
      </c>
      <c r="B54" s="4">
        <v>8</v>
      </c>
      <c r="C54" s="4">
        <v>20</v>
      </c>
      <c r="D54" s="4">
        <v>7</v>
      </c>
      <c r="E54" s="4">
        <v>6</v>
      </c>
      <c r="F54" s="4">
        <v>11</v>
      </c>
      <c r="G54" s="4">
        <v>4</v>
      </c>
      <c r="H54" s="4">
        <v>20</v>
      </c>
      <c r="I54" s="4">
        <v>17</v>
      </c>
      <c r="J54" s="4">
        <v>3</v>
      </c>
      <c r="K54" s="4">
        <v>2</v>
      </c>
      <c r="L54" s="4">
        <v>0</v>
      </c>
      <c r="M54" s="4">
        <v>0</v>
      </c>
      <c r="N54" s="4">
        <v>4</v>
      </c>
      <c r="O54" s="4">
        <v>20</v>
      </c>
      <c r="P54" s="10">
        <v>122</v>
      </c>
    </row>
    <row r="55" spans="1:16" x14ac:dyDescent="0.2">
      <c r="A55" s="9" t="s">
        <v>33</v>
      </c>
      <c r="B55" s="4">
        <v>1</v>
      </c>
      <c r="C55" s="4">
        <v>20</v>
      </c>
      <c r="D55" s="4">
        <v>0</v>
      </c>
      <c r="E55" s="4">
        <v>0</v>
      </c>
      <c r="F55" s="4">
        <v>0</v>
      </c>
      <c r="G55" s="4">
        <v>2</v>
      </c>
      <c r="H55" s="4">
        <v>15</v>
      </c>
      <c r="I55" s="4">
        <v>0</v>
      </c>
      <c r="J55" s="4">
        <v>0</v>
      </c>
      <c r="K55" s="4">
        <v>2</v>
      </c>
      <c r="L55" s="4">
        <v>20</v>
      </c>
      <c r="M55" s="4">
        <v>20</v>
      </c>
      <c r="N55" s="4">
        <v>20</v>
      </c>
      <c r="O55" s="4">
        <v>18</v>
      </c>
      <c r="P55" s="10">
        <v>118</v>
      </c>
    </row>
    <row r="56" spans="1:16" x14ac:dyDescent="0.2">
      <c r="A56" s="9" t="s">
        <v>30</v>
      </c>
      <c r="B56" s="4">
        <v>10</v>
      </c>
      <c r="C56" s="4">
        <v>1</v>
      </c>
      <c r="D56" s="4">
        <v>3</v>
      </c>
      <c r="E56" s="4">
        <v>2</v>
      </c>
      <c r="F56" s="4">
        <v>5</v>
      </c>
      <c r="G56" s="4">
        <v>20</v>
      </c>
      <c r="H56" s="4">
        <v>18</v>
      </c>
      <c r="I56" s="4">
        <v>11</v>
      </c>
      <c r="J56" s="4">
        <v>7</v>
      </c>
      <c r="K56" s="4">
        <v>8</v>
      </c>
      <c r="L56" s="4">
        <v>0</v>
      </c>
      <c r="M56" s="4">
        <v>7</v>
      </c>
      <c r="N56" s="4">
        <v>0</v>
      </c>
      <c r="O56" s="4">
        <v>20</v>
      </c>
      <c r="P56" s="10">
        <v>112</v>
      </c>
    </row>
    <row r="57" spans="1:16" x14ac:dyDescent="0.2">
      <c r="A57" s="9" t="s">
        <v>32</v>
      </c>
      <c r="B57" s="4">
        <v>20</v>
      </c>
      <c r="C57" s="4">
        <v>0</v>
      </c>
      <c r="D57" s="4">
        <v>3</v>
      </c>
      <c r="E57" s="4">
        <v>18</v>
      </c>
      <c r="F57" s="4">
        <v>0</v>
      </c>
      <c r="G57" s="4">
        <v>15</v>
      </c>
      <c r="H57" s="4">
        <v>6</v>
      </c>
      <c r="I57" s="4">
        <v>20</v>
      </c>
      <c r="J57" s="4">
        <v>16</v>
      </c>
      <c r="K57" s="4">
        <v>0</v>
      </c>
      <c r="L57" s="4">
        <v>0</v>
      </c>
      <c r="M57" s="4">
        <v>6</v>
      </c>
      <c r="N57" s="4">
        <v>6</v>
      </c>
      <c r="O57" s="4">
        <v>0</v>
      </c>
      <c r="P57" s="10">
        <v>110</v>
      </c>
    </row>
    <row r="58" spans="1:16" x14ac:dyDescent="0.2">
      <c r="A58" s="9" t="s">
        <v>29</v>
      </c>
      <c r="B58" s="4">
        <v>12</v>
      </c>
      <c r="C58" s="4">
        <v>9</v>
      </c>
      <c r="D58" s="4">
        <v>8</v>
      </c>
      <c r="E58" s="4">
        <v>0</v>
      </c>
      <c r="F58" s="4">
        <v>0</v>
      </c>
      <c r="G58" s="4">
        <v>13</v>
      </c>
      <c r="H58" s="4">
        <v>2</v>
      </c>
      <c r="I58" s="4">
        <v>8</v>
      </c>
      <c r="J58" s="4">
        <v>0</v>
      </c>
      <c r="K58" s="4">
        <v>20</v>
      </c>
      <c r="L58" s="4">
        <v>5</v>
      </c>
      <c r="M58" s="4">
        <v>6</v>
      </c>
      <c r="N58" s="4">
        <v>19</v>
      </c>
      <c r="O58" s="4">
        <v>2</v>
      </c>
      <c r="P58" s="10">
        <v>104</v>
      </c>
    </row>
    <row r="59" spans="1:16" x14ac:dyDescent="0.2">
      <c r="A59" s="9" t="s">
        <v>31</v>
      </c>
      <c r="B59" s="4">
        <v>0</v>
      </c>
      <c r="C59" s="4">
        <v>1</v>
      </c>
      <c r="D59" s="4">
        <v>0</v>
      </c>
      <c r="E59" s="4">
        <v>11</v>
      </c>
      <c r="F59" s="4">
        <v>0</v>
      </c>
      <c r="G59" s="4">
        <v>1</v>
      </c>
      <c r="H59" s="4">
        <v>18</v>
      </c>
      <c r="I59" s="4">
        <v>0</v>
      </c>
      <c r="J59" s="4">
        <v>0</v>
      </c>
      <c r="K59" s="4">
        <v>0</v>
      </c>
      <c r="L59" s="4">
        <v>19</v>
      </c>
      <c r="M59" s="4">
        <v>20</v>
      </c>
      <c r="N59" s="4">
        <v>20</v>
      </c>
      <c r="O59" s="4">
        <v>10</v>
      </c>
      <c r="P59" s="10">
        <v>100</v>
      </c>
    </row>
    <row r="60" spans="1:16" x14ac:dyDescent="0.2">
      <c r="A60" s="9" t="s">
        <v>34</v>
      </c>
      <c r="B60" s="4">
        <v>1</v>
      </c>
      <c r="C60" s="4">
        <v>3</v>
      </c>
      <c r="D60" s="4">
        <v>0</v>
      </c>
      <c r="E60" s="4">
        <v>0</v>
      </c>
      <c r="F60" s="4">
        <v>0</v>
      </c>
      <c r="G60" s="4">
        <v>2</v>
      </c>
      <c r="H60" s="4">
        <v>16</v>
      </c>
      <c r="I60" s="4">
        <v>0</v>
      </c>
      <c r="J60" s="4">
        <v>0</v>
      </c>
      <c r="K60" s="4">
        <v>0</v>
      </c>
      <c r="L60" s="4">
        <v>10</v>
      </c>
      <c r="M60" s="4">
        <v>20</v>
      </c>
      <c r="N60" s="4">
        <v>20</v>
      </c>
      <c r="O60" s="4">
        <v>20</v>
      </c>
      <c r="P60" s="10">
        <v>92</v>
      </c>
    </row>
    <row r="61" spans="1:16" x14ac:dyDescent="0.2">
      <c r="A61" s="9" t="s">
        <v>35</v>
      </c>
      <c r="B61" s="4">
        <v>0</v>
      </c>
      <c r="C61" s="4">
        <v>0</v>
      </c>
      <c r="D61" s="4">
        <v>6</v>
      </c>
      <c r="E61" s="4">
        <v>0</v>
      </c>
      <c r="F61" s="4">
        <v>4</v>
      </c>
      <c r="G61" s="4">
        <v>1</v>
      </c>
      <c r="H61" s="4">
        <v>1</v>
      </c>
      <c r="I61" s="4">
        <v>0</v>
      </c>
      <c r="J61" s="4">
        <v>0</v>
      </c>
      <c r="K61" s="4">
        <v>0</v>
      </c>
      <c r="L61" s="4">
        <v>14</v>
      </c>
      <c r="M61" s="4">
        <v>0</v>
      </c>
      <c r="N61" s="4">
        <v>0</v>
      </c>
      <c r="O61" s="4">
        <v>0</v>
      </c>
      <c r="P61" s="10">
        <v>26</v>
      </c>
    </row>
  </sheetData>
  <mergeCells count="2">
    <mergeCell ref="A2:P2"/>
    <mergeCell ref="A39:P39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T2" sqref="T2:T21"/>
    </sheetView>
  </sheetViews>
  <sheetFormatPr defaultRowHeight="14.25" x14ac:dyDescent="0.2"/>
  <cols>
    <col min="1" max="1" width="10.5" bestFit="1" customWidth="1"/>
    <col min="2" max="2" width="7.25" bestFit="1" customWidth="1"/>
    <col min="3" max="3" width="7.625" bestFit="1" customWidth="1"/>
    <col min="4" max="4" width="9.75" bestFit="1" customWidth="1"/>
    <col min="5" max="5" width="7.875" bestFit="1" customWidth="1"/>
    <col min="6" max="6" width="13.75" bestFit="1" customWidth="1"/>
    <col min="7" max="7" width="6.125" bestFit="1" customWidth="1"/>
    <col min="8" max="8" width="5.125" bestFit="1" customWidth="1"/>
    <col min="9" max="9" width="3.875" bestFit="1" customWidth="1"/>
    <col min="10" max="10" width="6.5" bestFit="1" customWidth="1"/>
    <col min="11" max="11" width="5.375" bestFit="1" customWidth="1"/>
    <col min="12" max="12" width="6.25" bestFit="1" customWidth="1"/>
    <col min="13" max="13" width="6.875" bestFit="1" customWidth="1"/>
    <col min="14" max="14" width="3.875" bestFit="1" customWidth="1"/>
    <col min="15" max="15" width="5.75" bestFit="1" customWidth="1"/>
    <col min="16" max="16" width="6.5" bestFit="1" customWidth="1"/>
    <col min="17" max="18" width="8" bestFit="1" customWidth="1"/>
    <col min="19" max="19" width="4.625" bestFit="1" customWidth="1"/>
  </cols>
  <sheetData>
    <row r="1" spans="1:20" x14ac:dyDescent="0.2">
      <c r="A1" t="s">
        <v>136</v>
      </c>
      <c r="B1" t="s">
        <v>44</v>
      </c>
      <c r="C1" t="s">
        <v>22</v>
      </c>
      <c r="D1" t="s">
        <v>40</v>
      </c>
      <c r="E1" t="s">
        <v>25</v>
      </c>
      <c r="F1" t="s">
        <v>43</v>
      </c>
      <c r="G1" t="s">
        <v>47</v>
      </c>
      <c r="H1" t="s">
        <v>48</v>
      </c>
      <c r="I1" t="s">
        <v>50</v>
      </c>
      <c r="J1" t="s">
        <v>49</v>
      </c>
      <c r="K1" t="s">
        <v>45</v>
      </c>
      <c r="L1" t="s">
        <v>19</v>
      </c>
      <c r="M1" t="s">
        <v>27</v>
      </c>
      <c r="N1" t="s">
        <v>42</v>
      </c>
      <c r="O1" t="s">
        <v>46</v>
      </c>
      <c r="P1" t="s">
        <v>41</v>
      </c>
      <c r="Q1" t="s">
        <v>39</v>
      </c>
      <c r="R1" t="s">
        <v>38</v>
      </c>
      <c r="S1" t="s">
        <v>137</v>
      </c>
      <c r="T1" t="s">
        <v>133</v>
      </c>
    </row>
    <row r="2" spans="1:20" x14ac:dyDescent="0.2">
      <c r="A2" t="s">
        <v>200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-1</v>
      </c>
      <c r="T2">
        <f>STDEV(B2:R2)</f>
        <v>0</v>
      </c>
    </row>
    <row r="3" spans="1:20" x14ac:dyDescent="0.2">
      <c r="A3" t="s">
        <v>95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22</v>
      </c>
      <c r="T3">
        <f t="shared" ref="T3:T21" si="0">STDEV(B3:R3)</f>
        <v>0.33210558207753571</v>
      </c>
    </row>
    <row r="4" spans="1:20" x14ac:dyDescent="0.2">
      <c r="A4" t="s">
        <v>96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21</v>
      </c>
      <c r="T4">
        <f t="shared" si="0"/>
        <v>0.46966821831386213</v>
      </c>
    </row>
    <row r="5" spans="1:20" x14ac:dyDescent="0.2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f t="shared" si="0"/>
        <v>0</v>
      </c>
    </row>
    <row r="6" spans="1:20" x14ac:dyDescent="0.2">
      <c r="A6" t="s">
        <v>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f t="shared" si="0"/>
        <v>0</v>
      </c>
    </row>
    <row r="7" spans="1:20" x14ac:dyDescent="0.2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f t="shared" si="0"/>
        <v>0</v>
      </c>
    </row>
    <row r="8" spans="1:20" x14ac:dyDescent="0.2">
      <c r="A8" t="s">
        <v>100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f t="shared" si="0"/>
        <v>0</v>
      </c>
    </row>
    <row r="9" spans="1:20" x14ac:dyDescent="0.2">
      <c r="A9" t="s">
        <v>101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f t="shared" si="0"/>
        <v>0</v>
      </c>
    </row>
    <row r="10" spans="1:20" x14ac:dyDescent="0.2">
      <c r="A10" t="s">
        <v>102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f t="shared" si="0"/>
        <v>0</v>
      </c>
    </row>
    <row r="11" spans="1:20" x14ac:dyDescent="0.2">
      <c r="A11" t="s">
        <v>103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f t="shared" si="0"/>
        <v>0</v>
      </c>
    </row>
    <row r="12" spans="1:20" x14ac:dyDescent="0.2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f t="shared" si="0"/>
        <v>0</v>
      </c>
    </row>
    <row r="13" spans="1:20" x14ac:dyDescent="0.2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f t="shared" si="0"/>
        <v>0</v>
      </c>
    </row>
    <row r="14" spans="1:20" x14ac:dyDescent="0.2">
      <c r="A14" t="s">
        <v>106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f t="shared" si="0"/>
        <v>0</v>
      </c>
    </row>
    <row r="15" spans="1:20" x14ac:dyDescent="0.2">
      <c r="A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f t="shared" si="0"/>
        <v>0</v>
      </c>
    </row>
    <row r="16" spans="1:20" x14ac:dyDescent="0.2">
      <c r="A16" t="s">
        <v>108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f t="shared" si="0"/>
        <v>0</v>
      </c>
    </row>
    <row r="17" spans="1:20" x14ac:dyDescent="0.2">
      <c r="A17" t="s">
        <v>109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f t="shared" si="0"/>
        <v>0</v>
      </c>
    </row>
    <row r="18" spans="1:20" x14ac:dyDescent="0.2">
      <c r="A18" t="s">
        <v>110</v>
      </c>
      <c r="B18">
        <v>1</v>
      </c>
      <c r="C18">
        <v>1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18</v>
      </c>
      <c r="T18">
        <f t="shared" si="0"/>
        <v>0.51449575542752657</v>
      </c>
    </row>
    <row r="19" spans="1:20" x14ac:dyDescent="0.2">
      <c r="A19" t="s">
        <v>111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18</v>
      </c>
      <c r="T19">
        <f t="shared" si="0"/>
        <v>0.51449575542752657</v>
      </c>
    </row>
    <row r="20" spans="1:20" x14ac:dyDescent="0.2">
      <c r="A20" t="s">
        <v>112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17</v>
      </c>
      <c r="T20">
        <f t="shared" si="0"/>
        <v>0.51449575542752657</v>
      </c>
    </row>
    <row r="21" spans="1:20" x14ac:dyDescent="0.2">
      <c r="A21" t="s">
        <v>113</v>
      </c>
      <c r="B21">
        <v>1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19</v>
      </c>
      <c r="T21">
        <f t="shared" si="0"/>
        <v>0.50729965619589235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T2" sqref="T2:T21"/>
    </sheetView>
  </sheetViews>
  <sheetFormatPr defaultRowHeight="14.25" x14ac:dyDescent="0.2"/>
  <cols>
    <col min="1" max="1" width="7.5" bestFit="1" customWidth="1"/>
    <col min="2" max="2" width="7.25" bestFit="1" customWidth="1"/>
    <col min="3" max="3" width="7.625" bestFit="1" customWidth="1"/>
    <col min="4" max="4" width="9.75" bestFit="1" customWidth="1"/>
    <col min="5" max="5" width="7.875" bestFit="1" customWidth="1"/>
    <col min="6" max="6" width="13.75" bestFit="1" customWidth="1"/>
    <col min="7" max="7" width="6.125" bestFit="1" customWidth="1"/>
    <col min="8" max="8" width="5.125" bestFit="1" customWidth="1"/>
    <col min="9" max="9" width="3.875" bestFit="1" customWidth="1"/>
    <col min="10" max="10" width="6.5" bestFit="1" customWidth="1"/>
    <col min="11" max="11" width="5.375" bestFit="1" customWidth="1"/>
    <col min="12" max="12" width="6.25" bestFit="1" customWidth="1"/>
    <col min="13" max="13" width="6.875" bestFit="1" customWidth="1"/>
    <col min="14" max="14" width="3.875" bestFit="1" customWidth="1"/>
    <col min="15" max="15" width="5.75" bestFit="1" customWidth="1"/>
    <col min="16" max="16" width="6.5" bestFit="1" customWidth="1"/>
    <col min="17" max="18" width="8" bestFit="1" customWidth="1"/>
    <col min="19" max="19" width="4.625" bestFit="1" customWidth="1"/>
  </cols>
  <sheetData>
    <row r="1" spans="1:20" x14ac:dyDescent="0.2">
      <c r="A1" t="s">
        <v>136</v>
      </c>
      <c r="B1" t="s">
        <v>44</v>
      </c>
      <c r="C1" t="s">
        <v>22</v>
      </c>
      <c r="D1" t="s">
        <v>40</v>
      </c>
      <c r="E1" t="s">
        <v>25</v>
      </c>
      <c r="F1" t="s">
        <v>43</v>
      </c>
      <c r="G1" t="s">
        <v>47</v>
      </c>
      <c r="H1" t="s">
        <v>48</v>
      </c>
      <c r="I1" t="s">
        <v>50</v>
      </c>
      <c r="J1" t="s">
        <v>49</v>
      </c>
      <c r="K1" t="s">
        <v>45</v>
      </c>
      <c r="L1" t="s">
        <v>19</v>
      </c>
      <c r="M1" t="s">
        <v>27</v>
      </c>
      <c r="N1" t="s">
        <v>42</v>
      </c>
      <c r="O1" t="s">
        <v>46</v>
      </c>
      <c r="P1" t="s">
        <v>41</v>
      </c>
      <c r="Q1" t="s">
        <v>39</v>
      </c>
      <c r="R1" t="s">
        <v>38</v>
      </c>
      <c r="S1" t="s">
        <v>137</v>
      </c>
      <c r="T1" t="s">
        <v>199</v>
      </c>
    </row>
    <row r="2" spans="1:20" x14ac:dyDescent="0.2">
      <c r="A2" t="s">
        <v>178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47</v>
      </c>
      <c r="T2">
        <f>STDEV(B2:R2)</f>
        <v>0.24253562503633297</v>
      </c>
    </row>
    <row r="3" spans="1:20" x14ac:dyDescent="0.2">
      <c r="A3" t="s">
        <v>179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f t="shared" ref="T3:T21" si="0">STDEV(B3:R3)</f>
        <v>0</v>
      </c>
    </row>
    <row r="4" spans="1:20" x14ac:dyDescent="0.2">
      <c r="A4" t="s">
        <v>180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30</v>
      </c>
      <c r="T4">
        <f t="shared" si="0"/>
        <v>0.50729965619589235</v>
      </c>
    </row>
    <row r="5" spans="1:20" x14ac:dyDescent="0.2">
      <c r="A5" t="s">
        <v>181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36</v>
      </c>
      <c r="T5">
        <f t="shared" si="0"/>
        <v>0.51449575542752657</v>
      </c>
    </row>
    <row r="6" spans="1:20" x14ac:dyDescent="0.2">
      <c r="A6" t="s">
        <v>182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49</v>
      </c>
      <c r="T6">
        <f t="shared" si="0"/>
        <v>0.24253562503633297</v>
      </c>
    </row>
    <row r="7" spans="1:20" x14ac:dyDescent="0.2">
      <c r="A7" t="s">
        <v>183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10</v>
      </c>
      <c r="T7">
        <f t="shared" si="0"/>
        <v>0.43723731609760308</v>
      </c>
    </row>
    <row r="8" spans="1:20" x14ac:dyDescent="0.2">
      <c r="A8" t="s">
        <v>184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30</v>
      </c>
      <c r="T8">
        <f t="shared" si="0"/>
        <v>0.50729965619589235</v>
      </c>
    </row>
    <row r="9" spans="1:20" x14ac:dyDescent="0.2">
      <c r="A9" t="s">
        <v>185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39</v>
      </c>
      <c r="T9">
        <f t="shared" si="0"/>
        <v>0.3929526239966879</v>
      </c>
    </row>
    <row r="10" spans="1:20" x14ac:dyDescent="0.2">
      <c r="A10" t="s">
        <v>186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f t="shared" si="0"/>
        <v>0</v>
      </c>
    </row>
    <row r="11" spans="1:20" x14ac:dyDescent="0.2">
      <c r="A11" t="s">
        <v>187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11</v>
      </c>
      <c r="T11">
        <f t="shared" si="0"/>
        <v>0.43723731609760308</v>
      </c>
    </row>
    <row r="12" spans="1:20" x14ac:dyDescent="0.2">
      <c r="A12" t="s">
        <v>188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21</v>
      </c>
      <c r="T12">
        <f t="shared" si="0"/>
        <v>0.50729965619589235</v>
      </c>
    </row>
    <row r="13" spans="1:20" x14ac:dyDescent="0.2">
      <c r="A13" t="s">
        <v>189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1</v>
      </c>
      <c r="R13">
        <v>1</v>
      </c>
      <c r="S13">
        <v>48</v>
      </c>
      <c r="T13">
        <f t="shared" si="0"/>
        <v>0.46966821831386213</v>
      </c>
    </row>
    <row r="14" spans="1:20" x14ac:dyDescent="0.2">
      <c r="A14" t="s">
        <v>190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f t="shared" si="0"/>
        <v>0</v>
      </c>
    </row>
    <row r="15" spans="1:20" x14ac:dyDescent="0.2">
      <c r="A15" t="s">
        <v>191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f t="shared" si="0"/>
        <v>0</v>
      </c>
    </row>
    <row r="16" spans="1:20" x14ac:dyDescent="0.2">
      <c r="A16" t="s">
        <v>192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27</v>
      </c>
      <c r="T16">
        <f t="shared" si="0"/>
        <v>0.50729965619589235</v>
      </c>
    </row>
    <row r="17" spans="1:20" x14ac:dyDescent="0.2">
      <c r="A17" t="s">
        <v>193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f t="shared" si="0"/>
        <v>0</v>
      </c>
    </row>
    <row r="18" spans="1:20" x14ac:dyDescent="0.2">
      <c r="A18" t="s">
        <v>194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66</v>
      </c>
      <c r="T18">
        <f t="shared" si="0"/>
        <v>0.24253562503633297</v>
      </c>
    </row>
    <row r="19" spans="1:20" x14ac:dyDescent="0.2">
      <c r="A19" t="s">
        <v>195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f t="shared" si="0"/>
        <v>0</v>
      </c>
    </row>
    <row r="20" spans="1:20" x14ac:dyDescent="0.2">
      <c r="A20" t="s">
        <v>196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19</v>
      </c>
      <c r="T20">
        <f t="shared" si="0"/>
        <v>0.46966821831386213</v>
      </c>
    </row>
    <row r="21" spans="1:20" x14ac:dyDescent="0.2">
      <c r="A21" t="s">
        <v>197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6"/>
  <sheetViews>
    <sheetView tabSelected="1" workbookViewId="0">
      <selection activeCell="U2" sqref="A2:U6"/>
    </sheetView>
  </sheetViews>
  <sheetFormatPr defaultRowHeight="14.25" x14ac:dyDescent="0.2"/>
  <cols>
    <col min="1" max="1" width="11.375" bestFit="1" customWidth="1"/>
  </cols>
  <sheetData>
    <row r="2" spans="1:21" x14ac:dyDescent="0.2">
      <c r="B2" t="s">
        <v>203</v>
      </c>
      <c r="C2" t="s">
        <v>204</v>
      </c>
      <c r="D2" t="s">
        <v>205</v>
      </c>
      <c r="E2" t="s">
        <v>206</v>
      </c>
      <c r="F2" t="s">
        <v>207</v>
      </c>
      <c r="G2" t="s">
        <v>208</v>
      </c>
      <c r="H2" t="s">
        <v>209</v>
      </c>
      <c r="I2" t="s">
        <v>210</v>
      </c>
      <c r="J2" t="s">
        <v>211</v>
      </c>
      <c r="K2" t="s">
        <v>212</v>
      </c>
      <c r="L2" t="s">
        <v>213</v>
      </c>
      <c r="M2" t="s">
        <v>214</v>
      </c>
      <c r="N2" t="s">
        <v>215</v>
      </c>
      <c r="O2" t="s">
        <v>216</v>
      </c>
      <c r="P2" t="s">
        <v>217</v>
      </c>
      <c r="Q2" t="s">
        <v>218</v>
      </c>
      <c r="R2" t="s">
        <v>219</v>
      </c>
      <c r="S2" t="s">
        <v>220</v>
      </c>
      <c r="T2" t="s">
        <v>221</v>
      </c>
      <c r="U2" t="s">
        <v>222</v>
      </c>
    </row>
    <row r="3" spans="1:21" ht="15" x14ac:dyDescent="0.25">
      <c r="A3" t="s">
        <v>198</v>
      </c>
      <c r="B3" s="21">
        <v>0</v>
      </c>
      <c r="C3" s="21">
        <v>0</v>
      </c>
      <c r="D3" s="21">
        <v>0</v>
      </c>
      <c r="E3" s="23">
        <v>0.50729965619589235</v>
      </c>
      <c r="F3" s="23">
        <v>0.50729965619589235</v>
      </c>
      <c r="G3" s="23">
        <v>0.50729965619589235</v>
      </c>
      <c r="H3" s="21">
        <v>0</v>
      </c>
      <c r="I3" s="21">
        <v>0</v>
      </c>
      <c r="J3" s="21">
        <v>0</v>
      </c>
      <c r="K3" s="23">
        <v>0.43723731609760308</v>
      </c>
      <c r="L3" s="22">
        <v>0.3929526239966879</v>
      </c>
      <c r="M3" s="23">
        <v>0.43723731609760308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</row>
    <row r="4" spans="1:21" ht="15" x14ac:dyDescent="0.25">
      <c r="A4" t="s">
        <v>201</v>
      </c>
      <c r="B4" s="21">
        <v>0</v>
      </c>
      <c r="C4" s="21">
        <v>0</v>
      </c>
      <c r="D4" s="22">
        <v>0.33210558207753582</v>
      </c>
      <c r="E4" s="23">
        <v>0.46966821831386213</v>
      </c>
      <c r="F4" s="22">
        <v>0.33210558207753582</v>
      </c>
      <c r="G4" s="21">
        <v>0</v>
      </c>
      <c r="H4" s="21">
        <v>0</v>
      </c>
      <c r="I4" s="21">
        <v>0</v>
      </c>
      <c r="J4" s="21">
        <v>0</v>
      </c>
      <c r="K4" s="22">
        <v>0.3929526239966879</v>
      </c>
      <c r="L4" s="22">
        <v>0.3929526239966879</v>
      </c>
      <c r="M4" s="22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</row>
    <row r="5" spans="1:21" ht="15" x14ac:dyDescent="0.25">
      <c r="A5" t="s">
        <v>199</v>
      </c>
      <c r="B5" s="22">
        <v>0.24253562503633297</v>
      </c>
      <c r="C5" s="21">
        <v>0</v>
      </c>
      <c r="D5" s="23">
        <v>0.50729965619589235</v>
      </c>
      <c r="E5" s="23">
        <v>0.51449575542752657</v>
      </c>
      <c r="F5" s="22">
        <v>0.24253562503633297</v>
      </c>
      <c r="G5" s="23">
        <v>0.43723731609760308</v>
      </c>
      <c r="H5" s="23">
        <v>0.50729965619589235</v>
      </c>
      <c r="I5" s="22">
        <v>0.3929526239966879</v>
      </c>
      <c r="J5" s="21">
        <v>0</v>
      </c>
      <c r="K5" s="23">
        <v>0.43723731609760308</v>
      </c>
      <c r="L5" s="23">
        <v>0.50729965619589235</v>
      </c>
      <c r="M5" s="23">
        <v>0.46966821831386213</v>
      </c>
      <c r="N5" s="21">
        <v>0</v>
      </c>
      <c r="O5" s="21">
        <v>0</v>
      </c>
      <c r="P5" s="23">
        <v>0.50729965619589235</v>
      </c>
      <c r="Q5" s="21">
        <v>0</v>
      </c>
      <c r="R5" s="22">
        <v>0.24253562503633297</v>
      </c>
      <c r="S5" s="21">
        <v>0</v>
      </c>
      <c r="T5" s="23">
        <v>0.46966821831386213</v>
      </c>
      <c r="U5" s="21">
        <v>0</v>
      </c>
    </row>
    <row r="6" spans="1:21" ht="15" x14ac:dyDescent="0.25">
      <c r="A6" t="s">
        <v>133</v>
      </c>
      <c r="B6" s="21">
        <v>0</v>
      </c>
      <c r="C6" s="22">
        <v>0.33210558207753571</v>
      </c>
      <c r="D6" s="23">
        <v>0.46966821831386213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3">
        <v>0.51449575542752657</v>
      </c>
      <c r="S6" s="23">
        <v>0.51449575542752657</v>
      </c>
      <c r="T6" s="23">
        <v>0.51449575542752657</v>
      </c>
      <c r="U6" s="23">
        <v>0.50729965619589235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47"/>
  <sheetViews>
    <sheetView topLeftCell="A9" workbookViewId="0">
      <selection activeCell="A27" sqref="A27:J47"/>
    </sheetView>
  </sheetViews>
  <sheetFormatPr defaultRowHeight="14.25" x14ac:dyDescent="0.2"/>
  <cols>
    <col min="1" max="1" width="12.875" style="1" customWidth="1"/>
    <col min="2" max="2" width="7.375" style="1" customWidth="1"/>
    <col min="3" max="3" width="5.25" style="1" customWidth="1"/>
    <col min="4" max="4" width="9.625" style="1" customWidth="1"/>
    <col min="5" max="5" width="6.875" style="1" customWidth="1"/>
    <col min="6" max="6" width="7.375" style="1" customWidth="1"/>
    <col min="7" max="7" width="4.75" style="1" customWidth="1"/>
    <col min="8" max="8" width="6.125" style="1" customWidth="1"/>
    <col min="9" max="9" width="10.875" style="1" customWidth="1"/>
    <col min="10" max="10" width="10.375" style="1" customWidth="1"/>
    <col min="11" max="11" width="7.125" style="1" customWidth="1"/>
    <col min="12" max="12" width="5.75" style="1" customWidth="1"/>
    <col min="13" max="13" width="6.875" style="1" customWidth="1"/>
    <col min="14" max="14" width="8.625" style="1" customWidth="1"/>
    <col min="15" max="15" width="6.375" style="1" customWidth="1"/>
    <col min="16" max="16" width="5" style="1" customWidth="1"/>
    <col min="17" max="1024" width="10.625" style="1" customWidth="1"/>
  </cols>
  <sheetData>
    <row r="2" spans="1:20" x14ac:dyDescent="0.2">
      <c r="A2" s="19" t="s">
        <v>36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20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</row>
    <row r="4" spans="1:20" x14ac:dyDescent="0.2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</row>
    <row r="5" spans="1:20" ht="15" x14ac:dyDescent="0.25">
      <c r="A5" s="4"/>
      <c r="B5" s="2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14</v>
      </c>
      <c r="H5" s="5" t="s">
        <v>7</v>
      </c>
      <c r="I5" s="24" t="s">
        <v>8</v>
      </c>
      <c r="J5" s="5" t="s">
        <v>9</v>
      </c>
      <c r="K5" s="16" t="s">
        <v>10</v>
      </c>
      <c r="L5" s="16" t="s">
        <v>1</v>
      </c>
      <c r="M5" s="5" t="s">
        <v>37</v>
      </c>
      <c r="N5" s="5" t="s">
        <v>12</v>
      </c>
      <c r="O5" s="5" t="s">
        <v>13</v>
      </c>
      <c r="P5" s="6" t="s">
        <v>15</v>
      </c>
      <c r="S5" t="s">
        <v>68</v>
      </c>
      <c r="T5" t="s">
        <v>69</v>
      </c>
    </row>
    <row r="6" spans="1:20" ht="15" x14ac:dyDescent="0.25">
      <c r="A6" s="9" t="s">
        <v>38</v>
      </c>
      <c r="B6" s="24">
        <v>6</v>
      </c>
      <c r="C6" s="4">
        <v>3</v>
      </c>
      <c r="D6" s="4">
        <v>4</v>
      </c>
      <c r="E6" s="4">
        <v>18</v>
      </c>
      <c r="F6" s="4">
        <v>20</v>
      </c>
      <c r="G6" s="4">
        <v>20</v>
      </c>
      <c r="H6" s="4">
        <v>20</v>
      </c>
      <c r="I6" s="24">
        <v>4</v>
      </c>
      <c r="J6" s="4">
        <v>20</v>
      </c>
      <c r="K6" s="16">
        <v>0</v>
      </c>
      <c r="L6" s="16">
        <v>10</v>
      </c>
      <c r="M6" s="4">
        <v>10</v>
      </c>
      <c r="N6" s="4">
        <v>9</v>
      </c>
      <c r="O6" s="4">
        <v>7</v>
      </c>
      <c r="P6" s="10">
        <v>151</v>
      </c>
      <c r="S6" t="s">
        <v>70</v>
      </c>
      <c r="T6" t="s">
        <v>71</v>
      </c>
    </row>
    <row r="7" spans="1:20" ht="15" x14ac:dyDescent="0.25">
      <c r="A7" s="9" t="s">
        <v>39</v>
      </c>
      <c r="B7" s="24">
        <v>6</v>
      </c>
      <c r="C7" s="4">
        <v>3</v>
      </c>
      <c r="D7" s="4">
        <v>4</v>
      </c>
      <c r="E7" s="4">
        <v>18</v>
      </c>
      <c r="F7" s="4">
        <v>20</v>
      </c>
      <c r="G7" s="4">
        <v>19</v>
      </c>
      <c r="H7" s="4">
        <v>20</v>
      </c>
      <c r="I7" s="24">
        <v>4</v>
      </c>
      <c r="J7" s="4">
        <v>20</v>
      </c>
      <c r="K7" s="16">
        <v>0</v>
      </c>
      <c r="L7" s="16">
        <v>10</v>
      </c>
      <c r="M7" s="4">
        <v>4</v>
      </c>
      <c r="N7" s="4">
        <v>9</v>
      </c>
      <c r="O7" s="4">
        <v>6</v>
      </c>
      <c r="P7" s="10">
        <v>143</v>
      </c>
      <c r="S7" t="s">
        <v>72</v>
      </c>
      <c r="T7" t="s">
        <v>73</v>
      </c>
    </row>
    <row r="8" spans="1:20" ht="15" x14ac:dyDescent="0.25">
      <c r="A8" s="9" t="s">
        <v>40</v>
      </c>
      <c r="B8" s="24">
        <v>6</v>
      </c>
      <c r="C8" s="4">
        <v>0</v>
      </c>
      <c r="D8" s="4">
        <v>1</v>
      </c>
      <c r="E8" s="4">
        <v>18</v>
      </c>
      <c r="F8" s="4">
        <v>20</v>
      </c>
      <c r="G8" s="4">
        <v>0</v>
      </c>
      <c r="H8" s="4">
        <v>15</v>
      </c>
      <c r="I8" s="24">
        <v>0</v>
      </c>
      <c r="J8" s="4">
        <v>19</v>
      </c>
      <c r="K8" s="16">
        <v>3</v>
      </c>
      <c r="L8" s="16">
        <v>11</v>
      </c>
      <c r="M8" s="4">
        <v>13</v>
      </c>
      <c r="N8" s="4">
        <v>8</v>
      </c>
      <c r="O8" s="4">
        <v>6</v>
      </c>
      <c r="P8" s="10">
        <v>120</v>
      </c>
      <c r="S8" t="s">
        <v>74</v>
      </c>
      <c r="T8" t="s">
        <v>75</v>
      </c>
    </row>
    <row r="9" spans="1:20" ht="15" x14ac:dyDescent="0.25">
      <c r="A9" s="9" t="s">
        <v>41</v>
      </c>
      <c r="B9" s="24">
        <v>5</v>
      </c>
      <c r="C9" s="4">
        <v>3</v>
      </c>
      <c r="D9" s="4">
        <v>2</v>
      </c>
      <c r="E9" s="11">
        <v>1</v>
      </c>
      <c r="F9" s="4">
        <v>20</v>
      </c>
      <c r="G9" s="4">
        <v>18</v>
      </c>
      <c r="H9" s="4">
        <v>12</v>
      </c>
      <c r="I9" s="24">
        <v>4</v>
      </c>
      <c r="J9" s="4">
        <v>14</v>
      </c>
      <c r="K9" s="16">
        <v>4</v>
      </c>
      <c r="L9" s="16">
        <v>7</v>
      </c>
      <c r="M9" s="4">
        <v>8</v>
      </c>
      <c r="N9" s="4">
        <v>9</v>
      </c>
      <c r="O9" s="4">
        <v>7</v>
      </c>
      <c r="P9" s="10">
        <v>114</v>
      </c>
      <c r="S9" t="s">
        <v>76</v>
      </c>
      <c r="T9" t="s">
        <v>77</v>
      </c>
    </row>
    <row r="10" spans="1:20" ht="15" x14ac:dyDescent="0.25">
      <c r="A10" s="9" t="s">
        <v>42</v>
      </c>
      <c r="B10" s="24">
        <v>0</v>
      </c>
      <c r="C10" s="4">
        <v>3</v>
      </c>
      <c r="D10" s="4">
        <v>0</v>
      </c>
      <c r="E10" s="4">
        <v>16</v>
      </c>
      <c r="F10" s="4">
        <v>5</v>
      </c>
      <c r="G10" s="4">
        <v>19</v>
      </c>
      <c r="H10" s="4">
        <v>17</v>
      </c>
      <c r="I10" s="24">
        <v>5</v>
      </c>
      <c r="J10" s="4">
        <v>3</v>
      </c>
      <c r="K10" s="16">
        <v>6</v>
      </c>
      <c r="L10" s="16">
        <v>8</v>
      </c>
      <c r="M10" s="4">
        <v>8</v>
      </c>
      <c r="N10" s="4">
        <v>8</v>
      </c>
      <c r="O10" s="4">
        <v>15</v>
      </c>
      <c r="P10" s="10">
        <v>113</v>
      </c>
      <c r="S10" t="s">
        <v>78</v>
      </c>
      <c r="T10" t="s">
        <v>79</v>
      </c>
    </row>
    <row r="11" spans="1:20" ht="15" x14ac:dyDescent="0.25">
      <c r="A11" s="9" t="s">
        <v>43</v>
      </c>
      <c r="B11" s="24">
        <v>3</v>
      </c>
      <c r="C11" s="4">
        <v>3</v>
      </c>
      <c r="D11" s="4">
        <v>10</v>
      </c>
      <c r="E11" s="4">
        <v>15</v>
      </c>
      <c r="F11" s="4">
        <v>14</v>
      </c>
      <c r="G11" s="4">
        <v>0</v>
      </c>
      <c r="H11" s="4">
        <v>17</v>
      </c>
      <c r="I11" s="24">
        <v>3</v>
      </c>
      <c r="J11" s="4">
        <v>19</v>
      </c>
      <c r="K11" s="16">
        <v>0</v>
      </c>
      <c r="L11" s="16">
        <v>2</v>
      </c>
      <c r="M11" s="4">
        <v>0</v>
      </c>
      <c r="N11" s="4">
        <v>7</v>
      </c>
      <c r="O11" s="4">
        <v>6</v>
      </c>
      <c r="P11" s="10">
        <v>99</v>
      </c>
      <c r="S11" t="s">
        <v>80</v>
      </c>
      <c r="T11" t="s">
        <v>81</v>
      </c>
    </row>
    <row r="12" spans="1:20" ht="15" x14ac:dyDescent="0.25">
      <c r="A12" s="9" t="s">
        <v>44</v>
      </c>
      <c r="B12" s="24">
        <v>0</v>
      </c>
      <c r="C12" s="4">
        <v>7</v>
      </c>
      <c r="D12" s="4">
        <v>0</v>
      </c>
      <c r="E12" s="4">
        <v>17</v>
      </c>
      <c r="F12" s="4">
        <v>6</v>
      </c>
      <c r="G12" s="4">
        <v>15</v>
      </c>
      <c r="H12" s="4">
        <v>13</v>
      </c>
      <c r="I12" s="24">
        <v>5</v>
      </c>
      <c r="J12" s="4">
        <v>8</v>
      </c>
      <c r="K12" s="16">
        <v>6</v>
      </c>
      <c r="L12" s="16">
        <v>3</v>
      </c>
      <c r="M12" s="4">
        <v>1</v>
      </c>
      <c r="N12" s="4">
        <v>5</v>
      </c>
      <c r="O12" s="4">
        <v>12</v>
      </c>
      <c r="P12" s="10">
        <v>98</v>
      </c>
      <c r="S12" t="s">
        <v>82</v>
      </c>
      <c r="T12" t="s">
        <v>81</v>
      </c>
    </row>
    <row r="13" spans="1:20" ht="15" x14ac:dyDescent="0.25">
      <c r="A13" s="9" t="s">
        <v>22</v>
      </c>
      <c r="B13" s="24">
        <v>0</v>
      </c>
      <c r="C13" s="4">
        <v>7</v>
      </c>
      <c r="D13" s="4">
        <v>0</v>
      </c>
      <c r="E13" s="4">
        <v>14</v>
      </c>
      <c r="F13" s="4">
        <v>5</v>
      </c>
      <c r="G13" s="4">
        <v>15</v>
      </c>
      <c r="H13" s="4">
        <v>13</v>
      </c>
      <c r="I13" s="24">
        <v>5</v>
      </c>
      <c r="J13" s="4">
        <v>1</v>
      </c>
      <c r="K13" s="16">
        <v>2</v>
      </c>
      <c r="L13" s="16">
        <v>5</v>
      </c>
      <c r="M13" s="4">
        <v>7</v>
      </c>
      <c r="N13" s="4">
        <v>6</v>
      </c>
      <c r="O13" s="4">
        <v>13</v>
      </c>
      <c r="P13" s="10">
        <v>93</v>
      </c>
      <c r="S13" t="s">
        <v>83</v>
      </c>
      <c r="T13" t="s">
        <v>84</v>
      </c>
    </row>
    <row r="14" spans="1:20" ht="15" x14ac:dyDescent="0.25">
      <c r="A14" s="9" t="s">
        <v>45</v>
      </c>
      <c r="B14" s="24">
        <v>3</v>
      </c>
      <c r="C14" s="4">
        <v>7</v>
      </c>
      <c r="D14" s="4">
        <v>6</v>
      </c>
      <c r="E14" s="4">
        <v>0</v>
      </c>
      <c r="F14" s="4">
        <v>8</v>
      </c>
      <c r="G14" s="4">
        <v>15</v>
      </c>
      <c r="H14" s="4">
        <v>13</v>
      </c>
      <c r="I14" s="24">
        <v>5</v>
      </c>
      <c r="J14" s="4">
        <v>3</v>
      </c>
      <c r="K14" s="16">
        <v>4</v>
      </c>
      <c r="L14" s="16">
        <v>8</v>
      </c>
      <c r="M14" s="4">
        <v>7</v>
      </c>
      <c r="N14" s="4">
        <v>6</v>
      </c>
      <c r="O14" s="4">
        <v>6</v>
      </c>
      <c r="P14" s="10">
        <v>91</v>
      </c>
      <c r="S14" t="s">
        <v>85</v>
      </c>
      <c r="T14" t="s">
        <v>86</v>
      </c>
    </row>
    <row r="15" spans="1:20" ht="15" x14ac:dyDescent="0.25">
      <c r="A15" s="9" t="s">
        <v>27</v>
      </c>
      <c r="B15" s="24">
        <v>0</v>
      </c>
      <c r="C15" s="4">
        <v>7</v>
      </c>
      <c r="D15" s="4">
        <v>0</v>
      </c>
      <c r="E15" s="4">
        <v>13</v>
      </c>
      <c r="F15" s="4">
        <v>0</v>
      </c>
      <c r="G15" s="4">
        <v>15</v>
      </c>
      <c r="H15" s="4">
        <v>13</v>
      </c>
      <c r="I15" s="24">
        <v>5</v>
      </c>
      <c r="J15" s="4">
        <v>3</v>
      </c>
      <c r="K15" s="16">
        <v>5</v>
      </c>
      <c r="L15" s="16">
        <v>9</v>
      </c>
      <c r="M15" s="4">
        <v>0</v>
      </c>
      <c r="N15" s="4">
        <v>7</v>
      </c>
      <c r="O15" s="4">
        <v>13</v>
      </c>
      <c r="P15" s="10">
        <v>90</v>
      </c>
      <c r="S15" t="s">
        <v>87</v>
      </c>
      <c r="T15" t="s">
        <v>88</v>
      </c>
    </row>
    <row r="16" spans="1:20" ht="15" x14ac:dyDescent="0.25">
      <c r="A16" s="9" t="s">
        <v>46</v>
      </c>
      <c r="B16" s="24">
        <v>0</v>
      </c>
      <c r="C16" s="4">
        <v>7</v>
      </c>
      <c r="D16" s="4">
        <v>0</v>
      </c>
      <c r="E16" s="4">
        <v>17</v>
      </c>
      <c r="F16" s="4">
        <v>5</v>
      </c>
      <c r="G16" s="4">
        <v>15</v>
      </c>
      <c r="H16" s="4">
        <v>9</v>
      </c>
      <c r="I16" s="24">
        <v>5</v>
      </c>
      <c r="J16" s="4">
        <v>2</v>
      </c>
      <c r="K16" s="16">
        <v>4</v>
      </c>
      <c r="L16" s="16">
        <v>6</v>
      </c>
      <c r="M16" s="4">
        <v>7</v>
      </c>
      <c r="N16" s="4">
        <v>6</v>
      </c>
      <c r="O16" s="4">
        <v>5</v>
      </c>
      <c r="P16" s="10">
        <v>88</v>
      </c>
      <c r="S16" t="s">
        <v>89</v>
      </c>
      <c r="T16" t="s">
        <v>90</v>
      </c>
    </row>
    <row r="17" spans="1:20" ht="15" x14ac:dyDescent="0.25">
      <c r="A17" s="9" t="s">
        <v>47</v>
      </c>
      <c r="B17" s="24">
        <v>3</v>
      </c>
      <c r="C17" s="4">
        <v>3</v>
      </c>
      <c r="D17" s="4">
        <v>2</v>
      </c>
      <c r="E17" s="4">
        <v>18</v>
      </c>
      <c r="F17" s="4">
        <v>13</v>
      </c>
      <c r="G17" s="4">
        <v>0</v>
      </c>
      <c r="H17" s="4">
        <v>14</v>
      </c>
      <c r="I17" s="24">
        <v>0</v>
      </c>
      <c r="J17" s="4">
        <v>16</v>
      </c>
      <c r="K17" s="16">
        <v>0</v>
      </c>
      <c r="L17" s="16">
        <v>3</v>
      </c>
      <c r="M17" s="4">
        <v>0</v>
      </c>
      <c r="N17" s="4">
        <v>6</v>
      </c>
      <c r="O17" s="4">
        <v>5</v>
      </c>
      <c r="P17" s="10">
        <v>83</v>
      </c>
      <c r="S17" t="s">
        <v>91</v>
      </c>
      <c r="T17" t="s">
        <v>92</v>
      </c>
    </row>
    <row r="18" spans="1:20" ht="15" x14ac:dyDescent="0.25">
      <c r="A18" s="9" t="s">
        <v>48</v>
      </c>
      <c r="B18" s="24">
        <v>0</v>
      </c>
      <c r="C18" s="4">
        <v>3</v>
      </c>
      <c r="D18" s="4">
        <v>0</v>
      </c>
      <c r="E18" s="4">
        <v>0</v>
      </c>
      <c r="F18" s="4">
        <v>3</v>
      </c>
      <c r="G18" s="4">
        <v>7</v>
      </c>
      <c r="H18" s="4">
        <v>4</v>
      </c>
      <c r="I18" s="24">
        <v>5</v>
      </c>
      <c r="J18" s="4">
        <v>1</v>
      </c>
      <c r="K18" s="16">
        <v>0</v>
      </c>
      <c r="L18" s="16">
        <v>10</v>
      </c>
      <c r="M18" s="4">
        <v>0</v>
      </c>
      <c r="N18" s="4">
        <v>5</v>
      </c>
      <c r="O18" s="4">
        <v>15</v>
      </c>
      <c r="P18" s="10">
        <v>53</v>
      </c>
      <c r="S18" t="s">
        <v>93</v>
      </c>
      <c r="T18" t="s">
        <v>94</v>
      </c>
    </row>
    <row r="19" spans="1:20" ht="15" x14ac:dyDescent="0.25">
      <c r="A19" s="9" t="s">
        <v>19</v>
      </c>
      <c r="B19" s="24">
        <v>0</v>
      </c>
      <c r="C19" s="4">
        <v>7</v>
      </c>
      <c r="D19" s="4">
        <v>0</v>
      </c>
      <c r="E19" s="4">
        <v>11</v>
      </c>
      <c r="F19" s="4">
        <v>0</v>
      </c>
      <c r="G19" s="4">
        <v>0</v>
      </c>
      <c r="H19" s="4">
        <v>10</v>
      </c>
      <c r="I19" s="24">
        <v>5</v>
      </c>
      <c r="J19" s="4">
        <v>0</v>
      </c>
      <c r="K19" s="16">
        <v>1</v>
      </c>
      <c r="L19" s="16">
        <v>0</v>
      </c>
      <c r="M19" s="4">
        <v>0</v>
      </c>
      <c r="N19" s="4">
        <v>0</v>
      </c>
      <c r="O19" s="4">
        <v>13</v>
      </c>
      <c r="P19" s="10">
        <v>47</v>
      </c>
    </row>
    <row r="20" spans="1:20" ht="15" x14ac:dyDescent="0.25">
      <c r="A20" s="9" t="s">
        <v>25</v>
      </c>
      <c r="B20" s="24">
        <v>0</v>
      </c>
      <c r="C20" s="4">
        <v>7</v>
      </c>
      <c r="D20" s="4">
        <v>0</v>
      </c>
      <c r="E20" s="4">
        <v>8</v>
      </c>
      <c r="F20" s="4">
        <v>0</v>
      </c>
      <c r="G20" s="4">
        <v>0</v>
      </c>
      <c r="H20" s="4">
        <v>0</v>
      </c>
      <c r="I20" s="24">
        <v>5</v>
      </c>
      <c r="J20" s="4">
        <v>0</v>
      </c>
      <c r="K20" s="16">
        <v>5</v>
      </c>
      <c r="L20" s="16">
        <v>0</v>
      </c>
      <c r="M20" s="4">
        <v>0</v>
      </c>
      <c r="N20" s="4">
        <v>6</v>
      </c>
      <c r="O20" s="4">
        <v>12</v>
      </c>
      <c r="P20" s="10">
        <v>43</v>
      </c>
    </row>
    <row r="21" spans="1:20" ht="15" x14ac:dyDescent="0.25">
      <c r="A21" s="9" t="s">
        <v>49</v>
      </c>
      <c r="B21" s="24">
        <v>0</v>
      </c>
      <c r="C21" s="4">
        <v>0</v>
      </c>
      <c r="D21" s="4">
        <v>0</v>
      </c>
      <c r="E21" s="4">
        <v>7</v>
      </c>
      <c r="F21" s="4">
        <v>0</v>
      </c>
      <c r="G21" s="4">
        <v>3</v>
      </c>
      <c r="H21" s="4">
        <v>0</v>
      </c>
      <c r="I21" s="24">
        <v>5</v>
      </c>
      <c r="J21" s="4">
        <v>0</v>
      </c>
      <c r="K21" s="16">
        <v>0</v>
      </c>
      <c r="L21" s="16">
        <v>0</v>
      </c>
      <c r="M21" s="4">
        <v>0</v>
      </c>
      <c r="N21" s="4">
        <v>0</v>
      </c>
      <c r="O21" s="4">
        <v>0</v>
      </c>
      <c r="P21" s="10">
        <v>15</v>
      </c>
    </row>
    <row r="22" spans="1:20" ht="15" x14ac:dyDescent="0.25">
      <c r="A22" s="9" t="s">
        <v>50</v>
      </c>
      <c r="B22" s="24">
        <v>0</v>
      </c>
      <c r="C22" s="4">
        <v>0</v>
      </c>
      <c r="D22" s="4">
        <v>0</v>
      </c>
      <c r="E22" s="4">
        <v>6</v>
      </c>
      <c r="F22" s="4">
        <v>0</v>
      </c>
      <c r="G22" s="4">
        <v>3</v>
      </c>
      <c r="H22" s="4">
        <v>0</v>
      </c>
      <c r="I22" s="24">
        <v>5</v>
      </c>
      <c r="J22" s="4">
        <v>0</v>
      </c>
      <c r="K22" s="16">
        <v>0</v>
      </c>
      <c r="L22" s="16">
        <v>0</v>
      </c>
      <c r="M22" s="4">
        <v>0</v>
      </c>
      <c r="N22" s="4">
        <v>0</v>
      </c>
      <c r="O22" s="4">
        <v>0</v>
      </c>
      <c r="P22" s="10">
        <v>14</v>
      </c>
    </row>
    <row r="23" spans="1:20" ht="15" x14ac:dyDescent="0.25">
      <c r="B23" s="17">
        <f>AVERAGE(__Anonymous_Sheet_DB__1[Column2])</f>
        <v>1.8823529411764706</v>
      </c>
      <c r="C23" s="17">
        <f>AVERAGE(__Anonymous_Sheet_DB__1[Column3])</f>
        <v>4.117647058823529</v>
      </c>
      <c r="D23" s="17">
        <f>AVERAGE(__Anonymous_Sheet_DB__1[Column4])</f>
        <v>1.7058823529411764</v>
      </c>
      <c r="E23" s="17">
        <f>AVERAGE(__Anonymous_Sheet_DB__1[Column5])</f>
        <v>11.588235294117647</v>
      </c>
      <c r="F23" s="17">
        <f>AVERAGE(__Anonymous_Sheet_DB__1[Column6])</f>
        <v>8.1764705882352935</v>
      </c>
      <c r="G23" s="17">
        <f>AVERAGE(__Anonymous_Sheet_DB__1[Column7])</f>
        <v>9.6470588235294112</v>
      </c>
      <c r="H23" s="17">
        <f>AVERAGE(__Anonymous_Sheet_DB__1[Column8])</f>
        <v>11.176470588235293</v>
      </c>
      <c r="I23" s="17">
        <f>AVERAGE(__Anonymous_Sheet_DB__1[Column9])</f>
        <v>4.117647058823529</v>
      </c>
      <c r="J23" s="17">
        <f>AVERAGE(__Anonymous_Sheet_DB__1[Column10])</f>
        <v>7.5882352941176467</v>
      </c>
      <c r="K23" s="17">
        <f>AVERAGE(__Anonymous_Sheet_DB__1[Column11])</f>
        <v>2.3529411764705883</v>
      </c>
      <c r="L23" s="17">
        <f>AVERAGE(__Anonymous_Sheet_DB__1[Column12])</f>
        <v>5.4117647058823533</v>
      </c>
      <c r="M23" s="17">
        <f>AVERAGE(__Anonymous_Sheet_DB__1[Column13])</f>
        <v>3.8235294117647061</v>
      </c>
      <c r="N23" s="17">
        <f>AVERAGE(__Anonymous_Sheet_DB__1[Column14])</f>
        <v>5.7058823529411766</v>
      </c>
      <c r="O23" s="17">
        <f>AVERAGE(__Anonymous_Sheet_DB__1[Column15])</f>
        <v>8.2941176470588243</v>
      </c>
    </row>
    <row r="24" spans="1:20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20" x14ac:dyDescent="0.2"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20" x14ac:dyDescent="0.2">
      <c r="C26" s="12"/>
      <c r="D26" s="12"/>
      <c r="E26" s="12"/>
      <c r="F26" s="12"/>
      <c r="G26" s="20"/>
      <c r="H26" s="20"/>
      <c r="I26" s="20"/>
      <c r="J26" s="20"/>
      <c r="K26" s="20"/>
      <c r="L26" s="12"/>
    </row>
    <row r="27" spans="1:20" x14ac:dyDescent="0.2">
      <c r="B27" s="1" t="s">
        <v>223</v>
      </c>
      <c r="C27" s="12" t="s">
        <v>224</v>
      </c>
      <c r="D27" s="12" t="s">
        <v>225</v>
      </c>
      <c r="E27" s="12" t="s">
        <v>226</v>
      </c>
      <c r="F27" s="12" t="s">
        <v>227</v>
      </c>
      <c r="G27" s="12" t="s">
        <v>228</v>
      </c>
      <c r="H27" s="12" t="s">
        <v>229</v>
      </c>
      <c r="I27" s="12" t="s">
        <v>230</v>
      </c>
      <c r="J27" s="12" t="s">
        <v>231</v>
      </c>
      <c r="K27" s="12"/>
      <c r="L27" s="12"/>
    </row>
    <row r="28" spans="1:20" x14ac:dyDescent="0.2">
      <c r="A28" s="9" t="s">
        <v>38</v>
      </c>
      <c r="B28" s="1">
        <f>ABS(B6-I6)</f>
        <v>2</v>
      </c>
      <c r="C28" s="12">
        <f>ABS(K6-L6)</f>
        <v>10</v>
      </c>
      <c r="D28" s="12">
        <f>ABS(K6-O6)</f>
        <v>7</v>
      </c>
      <c r="E28" s="12">
        <f>ABS(M6-N6)</f>
        <v>1</v>
      </c>
      <c r="F28" s="12">
        <f>ABS(J6-H6)</f>
        <v>0</v>
      </c>
      <c r="G28" s="12">
        <f>ABS(G6-F6)</f>
        <v>0</v>
      </c>
      <c r="H28" s="12">
        <f>ABS(F6-E6)</f>
        <v>2</v>
      </c>
      <c r="I28" s="12">
        <f>ABS(D6-C6)</f>
        <v>1</v>
      </c>
      <c r="J28" s="12">
        <f>AVERAGE(E28:H28)</f>
        <v>0.75</v>
      </c>
      <c r="K28" s="12"/>
      <c r="L28" s="12"/>
    </row>
    <row r="29" spans="1:20" x14ac:dyDescent="0.2">
      <c r="A29" s="9" t="s">
        <v>39</v>
      </c>
      <c r="B29" s="1">
        <f t="shared" ref="B29:B45" si="0">ABS(B7-I7)</f>
        <v>2</v>
      </c>
      <c r="C29" s="12">
        <f t="shared" ref="C29:C45" si="1">ABS(K7-L7)</f>
        <v>10</v>
      </c>
      <c r="D29" s="12">
        <f t="shared" ref="D29:D44" si="2">ABS(K7-O7)</f>
        <v>6</v>
      </c>
      <c r="E29" s="12">
        <f t="shared" ref="E29:E44" si="3">ABS(M7-N7)</f>
        <v>5</v>
      </c>
      <c r="F29" s="12">
        <f t="shared" ref="F29:F44" si="4">ABS(J7-H7)</f>
        <v>0</v>
      </c>
      <c r="G29" s="12">
        <f t="shared" ref="G29:G44" si="5">ABS(G7-F7)</f>
        <v>1</v>
      </c>
      <c r="H29" s="12">
        <f t="shared" ref="H29:H44" si="6">ABS(F7-E7)</f>
        <v>2</v>
      </c>
      <c r="I29" s="12">
        <f t="shared" ref="I29:I43" si="7">ABS(D7-C7)</f>
        <v>1</v>
      </c>
      <c r="J29" s="12">
        <f t="shared" ref="J29:J44" si="8">AVERAGE(E29:H29)</f>
        <v>2</v>
      </c>
      <c r="K29" s="12"/>
      <c r="L29" s="12"/>
    </row>
    <row r="30" spans="1:20" x14ac:dyDescent="0.2">
      <c r="A30" s="9" t="s">
        <v>40</v>
      </c>
      <c r="B30" s="1">
        <f t="shared" si="0"/>
        <v>6</v>
      </c>
      <c r="C30" s="12">
        <f t="shared" si="1"/>
        <v>8</v>
      </c>
      <c r="D30" s="12">
        <f t="shared" si="2"/>
        <v>3</v>
      </c>
      <c r="E30" s="12">
        <f t="shared" si="3"/>
        <v>5</v>
      </c>
      <c r="F30" s="12">
        <f t="shared" si="4"/>
        <v>4</v>
      </c>
      <c r="G30" s="12">
        <f t="shared" si="5"/>
        <v>20</v>
      </c>
      <c r="H30" s="12">
        <f t="shared" si="6"/>
        <v>2</v>
      </c>
      <c r="I30" s="12">
        <f t="shared" si="7"/>
        <v>1</v>
      </c>
      <c r="J30" s="12">
        <f t="shared" si="8"/>
        <v>7.75</v>
      </c>
      <c r="K30" s="12"/>
      <c r="L30" s="12"/>
    </row>
    <row r="31" spans="1:20" x14ac:dyDescent="0.2">
      <c r="A31" s="9" t="s">
        <v>41</v>
      </c>
      <c r="B31" s="1">
        <f t="shared" si="0"/>
        <v>1</v>
      </c>
      <c r="C31" s="12">
        <f t="shared" si="1"/>
        <v>3</v>
      </c>
      <c r="D31" s="12">
        <f t="shared" si="2"/>
        <v>3</v>
      </c>
      <c r="E31" s="12">
        <f t="shared" si="3"/>
        <v>1</v>
      </c>
      <c r="F31" s="12">
        <f t="shared" si="4"/>
        <v>2</v>
      </c>
      <c r="G31" s="12">
        <f t="shared" si="5"/>
        <v>2</v>
      </c>
      <c r="H31" s="12">
        <f t="shared" si="6"/>
        <v>19</v>
      </c>
      <c r="I31" s="12">
        <f t="shared" si="7"/>
        <v>1</v>
      </c>
      <c r="J31" s="12">
        <f t="shared" si="8"/>
        <v>6</v>
      </c>
    </row>
    <row r="32" spans="1:20" x14ac:dyDescent="0.2">
      <c r="A32" s="9" t="s">
        <v>42</v>
      </c>
      <c r="B32" s="1">
        <f t="shared" si="0"/>
        <v>5</v>
      </c>
      <c r="C32" s="12">
        <f t="shared" si="1"/>
        <v>2</v>
      </c>
      <c r="D32" s="12">
        <f t="shared" si="2"/>
        <v>9</v>
      </c>
      <c r="E32" s="12">
        <f t="shared" si="3"/>
        <v>0</v>
      </c>
      <c r="F32" s="12">
        <f t="shared" si="4"/>
        <v>14</v>
      </c>
      <c r="G32" s="12">
        <f t="shared" si="5"/>
        <v>14</v>
      </c>
      <c r="H32" s="12">
        <f t="shared" si="6"/>
        <v>11</v>
      </c>
      <c r="I32" s="12">
        <f t="shared" si="7"/>
        <v>3</v>
      </c>
      <c r="J32" s="12">
        <f t="shared" si="8"/>
        <v>9.75</v>
      </c>
    </row>
    <row r="33" spans="1:10" x14ac:dyDescent="0.2">
      <c r="A33" s="9" t="s">
        <v>43</v>
      </c>
      <c r="B33" s="1">
        <f t="shared" si="0"/>
        <v>0</v>
      </c>
      <c r="C33" s="12">
        <f t="shared" si="1"/>
        <v>2</v>
      </c>
      <c r="D33" s="12">
        <f t="shared" si="2"/>
        <v>6</v>
      </c>
      <c r="E33" s="12">
        <f t="shared" si="3"/>
        <v>7</v>
      </c>
      <c r="F33" s="12">
        <f t="shared" si="4"/>
        <v>2</v>
      </c>
      <c r="G33" s="12">
        <f t="shared" si="5"/>
        <v>14</v>
      </c>
      <c r="H33" s="12">
        <f t="shared" si="6"/>
        <v>1</v>
      </c>
      <c r="I33" s="12">
        <f t="shared" si="7"/>
        <v>7</v>
      </c>
      <c r="J33" s="12">
        <f t="shared" si="8"/>
        <v>6</v>
      </c>
    </row>
    <row r="34" spans="1:10" x14ac:dyDescent="0.2">
      <c r="A34" s="9" t="s">
        <v>44</v>
      </c>
      <c r="B34" s="1">
        <f t="shared" si="0"/>
        <v>5</v>
      </c>
      <c r="C34" s="12">
        <f t="shared" si="1"/>
        <v>3</v>
      </c>
      <c r="D34" s="12">
        <f t="shared" si="2"/>
        <v>6</v>
      </c>
      <c r="E34" s="12">
        <f t="shared" si="3"/>
        <v>4</v>
      </c>
      <c r="F34" s="12">
        <f t="shared" si="4"/>
        <v>5</v>
      </c>
      <c r="G34" s="12">
        <f t="shared" si="5"/>
        <v>9</v>
      </c>
      <c r="H34" s="12">
        <f t="shared" si="6"/>
        <v>11</v>
      </c>
      <c r="I34" s="12">
        <f t="shared" si="7"/>
        <v>7</v>
      </c>
      <c r="J34" s="12">
        <f t="shared" si="8"/>
        <v>7.25</v>
      </c>
    </row>
    <row r="35" spans="1:10" x14ac:dyDescent="0.2">
      <c r="A35" s="9" t="s">
        <v>22</v>
      </c>
      <c r="B35" s="1">
        <f t="shared" si="0"/>
        <v>5</v>
      </c>
      <c r="C35" s="12">
        <f t="shared" si="1"/>
        <v>3</v>
      </c>
      <c r="D35" s="12">
        <f t="shared" si="2"/>
        <v>11</v>
      </c>
      <c r="E35" s="12">
        <f t="shared" si="3"/>
        <v>1</v>
      </c>
      <c r="F35" s="12">
        <f t="shared" si="4"/>
        <v>12</v>
      </c>
      <c r="G35" s="12">
        <f t="shared" si="5"/>
        <v>10</v>
      </c>
      <c r="H35" s="12">
        <f t="shared" si="6"/>
        <v>9</v>
      </c>
      <c r="I35" s="12">
        <f t="shared" si="7"/>
        <v>7</v>
      </c>
      <c r="J35" s="12">
        <f t="shared" si="8"/>
        <v>8</v>
      </c>
    </row>
    <row r="36" spans="1:10" x14ac:dyDescent="0.2">
      <c r="A36" s="9" t="s">
        <v>45</v>
      </c>
      <c r="B36" s="1">
        <f t="shared" si="0"/>
        <v>2</v>
      </c>
      <c r="C36" s="12">
        <f t="shared" si="1"/>
        <v>4</v>
      </c>
      <c r="D36" s="12">
        <f t="shared" si="2"/>
        <v>2</v>
      </c>
      <c r="E36" s="12">
        <f t="shared" si="3"/>
        <v>1</v>
      </c>
      <c r="F36" s="12">
        <f t="shared" si="4"/>
        <v>10</v>
      </c>
      <c r="G36" s="12">
        <f t="shared" si="5"/>
        <v>7</v>
      </c>
      <c r="H36" s="12">
        <f t="shared" si="6"/>
        <v>8</v>
      </c>
      <c r="I36" s="12">
        <f t="shared" si="7"/>
        <v>1</v>
      </c>
      <c r="J36" s="12">
        <f t="shared" si="8"/>
        <v>6.5</v>
      </c>
    </row>
    <row r="37" spans="1:10" x14ac:dyDescent="0.2">
      <c r="A37" s="9" t="s">
        <v>27</v>
      </c>
      <c r="B37" s="1">
        <f t="shared" si="0"/>
        <v>5</v>
      </c>
      <c r="C37" s="12">
        <f t="shared" si="1"/>
        <v>4</v>
      </c>
      <c r="D37" s="12">
        <f t="shared" si="2"/>
        <v>8</v>
      </c>
      <c r="E37" s="12">
        <f t="shared" si="3"/>
        <v>7</v>
      </c>
      <c r="F37" s="12">
        <f t="shared" si="4"/>
        <v>10</v>
      </c>
      <c r="G37" s="12">
        <f t="shared" si="5"/>
        <v>15</v>
      </c>
      <c r="H37" s="12">
        <f t="shared" si="6"/>
        <v>13</v>
      </c>
      <c r="I37" s="12">
        <f t="shared" si="7"/>
        <v>7</v>
      </c>
      <c r="J37" s="12">
        <f t="shared" si="8"/>
        <v>11.25</v>
      </c>
    </row>
    <row r="38" spans="1:10" x14ac:dyDescent="0.2">
      <c r="A38" s="9" t="s">
        <v>46</v>
      </c>
      <c r="B38" s="1">
        <f t="shared" si="0"/>
        <v>5</v>
      </c>
      <c r="C38" s="12">
        <f t="shared" si="1"/>
        <v>2</v>
      </c>
      <c r="D38" s="12">
        <f t="shared" si="2"/>
        <v>1</v>
      </c>
      <c r="E38" s="12">
        <f t="shared" si="3"/>
        <v>1</v>
      </c>
      <c r="F38" s="12">
        <f t="shared" si="4"/>
        <v>7</v>
      </c>
      <c r="G38" s="12">
        <f t="shared" si="5"/>
        <v>10</v>
      </c>
      <c r="H38" s="12">
        <f t="shared" si="6"/>
        <v>12</v>
      </c>
      <c r="I38" s="12">
        <f t="shared" si="7"/>
        <v>7</v>
      </c>
      <c r="J38" s="12">
        <f t="shared" si="8"/>
        <v>7.5</v>
      </c>
    </row>
    <row r="39" spans="1:10" x14ac:dyDescent="0.2">
      <c r="A39" s="9" t="s">
        <v>47</v>
      </c>
      <c r="B39" s="1">
        <f t="shared" si="0"/>
        <v>3</v>
      </c>
      <c r="C39" s="12">
        <f t="shared" si="1"/>
        <v>3</v>
      </c>
      <c r="D39" s="12">
        <f t="shared" si="2"/>
        <v>5</v>
      </c>
      <c r="E39" s="12">
        <f t="shared" si="3"/>
        <v>6</v>
      </c>
      <c r="F39" s="12">
        <f t="shared" si="4"/>
        <v>2</v>
      </c>
      <c r="G39" s="12">
        <f t="shared" si="5"/>
        <v>13</v>
      </c>
      <c r="H39" s="12">
        <f t="shared" si="6"/>
        <v>5</v>
      </c>
      <c r="I39" s="12">
        <f t="shared" si="7"/>
        <v>1</v>
      </c>
      <c r="J39" s="12">
        <f t="shared" si="8"/>
        <v>6.5</v>
      </c>
    </row>
    <row r="40" spans="1:10" x14ac:dyDescent="0.2">
      <c r="A40" s="9" t="s">
        <v>48</v>
      </c>
      <c r="B40" s="1">
        <f t="shared" si="0"/>
        <v>5</v>
      </c>
      <c r="C40" s="12">
        <f t="shared" si="1"/>
        <v>10</v>
      </c>
      <c r="D40" s="12">
        <f t="shared" si="2"/>
        <v>15</v>
      </c>
      <c r="E40" s="12">
        <f t="shared" si="3"/>
        <v>5</v>
      </c>
      <c r="F40" s="12">
        <f t="shared" si="4"/>
        <v>3</v>
      </c>
      <c r="G40" s="12">
        <f t="shared" si="5"/>
        <v>4</v>
      </c>
      <c r="H40" s="12">
        <f t="shared" si="6"/>
        <v>3</v>
      </c>
      <c r="I40" s="12">
        <f t="shared" si="7"/>
        <v>3</v>
      </c>
      <c r="J40" s="12">
        <f t="shared" si="8"/>
        <v>3.75</v>
      </c>
    </row>
    <row r="41" spans="1:10" x14ac:dyDescent="0.2">
      <c r="A41" s="9" t="s">
        <v>19</v>
      </c>
      <c r="B41" s="1">
        <f t="shared" si="0"/>
        <v>5</v>
      </c>
      <c r="C41" s="12">
        <f t="shared" si="1"/>
        <v>1</v>
      </c>
      <c r="D41" s="12">
        <f t="shared" si="2"/>
        <v>12</v>
      </c>
      <c r="E41" s="12">
        <f t="shared" si="3"/>
        <v>0</v>
      </c>
      <c r="F41" s="12">
        <f t="shared" si="4"/>
        <v>10</v>
      </c>
      <c r="G41" s="12">
        <f t="shared" si="5"/>
        <v>0</v>
      </c>
      <c r="H41" s="12">
        <f t="shared" si="6"/>
        <v>11</v>
      </c>
      <c r="I41" s="12">
        <f t="shared" si="7"/>
        <v>7</v>
      </c>
      <c r="J41" s="12">
        <f t="shared" si="8"/>
        <v>5.25</v>
      </c>
    </row>
    <row r="42" spans="1:10" x14ac:dyDescent="0.2">
      <c r="A42" s="9" t="s">
        <v>25</v>
      </c>
      <c r="B42" s="1">
        <f t="shared" si="0"/>
        <v>5</v>
      </c>
      <c r="C42" s="12">
        <f t="shared" si="1"/>
        <v>5</v>
      </c>
      <c r="D42" s="12">
        <f t="shared" si="2"/>
        <v>7</v>
      </c>
      <c r="E42" s="12">
        <f t="shared" si="3"/>
        <v>6</v>
      </c>
      <c r="F42" s="12">
        <f t="shared" si="4"/>
        <v>0</v>
      </c>
      <c r="G42" s="12">
        <f t="shared" si="5"/>
        <v>0</v>
      </c>
      <c r="H42" s="12">
        <f t="shared" si="6"/>
        <v>8</v>
      </c>
      <c r="I42" s="12">
        <f t="shared" si="7"/>
        <v>7</v>
      </c>
      <c r="J42" s="12">
        <f t="shared" si="8"/>
        <v>3.5</v>
      </c>
    </row>
    <row r="43" spans="1:10" x14ac:dyDescent="0.2">
      <c r="A43" s="9" t="s">
        <v>49</v>
      </c>
      <c r="B43" s="1">
        <f t="shared" si="0"/>
        <v>5</v>
      </c>
      <c r="C43" s="12">
        <f t="shared" si="1"/>
        <v>0</v>
      </c>
      <c r="D43" s="12">
        <f t="shared" si="2"/>
        <v>0</v>
      </c>
      <c r="E43" s="12">
        <f t="shared" si="3"/>
        <v>0</v>
      </c>
      <c r="F43" s="12">
        <f t="shared" si="4"/>
        <v>0</v>
      </c>
      <c r="G43" s="12">
        <f t="shared" si="5"/>
        <v>3</v>
      </c>
      <c r="H43" s="12">
        <f t="shared" si="6"/>
        <v>7</v>
      </c>
      <c r="I43" s="12">
        <f t="shared" si="7"/>
        <v>0</v>
      </c>
      <c r="J43" s="12">
        <f t="shared" si="8"/>
        <v>2.5</v>
      </c>
    </row>
    <row r="44" spans="1:10" x14ac:dyDescent="0.2">
      <c r="A44" s="9" t="s">
        <v>50</v>
      </c>
      <c r="B44" s="1">
        <f t="shared" si="0"/>
        <v>5</v>
      </c>
      <c r="C44" s="12">
        <f t="shared" si="1"/>
        <v>0</v>
      </c>
      <c r="D44" s="12">
        <f t="shared" si="2"/>
        <v>0</v>
      </c>
      <c r="E44" s="12">
        <f t="shared" si="3"/>
        <v>0</v>
      </c>
      <c r="F44" s="12">
        <f t="shared" si="4"/>
        <v>0</v>
      </c>
      <c r="G44" s="12">
        <f t="shared" si="5"/>
        <v>3</v>
      </c>
      <c r="H44" s="12">
        <f t="shared" si="6"/>
        <v>6</v>
      </c>
      <c r="I44" s="12">
        <f>ABS(D22-C22)</f>
        <v>0</v>
      </c>
      <c r="J44" s="12">
        <f t="shared" si="8"/>
        <v>2.25</v>
      </c>
    </row>
    <row r="45" spans="1:10" x14ac:dyDescent="0.2">
      <c r="A45" s="1" t="s">
        <v>15</v>
      </c>
      <c r="B45" s="1">
        <f>SUM(B28:B44)</f>
        <v>66</v>
      </c>
      <c r="C45" s="1">
        <f t="shared" ref="C45:I45" si="9">SUM(C28:C44)</f>
        <v>70</v>
      </c>
      <c r="D45" s="1">
        <f t="shared" si="9"/>
        <v>101</v>
      </c>
      <c r="E45" s="1">
        <f t="shared" si="9"/>
        <v>50</v>
      </c>
      <c r="F45" s="1">
        <f t="shared" si="9"/>
        <v>81</v>
      </c>
      <c r="G45" s="1">
        <f t="shared" si="9"/>
        <v>125</v>
      </c>
      <c r="H45" s="1">
        <f t="shared" si="9"/>
        <v>130</v>
      </c>
      <c r="I45" s="1">
        <f t="shared" si="9"/>
        <v>61</v>
      </c>
      <c r="J45" s="1">
        <f>AVERAGE(E45:I45)</f>
        <v>89.4</v>
      </c>
    </row>
    <row r="46" spans="1:10" x14ac:dyDescent="0.2">
      <c r="A46" s="1" t="s">
        <v>233</v>
      </c>
      <c r="B46" s="1">
        <f>20*COUNT(B28:B44)</f>
        <v>340</v>
      </c>
      <c r="C46" s="1">
        <v>340</v>
      </c>
      <c r="D46" s="1">
        <v>340</v>
      </c>
      <c r="E46" s="1">
        <v>340</v>
      </c>
      <c r="F46" s="1">
        <v>340</v>
      </c>
      <c r="G46" s="1">
        <v>340</v>
      </c>
      <c r="H46" s="1">
        <v>340</v>
      </c>
      <c r="I46" s="1">
        <v>340</v>
      </c>
      <c r="J46" s="1">
        <v>340</v>
      </c>
    </row>
    <row r="47" spans="1:10" x14ac:dyDescent="0.2">
      <c r="A47" s="1" t="s">
        <v>232</v>
      </c>
      <c r="B47" s="1">
        <f>B45/B46</f>
        <v>0.19411764705882353</v>
      </c>
      <c r="C47" s="1">
        <f t="shared" ref="C47:I47" si="10">C45/C46</f>
        <v>0.20588235294117646</v>
      </c>
      <c r="D47" s="1">
        <f t="shared" si="10"/>
        <v>0.29705882352941176</v>
      </c>
      <c r="E47" s="1">
        <f t="shared" si="10"/>
        <v>0.14705882352941177</v>
      </c>
      <c r="F47" s="1">
        <f t="shared" si="10"/>
        <v>0.23823529411764705</v>
      </c>
      <c r="G47" s="1">
        <f t="shared" si="10"/>
        <v>0.36764705882352944</v>
      </c>
      <c r="H47" s="1">
        <f t="shared" si="10"/>
        <v>0.38235294117647056</v>
      </c>
      <c r="I47" s="1">
        <f t="shared" si="10"/>
        <v>0.17941176470588235</v>
      </c>
      <c r="J47" s="1">
        <f>J45/J46</f>
        <v>0.26294117647058823</v>
      </c>
    </row>
  </sheetData>
  <mergeCells count="2">
    <mergeCell ref="A2:O2"/>
    <mergeCell ref="G26:K26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workbookViewId="0"/>
  </sheetViews>
  <sheetFormatPr defaultRowHeight="14.25" x14ac:dyDescent="0.2"/>
  <cols>
    <col min="1" max="1" width="9.625" style="1" customWidth="1"/>
    <col min="2" max="2" width="5.75" style="1" customWidth="1"/>
    <col min="3" max="3" width="7.375" style="1" customWidth="1"/>
    <col min="4" max="4" width="5.25" style="1" customWidth="1"/>
    <col min="5" max="5" width="9.625" style="1" customWidth="1"/>
    <col min="6" max="6" width="6.875" style="1" customWidth="1"/>
    <col min="7" max="7" width="7.375" style="1" customWidth="1"/>
    <col min="8" max="8" width="6.125" style="1" customWidth="1"/>
    <col min="9" max="9" width="10.875" style="1" customWidth="1"/>
    <col min="10" max="10" width="10.375" style="1" customWidth="1"/>
    <col min="11" max="11" width="7.125" style="1" customWidth="1"/>
    <col min="12" max="12" width="9.125" style="1" customWidth="1"/>
    <col min="13" max="13" width="8.625" style="1" customWidth="1"/>
    <col min="14" max="14" width="6.375" style="1" customWidth="1"/>
    <col min="15" max="16" width="5.5" style="1" customWidth="1"/>
    <col min="17" max="1024" width="10.625" style="1" customWidth="1"/>
  </cols>
  <sheetData>
    <row r="1" spans="1:16" x14ac:dyDescent="0.2">
      <c r="B1" s="19" t="s">
        <v>51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3"/>
    </row>
    <row r="2" spans="1:16" x14ac:dyDescent="0.2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6" t="s">
        <v>15</v>
      </c>
    </row>
    <row r="3" spans="1:16" x14ac:dyDescent="0.2">
      <c r="A3" s="9" t="s">
        <v>34</v>
      </c>
      <c r="B3" s="7">
        <v>0.43829719275599999</v>
      </c>
      <c r="C3" s="7">
        <v>0.44851772391</v>
      </c>
      <c r="D3" s="7">
        <v>0</v>
      </c>
      <c r="E3" s="7">
        <v>0</v>
      </c>
      <c r="F3" s="7">
        <v>0</v>
      </c>
      <c r="G3" s="7">
        <v>0.84538409349200005</v>
      </c>
      <c r="H3" s="7">
        <v>11.2918045071</v>
      </c>
      <c r="I3" s="7">
        <v>0</v>
      </c>
      <c r="J3" s="7">
        <v>0</v>
      </c>
      <c r="K3" s="7">
        <v>0</v>
      </c>
      <c r="L3" s="7">
        <v>9.0150243264099998</v>
      </c>
      <c r="M3" s="7">
        <v>20</v>
      </c>
      <c r="N3" s="7">
        <v>19.578896665999999</v>
      </c>
      <c r="O3" s="7">
        <v>20</v>
      </c>
      <c r="P3" s="8">
        <v>81.617924509668001</v>
      </c>
    </row>
    <row r="4" spans="1:16" x14ac:dyDescent="0.2">
      <c r="A4" s="9" t="s">
        <v>52</v>
      </c>
      <c r="B4" s="7">
        <v>2.9643473035199999</v>
      </c>
      <c r="C4" s="7">
        <v>0.30876647648799999</v>
      </c>
      <c r="D4" s="7">
        <v>1.9710000000000001</v>
      </c>
      <c r="E4" s="7">
        <v>7</v>
      </c>
      <c r="F4" s="7">
        <v>7.16751908024</v>
      </c>
      <c r="G4" s="7">
        <v>20</v>
      </c>
      <c r="H4" s="7">
        <v>4.15556919524</v>
      </c>
      <c r="I4" s="7">
        <v>12.338023121100001</v>
      </c>
      <c r="J4" s="7">
        <v>0</v>
      </c>
      <c r="K4" s="7">
        <v>5.6642570018100002</v>
      </c>
      <c r="L4" s="7">
        <v>3.4896962184899998</v>
      </c>
      <c r="M4" s="7">
        <v>0</v>
      </c>
      <c r="N4" s="7">
        <v>0</v>
      </c>
      <c r="O4" s="7">
        <v>4.9043089990800004</v>
      </c>
      <c r="P4" s="8">
        <v>69.963487395968002</v>
      </c>
    </row>
    <row r="5" spans="1:16" x14ac:dyDescent="0.2">
      <c r="A5" s="9" t="s">
        <v>53</v>
      </c>
      <c r="B5" s="7">
        <v>0</v>
      </c>
      <c r="C5" s="7">
        <v>0</v>
      </c>
      <c r="D5" s="7">
        <v>4.3514999999999997</v>
      </c>
      <c r="E5" s="7">
        <v>17.097078034500001</v>
      </c>
      <c r="F5" s="7">
        <v>5.4639555380699996</v>
      </c>
      <c r="G5" s="7">
        <v>20</v>
      </c>
      <c r="H5" s="7">
        <v>1.8430996561199999</v>
      </c>
      <c r="I5" s="7">
        <v>16.310553583400001</v>
      </c>
      <c r="J5" s="7">
        <v>0</v>
      </c>
      <c r="K5" s="7">
        <v>0</v>
      </c>
      <c r="L5" s="7">
        <v>2.5621313005699999</v>
      </c>
      <c r="M5" s="7">
        <v>0</v>
      </c>
      <c r="N5" s="7">
        <v>0</v>
      </c>
      <c r="O5" s="7">
        <v>0</v>
      </c>
      <c r="P5" s="8">
        <v>67.628318112659997</v>
      </c>
    </row>
    <row r="6" spans="1:16" x14ac:dyDescent="0.2">
      <c r="A6" s="9" t="s">
        <v>54</v>
      </c>
      <c r="B6" s="7">
        <v>0</v>
      </c>
      <c r="C6" s="7">
        <v>18.071256248699999</v>
      </c>
      <c r="D6" s="7">
        <v>0.53400000000000003</v>
      </c>
      <c r="E6" s="7">
        <v>0</v>
      </c>
      <c r="F6" s="7">
        <v>7.8777451465099997</v>
      </c>
      <c r="G6" s="7">
        <v>1.3013478323400001</v>
      </c>
      <c r="H6" s="7">
        <v>9.5458109064700007</v>
      </c>
      <c r="I6" s="7">
        <v>6.4117244258800001</v>
      </c>
      <c r="J6" s="7">
        <v>0</v>
      </c>
      <c r="K6" s="7">
        <v>0</v>
      </c>
      <c r="L6" s="7">
        <v>13.024848735799999</v>
      </c>
      <c r="M6" s="7">
        <v>1.7431852611900001</v>
      </c>
      <c r="N6" s="7">
        <v>1.3101254868400001</v>
      </c>
      <c r="O6" s="7">
        <v>6.8817689238900002</v>
      </c>
      <c r="P6" s="8">
        <v>66.70181296762</v>
      </c>
    </row>
    <row r="7" spans="1:16" x14ac:dyDescent="0.2">
      <c r="A7" s="9" t="s">
        <v>29</v>
      </c>
      <c r="B7" s="7">
        <v>0.402491877208</v>
      </c>
      <c r="C7" s="7">
        <v>15.3695785452</v>
      </c>
      <c r="D7" s="7">
        <v>6.7</v>
      </c>
      <c r="E7" s="7">
        <v>6.0012348287900004</v>
      </c>
      <c r="F7" s="7">
        <v>2.9632329233700001</v>
      </c>
      <c r="G7" s="7">
        <v>1.6665006127699999</v>
      </c>
      <c r="H7" s="7">
        <v>0.74771740624799998</v>
      </c>
      <c r="I7" s="7">
        <v>3.6878641564499999</v>
      </c>
      <c r="J7" s="7">
        <v>0</v>
      </c>
      <c r="K7" s="7">
        <v>2.2232116663300001</v>
      </c>
      <c r="L7" s="7">
        <v>15.1646014751</v>
      </c>
      <c r="M7" s="7">
        <v>1.0030367656600001</v>
      </c>
      <c r="N7" s="7">
        <v>2.33213642681</v>
      </c>
      <c r="O7" s="7">
        <v>4.6119657106999998</v>
      </c>
      <c r="P7" s="8">
        <v>62.873572394636</v>
      </c>
    </row>
    <row r="8" spans="1:16" x14ac:dyDescent="0.2">
      <c r="A8" s="9" t="s">
        <v>22</v>
      </c>
      <c r="B8" s="7">
        <v>2.33167787468</v>
      </c>
      <c r="C8" s="7">
        <v>11.9553397705</v>
      </c>
      <c r="D8" s="7">
        <v>2.4590000000000001</v>
      </c>
      <c r="E8" s="7">
        <v>0</v>
      </c>
      <c r="F8" s="7">
        <v>2.623771568</v>
      </c>
      <c r="G8" s="7">
        <v>0.74794997804899999</v>
      </c>
      <c r="H8" s="7">
        <v>2.9281508383100001</v>
      </c>
      <c r="I8" s="7">
        <v>5.3380132005999998</v>
      </c>
      <c r="J8" s="7">
        <v>3.7204553352600001</v>
      </c>
      <c r="K8" s="7">
        <v>1.2963807782200001</v>
      </c>
      <c r="L8" s="7">
        <v>0</v>
      </c>
      <c r="M8" s="7">
        <v>1.97357188337</v>
      </c>
      <c r="N8" s="7">
        <v>15.9506510613</v>
      </c>
      <c r="O8" s="7">
        <v>10.7115413</v>
      </c>
      <c r="P8" s="8">
        <v>62.036503588289001</v>
      </c>
    </row>
    <row r="9" spans="1:16" x14ac:dyDescent="0.2">
      <c r="A9" s="9" t="s">
        <v>32</v>
      </c>
      <c r="B9" s="7">
        <v>20</v>
      </c>
      <c r="C9" s="7">
        <v>0</v>
      </c>
      <c r="D9" s="7">
        <v>0</v>
      </c>
      <c r="E9" s="7">
        <v>0.928291217956</v>
      </c>
      <c r="F9" s="7">
        <v>0</v>
      </c>
      <c r="G9" s="7">
        <v>0.70281649588100004</v>
      </c>
      <c r="H9" s="7">
        <v>2.1241570095600002</v>
      </c>
      <c r="I9" s="7">
        <v>11.03758927</v>
      </c>
      <c r="J9" s="7">
        <v>20</v>
      </c>
      <c r="K9" s="7">
        <v>0</v>
      </c>
      <c r="L9" s="7">
        <v>0</v>
      </c>
      <c r="M9" s="7">
        <v>2.7561248679600001</v>
      </c>
      <c r="N9" s="7">
        <v>2.5681360684299999</v>
      </c>
      <c r="O9" s="7">
        <v>0</v>
      </c>
      <c r="P9" s="8">
        <v>60.117114929787</v>
      </c>
    </row>
    <row r="10" spans="1:16" x14ac:dyDescent="0.2">
      <c r="A10" s="9" t="s">
        <v>33</v>
      </c>
      <c r="B10" s="7">
        <v>0.92440877461000004</v>
      </c>
      <c r="C10" s="7">
        <v>0</v>
      </c>
      <c r="D10" s="7">
        <v>0</v>
      </c>
      <c r="E10" s="7">
        <v>0.60965103324000003</v>
      </c>
      <c r="F10" s="7">
        <v>0</v>
      </c>
      <c r="G10" s="7">
        <v>0</v>
      </c>
      <c r="H10" s="7">
        <v>14.0002483704</v>
      </c>
      <c r="I10" s="7">
        <v>0</v>
      </c>
      <c r="J10" s="7">
        <v>0</v>
      </c>
      <c r="K10" s="7">
        <v>0</v>
      </c>
      <c r="L10" s="7">
        <v>16.764763329200001</v>
      </c>
      <c r="M10" s="7">
        <v>15.9655799239</v>
      </c>
      <c r="N10" s="7">
        <v>4.5184489164099997</v>
      </c>
      <c r="O10" s="7">
        <v>0.50204966388299999</v>
      </c>
      <c r="P10" s="8">
        <v>53.285150011642997</v>
      </c>
    </row>
    <row r="11" spans="1:16" x14ac:dyDescent="0.2">
      <c r="A11" s="9" t="s">
        <v>23</v>
      </c>
      <c r="B11" s="7">
        <v>4.67693863496</v>
      </c>
      <c r="C11" s="7">
        <v>6.9768247912500003</v>
      </c>
      <c r="D11" s="7">
        <v>2.2147999999999999</v>
      </c>
      <c r="E11" s="7">
        <v>2.57358084556</v>
      </c>
      <c r="F11" s="7">
        <v>12.720618780200001</v>
      </c>
      <c r="G11" s="7">
        <v>0.61188815648399997</v>
      </c>
      <c r="H11" s="7">
        <v>7.9784742249400002</v>
      </c>
      <c r="I11" s="7">
        <v>5.6478595887700003</v>
      </c>
      <c r="J11" s="7">
        <v>2.50044882637</v>
      </c>
      <c r="K11" s="7">
        <v>0</v>
      </c>
      <c r="L11" s="7">
        <v>0</v>
      </c>
      <c r="M11" s="7">
        <v>1.2853630811200001</v>
      </c>
      <c r="N11" s="7">
        <v>1.25088415443</v>
      </c>
      <c r="O11" s="7">
        <v>4.7277534834999999</v>
      </c>
      <c r="P11" s="8">
        <v>53.165434567584001</v>
      </c>
    </row>
    <row r="12" spans="1:16" x14ac:dyDescent="0.2">
      <c r="A12" s="9" t="s">
        <v>17</v>
      </c>
      <c r="B12" s="7">
        <v>1.3062435114399999</v>
      </c>
      <c r="C12" s="7">
        <v>0.40471093889800003</v>
      </c>
      <c r="D12" s="7">
        <v>2.7850000000000001</v>
      </c>
      <c r="E12" s="7">
        <v>9.4737192871199998</v>
      </c>
      <c r="F12" s="7">
        <v>2.54899486946</v>
      </c>
      <c r="G12" s="7">
        <v>4.8909867675000003</v>
      </c>
      <c r="H12" s="7">
        <v>5.1466754103600003</v>
      </c>
      <c r="I12" s="7">
        <v>7.0607736408899999</v>
      </c>
      <c r="J12" s="7">
        <v>0</v>
      </c>
      <c r="K12" s="7">
        <v>0</v>
      </c>
      <c r="L12" s="7">
        <v>7.1249631574399999</v>
      </c>
      <c r="M12" s="7">
        <v>2.6401930132300002</v>
      </c>
      <c r="N12" s="7">
        <v>1.9347867411599999</v>
      </c>
      <c r="O12" s="7">
        <v>5.3653543714899996</v>
      </c>
      <c r="P12" s="8">
        <v>50.682401708988003</v>
      </c>
    </row>
    <row r="13" spans="1:16" x14ac:dyDescent="0.2">
      <c r="A13" s="9" t="s">
        <v>26</v>
      </c>
      <c r="B13" s="7">
        <v>0.97120844247600002</v>
      </c>
      <c r="C13" s="7">
        <v>12.1359612349</v>
      </c>
      <c r="D13" s="7">
        <v>0</v>
      </c>
      <c r="E13" s="7">
        <v>3.95571967958</v>
      </c>
      <c r="F13" s="7">
        <v>0</v>
      </c>
      <c r="G13" s="7">
        <v>2.33037387174</v>
      </c>
      <c r="H13" s="7">
        <v>3.52501217903</v>
      </c>
      <c r="I13" s="7">
        <v>8.24397574332</v>
      </c>
      <c r="J13" s="7">
        <v>2.4971630864200001</v>
      </c>
      <c r="K13" s="7">
        <v>0</v>
      </c>
      <c r="L13" s="7">
        <v>0</v>
      </c>
      <c r="M13" s="7">
        <v>0.98185852950700003</v>
      </c>
      <c r="N13" s="7">
        <v>2.9115118633499999</v>
      </c>
      <c r="O13" s="7">
        <v>9.8149587014899993</v>
      </c>
      <c r="P13" s="8">
        <v>47.367743331813003</v>
      </c>
    </row>
    <row r="14" spans="1:16" x14ac:dyDescent="0.2">
      <c r="A14" s="9" t="s">
        <v>20</v>
      </c>
      <c r="B14" s="7">
        <v>0.96665615233400004</v>
      </c>
      <c r="C14" s="7">
        <v>10.3489144879</v>
      </c>
      <c r="D14" s="7">
        <v>3.96</v>
      </c>
      <c r="E14" s="7">
        <v>0</v>
      </c>
      <c r="F14" s="7">
        <v>2.3752238869500002</v>
      </c>
      <c r="G14" s="7">
        <v>1.0040783911</v>
      </c>
      <c r="H14" s="7">
        <v>4.2807847677500002</v>
      </c>
      <c r="I14" s="7">
        <v>4.4329455705200003</v>
      </c>
      <c r="J14" s="7">
        <v>2.5052753085899999</v>
      </c>
      <c r="K14" s="7">
        <v>0</v>
      </c>
      <c r="L14" s="7">
        <v>0</v>
      </c>
      <c r="M14" s="7">
        <v>0.96033558739000002</v>
      </c>
      <c r="N14" s="7">
        <v>1.5960465188499999</v>
      </c>
      <c r="O14" s="7">
        <v>9.8514408652600007</v>
      </c>
      <c r="P14" s="8">
        <v>42.281701536644</v>
      </c>
    </row>
    <row r="15" spans="1:16" x14ac:dyDescent="0.2">
      <c r="A15" s="9" t="s">
        <v>18</v>
      </c>
      <c r="B15" s="7">
        <v>1.02852965451</v>
      </c>
      <c r="C15" s="7">
        <v>4.2785793452699998</v>
      </c>
      <c r="D15" s="7">
        <v>0.9768</v>
      </c>
      <c r="E15" s="7">
        <v>1.61451023189</v>
      </c>
      <c r="F15" s="7">
        <v>0.84202857819300003</v>
      </c>
      <c r="G15" s="7">
        <v>1.12930691922</v>
      </c>
      <c r="H15" s="7">
        <v>3.2910764521</v>
      </c>
      <c r="I15" s="7">
        <v>5.6565294869800002</v>
      </c>
      <c r="J15" s="7">
        <v>2.5509459907399998</v>
      </c>
      <c r="K15" s="7">
        <v>0</v>
      </c>
      <c r="L15" s="7">
        <v>0</v>
      </c>
      <c r="M15" s="7">
        <v>2.039199129</v>
      </c>
      <c r="N15" s="7">
        <v>3.5315977626300001</v>
      </c>
      <c r="O15" s="7">
        <v>9.7882314233399992</v>
      </c>
      <c r="P15" s="8">
        <v>36.727334973872999</v>
      </c>
    </row>
    <row r="16" spans="1:16" x14ac:dyDescent="0.2">
      <c r="A16" s="9" t="s">
        <v>55</v>
      </c>
      <c r="B16" s="7">
        <v>0</v>
      </c>
      <c r="C16" s="7">
        <v>0</v>
      </c>
      <c r="D16" s="7">
        <v>0</v>
      </c>
      <c r="E16" s="7">
        <v>0</v>
      </c>
      <c r="F16" s="7">
        <v>2.0513838610800001</v>
      </c>
      <c r="G16" s="7">
        <v>0</v>
      </c>
      <c r="H16" s="7">
        <v>1.7583934216599999</v>
      </c>
      <c r="I16" s="7">
        <v>0</v>
      </c>
      <c r="J16" s="7">
        <v>0</v>
      </c>
      <c r="K16" s="7">
        <v>12</v>
      </c>
      <c r="L16" s="7">
        <v>17.2932621046</v>
      </c>
      <c r="M16" s="7">
        <v>0.32381574102999999</v>
      </c>
      <c r="N16" s="7">
        <v>1.5795902771100001</v>
      </c>
      <c r="O16" s="7">
        <v>0.75679111958300005</v>
      </c>
      <c r="P16" s="8">
        <v>35.763236525063</v>
      </c>
    </row>
    <row r="17" spans="1:16" x14ac:dyDescent="0.2">
      <c r="A17" s="9" t="s">
        <v>16</v>
      </c>
      <c r="B17" s="7">
        <v>0</v>
      </c>
      <c r="C17" s="7">
        <v>0.38801004278500001</v>
      </c>
      <c r="D17" s="7">
        <v>2.4590999999999998</v>
      </c>
      <c r="E17" s="7">
        <v>6.9573208884</v>
      </c>
      <c r="F17" s="7">
        <v>1.24372242413</v>
      </c>
      <c r="G17" s="7">
        <v>4.3776325497400004</v>
      </c>
      <c r="H17" s="7">
        <v>4.7075520738999996</v>
      </c>
      <c r="I17" s="7">
        <v>6.1696620274600003</v>
      </c>
      <c r="J17" s="7">
        <v>0</v>
      </c>
      <c r="K17" s="7">
        <v>0</v>
      </c>
      <c r="L17" s="7">
        <v>1.45647416026</v>
      </c>
      <c r="M17" s="7">
        <v>0</v>
      </c>
      <c r="N17" s="7">
        <v>1.4256260546599999</v>
      </c>
      <c r="O17" s="7">
        <v>5.1336130775999997</v>
      </c>
      <c r="P17" s="8">
        <v>34.318713298935002</v>
      </c>
    </row>
    <row r="18" spans="1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19" t="s">
        <v>36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">
      <c r="A20" s="4"/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 t="s">
        <v>6</v>
      </c>
      <c r="H20" s="5" t="s">
        <v>7</v>
      </c>
      <c r="I20" s="5" t="s">
        <v>8</v>
      </c>
      <c r="J20" s="5" t="s">
        <v>9</v>
      </c>
      <c r="K20" s="5" t="s">
        <v>10</v>
      </c>
      <c r="L20" s="5" t="s">
        <v>11</v>
      </c>
      <c r="M20" s="5" t="s">
        <v>12</v>
      </c>
      <c r="N20" s="5" t="s">
        <v>13</v>
      </c>
      <c r="O20" s="5" t="s">
        <v>14</v>
      </c>
      <c r="P20" s="6" t="s">
        <v>15</v>
      </c>
    </row>
    <row r="21" spans="1:16" x14ac:dyDescent="0.2">
      <c r="A21" s="9" t="s">
        <v>22</v>
      </c>
      <c r="B21" s="4">
        <v>5</v>
      </c>
      <c r="C21" s="4">
        <v>20</v>
      </c>
      <c r="D21" s="4">
        <v>7</v>
      </c>
      <c r="E21" s="4">
        <v>0</v>
      </c>
      <c r="F21" s="4">
        <v>6</v>
      </c>
      <c r="G21" s="4">
        <v>2</v>
      </c>
      <c r="H21" s="4">
        <v>8</v>
      </c>
      <c r="I21" s="4">
        <v>11</v>
      </c>
      <c r="J21" s="4">
        <v>7</v>
      </c>
      <c r="K21" s="4">
        <v>2</v>
      </c>
      <c r="L21" s="4">
        <v>0</v>
      </c>
      <c r="M21" s="4">
        <v>6</v>
      </c>
      <c r="N21" s="4">
        <v>20</v>
      </c>
      <c r="O21" s="4">
        <v>20</v>
      </c>
      <c r="P21" s="10">
        <v>114</v>
      </c>
    </row>
    <row r="22" spans="1:16" x14ac:dyDescent="0.2">
      <c r="A22" s="9" t="s">
        <v>23</v>
      </c>
      <c r="B22" s="4">
        <v>9</v>
      </c>
      <c r="C22" s="4">
        <v>19</v>
      </c>
      <c r="D22" s="4">
        <v>7</v>
      </c>
      <c r="E22" s="4">
        <v>6</v>
      </c>
      <c r="F22" s="4">
        <v>17</v>
      </c>
      <c r="G22" s="4">
        <v>2</v>
      </c>
      <c r="H22" s="4">
        <v>15</v>
      </c>
      <c r="I22" s="4">
        <v>12</v>
      </c>
      <c r="J22" s="4">
        <v>5</v>
      </c>
      <c r="K22" s="4">
        <v>0</v>
      </c>
      <c r="L22" s="4">
        <v>0</v>
      </c>
      <c r="M22" s="4">
        <v>4</v>
      </c>
      <c r="N22" s="4">
        <v>4</v>
      </c>
      <c r="O22" s="4">
        <v>13</v>
      </c>
      <c r="P22" s="10">
        <v>113</v>
      </c>
    </row>
    <row r="23" spans="1:16" x14ac:dyDescent="0.2">
      <c r="A23" s="9" t="s">
        <v>17</v>
      </c>
      <c r="B23" s="4">
        <v>3</v>
      </c>
      <c r="C23" s="4">
        <v>1</v>
      </c>
      <c r="D23" s="4">
        <v>7</v>
      </c>
      <c r="E23" s="4">
        <v>15</v>
      </c>
      <c r="F23" s="4">
        <v>7</v>
      </c>
      <c r="G23" s="4">
        <v>14</v>
      </c>
      <c r="H23" s="4">
        <v>9</v>
      </c>
      <c r="I23" s="4">
        <v>17</v>
      </c>
      <c r="J23" s="4">
        <v>0</v>
      </c>
      <c r="K23" s="4">
        <v>0</v>
      </c>
      <c r="L23" s="4">
        <v>13</v>
      </c>
      <c r="M23" s="4">
        <v>4</v>
      </c>
      <c r="N23" s="4">
        <v>4</v>
      </c>
      <c r="O23" s="4">
        <v>13</v>
      </c>
      <c r="P23" s="10">
        <v>107</v>
      </c>
    </row>
    <row r="24" spans="1:16" x14ac:dyDescent="0.2">
      <c r="A24" s="9" t="s">
        <v>26</v>
      </c>
      <c r="B24" s="4">
        <v>2</v>
      </c>
      <c r="C24" s="4">
        <v>20</v>
      </c>
      <c r="D24" s="4">
        <v>0</v>
      </c>
      <c r="E24" s="4">
        <v>9</v>
      </c>
      <c r="F24" s="4">
        <v>0</v>
      </c>
      <c r="G24" s="4">
        <v>7</v>
      </c>
      <c r="H24" s="4">
        <v>9</v>
      </c>
      <c r="I24" s="4">
        <v>17</v>
      </c>
      <c r="J24" s="4">
        <v>5</v>
      </c>
      <c r="K24" s="4">
        <v>0</v>
      </c>
      <c r="L24" s="4">
        <v>0</v>
      </c>
      <c r="M24" s="4">
        <v>3</v>
      </c>
      <c r="N24" s="4">
        <v>7</v>
      </c>
      <c r="O24" s="4">
        <v>20</v>
      </c>
      <c r="P24" s="10">
        <v>99</v>
      </c>
    </row>
    <row r="25" spans="1:16" x14ac:dyDescent="0.2">
      <c r="A25" s="9" t="s">
        <v>54</v>
      </c>
      <c r="B25" s="4">
        <v>0</v>
      </c>
      <c r="C25" s="4">
        <v>20</v>
      </c>
      <c r="D25" s="4">
        <v>1</v>
      </c>
      <c r="E25" s="4">
        <v>0</v>
      </c>
      <c r="F25" s="4">
        <v>9</v>
      </c>
      <c r="G25" s="4">
        <v>2</v>
      </c>
      <c r="H25" s="4">
        <v>15</v>
      </c>
      <c r="I25" s="4">
        <v>7</v>
      </c>
      <c r="J25" s="4">
        <v>0</v>
      </c>
      <c r="K25" s="4">
        <v>0</v>
      </c>
      <c r="L25" s="4">
        <v>16</v>
      </c>
      <c r="M25" s="4">
        <v>5</v>
      </c>
      <c r="N25" s="4">
        <v>4</v>
      </c>
      <c r="O25" s="4">
        <v>14</v>
      </c>
      <c r="P25" s="10">
        <v>93</v>
      </c>
    </row>
    <row r="26" spans="1:16" x14ac:dyDescent="0.2">
      <c r="A26" s="9" t="s">
        <v>16</v>
      </c>
      <c r="B26" s="4">
        <v>0</v>
      </c>
      <c r="C26" s="4">
        <v>1</v>
      </c>
      <c r="D26" s="4">
        <v>7</v>
      </c>
      <c r="E26" s="4">
        <v>15</v>
      </c>
      <c r="F26" s="4">
        <v>4</v>
      </c>
      <c r="G26" s="4">
        <v>13</v>
      </c>
      <c r="H26" s="4">
        <v>11</v>
      </c>
      <c r="I26" s="4">
        <v>17</v>
      </c>
      <c r="J26" s="4">
        <v>0</v>
      </c>
      <c r="K26" s="4">
        <v>0</v>
      </c>
      <c r="L26" s="4">
        <v>5</v>
      </c>
      <c r="M26" s="4">
        <v>0</v>
      </c>
      <c r="N26" s="4">
        <v>4</v>
      </c>
      <c r="O26" s="4">
        <v>14</v>
      </c>
      <c r="P26" s="10">
        <v>91</v>
      </c>
    </row>
    <row r="27" spans="1:16" x14ac:dyDescent="0.2">
      <c r="A27" s="9" t="s">
        <v>52</v>
      </c>
      <c r="B27" s="4">
        <v>6</v>
      </c>
      <c r="C27" s="4">
        <v>1</v>
      </c>
      <c r="D27" s="4">
        <v>4</v>
      </c>
      <c r="E27" s="4">
        <v>7</v>
      </c>
      <c r="F27" s="4">
        <v>9</v>
      </c>
      <c r="G27" s="4">
        <v>20</v>
      </c>
      <c r="H27" s="4">
        <v>7</v>
      </c>
      <c r="I27" s="4">
        <v>13</v>
      </c>
      <c r="J27" s="4">
        <v>0</v>
      </c>
      <c r="K27" s="4">
        <v>7</v>
      </c>
      <c r="L27" s="4">
        <v>5</v>
      </c>
      <c r="M27" s="4">
        <v>0</v>
      </c>
      <c r="N27" s="4">
        <v>0</v>
      </c>
      <c r="O27" s="4">
        <v>11</v>
      </c>
      <c r="P27" s="10">
        <v>90</v>
      </c>
    </row>
    <row r="28" spans="1:16" x14ac:dyDescent="0.2">
      <c r="A28" s="9" t="s">
        <v>29</v>
      </c>
      <c r="B28" s="4">
        <v>1</v>
      </c>
      <c r="C28" s="4">
        <v>20</v>
      </c>
      <c r="D28" s="4">
        <v>7</v>
      </c>
      <c r="E28" s="4">
        <v>8</v>
      </c>
      <c r="F28" s="4">
        <v>5</v>
      </c>
      <c r="G28" s="4">
        <v>2</v>
      </c>
      <c r="H28" s="4">
        <v>2</v>
      </c>
      <c r="I28" s="4">
        <v>8</v>
      </c>
      <c r="J28" s="4">
        <v>0</v>
      </c>
      <c r="K28" s="4">
        <v>3</v>
      </c>
      <c r="L28" s="4">
        <v>16</v>
      </c>
      <c r="M28" s="4">
        <v>3</v>
      </c>
      <c r="N28" s="4">
        <v>5</v>
      </c>
      <c r="O28" s="4">
        <v>8</v>
      </c>
      <c r="P28" s="10">
        <v>88</v>
      </c>
    </row>
    <row r="29" spans="1:16" x14ac:dyDescent="0.2">
      <c r="A29" s="9" t="s">
        <v>20</v>
      </c>
      <c r="B29" s="4">
        <v>2</v>
      </c>
      <c r="C29" s="4">
        <v>19</v>
      </c>
      <c r="D29" s="4">
        <v>7</v>
      </c>
      <c r="E29" s="4">
        <v>0</v>
      </c>
      <c r="F29" s="4">
        <v>5</v>
      </c>
      <c r="G29" s="4">
        <v>2</v>
      </c>
      <c r="H29" s="4">
        <v>10</v>
      </c>
      <c r="I29" s="4">
        <v>10</v>
      </c>
      <c r="J29" s="4">
        <v>5</v>
      </c>
      <c r="K29" s="4">
        <v>0</v>
      </c>
      <c r="L29" s="4">
        <v>0</v>
      </c>
      <c r="M29" s="4">
        <v>3</v>
      </c>
      <c r="N29" s="4">
        <v>4</v>
      </c>
      <c r="O29" s="4">
        <v>20</v>
      </c>
      <c r="P29" s="10">
        <v>87</v>
      </c>
    </row>
    <row r="30" spans="1:16" x14ac:dyDescent="0.2">
      <c r="A30" s="9" t="s">
        <v>34</v>
      </c>
      <c r="B30" s="4">
        <v>1</v>
      </c>
      <c r="C30" s="4">
        <v>1</v>
      </c>
      <c r="D30" s="4">
        <v>0</v>
      </c>
      <c r="E30" s="4">
        <v>0</v>
      </c>
      <c r="F30" s="4">
        <v>0</v>
      </c>
      <c r="G30" s="4">
        <v>2</v>
      </c>
      <c r="H30" s="4">
        <v>13</v>
      </c>
      <c r="I30" s="4">
        <v>0</v>
      </c>
      <c r="J30" s="4">
        <v>0</v>
      </c>
      <c r="K30" s="4">
        <v>0</v>
      </c>
      <c r="L30" s="4">
        <v>10</v>
      </c>
      <c r="M30" s="4">
        <v>20</v>
      </c>
      <c r="N30" s="4">
        <v>20</v>
      </c>
      <c r="O30" s="4">
        <v>20</v>
      </c>
      <c r="P30" s="10">
        <v>87</v>
      </c>
    </row>
    <row r="31" spans="1:16" x14ac:dyDescent="0.2">
      <c r="A31" s="9" t="s">
        <v>18</v>
      </c>
      <c r="B31" s="4">
        <v>2</v>
      </c>
      <c r="C31" s="4">
        <v>9</v>
      </c>
      <c r="D31" s="4">
        <v>3</v>
      </c>
      <c r="E31" s="4">
        <v>5</v>
      </c>
      <c r="F31" s="4">
        <v>2</v>
      </c>
      <c r="G31" s="4">
        <v>2</v>
      </c>
      <c r="H31" s="4">
        <v>8</v>
      </c>
      <c r="I31" s="4">
        <v>10</v>
      </c>
      <c r="J31" s="4">
        <v>5</v>
      </c>
      <c r="K31" s="4">
        <v>0</v>
      </c>
      <c r="L31" s="4">
        <v>0</v>
      </c>
      <c r="M31" s="4">
        <v>6</v>
      </c>
      <c r="N31" s="4">
        <v>8</v>
      </c>
      <c r="O31" s="4">
        <v>20</v>
      </c>
      <c r="P31" s="10">
        <v>80</v>
      </c>
    </row>
    <row r="32" spans="1:16" x14ac:dyDescent="0.2">
      <c r="A32" s="9" t="s">
        <v>32</v>
      </c>
      <c r="B32" s="4">
        <v>20</v>
      </c>
      <c r="C32" s="4">
        <v>0</v>
      </c>
      <c r="D32" s="4">
        <v>0</v>
      </c>
      <c r="E32" s="4">
        <v>3</v>
      </c>
      <c r="F32" s="4">
        <v>0</v>
      </c>
      <c r="G32" s="4">
        <v>2</v>
      </c>
      <c r="H32" s="4">
        <v>4</v>
      </c>
      <c r="I32" s="4">
        <v>20</v>
      </c>
      <c r="J32" s="4">
        <v>20</v>
      </c>
      <c r="K32" s="4">
        <v>0</v>
      </c>
      <c r="L32" s="4">
        <v>0</v>
      </c>
      <c r="M32" s="4">
        <v>6</v>
      </c>
      <c r="N32" s="4">
        <v>4</v>
      </c>
      <c r="O32" s="4">
        <v>0</v>
      </c>
      <c r="P32" s="10">
        <v>79</v>
      </c>
    </row>
    <row r="33" spans="1:17" x14ac:dyDescent="0.2">
      <c r="A33" s="9" t="s">
        <v>53</v>
      </c>
      <c r="B33" s="4">
        <v>0</v>
      </c>
      <c r="C33" s="4">
        <v>0</v>
      </c>
      <c r="D33" s="4">
        <v>7</v>
      </c>
      <c r="E33" s="4">
        <v>19</v>
      </c>
      <c r="F33" s="4">
        <v>6</v>
      </c>
      <c r="G33" s="4">
        <v>20</v>
      </c>
      <c r="H33" s="4">
        <v>4</v>
      </c>
      <c r="I33" s="4">
        <v>17</v>
      </c>
      <c r="J33" s="4">
        <v>0</v>
      </c>
      <c r="K33" s="4">
        <v>0</v>
      </c>
      <c r="L33" s="4">
        <v>5</v>
      </c>
      <c r="M33" s="4">
        <v>0</v>
      </c>
      <c r="N33" s="4">
        <v>0</v>
      </c>
      <c r="O33" s="4">
        <v>0</v>
      </c>
      <c r="P33" s="10">
        <v>78</v>
      </c>
    </row>
    <row r="34" spans="1:17" x14ac:dyDescent="0.2">
      <c r="A34" s="9" t="s">
        <v>33</v>
      </c>
      <c r="B34" s="4">
        <v>1</v>
      </c>
      <c r="C34" s="4">
        <v>0</v>
      </c>
      <c r="D34" s="4">
        <v>0</v>
      </c>
      <c r="E34" s="4">
        <v>1</v>
      </c>
      <c r="F34" s="4">
        <v>0</v>
      </c>
      <c r="G34" s="4">
        <v>0</v>
      </c>
      <c r="H34" s="4">
        <v>15</v>
      </c>
      <c r="I34" s="4">
        <v>0</v>
      </c>
      <c r="J34" s="4">
        <v>0</v>
      </c>
      <c r="K34" s="4">
        <v>0</v>
      </c>
      <c r="L34" s="4">
        <v>19</v>
      </c>
      <c r="M34" s="4">
        <v>20</v>
      </c>
      <c r="N34" s="4">
        <v>9</v>
      </c>
      <c r="O34" s="4">
        <v>1</v>
      </c>
      <c r="P34" s="10">
        <v>66</v>
      </c>
    </row>
    <row r="35" spans="1:17" x14ac:dyDescent="0.2">
      <c r="A35" s="9" t="s">
        <v>55</v>
      </c>
      <c r="B35" s="4">
        <v>0</v>
      </c>
      <c r="C35" s="4">
        <v>0</v>
      </c>
      <c r="D35" s="4">
        <v>0</v>
      </c>
      <c r="E35" s="4">
        <v>0</v>
      </c>
      <c r="F35" s="4">
        <v>5</v>
      </c>
      <c r="G35" s="4">
        <v>0</v>
      </c>
      <c r="H35" s="4">
        <v>3</v>
      </c>
      <c r="I35" s="4">
        <v>0</v>
      </c>
      <c r="J35" s="4">
        <v>0</v>
      </c>
      <c r="K35" s="4">
        <v>12</v>
      </c>
      <c r="L35" s="4">
        <v>18</v>
      </c>
      <c r="M35" s="4">
        <v>1</v>
      </c>
      <c r="N35" s="4">
        <v>4</v>
      </c>
      <c r="O35" s="4">
        <v>1</v>
      </c>
      <c r="P35" s="10">
        <v>44</v>
      </c>
    </row>
    <row r="36" spans="1:1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7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</sheetData>
  <mergeCells count="2">
    <mergeCell ref="B1:O1"/>
    <mergeCell ref="A19:P19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3"/>
  <sheetViews>
    <sheetView workbookViewId="0"/>
  </sheetViews>
  <sheetFormatPr defaultRowHeight="14.25" x14ac:dyDescent="0.2"/>
  <cols>
    <col min="1" max="1" width="18.375" style="1" customWidth="1"/>
    <col min="2" max="2" width="7.875" style="1" customWidth="1"/>
    <col min="3" max="3" width="7.125" style="1" customWidth="1"/>
    <col min="4" max="4" width="10.75" style="1" customWidth="1"/>
    <col min="5" max="5" width="10" style="1" customWidth="1"/>
    <col min="6" max="6" width="6.875" style="1" customWidth="1"/>
    <col min="7" max="7" width="5.875" style="1" customWidth="1"/>
    <col min="8" max="8" width="7.125" style="1" customWidth="1"/>
    <col min="9" max="9" width="7" style="1" customWidth="1"/>
    <col min="10" max="10" width="4.625" style="1" customWidth="1"/>
    <col min="11" max="11" width="8.5" style="1" customWidth="1"/>
    <col min="12" max="12" width="4.5" style="1" customWidth="1"/>
    <col min="13" max="1024" width="10.625" style="1" customWidth="1"/>
  </cols>
  <sheetData>
    <row r="2" spans="1:12" x14ac:dyDescent="0.2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x14ac:dyDescent="0.2">
      <c r="A4" s="4"/>
      <c r="B4" s="5" t="s">
        <v>56</v>
      </c>
      <c r="C4" s="5" t="s">
        <v>6</v>
      </c>
      <c r="D4" s="5" t="s">
        <v>57</v>
      </c>
      <c r="E4" s="5" t="s">
        <v>58</v>
      </c>
      <c r="F4" s="5" t="s">
        <v>10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15</v>
      </c>
    </row>
    <row r="5" spans="1:12" x14ac:dyDescent="0.2">
      <c r="A5" s="4" t="s">
        <v>33</v>
      </c>
      <c r="B5" s="14">
        <v>2.2922092519200001</v>
      </c>
      <c r="C5" s="14">
        <v>4.9425344138399998</v>
      </c>
      <c r="D5" s="14">
        <v>19.4202739477</v>
      </c>
      <c r="E5" s="14">
        <v>0</v>
      </c>
      <c r="F5" s="14">
        <v>19.541018611199998</v>
      </c>
      <c r="G5" s="14">
        <v>17.650021066299999</v>
      </c>
      <c r="H5" s="14">
        <v>13.729489081600001</v>
      </c>
      <c r="I5" s="14">
        <v>8.9556989247299992</v>
      </c>
      <c r="J5" s="14">
        <v>0</v>
      </c>
      <c r="K5" s="14">
        <v>0</v>
      </c>
      <c r="L5" s="15">
        <v>86.531245297289999</v>
      </c>
    </row>
    <row r="6" spans="1:12" x14ac:dyDescent="0.2">
      <c r="A6" s="4" t="s">
        <v>64</v>
      </c>
      <c r="B6" s="14">
        <v>0</v>
      </c>
      <c r="C6" s="14">
        <v>0</v>
      </c>
      <c r="D6" s="14">
        <v>13.6033774957</v>
      </c>
      <c r="E6" s="14">
        <v>19.999659187199999</v>
      </c>
      <c r="F6" s="14">
        <v>17.0721447387</v>
      </c>
      <c r="G6" s="14">
        <v>0</v>
      </c>
      <c r="H6" s="14">
        <v>10.159564126499999</v>
      </c>
      <c r="I6" s="14">
        <v>0</v>
      </c>
      <c r="J6" s="14">
        <v>0</v>
      </c>
      <c r="K6" s="14">
        <v>18.4005036384</v>
      </c>
      <c r="L6" s="15">
        <v>79.235249186499999</v>
      </c>
    </row>
    <row r="7" spans="1:12" x14ac:dyDescent="0.2">
      <c r="A7" s="4" t="s">
        <v>34</v>
      </c>
      <c r="B7" s="14">
        <v>5.1627439882899999</v>
      </c>
      <c r="C7" s="14">
        <v>6.9810376350699999</v>
      </c>
      <c r="D7" s="14">
        <v>15.8484060188</v>
      </c>
      <c r="E7" s="14">
        <v>0</v>
      </c>
      <c r="F7" s="14">
        <v>11.248409589</v>
      </c>
      <c r="G7" s="14">
        <v>12.51700977</v>
      </c>
      <c r="H7" s="14">
        <v>6.3729998747299996</v>
      </c>
      <c r="I7" s="14">
        <v>8.4696070248699993</v>
      </c>
      <c r="J7" s="14">
        <v>0</v>
      </c>
      <c r="K7" s="14">
        <v>0</v>
      </c>
      <c r="L7" s="15">
        <v>66.600213900759996</v>
      </c>
    </row>
    <row r="8" spans="1:12" x14ac:dyDescent="0.2">
      <c r="A8" s="4" t="s">
        <v>65</v>
      </c>
      <c r="B8" s="14">
        <v>0.99063776311700003</v>
      </c>
      <c r="C8" s="14">
        <v>18.825094311000001</v>
      </c>
      <c r="D8" s="14">
        <v>0</v>
      </c>
      <c r="E8" s="14">
        <v>19</v>
      </c>
      <c r="F8" s="14">
        <v>1.8457243958</v>
      </c>
      <c r="G8" s="14">
        <v>0</v>
      </c>
      <c r="H8" s="14">
        <v>0</v>
      </c>
      <c r="I8" s="14">
        <v>0</v>
      </c>
      <c r="J8" s="14">
        <v>18</v>
      </c>
      <c r="K8" s="14">
        <v>6.9071588366899999</v>
      </c>
      <c r="L8" s="15">
        <v>65.568615306607001</v>
      </c>
    </row>
    <row r="9" spans="1:12" x14ac:dyDescent="0.2">
      <c r="A9" s="4" t="s">
        <v>31</v>
      </c>
      <c r="B9" s="14">
        <v>4</v>
      </c>
      <c r="C9" s="14">
        <v>1.67297065912</v>
      </c>
      <c r="D9" s="14">
        <v>11.4098129981</v>
      </c>
      <c r="E9" s="14">
        <v>0</v>
      </c>
      <c r="F9" s="14">
        <v>2.4546705037400001</v>
      </c>
      <c r="G9" s="14">
        <v>15.338306146600001</v>
      </c>
      <c r="H9" s="14">
        <v>19.724936815500001</v>
      </c>
      <c r="I9" s="14">
        <v>0.438562517584</v>
      </c>
      <c r="J9" s="14">
        <v>0</v>
      </c>
      <c r="K9" s="14">
        <v>0</v>
      </c>
      <c r="L9" s="15">
        <v>55.039259640643998</v>
      </c>
    </row>
    <row r="10" spans="1:12" x14ac:dyDescent="0.2">
      <c r="A10" s="4" t="s">
        <v>66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5">
        <v>0</v>
      </c>
    </row>
    <row r="15" spans="1:12" x14ac:dyDescent="0.2">
      <c r="B15" s="19" t="s">
        <v>36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7" spans="1:12" x14ac:dyDescent="0.2">
      <c r="A17" s="4"/>
      <c r="B17" s="5" t="s">
        <v>56</v>
      </c>
      <c r="C17" s="5" t="s">
        <v>6</v>
      </c>
      <c r="D17" s="5" t="s">
        <v>57</v>
      </c>
      <c r="E17" s="5" t="s">
        <v>58</v>
      </c>
      <c r="F17" s="5" t="s">
        <v>10</v>
      </c>
      <c r="G17" s="5" t="s">
        <v>59</v>
      </c>
      <c r="H17" s="5" t="s">
        <v>60</v>
      </c>
      <c r="I17" s="5" t="s">
        <v>61</v>
      </c>
      <c r="J17" s="5" t="s">
        <v>62</v>
      </c>
      <c r="K17" s="5" t="s">
        <v>63</v>
      </c>
      <c r="L17" s="5" t="s">
        <v>15</v>
      </c>
    </row>
    <row r="18" spans="1:12" x14ac:dyDescent="0.2">
      <c r="A18" s="4" t="s">
        <v>34</v>
      </c>
      <c r="B18" s="4">
        <v>7</v>
      </c>
      <c r="C18" s="4">
        <v>7</v>
      </c>
      <c r="D18" s="4">
        <v>19</v>
      </c>
      <c r="E18" s="4">
        <v>0</v>
      </c>
      <c r="F18" s="4">
        <v>20</v>
      </c>
      <c r="G18" s="4">
        <v>20</v>
      </c>
      <c r="H18" s="4">
        <v>20</v>
      </c>
      <c r="I18" s="4">
        <v>10</v>
      </c>
      <c r="J18" s="4">
        <v>0</v>
      </c>
      <c r="K18" s="4">
        <v>0</v>
      </c>
      <c r="L18" s="10">
        <v>103</v>
      </c>
    </row>
    <row r="19" spans="1:12" x14ac:dyDescent="0.2">
      <c r="A19" s="4" t="s">
        <v>33</v>
      </c>
      <c r="B19" s="4">
        <v>3</v>
      </c>
      <c r="C19" s="4">
        <v>5</v>
      </c>
      <c r="D19" s="4">
        <v>20</v>
      </c>
      <c r="E19" s="4">
        <v>0</v>
      </c>
      <c r="F19" s="4">
        <v>20</v>
      </c>
      <c r="G19" s="4">
        <v>20</v>
      </c>
      <c r="H19" s="4">
        <v>20</v>
      </c>
      <c r="I19" s="4">
        <v>9</v>
      </c>
      <c r="J19" s="4">
        <v>0</v>
      </c>
      <c r="K19" s="4">
        <v>0</v>
      </c>
      <c r="L19" s="10">
        <v>97</v>
      </c>
    </row>
    <row r="20" spans="1:12" x14ac:dyDescent="0.2">
      <c r="A20" s="4" t="s">
        <v>64</v>
      </c>
      <c r="B20" s="4">
        <v>0</v>
      </c>
      <c r="C20" s="4">
        <v>0</v>
      </c>
      <c r="D20" s="4">
        <v>17</v>
      </c>
      <c r="E20" s="4">
        <v>20</v>
      </c>
      <c r="F20" s="4">
        <v>20</v>
      </c>
      <c r="G20" s="4">
        <v>0</v>
      </c>
      <c r="H20" s="4">
        <v>17</v>
      </c>
      <c r="I20" s="4">
        <v>0</v>
      </c>
      <c r="J20" s="4">
        <v>0</v>
      </c>
      <c r="K20" s="4">
        <v>20</v>
      </c>
      <c r="L20" s="10">
        <v>94</v>
      </c>
    </row>
    <row r="21" spans="1:12" x14ac:dyDescent="0.2">
      <c r="A21" s="4" t="s">
        <v>31</v>
      </c>
      <c r="B21" s="4">
        <v>4</v>
      </c>
      <c r="C21" s="4">
        <v>4</v>
      </c>
      <c r="D21" s="4">
        <v>19</v>
      </c>
      <c r="E21" s="4">
        <v>0</v>
      </c>
      <c r="F21" s="4">
        <v>5</v>
      </c>
      <c r="G21" s="4">
        <v>20</v>
      </c>
      <c r="H21" s="4">
        <v>20</v>
      </c>
      <c r="I21" s="4">
        <v>3</v>
      </c>
      <c r="J21" s="4">
        <v>0</v>
      </c>
      <c r="K21" s="4">
        <v>0</v>
      </c>
      <c r="L21" s="10">
        <v>75</v>
      </c>
    </row>
    <row r="22" spans="1:12" x14ac:dyDescent="0.2">
      <c r="A22" s="4" t="s">
        <v>65</v>
      </c>
      <c r="B22" s="4">
        <v>1</v>
      </c>
      <c r="C22" s="4">
        <v>20</v>
      </c>
      <c r="D22" s="4">
        <v>0</v>
      </c>
      <c r="E22" s="4">
        <v>19</v>
      </c>
      <c r="F22" s="4">
        <v>6</v>
      </c>
      <c r="G22" s="4">
        <v>0</v>
      </c>
      <c r="H22" s="4">
        <v>0</v>
      </c>
      <c r="I22" s="4">
        <v>0</v>
      </c>
      <c r="J22" s="4">
        <v>18</v>
      </c>
      <c r="K22" s="4">
        <v>7</v>
      </c>
      <c r="L22" s="10">
        <v>71</v>
      </c>
    </row>
    <row r="23" spans="1:12" x14ac:dyDescent="0.2">
      <c r="A23" s="4" t="s">
        <v>66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10">
        <v>0</v>
      </c>
    </row>
  </sheetData>
  <mergeCells count="2">
    <mergeCell ref="B2:L2"/>
    <mergeCell ref="B15:L15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31"/>
  <sheetViews>
    <sheetView workbookViewId="0"/>
  </sheetViews>
  <sheetFormatPr defaultRowHeight="14.25" x14ac:dyDescent="0.2"/>
  <cols>
    <col min="1" max="1" width="9.5" style="1" customWidth="1"/>
    <col min="2" max="2" width="7.375" style="1" customWidth="1"/>
    <col min="3" max="3" width="5.25" style="1" customWidth="1"/>
    <col min="4" max="4" width="9.625" style="1" customWidth="1"/>
    <col min="5" max="5" width="6.875" style="1" customWidth="1"/>
    <col min="6" max="6" width="7.375" style="1" customWidth="1"/>
    <col min="7" max="7" width="5.25" style="1" customWidth="1"/>
    <col min="8" max="8" width="6.125" style="1" customWidth="1"/>
    <col min="9" max="9" width="10.875" style="1" customWidth="1"/>
    <col min="10" max="10" width="10.375" style="1" customWidth="1"/>
    <col min="11" max="11" width="7.125" style="1" customWidth="1"/>
    <col min="12" max="12" width="5.75" style="1" customWidth="1"/>
    <col min="13" max="13" width="8.75" style="1" customWidth="1"/>
    <col min="14" max="14" width="8.625" style="1" customWidth="1"/>
    <col min="15" max="15" width="6.375" style="1" customWidth="1"/>
    <col min="16" max="16" width="5.5" style="1" customWidth="1"/>
    <col min="17" max="1024" width="10.625" style="1" customWidth="1"/>
  </cols>
  <sheetData>
    <row r="2" spans="1:16" x14ac:dyDescent="0.2">
      <c r="B2" s="19" t="s">
        <v>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4" spans="1:16" x14ac:dyDescent="0.2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14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</v>
      </c>
      <c r="M4" s="5" t="s">
        <v>67</v>
      </c>
      <c r="N4" s="5" t="s">
        <v>12</v>
      </c>
      <c r="O4" s="5" t="s">
        <v>13</v>
      </c>
      <c r="P4" s="6" t="s">
        <v>15</v>
      </c>
    </row>
    <row r="5" spans="1:16" x14ac:dyDescent="0.2">
      <c r="A5" s="4" t="s">
        <v>23</v>
      </c>
      <c r="B5" s="7">
        <v>20</v>
      </c>
      <c r="C5" s="7">
        <v>7</v>
      </c>
      <c r="D5" s="7">
        <v>5.5004755000200003</v>
      </c>
      <c r="E5" s="7">
        <v>19.728682170500001</v>
      </c>
      <c r="F5" s="7">
        <v>2</v>
      </c>
      <c r="G5" s="7">
        <v>19.127624472099999</v>
      </c>
      <c r="H5" s="7">
        <v>20</v>
      </c>
      <c r="I5" s="7">
        <v>15.1892722007</v>
      </c>
      <c r="J5" s="7">
        <v>17.464876944899999</v>
      </c>
      <c r="K5" s="7">
        <v>1</v>
      </c>
      <c r="L5" s="7">
        <v>17.1143873778</v>
      </c>
      <c r="M5" s="7">
        <v>0</v>
      </c>
      <c r="N5" s="7">
        <v>5.7718058968100001</v>
      </c>
      <c r="O5" s="7">
        <v>3.4051899972899999</v>
      </c>
      <c r="P5" s="8">
        <v>153.30231456012001</v>
      </c>
    </row>
    <row r="6" spans="1:16" x14ac:dyDescent="0.2">
      <c r="A6" s="4" t="s">
        <v>17</v>
      </c>
      <c r="B6" s="7">
        <v>0</v>
      </c>
      <c r="C6" s="7">
        <v>6.3040000000000003</v>
      </c>
      <c r="D6" s="7">
        <v>8.6905707154599998</v>
      </c>
      <c r="E6" s="7">
        <v>8.7816394057099991</v>
      </c>
      <c r="F6" s="7">
        <v>13.823823945099999</v>
      </c>
      <c r="G6" s="7">
        <v>18.777031944099999</v>
      </c>
      <c r="H6" s="7">
        <v>0</v>
      </c>
      <c r="I6" s="7">
        <v>15.887188249399999</v>
      </c>
      <c r="J6" s="7">
        <v>13.537224907600001</v>
      </c>
      <c r="K6" s="7">
        <v>0.72549019607800003</v>
      </c>
      <c r="L6" s="7">
        <v>0</v>
      </c>
      <c r="M6" s="7">
        <v>11.7434782609</v>
      </c>
      <c r="N6" s="7">
        <v>3.75650087507</v>
      </c>
      <c r="O6" s="7">
        <v>19.894914223299999</v>
      </c>
      <c r="P6" s="8">
        <v>121.921862722718</v>
      </c>
    </row>
    <row r="7" spans="1:16" x14ac:dyDescent="0.2">
      <c r="A7" s="4" t="s">
        <v>26</v>
      </c>
      <c r="B7" s="7">
        <v>16.039316861900001</v>
      </c>
      <c r="C7" s="7">
        <v>0</v>
      </c>
      <c r="D7" s="7">
        <v>5.78553633858</v>
      </c>
      <c r="E7" s="7">
        <v>1</v>
      </c>
      <c r="F7" s="7">
        <v>1.93333333333</v>
      </c>
      <c r="G7" s="7">
        <v>15.5831674597</v>
      </c>
      <c r="H7" s="7">
        <v>10.105891443599999</v>
      </c>
      <c r="I7" s="7">
        <v>12.000290441600001</v>
      </c>
      <c r="J7" s="7">
        <v>14.216600595699999</v>
      </c>
      <c r="K7" s="7">
        <v>8.3098198198199995</v>
      </c>
      <c r="L7" s="7">
        <v>2.7691807488900002</v>
      </c>
      <c r="M7" s="7">
        <v>0</v>
      </c>
      <c r="N7" s="7">
        <v>6.7667314202900002</v>
      </c>
      <c r="O7" s="7">
        <v>14.042938786100001</v>
      </c>
      <c r="P7" s="8">
        <v>108.55280724951</v>
      </c>
    </row>
    <row r="8" spans="1:16" x14ac:dyDescent="0.2">
      <c r="A8" s="4" t="s">
        <v>16</v>
      </c>
      <c r="B8" s="7">
        <v>0</v>
      </c>
      <c r="C8" s="7">
        <v>6.3040000000000003</v>
      </c>
      <c r="D8" s="7">
        <v>9.0029629113799992</v>
      </c>
      <c r="E8" s="7">
        <v>8.3771036044400002</v>
      </c>
      <c r="F8" s="7">
        <v>11.688237688199999</v>
      </c>
      <c r="G8" s="7">
        <v>18.527175091099998</v>
      </c>
      <c r="H8" s="7">
        <v>0</v>
      </c>
      <c r="I8" s="7">
        <v>16.924712643700001</v>
      </c>
      <c r="J8" s="7">
        <v>0</v>
      </c>
      <c r="K8" s="7">
        <v>0</v>
      </c>
      <c r="L8" s="7">
        <v>0</v>
      </c>
      <c r="M8" s="7">
        <v>11.802063997399999</v>
      </c>
      <c r="N8" s="7">
        <v>7.66286148953</v>
      </c>
      <c r="O8" s="7">
        <v>0</v>
      </c>
      <c r="P8" s="8">
        <v>90.289117425750007</v>
      </c>
    </row>
    <row r="9" spans="1:16" x14ac:dyDescent="0.2">
      <c r="A9" s="4" t="s">
        <v>27</v>
      </c>
      <c r="B9" s="7">
        <v>0</v>
      </c>
      <c r="C9" s="7">
        <v>3.9579</v>
      </c>
      <c r="D9" s="7">
        <v>1.18019480519</v>
      </c>
      <c r="E9" s="7">
        <v>4.2564380220800002</v>
      </c>
      <c r="F9" s="7">
        <v>3.5004226542699999</v>
      </c>
      <c r="G9" s="7">
        <v>17.570915550799999</v>
      </c>
      <c r="H9" s="7">
        <v>0</v>
      </c>
      <c r="I9" s="7">
        <v>16.4659522398</v>
      </c>
      <c r="J9" s="7">
        <v>1.83870967742</v>
      </c>
      <c r="K9" s="7">
        <v>1.8032786885200001</v>
      </c>
      <c r="L9" s="7">
        <v>11.385923699899999</v>
      </c>
      <c r="M9" s="7">
        <v>8</v>
      </c>
      <c r="N9" s="7">
        <v>2.51998505212</v>
      </c>
      <c r="O9" s="7">
        <v>10.9156370812</v>
      </c>
      <c r="P9" s="8">
        <v>83.395357471300002</v>
      </c>
    </row>
    <row r="10" spans="1:16" x14ac:dyDescent="0.2">
      <c r="A10" s="4" t="s">
        <v>19</v>
      </c>
      <c r="B10" s="7">
        <v>0</v>
      </c>
      <c r="C10" s="7">
        <v>4.95</v>
      </c>
      <c r="D10" s="7">
        <v>19</v>
      </c>
      <c r="E10" s="7">
        <v>4.2167723201399996</v>
      </c>
      <c r="F10" s="7">
        <v>2.69079196665</v>
      </c>
      <c r="G10" s="7">
        <v>0</v>
      </c>
      <c r="H10" s="7">
        <v>0</v>
      </c>
      <c r="I10" s="7">
        <v>16.778576774699999</v>
      </c>
      <c r="J10" s="7">
        <v>4</v>
      </c>
      <c r="K10" s="7">
        <v>5</v>
      </c>
      <c r="L10" s="7">
        <v>2.32211538462</v>
      </c>
      <c r="M10" s="7">
        <v>10</v>
      </c>
      <c r="N10" s="7">
        <v>4.3263849075199996</v>
      </c>
      <c r="O10" s="7">
        <v>9.8534738626700005</v>
      </c>
      <c r="P10" s="8">
        <v>83.138115216299994</v>
      </c>
    </row>
    <row r="11" spans="1:16" x14ac:dyDescent="0.2">
      <c r="A11" s="4" t="s">
        <v>33</v>
      </c>
      <c r="B11" s="7">
        <v>6.9513295040700003</v>
      </c>
      <c r="C11" s="7">
        <v>0</v>
      </c>
      <c r="D11" s="7">
        <v>4.63450297224</v>
      </c>
      <c r="E11" s="7">
        <v>0</v>
      </c>
      <c r="F11" s="7">
        <v>1.2007504690399999</v>
      </c>
      <c r="G11" s="7">
        <v>10.1604079696</v>
      </c>
      <c r="H11" s="7">
        <v>4.68705588097</v>
      </c>
      <c r="I11" s="7">
        <v>0</v>
      </c>
      <c r="J11" s="7">
        <v>0</v>
      </c>
      <c r="K11" s="7">
        <v>2.3071704573199998</v>
      </c>
      <c r="L11" s="7">
        <v>0.77966101694900003</v>
      </c>
      <c r="M11" s="7">
        <v>14.2403163681</v>
      </c>
      <c r="N11" s="7">
        <v>17.709195221800002</v>
      </c>
      <c r="O11" s="7">
        <v>11.829202559400001</v>
      </c>
      <c r="P11" s="8">
        <v>74.499592419489005</v>
      </c>
    </row>
    <row r="12" spans="1:16" x14ac:dyDescent="0.2">
      <c r="A12" s="4" t="s">
        <v>31</v>
      </c>
      <c r="B12" s="7">
        <v>0.57785346042800001</v>
      </c>
      <c r="C12" s="7">
        <v>0</v>
      </c>
      <c r="D12" s="7">
        <v>0</v>
      </c>
      <c r="E12" s="7">
        <v>0</v>
      </c>
      <c r="F12" s="7">
        <v>0</v>
      </c>
      <c r="G12" s="7">
        <v>0.220779220779</v>
      </c>
      <c r="H12" s="7">
        <v>0.64139892904999996</v>
      </c>
      <c r="I12" s="7">
        <v>0</v>
      </c>
      <c r="J12" s="7">
        <v>0</v>
      </c>
      <c r="K12" s="7">
        <v>0</v>
      </c>
      <c r="L12" s="7">
        <v>0</v>
      </c>
      <c r="M12" s="7">
        <v>3.60734269727</v>
      </c>
      <c r="N12" s="7">
        <v>0.56709057877000002</v>
      </c>
      <c r="O12" s="7">
        <v>1.8911129340999999</v>
      </c>
      <c r="P12" s="8">
        <v>7.5055778203969998</v>
      </c>
    </row>
    <row r="13" spans="1:16" x14ac:dyDescent="0.2">
      <c r="A13" s="4" t="s">
        <v>35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2.8818897637799998</v>
      </c>
      <c r="N13" s="7">
        <v>0</v>
      </c>
      <c r="O13" s="7">
        <v>0</v>
      </c>
      <c r="P13" s="8">
        <v>2.8818897637799998</v>
      </c>
    </row>
    <row r="16" spans="1:16" x14ac:dyDescent="0.2">
      <c r="B16" s="19" t="s">
        <v>36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</row>
    <row r="18" spans="1:16" x14ac:dyDescent="0.2">
      <c r="A18" s="4"/>
      <c r="B18" s="5" t="s">
        <v>2</v>
      </c>
      <c r="C18" s="5" t="s">
        <v>3</v>
      </c>
      <c r="D18" s="5" t="s">
        <v>4</v>
      </c>
      <c r="E18" s="5" t="s">
        <v>5</v>
      </c>
      <c r="F18" s="5" t="s">
        <v>6</v>
      </c>
      <c r="G18" s="5" t="s">
        <v>14</v>
      </c>
      <c r="H18" s="5" t="s">
        <v>7</v>
      </c>
      <c r="I18" s="5" t="s">
        <v>8</v>
      </c>
      <c r="J18" s="5" t="s">
        <v>9</v>
      </c>
      <c r="K18" s="5" t="s">
        <v>10</v>
      </c>
      <c r="L18" s="5" t="s">
        <v>1</v>
      </c>
      <c r="M18" s="5" t="s">
        <v>67</v>
      </c>
      <c r="N18" s="5" t="s">
        <v>12</v>
      </c>
      <c r="O18" s="5" t="s">
        <v>13</v>
      </c>
      <c r="P18" s="6" t="s">
        <v>15</v>
      </c>
    </row>
    <row r="19" spans="1:16" x14ac:dyDescent="0.2">
      <c r="A19" s="4" t="s">
        <v>23</v>
      </c>
      <c r="B19" s="4">
        <v>20</v>
      </c>
      <c r="C19" s="4">
        <v>7</v>
      </c>
      <c r="D19" s="4">
        <v>7</v>
      </c>
      <c r="E19" s="4">
        <v>20</v>
      </c>
      <c r="F19" s="4">
        <v>2</v>
      </c>
      <c r="G19" s="4">
        <v>20</v>
      </c>
      <c r="H19" s="4">
        <v>20</v>
      </c>
      <c r="I19" s="4">
        <v>17</v>
      </c>
      <c r="J19" s="4">
        <v>19</v>
      </c>
      <c r="K19" s="4">
        <v>1</v>
      </c>
      <c r="L19" s="4">
        <v>18</v>
      </c>
      <c r="M19" s="4">
        <v>0</v>
      </c>
      <c r="N19" s="4">
        <v>6</v>
      </c>
      <c r="O19" s="4">
        <v>4</v>
      </c>
      <c r="P19" s="10">
        <v>161</v>
      </c>
    </row>
    <row r="20" spans="1:16" x14ac:dyDescent="0.2">
      <c r="A20" s="4" t="s">
        <v>26</v>
      </c>
      <c r="B20" s="4">
        <v>20</v>
      </c>
      <c r="C20" s="4">
        <v>0</v>
      </c>
      <c r="D20" s="4">
        <v>9</v>
      </c>
      <c r="E20" s="4">
        <v>1</v>
      </c>
      <c r="F20" s="4">
        <v>2</v>
      </c>
      <c r="G20" s="4">
        <v>20</v>
      </c>
      <c r="H20" s="4">
        <v>19</v>
      </c>
      <c r="I20" s="4">
        <v>16</v>
      </c>
      <c r="J20" s="4">
        <v>16</v>
      </c>
      <c r="K20" s="4">
        <v>9</v>
      </c>
      <c r="L20" s="4">
        <v>6</v>
      </c>
      <c r="M20" s="4">
        <v>0</v>
      </c>
      <c r="N20" s="4">
        <v>9</v>
      </c>
      <c r="O20" s="4">
        <v>17</v>
      </c>
      <c r="P20" s="10">
        <v>144</v>
      </c>
    </row>
    <row r="21" spans="1:16" x14ac:dyDescent="0.2">
      <c r="A21" s="4" t="s">
        <v>17</v>
      </c>
      <c r="B21" s="4">
        <v>0</v>
      </c>
      <c r="C21" s="4">
        <v>7</v>
      </c>
      <c r="D21" s="4">
        <v>11</v>
      </c>
      <c r="E21" s="4">
        <v>10</v>
      </c>
      <c r="F21" s="4">
        <v>14</v>
      </c>
      <c r="G21" s="4">
        <v>20</v>
      </c>
      <c r="H21" s="4">
        <v>0</v>
      </c>
      <c r="I21" s="4">
        <v>17</v>
      </c>
      <c r="J21" s="4">
        <v>15</v>
      </c>
      <c r="K21" s="4">
        <v>1</v>
      </c>
      <c r="L21" s="4">
        <v>0</v>
      </c>
      <c r="M21" s="4">
        <v>12</v>
      </c>
      <c r="N21" s="4">
        <v>5</v>
      </c>
      <c r="O21" s="4">
        <v>20</v>
      </c>
      <c r="P21" s="10">
        <v>132</v>
      </c>
    </row>
    <row r="22" spans="1:16" x14ac:dyDescent="0.2">
      <c r="A22" s="4" t="s">
        <v>33</v>
      </c>
      <c r="B22" s="4">
        <v>20</v>
      </c>
      <c r="C22" s="4">
        <v>0</v>
      </c>
      <c r="D22" s="4">
        <v>7</v>
      </c>
      <c r="E22" s="4">
        <v>0</v>
      </c>
      <c r="F22" s="4">
        <v>2</v>
      </c>
      <c r="G22" s="4">
        <v>20</v>
      </c>
      <c r="H22" s="4">
        <v>17</v>
      </c>
      <c r="I22" s="4">
        <v>0</v>
      </c>
      <c r="J22" s="4">
        <v>0</v>
      </c>
      <c r="K22" s="4">
        <v>3</v>
      </c>
      <c r="L22" s="4">
        <v>1</v>
      </c>
      <c r="M22" s="4">
        <v>19</v>
      </c>
      <c r="N22" s="4">
        <v>20</v>
      </c>
      <c r="O22" s="4">
        <v>20</v>
      </c>
      <c r="P22" s="10">
        <v>129</v>
      </c>
    </row>
    <row r="23" spans="1:16" x14ac:dyDescent="0.2">
      <c r="A23" s="4" t="s">
        <v>16</v>
      </c>
      <c r="B23" s="4">
        <v>0</v>
      </c>
      <c r="C23" s="4">
        <v>7</v>
      </c>
      <c r="D23" s="4">
        <v>11</v>
      </c>
      <c r="E23" s="4">
        <v>10</v>
      </c>
      <c r="F23" s="4">
        <v>12</v>
      </c>
      <c r="G23" s="4">
        <v>20</v>
      </c>
      <c r="H23" s="4">
        <v>0</v>
      </c>
      <c r="I23" s="4">
        <v>17</v>
      </c>
      <c r="J23" s="4">
        <v>0</v>
      </c>
      <c r="K23" s="4">
        <v>0</v>
      </c>
      <c r="L23" s="4">
        <v>0</v>
      </c>
      <c r="M23" s="4">
        <v>13</v>
      </c>
      <c r="N23" s="4">
        <v>9</v>
      </c>
      <c r="O23" s="4">
        <v>0</v>
      </c>
      <c r="P23" s="10">
        <v>99</v>
      </c>
    </row>
    <row r="24" spans="1:16" x14ac:dyDescent="0.2">
      <c r="A24" s="4" t="s">
        <v>27</v>
      </c>
      <c r="B24" s="4">
        <v>0</v>
      </c>
      <c r="C24" s="4">
        <v>4</v>
      </c>
      <c r="D24" s="4">
        <v>2</v>
      </c>
      <c r="E24" s="4">
        <v>5</v>
      </c>
      <c r="F24" s="4">
        <v>4</v>
      </c>
      <c r="G24" s="4">
        <v>20</v>
      </c>
      <c r="H24" s="4">
        <v>0</v>
      </c>
      <c r="I24" s="4">
        <v>17</v>
      </c>
      <c r="J24" s="4">
        <v>2</v>
      </c>
      <c r="K24" s="4">
        <v>2</v>
      </c>
      <c r="L24" s="4">
        <v>12</v>
      </c>
      <c r="M24" s="4">
        <v>8</v>
      </c>
      <c r="N24" s="4">
        <v>4</v>
      </c>
      <c r="O24" s="4">
        <v>11</v>
      </c>
      <c r="P24" s="10">
        <v>91</v>
      </c>
    </row>
    <row r="25" spans="1:16" x14ac:dyDescent="0.2">
      <c r="A25" s="4" t="s">
        <v>19</v>
      </c>
      <c r="B25" s="4">
        <v>0</v>
      </c>
      <c r="C25" s="4">
        <v>5</v>
      </c>
      <c r="D25" s="4">
        <v>19</v>
      </c>
      <c r="E25" s="4">
        <v>5</v>
      </c>
      <c r="F25" s="4">
        <v>3</v>
      </c>
      <c r="G25" s="4">
        <v>0</v>
      </c>
      <c r="H25" s="4">
        <v>0</v>
      </c>
      <c r="I25" s="4">
        <v>17</v>
      </c>
      <c r="J25" s="4">
        <v>4</v>
      </c>
      <c r="K25" s="4">
        <v>5</v>
      </c>
      <c r="L25" s="4">
        <v>3</v>
      </c>
      <c r="M25" s="4">
        <v>10</v>
      </c>
      <c r="N25" s="4">
        <v>6</v>
      </c>
      <c r="O25" s="4">
        <v>10</v>
      </c>
      <c r="P25" s="10">
        <v>87</v>
      </c>
    </row>
    <row r="26" spans="1:16" x14ac:dyDescent="0.2">
      <c r="A26" s="4" t="s">
        <v>31</v>
      </c>
      <c r="B26" s="4">
        <v>2</v>
      </c>
      <c r="C26" s="4">
        <v>0</v>
      </c>
      <c r="D26" s="4">
        <v>0</v>
      </c>
      <c r="E26" s="4">
        <v>0</v>
      </c>
      <c r="F26" s="4">
        <v>0</v>
      </c>
      <c r="G26" s="4">
        <v>1</v>
      </c>
      <c r="H26" s="4">
        <v>2</v>
      </c>
      <c r="I26" s="4">
        <v>0</v>
      </c>
      <c r="J26" s="4">
        <v>0</v>
      </c>
      <c r="K26" s="4">
        <v>0</v>
      </c>
      <c r="L26" s="4">
        <v>0</v>
      </c>
      <c r="M26" s="4">
        <v>4</v>
      </c>
      <c r="N26" s="4">
        <v>1</v>
      </c>
      <c r="O26" s="4">
        <v>2</v>
      </c>
      <c r="P26" s="10">
        <v>12</v>
      </c>
    </row>
    <row r="27" spans="1:16" x14ac:dyDescent="0.2">
      <c r="A27" s="4" t="s">
        <v>35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3</v>
      </c>
      <c r="N27" s="4">
        <v>0</v>
      </c>
      <c r="O27" s="4">
        <v>0</v>
      </c>
      <c r="P27" s="10">
        <v>3</v>
      </c>
    </row>
    <row r="31" spans="1:16" x14ac:dyDescent="0.2">
      <c r="B31" s="3"/>
    </row>
  </sheetData>
  <mergeCells count="2">
    <mergeCell ref="B2:P2"/>
    <mergeCell ref="B16:P16"/>
  </mergeCells>
  <pageMargins left="0" right="0" top="0.39370078740157483" bottom="0.39370078740157483" header="0" footer="0"/>
  <pageSetup paperSize="0" fitToWidth="0" fitToHeight="0" pageOrder="overThenDown" orientation="landscape" useFirstPageNumber="1" horizontalDpi="0" verticalDpi="0" copies="0"/>
  <headerFooter>
    <oddHeader>&amp;C&amp;A</oddHeader>
    <oddFooter>&amp;CPage &amp;P</oddFooter>
  </headerFooter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G30" sqref="G30"/>
    </sheetView>
  </sheetViews>
  <sheetFormatPr defaultRowHeight="14.25" x14ac:dyDescent="0.2"/>
  <cols>
    <col min="1" max="1" width="10.5" bestFit="1" customWidth="1"/>
    <col min="2" max="2" width="7.625" bestFit="1" customWidth="1"/>
    <col min="3" max="3" width="9.75" bestFit="1" customWidth="1"/>
    <col min="4" max="4" width="7.875" bestFit="1" customWidth="1"/>
    <col min="5" max="5" width="13.75" bestFit="1" customWidth="1"/>
    <col min="6" max="6" width="6.125" bestFit="1" customWidth="1"/>
    <col min="7" max="7" width="5.125" bestFit="1" customWidth="1"/>
    <col min="8" max="8" width="3.875" bestFit="1" customWidth="1"/>
    <col min="9" max="9" width="6.5" bestFit="1" customWidth="1"/>
    <col min="10" max="10" width="5.375" bestFit="1" customWidth="1"/>
    <col min="11" max="11" width="6.25" bestFit="1" customWidth="1"/>
    <col min="12" max="12" width="6.875" bestFit="1" customWidth="1"/>
    <col min="13" max="13" width="5.75" bestFit="1" customWidth="1"/>
    <col min="14" max="14" width="6.5" bestFit="1" customWidth="1"/>
    <col min="15" max="18" width="8" bestFit="1" customWidth="1"/>
    <col min="19" max="19" width="6.75" bestFit="1" customWidth="1"/>
  </cols>
  <sheetData>
    <row r="1" spans="1:20" x14ac:dyDescent="0.2">
      <c r="B1" t="s">
        <v>44</v>
      </c>
      <c r="C1" t="s">
        <v>22</v>
      </c>
      <c r="D1" t="s">
        <v>40</v>
      </c>
      <c r="E1" t="s">
        <v>25</v>
      </c>
      <c r="F1" t="s">
        <v>43</v>
      </c>
      <c r="G1" t="s">
        <v>47</v>
      </c>
      <c r="H1" t="s">
        <v>48</v>
      </c>
      <c r="I1" t="s">
        <v>50</v>
      </c>
      <c r="J1" t="s">
        <v>49</v>
      </c>
      <c r="K1" t="s">
        <v>45</v>
      </c>
      <c r="L1" t="s">
        <v>19</v>
      </c>
      <c r="M1" t="s">
        <v>27</v>
      </c>
      <c r="N1" t="s">
        <v>42</v>
      </c>
      <c r="O1" t="s">
        <v>46</v>
      </c>
      <c r="P1" t="s">
        <v>41</v>
      </c>
      <c r="Q1" t="s">
        <v>39</v>
      </c>
      <c r="R1" t="s">
        <v>38</v>
      </c>
      <c r="S1" t="s">
        <v>133</v>
      </c>
      <c r="T1" t="s">
        <v>135</v>
      </c>
    </row>
    <row r="2" spans="1:20" x14ac:dyDescent="0.2">
      <c r="A2" t="s">
        <v>110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f t="shared" ref="S2:S20" si="0">SUM(B2:R2)</f>
        <v>9</v>
      </c>
      <c r="T2">
        <f>STDEV(B2:R2)</f>
        <v>0.51449575542752657</v>
      </c>
    </row>
    <row r="3" spans="1:20" x14ac:dyDescent="0.2">
      <c r="A3" t="s">
        <v>112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f t="shared" si="0"/>
        <v>9</v>
      </c>
      <c r="T3">
        <f t="shared" ref="T3:T20" si="1">STDEV(B3:R3)</f>
        <v>0.51449575542752657</v>
      </c>
    </row>
    <row r="4" spans="1:20" x14ac:dyDescent="0.2">
      <c r="A4" t="s">
        <v>111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0</v>
      </c>
      <c r="S4">
        <f t="shared" si="0"/>
        <v>8</v>
      </c>
      <c r="T4">
        <f t="shared" si="1"/>
        <v>0.51449575542752657</v>
      </c>
    </row>
    <row r="5" spans="1:20" x14ac:dyDescent="0.2">
      <c r="A5" t="s">
        <v>113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f t="shared" si="0"/>
        <v>7</v>
      </c>
      <c r="T5">
        <f t="shared" si="1"/>
        <v>0.50729965619589235</v>
      </c>
    </row>
    <row r="6" spans="1:20" x14ac:dyDescent="0.2">
      <c r="A6" t="s">
        <v>96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f t="shared" si="0"/>
        <v>5</v>
      </c>
      <c r="T6">
        <f t="shared" si="1"/>
        <v>0.46966821831386213</v>
      </c>
    </row>
    <row r="7" spans="1:20" x14ac:dyDescent="0.2">
      <c r="A7" t="s">
        <v>95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f t="shared" si="0"/>
        <v>2</v>
      </c>
      <c r="T7">
        <f t="shared" si="1"/>
        <v>0.33210558207753571</v>
      </c>
    </row>
    <row r="8" spans="1:20" x14ac:dyDescent="0.2">
      <c r="A8" t="s">
        <v>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0"/>
        <v>0</v>
      </c>
      <c r="T8">
        <f t="shared" si="1"/>
        <v>0</v>
      </c>
    </row>
    <row r="9" spans="1:20" x14ac:dyDescent="0.2">
      <c r="A9" t="s">
        <v>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0"/>
        <v>0</v>
      </c>
      <c r="T9">
        <f t="shared" si="1"/>
        <v>0</v>
      </c>
    </row>
    <row r="10" spans="1:20" x14ac:dyDescent="0.2">
      <c r="A10" t="s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0</v>
      </c>
      <c r="T10">
        <f t="shared" si="1"/>
        <v>0</v>
      </c>
    </row>
    <row r="11" spans="1:20" x14ac:dyDescent="0.2">
      <c r="A11" t="s">
        <v>100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 t="shared" si="0"/>
        <v>0</v>
      </c>
      <c r="T11">
        <f t="shared" si="1"/>
        <v>0</v>
      </c>
    </row>
    <row r="12" spans="1:20" x14ac:dyDescent="0.2">
      <c r="A12" t="s">
        <v>101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0"/>
        <v>0</v>
      </c>
      <c r="T12">
        <f t="shared" si="1"/>
        <v>0</v>
      </c>
    </row>
    <row r="13" spans="1:20" x14ac:dyDescent="0.2">
      <c r="A13" t="s">
        <v>102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0"/>
        <v>0</v>
      </c>
      <c r="T13">
        <f t="shared" si="1"/>
        <v>0</v>
      </c>
    </row>
    <row r="14" spans="1:20" x14ac:dyDescent="0.2">
      <c r="A14" t="s">
        <v>103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0"/>
        <v>0</v>
      </c>
      <c r="T14">
        <f t="shared" si="1"/>
        <v>0</v>
      </c>
    </row>
    <row r="15" spans="1:20" x14ac:dyDescent="0.2">
      <c r="A15" t="s">
        <v>104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0"/>
        <v>0</v>
      </c>
      <c r="T15">
        <f t="shared" si="1"/>
        <v>0</v>
      </c>
    </row>
    <row r="16" spans="1:20" x14ac:dyDescent="0.2">
      <c r="A16" t="s">
        <v>105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0"/>
        <v>0</v>
      </c>
      <c r="T16">
        <f t="shared" si="1"/>
        <v>0</v>
      </c>
    </row>
    <row r="17" spans="1:20" x14ac:dyDescent="0.2">
      <c r="A17" t="s">
        <v>106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  <c r="T17">
        <f t="shared" si="1"/>
        <v>0</v>
      </c>
    </row>
    <row r="18" spans="1:20" x14ac:dyDescent="0.2">
      <c r="A18" t="s">
        <v>107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</v>
      </c>
      <c r="T18">
        <f t="shared" si="1"/>
        <v>0</v>
      </c>
    </row>
    <row r="19" spans="1:20" x14ac:dyDescent="0.2">
      <c r="A19" t="s">
        <v>108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0</v>
      </c>
    </row>
    <row r="20" spans="1:20" x14ac:dyDescent="0.2">
      <c r="A20" t="s">
        <v>109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  <c r="T20">
        <f t="shared" si="1"/>
        <v>0</v>
      </c>
    </row>
    <row r="21" spans="1:20" x14ac:dyDescent="0.2">
      <c r="B21">
        <v>6</v>
      </c>
      <c r="C21">
        <v>2</v>
      </c>
      <c r="D21">
        <v>3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4</v>
      </c>
      <c r="L21">
        <v>1</v>
      </c>
      <c r="M21">
        <v>5</v>
      </c>
      <c r="N21">
        <v>6</v>
      </c>
      <c r="O21">
        <v>4</v>
      </c>
      <c r="P21">
        <v>4</v>
      </c>
      <c r="Q21">
        <v>0</v>
      </c>
      <c r="R21">
        <v>0</v>
      </c>
    </row>
  </sheetData>
  <sortState ref="A2:S21">
    <sortCondition descending="1" ref="S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A10" workbookViewId="0">
      <selection activeCell="W18" sqref="W18"/>
    </sheetView>
  </sheetViews>
  <sheetFormatPr defaultRowHeight="14.25" x14ac:dyDescent="0.2"/>
  <cols>
    <col min="1" max="1" width="7.25" bestFit="1" customWidth="1"/>
    <col min="2" max="2" width="7.625" bestFit="1" customWidth="1"/>
    <col min="3" max="3" width="9.75" bestFit="1" customWidth="1"/>
    <col min="4" max="4" width="7.875" bestFit="1" customWidth="1"/>
    <col min="5" max="5" width="13.75" bestFit="1" customWidth="1"/>
    <col min="6" max="6" width="6.125" bestFit="1" customWidth="1"/>
    <col min="7" max="7" width="5.125" bestFit="1" customWidth="1"/>
    <col min="8" max="8" width="3.875" bestFit="1" customWidth="1"/>
    <col min="9" max="9" width="6.5" bestFit="1" customWidth="1"/>
    <col min="10" max="10" width="5.375" bestFit="1" customWidth="1"/>
    <col min="11" max="11" width="6.25" bestFit="1" customWidth="1"/>
    <col min="12" max="12" width="6.875" bestFit="1" customWidth="1"/>
    <col min="13" max="13" width="5.75" bestFit="1" customWidth="1"/>
    <col min="14" max="14" width="6.5" bestFit="1" customWidth="1"/>
    <col min="15" max="16" width="8" bestFit="1" customWidth="1"/>
    <col min="17" max="17" width="4.625" bestFit="1" customWidth="1"/>
    <col min="18" max="18" width="8" bestFit="1" customWidth="1"/>
    <col min="19" max="19" width="5.75" bestFit="1" customWidth="1"/>
  </cols>
  <sheetData>
    <row r="1" spans="1:20" x14ac:dyDescent="0.2">
      <c r="B1" t="s">
        <v>44</v>
      </c>
      <c r="C1" t="s">
        <v>22</v>
      </c>
      <c r="D1" t="s">
        <v>40</v>
      </c>
      <c r="E1" t="s">
        <v>25</v>
      </c>
      <c r="F1" t="s">
        <v>43</v>
      </c>
      <c r="G1" t="s">
        <v>47</v>
      </c>
      <c r="H1" t="s">
        <v>48</v>
      </c>
      <c r="I1" t="s">
        <v>50</v>
      </c>
      <c r="J1" t="s">
        <v>49</v>
      </c>
      <c r="K1" t="s">
        <v>45</v>
      </c>
      <c r="L1" t="s">
        <v>19</v>
      </c>
      <c r="M1" t="s">
        <v>27</v>
      </c>
      <c r="N1" t="s">
        <v>42</v>
      </c>
      <c r="O1" t="s">
        <v>46</v>
      </c>
      <c r="P1" t="s">
        <v>41</v>
      </c>
      <c r="Q1" t="s">
        <v>39</v>
      </c>
      <c r="R1" t="s">
        <v>38</v>
      </c>
      <c r="S1" t="s">
        <v>134</v>
      </c>
    </row>
    <row r="2" spans="1:20" x14ac:dyDescent="0.2">
      <c r="A2" t="s">
        <v>114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f t="shared" ref="S2:S21" si="0">SUM(B2:R2)</f>
        <v>15</v>
      </c>
      <c r="T2">
        <f>STDEV(B2:R2)</f>
        <v>0.33210558207753582</v>
      </c>
    </row>
    <row r="3" spans="1:20" x14ac:dyDescent="0.2">
      <c r="A3" t="s">
        <v>115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f t="shared" si="0"/>
        <v>15</v>
      </c>
      <c r="T3">
        <f t="shared" ref="T3:T21" si="1">STDEV(B3:R3)</f>
        <v>0.33210558207753582</v>
      </c>
    </row>
    <row r="4" spans="1:20" x14ac:dyDescent="0.2">
      <c r="A4" t="s">
        <v>116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f t="shared" si="0"/>
        <v>15</v>
      </c>
      <c r="T4">
        <f t="shared" si="1"/>
        <v>0.33210558207753582</v>
      </c>
    </row>
    <row r="5" spans="1:20" x14ac:dyDescent="0.2">
      <c r="A5" t="s">
        <v>128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f t="shared" si="0"/>
        <v>15</v>
      </c>
      <c r="T5">
        <f t="shared" si="1"/>
        <v>0.33210558207753582</v>
      </c>
    </row>
    <row r="6" spans="1:20" x14ac:dyDescent="0.2">
      <c r="A6" t="s">
        <v>129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f t="shared" si="0"/>
        <v>14</v>
      </c>
      <c r="T6">
        <f t="shared" si="1"/>
        <v>0.3929526239966879</v>
      </c>
    </row>
    <row r="7" spans="1:20" x14ac:dyDescent="0.2">
      <c r="A7" t="s">
        <v>117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f t="shared" si="0"/>
        <v>13</v>
      </c>
      <c r="T7">
        <f t="shared" si="1"/>
        <v>0.43723731609760308</v>
      </c>
    </row>
    <row r="8" spans="1:20" x14ac:dyDescent="0.2">
      <c r="A8" t="s">
        <v>119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f t="shared" si="0"/>
        <v>7</v>
      </c>
      <c r="T8">
        <f t="shared" si="1"/>
        <v>0.50729965619589235</v>
      </c>
    </row>
    <row r="9" spans="1:20" x14ac:dyDescent="0.2">
      <c r="A9" t="s">
        <v>120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f t="shared" si="0"/>
        <v>7</v>
      </c>
      <c r="T9">
        <f t="shared" si="1"/>
        <v>0.50729965619589235</v>
      </c>
    </row>
    <row r="10" spans="1:20" x14ac:dyDescent="0.2">
      <c r="A10" t="s">
        <v>121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f t="shared" si="0"/>
        <v>7</v>
      </c>
      <c r="T10">
        <f t="shared" si="1"/>
        <v>0.50729965619589235</v>
      </c>
    </row>
    <row r="11" spans="1:20" x14ac:dyDescent="0.2">
      <c r="A11" t="s">
        <v>122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f t="shared" si="0"/>
        <v>7</v>
      </c>
      <c r="T11">
        <f t="shared" si="1"/>
        <v>0.50729965619589235</v>
      </c>
    </row>
    <row r="12" spans="1:20" x14ac:dyDescent="0.2">
      <c r="A12" t="s">
        <v>130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f t="shared" si="0"/>
        <v>7</v>
      </c>
      <c r="T12">
        <f t="shared" si="1"/>
        <v>0.50729965619589235</v>
      </c>
    </row>
    <row r="13" spans="1:20" x14ac:dyDescent="0.2">
      <c r="A13" t="s">
        <v>131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f t="shared" si="0"/>
        <v>7</v>
      </c>
      <c r="T13">
        <f t="shared" si="1"/>
        <v>0.50729965619589235</v>
      </c>
    </row>
    <row r="14" spans="1:20" x14ac:dyDescent="0.2">
      <c r="A14" t="s">
        <v>132</v>
      </c>
      <c r="B14">
        <v>0</v>
      </c>
      <c r="C14">
        <v>1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f t="shared" si="0"/>
        <v>6</v>
      </c>
      <c r="T14">
        <f t="shared" si="1"/>
        <v>0.49259218307188901</v>
      </c>
    </row>
    <row r="15" spans="1:20" x14ac:dyDescent="0.2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f t="shared" si="0"/>
        <v>4</v>
      </c>
      <c r="T15">
        <f t="shared" si="1"/>
        <v>0.43723731609760308</v>
      </c>
    </row>
    <row r="16" spans="1:20" x14ac:dyDescent="0.2">
      <c r="A16" s="18">
        <v>43743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f t="shared" si="0"/>
        <v>2</v>
      </c>
      <c r="T16">
        <f t="shared" si="1"/>
        <v>0.33210558207753571</v>
      </c>
    </row>
    <row r="17" spans="1:20" x14ac:dyDescent="0.2">
      <c r="A17" t="s">
        <v>123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0</v>
      </c>
      <c r="T17">
        <f t="shared" si="1"/>
        <v>0</v>
      </c>
    </row>
    <row r="18" spans="1:20" x14ac:dyDescent="0.2">
      <c r="A18" t="s">
        <v>124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0"/>
        <v>0</v>
      </c>
      <c r="T18">
        <f t="shared" si="1"/>
        <v>0</v>
      </c>
    </row>
    <row r="19" spans="1:20" x14ac:dyDescent="0.2">
      <c r="A19" t="s">
        <v>125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0</v>
      </c>
    </row>
    <row r="20" spans="1:20" x14ac:dyDescent="0.2">
      <c r="A20" t="s">
        <v>126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0"/>
        <v>0</v>
      </c>
      <c r="T20">
        <f t="shared" si="1"/>
        <v>0</v>
      </c>
    </row>
    <row r="21" spans="1:20" x14ac:dyDescent="0.2">
      <c r="A21" t="s">
        <v>127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  <c r="T21">
        <f>STDEV(B21:R21)</f>
        <v>0</v>
      </c>
    </row>
    <row r="22" spans="1:20" x14ac:dyDescent="0.2">
      <c r="B22">
        <v>12</v>
      </c>
      <c r="C22">
        <v>13</v>
      </c>
      <c r="D22">
        <v>6</v>
      </c>
      <c r="E22">
        <v>12</v>
      </c>
      <c r="F22">
        <v>6</v>
      </c>
      <c r="G22">
        <v>5</v>
      </c>
      <c r="H22">
        <v>15</v>
      </c>
      <c r="I22">
        <v>0</v>
      </c>
      <c r="J22">
        <v>0</v>
      </c>
      <c r="K22">
        <v>6</v>
      </c>
      <c r="L22">
        <v>13</v>
      </c>
      <c r="M22">
        <v>13</v>
      </c>
      <c r="N22">
        <v>15</v>
      </c>
      <c r="O22">
        <v>5</v>
      </c>
      <c r="P22">
        <v>7</v>
      </c>
      <c r="Q22">
        <v>6</v>
      </c>
      <c r="R22">
        <v>7</v>
      </c>
    </row>
  </sheetData>
  <autoFilter ref="S1:S22"/>
  <sortState ref="A2:S22">
    <sortCondition descending="1" ref="S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T2" sqref="T2:T21"/>
    </sheetView>
  </sheetViews>
  <sheetFormatPr defaultRowHeight="14.25" x14ac:dyDescent="0.2"/>
  <cols>
    <col min="1" max="1" width="7.5" bestFit="1" customWidth="1"/>
    <col min="2" max="2" width="7.25" bestFit="1" customWidth="1"/>
    <col min="3" max="3" width="7.625" bestFit="1" customWidth="1"/>
    <col min="4" max="4" width="9.75" bestFit="1" customWidth="1"/>
    <col min="5" max="5" width="7.875" bestFit="1" customWidth="1"/>
    <col min="6" max="6" width="13.75" bestFit="1" customWidth="1"/>
    <col min="7" max="7" width="6.125" bestFit="1" customWidth="1"/>
    <col min="8" max="8" width="5.125" bestFit="1" customWidth="1"/>
    <col min="9" max="9" width="3.875" bestFit="1" customWidth="1"/>
    <col min="10" max="10" width="6.5" bestFit="1" customWidth="1"/>
    <col min="11" max="11" width="5.375" bestFit="1" customWidth="1"/>
    <col min="12" max="12" width="6.25" bestFit="1" customWidth="1"/>
    <col min="13" max="13" width="6.875" bestFit="1" customWidth="1"/>
    <col min="14" max="14" width="3.875" bestFit="1" customWidth="1"/>
    <col min="15" max="15" width="5.75" bestFit="1" customWidth="1"/>
    <col min="16" max="16" width="6.5" bestFit="1" customWidth="1"/>
    <col min="17" max="18" width="8" bestFit="1" customWidth="1"/>
    <col min="19" max="19" width="4.625" bestFit="1" customWidth="1"/>
  </cols>
  <sheetData>
    <row r="1" spans="1:20" x14ac:dyDescent="0.2">
      <c r="A1" t="s">
        <v>136</v>
      </c>
      <c r="B1" t="s">
        <v>44</v>
      </c>
      <c r="C1" t="s">
        <v>22</v>
      </c>
      <c r="D1" t="s">
        <v>40</v>
      </c>
      <c r="E1" t="s">
        <v>25</v>
      </c>
      <c r="F1" t="s">
        <v>43</v>
      </c>
      <c r="G1" t="s">
        <v>47</v>
      </c>
      <c r="H1" t="s">
        <v>48</v>
      </c>
      <c r="I1" t="s">
        <v>50</v>
      </c>
      <c r="J1" t="s">
        <v>49</v>
      </c>
      <c r="K1" t="s">
        <v>45</v>
      </c>
      <c r="L1" t="s">
        <v>19</v>
      </c>
      <c r="M1" t="s">
        <v>27</v>
      </c>
      <c r="N1" t="s">
        <v>42</v>
      </c>
      <c r="O1" t="s">
        <v>46</v>
      </c>
      <c r="P1" t="s">
        <v>41</v>
      </c>
      <c r="Q1" t="s">
        <v>39</v>
      </c>
      <c r="R1" t="s">
        <v>38</v>
      </c>
      <c r="S1" t="s">
        <v>137</v>
      </c>
      <c r="T1" t="s">
        <v>198</v>
      </c>
    </row>
    <row r="2" spans="1:20" x14ac:dyDescent="0.2">
      <c r="A2" t="s">
        <v>138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-1</v>
      </c>
      <c r="T2">
        <f>STDEV(B2:R2)</f>
        <v>0</v>
      </c>
    </row>
    <row r="3" spans="1:20" x14ac:dyDescent="0.2">
      <c r="A3" t="s">
        <v>139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f t="shared" ref="T3:T21" si="0">STDEV(B3:R3)</f>
        <v>0</v>
      </c>
    </row>
    <row r="4" spans="1:20" x14ac:dyDescent="0.2">
      <c r="A4" t="s">
        <v>140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f t="shared" si="0"/>
        <v>0</v>
      </c>
    </row>
    <row r="5" spans="1:20" x14ac:dyDescent="0.2">
      <c r="A5" t="s">
        <v>141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49</v>
      </c>
      <c r="T5">
        <f t="shared" si="0"/>
        <v>0.50729965619589235</v>
      </c>
    </row>
    <row r="6" spans="1:20" x14ac:dyDescent="0.2">
      <c r="A6" t="s">
        <v>142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49</v>
      </c>
      <c r="T6">
        <f t="shared" si="0"/>
        <v>0.50729965619589235</v>
      </c>
    </row>
    <row r="7" spans="1:20" x14ac:dyDescent="0.2">
      <c r="A7" t="s">
        <v>143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49</v>
      </c>
      <c r="T7">
        <f t="shared" si="0"/>
        <v>0.50729965619589235</v>
      </c>
    </row>
    <row r="8" spans="1:20" x14ac:dyDescent="0.2">
      <c r="A8" t="s">
        <v>144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f t="shared" si="0"/>
        <v>0</v>
      </c>
    </row>
    <row r="9" spans="1:20" x14ac:dyDescent="0.2">
      <c r="A9" t="s">
        <v>145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f t="shared" si="0"/>
        <v>0</v>
      </c>
    </row>
    <row r="10" spans="1:20" x14ac:dyDescent="0.2">
      <c r="A10" t="s">
        <v>146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f t="shared" si="0"/>
        <v>0</v>
      </c>
    </row>
    <row r="11" spans="1:20" x14ac:dyDescent="0.2">
      <c r="A11" t="s">
        <v>147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62</v>
      </c>
      <c r="T11">
        <f t="shared" si="0"/>
        <v>0.43723731609760308</v>
      </c>
    </row>
    <row r="12" spans="1:20" x14ac:dyDescent="0.2">
      <c r="A12" t="s">
        <v>148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>
        <v>62</v>
      </c>
      <c r="T12">
        <f t="shared" si="0"/>
        <v>0.3929526239966879</v>
      </c>
    </row>
    <row r="13" spans="1:20" x14ac:dyDescent="0.2">
      <c r="A13" t="s">
        <v>149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62</v>
      </c>
      <c r="T13">
        <f t="shared" si="0"/>
        <v>0.43723731609760308</v>
      </c>
    </row>
    <row r="14" spans="1:20" x14ac:dyDescent="0.2">
      <c r="A14" t="s">
        <v>150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f t="shared" si="0"/>
        <v>0</v>
      </c>
    </row>
    <row r="15" spans="1:20" x14ac:dyDescent="0.2">
      <c r="A15" t="s">
        <v>151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f t="shared" si="0"/>
        <v>0</v>
      </c>
    </row>
    <row r="16" spans="1:20" x14ac:dyDescent="0.2">
      <c r="A16" t="s">
        <v>152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f t="shared" si="0"/>
        <v>0</v>
      </c>
    </row>
    <row r="17" spans="1:20" x14ac:dyDescent="0.2">
      <c r="A17" t="s">
        <v>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f t="shared" si="0"/>
        <v>0</v>
      </c>
    </row>
    <row r="18" spans="1:20" x14ac:dyDescent="0.2">
      <c r="A18" t="s">
        <v>154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f t="shared" si="0"/>
        <v>0</v>
      </c>
    </row>
    <row r="19" spans="1:20" x14ac:dyDescent="0.2">
      <c r="A19" t="s">
        <v>155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f t="shared" si="0"/>
        <v>0</v>
      </c>
    </row>
    <row r="20" spans="1:20" x14ac:dyDescent="0.2">
      <c r="A20" t="s">
        <v>156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f t="shared" si="0"/>
        <v>0</v>
      </c>
    </row>
    <row r="21" spans="1:20" x14ac:dyDescent="0.2">
      <c r="A21" t="s">
        <v>157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U1" sqref="U1"/>
    </sheetView>
  </sheetViews>
  <sheetFormatPr defaultRowHeight="14.25" x14ac:dyDescent="0.2"/>
  <cols>
    <col min="1" max="1" width="17.875" bestFit="1" customWidth="1"/>
    <col min="2" max="2" width="7.25" bestFit="1" customWidth="1"/>
    <col min="3" max="3" width="7.625" bestFit="1" customWidth="1"/>
    <col min="4" max="4" width="9.75" bestFit="1" customWidth="1"/>
    <col min="5" max="5" width="7.875" bestFit="1" customWidth="1"/>
    <col min="6" max="6" width="13.75" bestFit="1" customWidth="1"/>
    <col min="7" max="7" width="6.125" bestFit="1" customWidth="1"/>
    <col min="8" max="8" width="5.125" bestFit="1" customWidth="1"/>
    <col min="9" max="9" width="3.875" bestFit="1" customWidth="1"/>
    <col min="10" max="10" width="6.5" bestFit="1" customWidth="1"/>
    <col min="11" max="11" width="5.375" bestFit="1" customWidth="1"/>
    <col min="12" max="12" width="6.25" bestFit="1" customWidth="1"/>
    <col min="13" max="13" width="6.875" bestFit="1" customWidth="1"/>
    <col min="14" max="14" width="3.875" bestFit="1" customWidth="1"/>
    <col min="15" max="15" width="5.75" bestFit="1" customWidth="1"/>
    <col min="16" max="16" width="6.5" bestFit="1" customWidth="1"/>
    <col min="17" max="18" width="8" bestFit="1" customWidth="1"/>
    <col min="19" max="19" width="4.625" bestFit="1" customWidth="1"/>
  </cols>
  <sheetData>
    <row r="1" spans="1:20" x14ac:dyDescent="0.2">
      <c r="A1" t="s">
        <v>136</v>
      </c>
      <c r="B1" t="s">
        <v>44</v>
      </c>
      <c r="C1" t="s">
        <v>22</v>
      </c>
      <c r="D1" t="s">
        <v>40</v>
      </c>
      <c r="E1" t="s">
        <v>25</v>
      </c>
      <c r="F1" t="s">
        <v>43</v>
      </c>
      <c r="G1" t="s">
        <v>47</v>
      </c>
      <c r="H1" t="s">
        <v>48</v>
      </c>
      <c r="I1" t="s">
        <v>50</v>
      </c>
      <c r="J1" t="s">
        <v>49</v>
      </c>
      <c r="K1" t="s">
        <v>45</v>
      </c>
      <c r="L1" t="s">
        <v>19</v>
      </c>
      <c r="M1" t="s">
        <v>27</v>
      </c>
      <c r="N1" t="s">
        <v>42</v>
      </c>
      <c r="O1" t="s">
        <v>46</v>
      </c>
      <c r="P1" t="s">
        <v>41</v>
      </c>
      <c r="Q1" t="s">
        <v>39</v>
      </c>
      <c r="R1" t="s">
        <v>38</v>
      </c>
      <c r="S1" t="s">
        <v>137</v>
      </c>
      <c r="T1" t="s">
        <v>202</v>
      </c>
    </row>
    <row r="2" spans="1:20" x14ac:dyDescent="0.2">
      <c r="A2" t="s">
        <v>158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-1</v>
      </c>
      <c r="T2">
        <f>STDEV(B2:R2)</f>
        <v>0</v>
      </c>
    </row>
    <row r="3" spans="1:20" x14ac:dyDescent="0.2">
      <c r="A3" t="s">
        <v>159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f t="shared" ref="T3:T21" si="0">STDEV(B3:R3)</f>
        <v>0</v>
      </c>
    </row>
    <row r="4" spans="1:20" x14ac:dyDescent="0.2">
      <c r="A4" t="s">
        <v>160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4</v>
      </c>
      <c r="T4">
        <f t="shared" si="0"/>
        <v>0.33210558207753582</v>
      </c>
    </row>
    <row r="5" spans="1:20" x14ac:dyDescent="0.2">
      <c r="A5" t="s">
        <v>161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7</v>
      </c>
      <c r="T5">
        <f t="shared" si="0"/>
        <v>0.46966821831386213</v>
      </c>
    </row>
    <row r="6" spans="1:20" x14ac:dyDescent="0.2">
      <c r="A6" t="s">
        <v>162</v>
      </c>
      <c r="B6">
        <v>1</v>
      </c>
      <c r="C6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6</v>
      </c>
      <c r="T6">
        <f t="shared" si="0"/>
        <v>0.33210558207753582</v>
      </c>
    </row>
    <row r="7" spans="1:20" x14ac:dyDescent="0.2">
      <c r="A7" t="s">
        <v>163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f t="shared" si="0"/>
        <v>0</v>
      </c>
    </row>
    <row r="8" spans="1:20" x14ac:dyDescent="0.2">
      <c r="A8" t="s">
        <v>164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f t="shared" si="0"/>
        <v>0</v>
      </c>
    </row>
    <row r="9" spans="1:20" x14ac:dyDescent="0.2">
      <c r="A9" t="s">
        <v>165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f t="shared" si="0"/>
        <v>0</v>
      </c>
    </row>
    <row r="10" spans="1:20" x14ac:dyDescent="0.2">
      <c r="A10" t="s">
        <v>166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f t="shared" si="0"/>
        <v>0</v>
      </c>
    </row>
    <row r="11" spans="1:20" x14ac:dyDescent="0.2">
      <c r="A11" t="s">
        <v>167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11</v>
      </c>
      <c r="T11">
        <f t="shared" si="0"/>
        <v>0.3929526239966879</v>
      </c>
    </row>
    <row r="12" spans="1:20" x14ac:dyDescent="0.2">
      <c r="A12" t="s">
        <v>168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9</v>
      </c>
      <c r="T12">
        <f t="shared" si="0"/>
        <v>0.3929526239966879</v>
      </c>
    </row>
    <row r="13" spans="1:20" x14ac:dyDescent="0.2">
      <c r="A13" t="s">
        <v>169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f t="shared" si="0"/>
        <v>0</v>
      </c>
    </row>
    <row r="14" spans="1:20" x14ac:dyDescent="0.2">
      <c r="A14" t="s">
        <v>170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f t="shared" si="0"/>
        <v>0</v>
      </c>
    </row>
    <row r="15" spans="1:20" x14ac:dyDescent="0.2">
      <c r="A15" t="s">
        <v>171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f t="shared" si="0"/>
        <v>0</v>
      </c>
    </row>
    <row r="16" spans="1:20" x14ac:dyDescent="0.2">
      <c r="A16" t="s">
        <v>172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f t="shared" si="0"/>
        <v>0</v>
      </c>
    </row>
    <row r="17" spans="1:20" x14ac:dyDescent="0.2">
      <c r="A17" t="s">
        <v>173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f t="shared" si="0"/>
        <v>0</v>
      </c>
    </row>
    <row r="18" spans="1:20" x14ac:dyDescent="0.2">
      <c r="A18" t="s">
        <v>174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f t="shared" si="0"/>
        <v>0</v>
      </c>
    </row>
    <row r="19" spans="1:20" x14ac:dyDescent="0.2">
      <c r="A19" t="s">
        <v>175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f t="shared" si="0"/>
        <v>0</v>
      </c>
    </row>
    <row r="20" spans="1:20" x14ac:dyDescent="0.2">
      <c r="A20" t="s">
        <v>176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f t="shared" si="0"/>
        <v>0</v>
      </c>
    </row>
    <row r="21" spans="1:20" x14ac:dyDescent="0.2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seq-sat</vt:lpstr>
      <vt:lpstr>seq-opt</vt:lpstr>
      <vt:lpstr>seq-agl</vt:lpstr>
      <vt:lpstr>tempo-sat</vt:lpstr>
      <vt:lpstr>seq-mco</vt:lpstr>
      <vt:lpstr>parking</vt:lpstr>
      <vt:lpstr>visitall</vt:lpstr>
      <vt:lpstr>barman</vt:lpstr>
      <vt:lpstr>main</vt:lpstr>
      <vt:lpstr>parking2</vt:lpstr>
      <vt:lpstr>tetris</vt:lpstr>
      <vt:lpstr>Sheet5</vt:lpstr>
      <vt:lpstr>barman!barman</vt:lpstr>
      <vt:lpstr>main!main</vt:lpstr>
      <vt:lpstr>parking!parking</vt:lpstr>
      <vt:lpstr>parking2!parking</vt:lpstr>
      <vt:lpstr>tetris!tetris</vt:lpstr>
      <vt:lpstr>visitall!visitall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Valla</dc:creator>
  <cp:lastModifiedBy>Isabel Cenamor Guijarro</cp:lastModifiedBy>
  <cp:revision>42</cp:revision>
  <dcterms:created xsi:type="dcterms:W3CDTF">2014-05-05T10:57:29Z</dcterms:created>
  <dcterms:modified xsi:type="dcterms:W3CDTF">2019-05-27T10:30:46Z</dcterms:modified>
</cp:coreProperties>
</file>