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ba\Desktop\excel\"/>
    </mc:Choice>
  </mc:AlternateContent>
  <xr:revisionPtr revIDLastSave="0" documentId="8_{D4C56CD5-F423-421C-B86D-8836335594E6}" xr6:coauthVersionLast="47" xr6:coauthVersionMax="47" xr10:uidLastSave="{00000000-0000-0000-0000-000000000000}"/>
  <bookViews>
    <workbookView xWindow="-120" yWindow="-120" windowWidth="29040" windowHeight="15840" xr2:uid="{3497A7E9-D267-40D9-990C-C9E6181309F3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3" i="1" l="1"/>
  <c r="F14" i="1"/>
  <c r="H14" i="1" s="1"/>
  <c r="F15" i="1"/>
  <c r="F16" i="1"/>
  <c r="I13" i="1"/>
  <c r="E15" i="1"/>
  <c r="E16" i="1"/>
  <c r="E13" i="1"/>
  <c r="E14" i="1"/>
  <c r="J13" i="1"/>
  <c r="J16" i="1"/>
  <c r="J14" i="1"/>
  <c r="J15" i="1"/>
  <c r="K15" i="1" s="1"/>
  <c r="H15" i="1"/>
  <c r="H16" i="1"/>
  <c r="K16" i="1" s="1"/>
  <c r="H13" i="1"/>
  <c r="G16" i="1"/>
  <c r="G15" i="1"/>
  <c r="G13" i="1"/>
  <c r="G14" i="1"/>
  <c r="D16" i="1"/>
  <c r="D15" i="1"/>
  <c r="D14" i="1"/>
  <c r="D13" i="1"/>
  <c r="I15" i="1" l="1"/>
  <c r="P7" i="1" s="1"/>
  <c r="P10" i="1"/>
  <c r="P9" i="1"/>
  <c r="I14" i="1"/>
  <c r="P6" i="1" s="1"/>
  <c r="K14" i="1"/>
  <c r="I16" i="1"/>
  <c r="P8" i="1" s="1"/>
</calcChain>
</file>

<file path=xl/sharedStrings.xml><?xml version="1.0" encoding="utf-8"?>
<sst xmlns="http://schemas.openxmlformats.org/spreadsheetml/2006/main" count="30" uniqueCount="26">
  <si>
    <t>Rodzaje biletów</t>
  </si>
  <si>
    <t>dziecięcy</t>
  </si>
  <si>
    <t>normalny</t>
  </si>
  <si>
    <t>studencki</t>
  </si>
  <si>
    <t>ulgowy</t>
  </si>
  <si>
    <t>Cena netto</t>
  </si>
  <si>
    <t>Zniżki</t>
  </si>
  <si>
    <t>VAT</t>
  </si>
  <si>
    <t>Progi podatkowe</t>
  </si>
  <si>
    <t>Rodzaj</t>
  </si>
  <si>
    <t>lb sprzedanych</t>
  </si>
  <si>
    <t>cena jednostkowa (netto)</t>
  </si>
  <si>
    <t>% VATu</t>
  </si>
  <si>
    <t>cena jednostkowa (brutto)</t>
  </si>
  <si>
    <t>wartość netto</t>
  </si>
  <si>
    <t>wartość brutto</t>
  </si>
  <si>
    <t>wartość VATu</t>
  </si>
  <si>
    <t>% podatku</t>
  </si>
  <si>
    <t>wartość podatku</t>
  </si>
  <si>
    <t>EWIDENCJA SPRZEDANYCH BILETÓW</t>
  </si>
  <si>
    <t>PODSUMOWANIE</t>
  </si>
  <si>
    <t>Suma VATu 23%</t>
  </si>
  <si>
    <t>Suma VATu 7%</t>
  </si>
  <si>
    <t>Suma VATu 0%</t>
  </si>
  <si>
    <t>Suma podatku 10%</t>
  </si>
  <si>
    <t>Suma podatku 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</si>
</sst>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£&quot;* #,##0.00_-;\-&quot;£&quot;* #,##0.00_-;_-&quot;£&quot;* &quot;-&quot;??_-;_-@_-"/>
    <numFmt numFmtId="164" formatCode="_-* #,##0.00\ [$zł-415]_-;\-* #,##0.00\ [$zł-415]_-;_-* &quot;-&quot;??\ [$zł-415]_-;_-@_-"/>
    <numFmt numFmtId="169" formatCode="_-* #,##0\ [$zł-415]_-;\-* #,##0\ [$zł-415]_-;_-* &quot;-&quot;??\ [$zł-415]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1">
    <xf numFmtId="0" fontId="0" fillId="0" borderId="0" xfId="0"/>
    <xf numFmtId="9" fontId="0" fillId="0" borderId="0" xfId="0" applyNumberFormat="1"/>
    <xf numFmtId="0" fontId="0" fillId="0" borderId="0" xfId="0" applyAlignment="1">
      <alignment horizontal="center"/>
    </xf>
    <xf numFmtId="169" fontId="0" fillId="0" borderId="0" xfId="1" applyNumberFormat="1" applyFont="1"/>
    <xf numFmtId="169" fontId="0" fillId="0" borderId="0" xfId="0" applyNumberFormat="1"/>
    <xf numFmtId="0" fontId="0" fillId="2" borderId="1" xfId="0" applyFill="1" applyBorder="1"/>
    <xf numFmtId="0" fontId="0" fillId="2" borderId="0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169" fontId="0" fillId="0" borderId="6" xfId="1" applyNumberFormat="1" applyFont="1" applyBorder="1"/>
    <xf numFmtId="164" fontId="0" fillId="0" borderId="6" xfId="0" applyNumberFormat="1" applyBorder="1"/>
    <xf numFmtId="169" fontId="0" fillId="0" borderId="6" xfId="0" applyNumberFormat="1" applyBorder="1"/>
    <xf numFmtId="169" fontId="0" fillId="0" borderId="9" xfId="1" applyNumberFormat="1" applyFont="1" applyBorder="1"/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</cellXfs>
  <cellStyles count="2">
    <cellStyle name="Normalny" xfId="0" builtinId="0"/>
    <cellStyle name="Walutowy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4B0D9-A1DB-4972-9D80-59B85BAB447B}">
  <dimension ref="B2:P16"/>
  <sheetViews>
    <sheetView tabSelected="1" workbookViewId="0">
      <selection activeCell="C17" sqref="C17"/>
    </sheetView>
  </sheetViews>
  <sheetFormatPr defaultRowHeight="15" x14ac:dyDescent="0.25"/>
  <cols>
    <col min="2" max="2" width="18.28515625" customWidth="1"/>
    <col min="3" max="3" width="15.5703125" customWidth="1"/>
    <col min="4" max="4" width="17.5703125" customWidth="1"/>
    <col min="5" max="5" width="15.85546875" customWidth="1"/>
    <col min="6" max="6" width="18" customWidth="1"/>
    <col min="7" max="7" width="12.28515625" customWidth="1"/>
    <col min="8" max="8" width="13" customWidth="1"/>
    <col min="9" max="9" width="14.140625" customWidth="1"/>
    <col min="10" max="10" width="13.42578125" customWidth="1"/>
    <col min="11" max="11" width="11.140625" customWidth="1"/>
    <col min="14" max="14" width="9.140625" customWidth="1"/>
    <col min="15" max="15" width="14.7109375" customWidth="1"/>
    <col min="16" max="16" width="18.7109375" customWidth="1"/>
  </cols>
  <sheetData>
    <row r="2" spans="2:16" x14ac:dyDescent="0.25">
      <c r="B2" t="s">
        <v>0</v>
      </c>
      <c r="C2" t="s">
        <v>5</v>
      </c>
      <c r="D2" t="s">
        <v>6</v>
      </c>
      <c r="E2" t="s">
        <v>7</v>
      </c>
    </row>
    <row r="3" spans="2:16" x14ac:dyDescent="0.25">
      <c r="B3" t="s">
        <v>1</v>
      </c>
      <c r="C3">
        <v>0</v>
      </c>
      <c r="D3" s="1">
        <v>1</v>
      </c>
      <c r="E3" s="1">
        <v>0</v>
      </c>
      <c r="G3" s="2" t="s">
        <v>8</v>
      </c>
      <c r="H3" s="2"/>
    </row>
    <row r="4" spans="2:16" ht="15.75" thickBot="1" x14ac:dyDescent="0.3">
      <c r="B4" t="s">
        <v>2</v>
      </c>
      <c r="C4">
        <v>100</v>
      </c>
      <c r="D4" s="1">
        <v>0</v>
      </c>
      <c r="E4" s="1">
        <v>0.23</v>
      </c>
      <c r="G4">
        <v>0</v>
      </c>
      <c r="H4" s="1">
        <v>0.1</v>
      </c>
    </row>
    <row r="5" spans="2:16" ht="15.75" thickBot="1" x14ac:dyDescent="0.3">
      <c r="B5" t="s">
        <v>3</v>
      </c>
      <c r="C5">
        <v>49</v>
      </c>
      <c r="D5" s="1">
        <v>0.51</v>
      </c>
      <c r="E5" s="1">
        <v>7.0000000000000007E-2</v>
      </c>
      <c r="G5">
        <v>80</v>
      </c>
      <c r="H5" s="1">
        <v>0.15</v>
      </c>
      <c r="N5" s="11" t="s">
        <v>20</v>
      </c>
      <c r="O5" s="12"/>
      <c r="P5" s="8"/>
    </row>
    <row r="6" spans="2:16" ht="15.75" thickTop="1" x14ac:dyDescent="0.25">
      <c r="B6" t="s">
        <v>4</v>
      </c>
      <c r="C6">
        <v>63</v>
      </c>
      <c r="D6" s="1">
        <v>0.37</v>
      </c>
      <c r="E6" s="1">
        <v>0</v>
      </c>
      <c r="N6" s="7" t="s">
        <v>21</v>
      </c>
      <c r="O6" s="6"/>
      <c r="P6" s="14">
        <f ca="1">SUMIF($E13:$E16, "23%", $I13)</f>
        <v>91744.47</v>
      </c>
    </row>
    <row r="7" spans="2:16" x14ac:dyDescent="0.25">
      <c r="N7" s="7" t="s">
        <v>22</v>
      </c>
      <c r="O7" s="6"/>
      <c r="P7" s="16">
        <f ca="1">SUMIF($E13:$E16, "7%", $I13)</f>
        <v>1596.4935</v>
      </c>
    </row>
    <row r="8" spans="2:16" ht="15.75" thickBot="1" x14ac:dyDescent="0.3">
      <c r="N8" s="13" t="s">
        <v>23</v>
      </c>
      <c r="O8" s="5"/>
      <c r="P8" s="15">
        <f ca="1">SUMIF($E13:$E16, 0, $I13)</f>
        <v>0</v>
      </c>
    </row>
    <row r="9" spans="2:16" ht="15.75" thickTop="1" x14ac:dyDescent="0.25">
      <c r="N9" s="7" t="s">
        <v>24</v>
      </c>
      <c r="O9" s="6"/>
      <c r="P9" s="16">
        <f>SUMIF(J13:J16, "10%", K13:K16)</f>
        <v>18.900000000000002</v>
      </c>
    </row>
    <row r="10" spans="2:16" ht="15.75" thickBot="1" x14ac:dyDescent="0.3">
      <c r="N10" s="9" t="s">
        <v>25</v>
      </c>
      <c r="O10" s="10"/>
      <c r="P10" s="17">
        <f>SUMIF(J13:J16, "15%", K13:K16)</f>
        <v>63254.407500000001</v>
      </c>
    </row>
    <row r="11" spans="2:16" x14ac:dyDescent="0.25">
      <c r="B11" s="18" t="s">
        <v>19</v>
      </c>
      <c r="C11" s="18"/>
      <c r="D11" s="18"/>
      <c r="E11" s="18"/>
      <c r="F11" s="18"/>
      <c r="G11" s="18"/>
      <c r="H11" s="18"/>
      <c r="I11" s="18"/>
      <c r="J11" s="18"/>
      <c r="K11" s="18"/>
    </row>
    <row r="12" spans="2:16" ht="38.25" customHeight="1" thickBot="1" x14ac:dyDescent="0.3">
      <c r="B12" s="19" t="s">
        <v>9</v>
      </c>
      <c r="C12" s="19" t="s">
        <v>10</v>
      </c>
      <c r="D12" s="20" t="s">
        <v>11</v>
      </c>
      <c r="E12" s="19" t="s">
        <v>12</v>
      </c>
      <c r="F12" s="20" t="s">
        <v>13</v>
      </c>
      <c r="G12" s="20" t="s">
        <v>14</v>
      </c>
      <c r="H12" s="20" t="s">
        <v>15</v>
      </c>
      <c r="I12" s="20" t="s">
        <v>16</v>
      </c>
      <c r="J12" s="20" t="s">
        <v>17</v>
      </c>
      <c r="K12" s="20" t="s">
        <v>18</v>
      </c>
    </row>
    <row r="13" spans="2:16" ht="15.75" thickTop="1" x14ac:dyDescent="0.25">
      <c r="B13" t="s">
        <v>1</v>
      </c>
      <c r="C13">
        <v>20</v>
      </c>
      <c r="D13" s="3">
        <f>C3</f>
        <v>0</v>
      </c>
      <c r="E13" s="1">
        <f>VLOOKUP($B13, $B$3:$E$6, 4, TRUE)</f>
        <v>0</v>
      </c>
      <c r="F13" s="4">
        <f t="shared" ref="F13:F15" si="0">$C3+$C3*$E13</f>
        <v>0</v>
      </c>
      <c r="G13">
        <f>C13*D13</f>
        <v>0</v>
      </c>
      <c r="H13" s="4">
        <f>C13*F13</f>
        <v>0</v>
      </c>
      <c r="I13" s="4">
        <f>$H13*$E13</f>
        <v>0</v>
      </c>
      <c r="J13" s="1">
        <f>IF($C13 &gt;= 80, $H$5, $H$4)</f>
        <v>0.1</v>
      </c>
      <c r="K13">
        <v>0</v>
      </c>
    </row>
    <row r="14" spans="2:16" x14ac:dyDescent="0.25">
      <c r="B14" t="s">
        <v>2</v>
      </c>
      <c r="C14">
        <v>3243</v>
      </c>
      <c r="D14" s="4">
        <f>C4</f>
        <v>100</v>
      </c>
      <c r="E14" s="1">
        <f>VLOOKUP($B14, $B$3:$E$6, 4, TRUE)</f>
        <v>0.23</v>
      </c>
      <c r="F14" s="4">
        <f t="shared" si="0"/>
        <v>123</v>
      </c>
      <c r="G14" s="4">
        <f>C14*D14</f>
        <v>324300</v>
      </c>
      <c r="H14" s="4">
        <f>C14*F14</f>
        <v>398889</v>
      </c>
      <c r="I14" s="4">
        <f>$H14*$E14</f>
        <v>91744.47</v>
      </c>
      <c r="J14" s="1">
        <f>IF($C14 &gt;= 80, $H$5, $H$4)</f>
        <v>0.15</v>
      </c>
      <c r="K14" s="3">
        <f>J14*H14</f>
        <v>59833.35</v>
      </c>
    </row>
    <row r="15" spans="2:16" x14ac:dyDescent="0.25">
      <c r="B15" t="s">
        <v>3</v>
      </c>
      <c r="C15">
        <v>435</v>
      </c>
      <c r="D15" s="4">
        <f>C5</f>
        <v>49</v>
      </c>
      <c r="E15" s="1">
        <f t="shared" ref="E15:E16" si="1">VLOOKUP($B15, $B$3:$E$6, 4, TRUE)</f>
        <v>7.0000000000000007E-2</v>
      </c>
      <c r="F15" s="4">
        <f t="shared" si="0"/>
        <v>52.43</v>
      </c>
      <c r="G15" s="4">
        <f>C15*D15</f>
        <v>21315</v>
      </c>
      <c r="H15" s="4">
        <f>C15*F15</f>
        <v>22807.05</v>
      </c>
      <c r="I15" s="4">
        <f t="shared" ref="I15:I16" si="2">$H15*$E15</f>
        <v>1596.4935</v>
      </c>
      <c r="J15" s="1">
        <f>IF($C15 &gt;= 80, $H$5, $H$4)</f>
        <v>0.15</v>
      </c>
      <c r="K15" s="4">
        <f t="shared" ref="K15:K16" si="3">J15*H15</f>
        <v>3421.0574999999999</v>
      </c>
    </row>
    <row r="16" spans="2:16" x14ac:dyDescent="0.25">
      <c r="B16" t="s">
        <v>4</v>
      </c>
      <c r="C16">
        <v>3</v>
      </c>
      <c r="D16" s="4">
        <f>C6</f>
        <v>63</v>
      </c>
      <c r="E16" s="1">
        <f t="shared" si="1"/>
        <v>0</v>
      </c>
      <c r="F16" s="4">
        <f>$C6+$C6*$E16</f>
        <v>63</v>
      </c>
      <c r="G16" s="4">
        <f>C16*D16</f>
        <v>189</v>
      </c>
      <c r="H16" s="4">
        <f>C16*F16</f>
        <v>189</v>
      </c>
      <c r="I16" s="4">
        <f t="shared" si="2"/>
        <v>0</v>
      </c>
      <c r="J16" s="1">
        <f>IF($C16 &gt;= 80, $H$5, $H$4)</f>
        <v>0.1</v>
      </c>
      <c r="K16" s="4">
        <f t="shared" si="3"/>
        <v>18.900000000000002</v>
      </c>
    </row>
  </sheetData>
  <mergeCells count="2">
    <mergeCell ref="G3:H3"/>
    <mergeCell ref="B11:K11"/>
  </mergeCells>
  <dataValidations count="1">
    <dataValidation type="list" allowBlank="1" showInputMessage="1" showErrorMessage="1" sqref="B13:B16" xr:uid="{E512E0D8-F098-48C3-BD51-A73507ED13BC}">
      <formula1>$B$3:$B$6</formula1>
    </dataValidation>
  </dataValidation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</dc:creator>
  <cp:lastModifiedBy>Kuba</cp:lastModifiedBy>
  <dcterms:created xsi:type="dcterms:W3CDTF">2022-10-25T07:47:47Z</dcterms:created>
  <dcterms:modified xsi:type="dcterms:W3CDTF">2022-10-25T08:55:03Z</dcterms:modified>
</cp:coreProperties>
</file>