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rrido\Documents\MEGA_Susana\Uploads do MEGA\2020_Backup\workINprogress_Mar2022\BIQUEIRAO\WGHANSA2024\TAF\"/>
    </mc:Choice>
  </mc:AlternateContent>
  <xr:revisionPtr revIDLastSave="0" documentId="8_{2B494720-35CF-45AC-8030-2413E9077208}" xr6:coauthVersionLast="36" xr6:coauthVersionMax="36" xr10:uidLastSave="{00000000-0000-0000-0000-000000000000}"/>
  <bookViews>
    <workbookView xWindow="165" yWindow="30" windowWidth="18915" windowHeight="699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B36" i="1" l="1"/>
  <c r="D31" i="1"/>
  <c r="H37" i="1" l="1"/>
  <c r="J37" i="1" s="1"/>
  <c r="J36" i="1" l="1"/>
  <c r="I36" i="1"/>
  <c r="I35" i="1" l="1"/>
  <c r="J35" i="1" l="1"/>
  <c r="K35" i="1"/>
  <c r="K32" i="1" l="1"/>
  <c r="K33" i="1"/>
  <c r="K34" i="1"/>
  <c r="K31" i="1"/>
  <c r="H34" i="1"/>
  <c r="H33" i="1"/>
  <c r="I34" i="1" l="1"/>
  <c r="I33" i="1"/>
  <c r="I3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I31" i="1" l="1"/>
  <c r="I30" i="1"/>
  <c r="I29" i="1"/>
  <c r="I28" i="1"/>
  <c r="I27" i="1"/>
  <c r="I26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<sst xmlns="http://schemas.openxmlformats.org/spreadsheetml/2006/main" count="11" uniqueCount="11">
  <si>
    <t>year_junejuly</t>
  </si>
  <si>
    <t>cruise_year</t>
  </si>
  <si>
    <t>landings</t>
  </si>
  <si>
    <t>discards</t>
  </si>
  <si>
    <t>stock_index</t>
  </si>
  <si>
    <t>hr</t>
  </si>
  <si>
    <t>advised_landings</t>
  </si>
  <si>
    <t>trend</t>
  </si>
  <si>
    <t>catches</t>
  </si>
  <si>
    <t>pelacus_9an</t>
  </si>
  <si>
    <t>pelago_9acncs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</si>
</sst>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workbookViewId="0">
      <pane ySplit="1" topLeftCell="A23" activePane="bottomLeft" state="frozen"/>
      <selection pane="bottomLeft" activeCell="J37" sqref="J37"/>
    </sheetView>
  </sheetViews>
  <sheetFormatPr defaultRowHeight="14.75" x14ac:dyDescent="0.75"/>
  <cols>
    <col min="1" max="1" width="13.26953125" style="6" bestFit="1" customWidth="1"/>
    <col min="2" max="2" width="8.40625" style="6" bestFit="1" customWidth="1"/>
    <col min="3" max="3" width="8.1328125" style="6" bestFit="1" customWidth="1"/>
    <col min="4" max="4" width="9.54296875" style="6" bestFit="1" customWidth="1"/>
    <col min="5" max="5" width="11.1328125" style="6" bestFit="1" customWidth="1"/>
    <col min="6" max="6" width="11.86328125" style="6" bestFit="1" customWidth="1"/>
    <col min="7" max="7" width="13.86328125" style="6" bestFit="1" customWidth="1"/>
    <col min="8" max="8" width="11.54296875" style="6" bestFit="1" customWidth="1"/>
    <col min="9" max="9" width="10.7265625" style="6" customWidth="1"/>
    <col min="10" max="10" width="16.40625" style="6" bestFit="1" customWidth="1"/>
    <col min="11" max="13" width="9.1328125" style="6"/>
    <col min="14" max="19" width="9.1328125" style="5"/>
  </cols>
  <sheetData>
    <row r="1" spans="1:11" x14ac:dyDescent="0.75">
      <c r="A1" s="6" t="s">
        <v>0</v>
      </c>
      <c r="B1" s="6" t="s">
        <v>2</v>
      </c>
      <c r="C1" s="6" t="s">
        <v>3</v>
      </c>
      <c r="D1" s="6" t="s">
        <v>8</v>
      </c>
      <c r="E1" s="2" t="s">
        <v>1</v>
      </c>
      <c r="F1" s="2" t="s">
        <v>9</v>
      </c>
      <c r="G1" s="2" t="s">
        <v>10</v>
      </c>
      <c r="H1" s="6" t="s">
        <v>4</v>
      </c>
      <c r="I1" s="6" t="s">
        <v>5</v>
      </c>
      <c r="J1" s="2" t="s">
        <v>6</v>
      </c>
      <c r="K1" s="2" t="s">
        <v>7</v>
      </c>
    </row>
    <row r="2" spans="1:11" x14ac:dyDescent="0.75">
      <c r="A2" s="6">
        <v>1989</v>
      </c>
      <c r="B2" s="1">
        <v>802.97299999999996</v>
      </c>
      <c r="C2" s="3">
        <v>0</v>
      </c>
      <c r="D2" s="4">
        <f>+B2+C2</f>
        <v>802.97299999999996</v>
      </c>
    </row>
    <row r="3" spans="1:11" x14ac:dyDescent="0.75">
      <c r="A3" s="6">
        <v>1990</v>
      </c>
      <c r="B3" s="1">
        <v>531.08699999999999</v>
      </c>
      <c r="C3" s="3">
        <v>0</v>
      </c>
      <c r="D3" s="4">
        <f t="shared" ref="D3:D31" si="0">+B3+C3</f>
        <v>531.08699999999999</v>
      </c>
    </row>
    <row r="4" spans="1:11" x14ac:dyDescent="0.75">
      <c r="A4" s="6">
        <v>1991</v>
      </c>
      <c r="B4" s="1">
        <v>207.79900000000001</v>
      </c>
      <c r="C4" s="3">
        <v>0</v>
      </c>
      <c r="D4" s="4">
        <f t="shared" si="0"/>
        <v>207.79900000000001</v>
      </c>
    </row>
    <row r="5" spans="1:11" x14ac:dyDescent="0.75">
      <c r="A5" s="6">
        <v>1992</v>
      </c>
      <c r="B5" s="1">
        <v>143.303</v>
      </c>
      <c r="C5" s="3">
        <v>0</v>
      </c>
      <c r="D5" s="4">
        <f t="shared" si="0"/>
        <v>143.303</v>
      </c>
    </row>
    <row r="6" spans="1:11" x14ac:dyDescent="0.75">
      <c r="A6" s="6">
        <v>1993</v>
      </c>
      <c r="B6" s="1">
        <v>14.075000000000001</v>
      </c>
      <c r="C6" s="3">
        <v>0</v>
      </c>
      <c r="D6" s="4">
        <f t="shared" si="0"/>
        <v>14.075000000000001</v>
      </c>
    </row>
    <row r="7" spans="1:11" x14ac:dyDescent="0.75">
      <c r="A7" s="6">
        <v>1994</v>
      </c>
      <c r="B7" s="1">
        <v>2956.45</v>
      </c>
      <c r="C7" s="3">
        <v>0</v>
      </c>
      <c r="D7" s="4">
        <f t="shared" si="0"/>
        <v>2956.45</v>
      </c>
    </row>
    <row r="8" spans="1:11" x14ac:dyDescent="0.75">
      <c r="A8" s="6">
        <v>1995</v>
      </c>
      <c r="B8" s="1">
        <v>6803.4279999999999</v>
      </c>
      <c r="C8" s="3">
        <v>0</v>
      </c>
      <c r="D8" s="4">
        <f t="shared" si="0"/>
        <v>6803.4279999999999</v>
      </c>
    </row>
    <row r="9" spans="1:11" x14ac:dyDescent="0.75">
      <c r="A9" s="6">
        <v>1996</v>
      </c>
      <c r="B9" s="1">
        <v>1456.0419999999999</v>
      </c>
      <c r="C9" s="3">
        <v>0</v>
      </c>
      <c r="D9" s="4">
        <f t="shared" si="0"/>
        <v>1456.0419999999999</v>
      </c>
    </row>
    <row r="10" spans="1:11" x14ac:dyDescent="0.75">
      <c r="A10" s="6">
        <v>1997</v>
      </c>
      <c r="B10" s="1">
        <v>1420.404</v>
      </c>
      <c r="C10" s="3">
        <v>0</v>
      </c>
      <c r="D10" s="4">
        <f t="shared" si="0"/>
        <v>1420.404</v>
      </c>
    </row>
    <row r="11" spans="1:11" x14ac:dyDescent="0.75">
      <c r="A11" s="6">
        <v>1998</v>
      </c>
      <c r="B11" s="1">
        <v>695.63599999999997</v>
      </c>
      <c r="C11" s="3">
        <v>0</v>
      </c>
      <c r="D11" s="4">
        <f t="shared" si="0"/>
        <v>695.63599999999997</v>
      </c>
    </row>
    <row r="12" spans="1:11" x14ac:dyDescent="0.75">
      <c r="A12" s="6">
        <v>1999</v>
      </c>
      <c r="B12" s="1">
        <v>1330.5480000000002</v>
      </c>
      <c r="C12" s="3">
        <v>0</v>
      </c>
      <c r="D12" s="4">
        <f t="shared" si="0"/>
        <v>1330.5480000000002</v>
      </c>
      <c r="E12" s="6">
        <v>1999</v>
      </c>
      <c r="G12" s="6">
        <v>596</v>
      </c>
      <c r="H12" s="1"/>
      <c r="I12" s="7"/>
    </row>
    <row r="13" spans="1:11" x14ac:dyDescent="0.75">
      <c r="A13" s="6">
        <v>2000</v>
      </c>
      <c r="B13" s="1">
        <v>111.065</v>
      </c>
      <c r="C13" s="3">
        <v>0</v>
      </c>
      <c r="D13" s="4">
        <f t="shared" si="0"/>
        <v>111.065</v>
      </c>
      <c r="E13" s="6">
        <v>2000</v>
      </c>
      <c r="H13" s="1"/>
      <c r="I13" s="7"/>
    </row>
    <row r="14" spans="1:11" x14ac:dyDescent="0.75">
      <c r="A14" s="6">
        <v>2001</v>
      </c>
      <c r="B14" s="1">
        <v>474.03550000000001</v>
      </c>
      <c r="C14" s="3">
        <v>0</v>
      </c>
      <c r="D14" s="4">
        <f t="shared" si="0"/>
        <v>474.03550000000001</v>
      </c>
      <c r="E14" s="6">
        <v>2001</v>
      </c>
      <c r="G14" s="6">
        <v>368</v>
      </c>
      <c r="H14" s="1"/>
      <c r="I14" s="7"/>
    </row>
    <row r="15" spans="1:11" x14ac:dyDescent="0.75">
      <c r="A15" s="6">
        <v>2002</v>
      </c>
      <c r="B15" s="1">
        <v>523.46129999999994</v>
      </c>
      <c r="C15" s="3">
        <v>0</v>
      </c>
      <c r="D15" s="4">
        <f t="shared" si="0"/>
        <v>523.46129999999994</v>
      </c>
      <c r="E15" s="6">
        <v>2002</v>
      </c>
      <c r="G15" s="6">
        <v>1542</v>
      </c>
      <c r="H15" s="1"/>
      <c r="I15" s="7"/>
    </row>
    <row r="16" spans="1:11" x14ac:dyDescent="0.75">
      <c r="A16" s="6">
        <v>2003</v>
      </c>
      <c r="B16" s="1">
        <v>333.41519</v>
      </c>
      <c r="C16" s="3">
        <v>0</v>
      </c>
      <c r="D16" s="4">
        <f t="shared" si="0"/>
        <v>333.41519</v>
      </c>
      <c r="E16" s="6">
        <v>2003</v>
      </c>
      <c r="G16" s="6">
        <v>112</v>
      </c>
      <c r="H16" s="1"/>
      <c r="I16" s="7"/>
    </row>
    <row r="17" spans="1:15" x14ac:dyDescent="0.75">
      <c r="A17" s="6">
        <v>2004</v>
      </c>
      <c r="B17" s="1">
        <v>173.17932000000002</v>
      </c>
      <c r="C17" s="3">
        <v>0</v>
      </c>
      <c r="D17" s="4">
        <f t="shared" si="0"/>
        <v>173.17932000000002</v>
      </c>
      <c r="E17" s="6">
        <v>2004</v>
      </c>
      <c r="H17" s="1"/>
      <c r="I17" s="7"/>
    </row>
    <row r="18" spans="1:15" x14ac:dyDescent="0.75">
      <c r="A18" s="6">
        <v>2005</v>
      </c>
      <c r="B18" s="1">
        <v>112.62133</v>
      </c>
      <c r="C18" s="3">
        <v>0</v>
      </c>
      <c r="D18" s="4">
        <f t="shared" si="0"/>
        <v>112.62133</v>
      </c>
      <c r="E18" s="6">
        <v>2005</v>
      </c>
      <c r="G18" s="6">
        <v>1062</v>
      </c>
      <c r="H18" s="1"/>
      <c r="I18" s="7"/>
    </row>
    <row r="19" spans="1:15" x14ac:dyDescent="0.75">
      <c r="A19" s="6">
        <v>2006</v>
      </c>
      <c r="B19" s="1">
        <v>197.83629999999997</v>
      </c>
      <c r="C19" s="3">
        <v>0</v>
      </c>
      <c r="D19" s="4">
        <f t="shared" si="0"/>
        <v>197.83629999999997</v>
      </c>
      <c r="E19" s="6">
        <v>2006</v>
      </c>
      <c r="G19" s="6">
        <v>0</v>
      </c>
      <c r="H19" s="1"/>
      <c r="I19" s="7"/>
    </row>
    <row r="20" spans="1:15" x14ac:dyDescent="0.75">
      <c r="A20" s="6">
        <v>2007</v>
      </c>
      <c r="B20" s="1">
        <v>861.66674000000012</v>
      </c>
      <c r="C20" s="3">
        <v>0</v>
      </c>
      <c r="D20" s="4">
        <f t="shared" si="0"/>
        <v>861.66674000000012</v>
      </c>
      <c r="E20" s="6">
        <v>2007</v>
      </c>
      <c r="F20" s="6">
        <v>0</v>
      </c>
      <c r="G20" s="6">
        <v>1945</v>
      </c>
      <c r="H20" s="1">
        <v>1945</v>
      </c>
      <c r="I20" s="7">
        <f t="shared" ref="I20:I30" si="1">B20/H20</f>
        <v>0.4430163187660669</v>
      </c>
    </row>
    <row r="21" spans="1:15" x14ac:dyDescent="0.75">
      <c r="A21" s="6">
        <v>2008</v>
      </c>
      <c r="B21" s="1">
        <v>141.61337</v>
      </c>
      <c r="C21" s="3">
        <v>0</v>
      </c>
      <c r="D21" s="4">
        <f t="shared" si="0"/>
        <v>141.61337</v>
      </c>
      <c r="E21" s="6">
        <v>2008</v>
      </c>
      <c r="F21" s="1">
        <v>305.50700000000006</v>
      </c>
      <c r="G21" s="6">
        <v>5505</v>
      </c>
      <c r="H21" s="1">
        <v>5810.5069999999996</v>
      </c>
      <c r="I21" s="7">
        <f t="shared" si="1"/>
        <v>2.4371947232831835E-2</v>
      </c>
    </row>
    <row r="22" spans="1:15" x14ac:dyDescent="0.75">
      <c r="A22" s="6">
        <v>2009</v>
      </c>
      <c r="B22" s="1">
        <v>65.602009999999993</v>
      </c>
      <c r="C22" s="3">
        <v>0</v>
      </c>
      <c r="D22" s="4">
        <f t="shared" si="0"/>
        <v>65.602009999999993</v>
      </c>
      <c r="E22" s="6">
        <v>2009</v>
      </c>
      <c r="F22" s="1">
        <v>25.914999999999996</v>
      </c>
      <c r="G22" s="6">
        <v>2089</v>
      </c>
      <c r="H22" s="1">
        <v>2114.915</v>
      </c>
      <c r="I22" s="7">
        <f t="shared" si="1"/>
        <v>3.1018745434213665E-2</v>
      </c>
    </row>
    <row r="23" spans="1:15" x14ac:dyDescent="0.75">
      <c r="A23" s="6">
        <v>2010</v>
      </c>
      <c r="B23" s="1">
        <v>528.52559000000008</v>
      </c>
      <c r="C23" s="3">
        <v>0</v>
      </c>
      <c r="D23" s="4">
        <f t="shared" si="0"/>
        <v>528.52559000000008</v>
      </c>
      <c r="E23" s="6">
        <v>2010</v>
      </c>
      <c r="F23" s="1">
        <v>42.396000000000001</v>
      </c>
      <c r="G23" s="6">
        <v>1188</v>
      </c>
      <c r="H23" s="1">
        <v>1230.396</v>
      </c>
      <c r="I23" s="7">
        <f t="shared" si="1"/>
        <v>0.42955730512778006</v>
      </c>
    </row>
    <row r="24" spans="1:15" x14ac:dyDescent="0.75">
      <c r="A24" s="6">
        <v>2011</v>
      </c>
      <c r="B24" s="1">
        <v>4097.3050999999996</v>
      </c>
      <c r="C24" s="3">
        <v>0</v>
      </c>
      <c r="D24" s="4">
        <f t="shared" si="0"/>
        <v>4097.3050999999996</v>
      </c>
      <c r="E24" s="6">
        <v>2011</v>
      </c>
      <c r="F24" s="1">
        <v>1508.4509999999996</v>
      </c>
      <c r="G24" s="6">
        <v>27050</v>
      </c>
      <c r="H24" s="1">
        <v>28558.451000000001</v>
      </c>
      <c r="I24" s="7">
        <f t="shared" si="1"/>
        <v>0.14347084510991157</v>
      </c>
    </row>
    <row r="25" spans="1:15" x14ac:dyDescent="0.75">
      <c r="A25" s="6">
        <v>2012</v>
      </c>
      <c r="B25" s="1">
        <v>355.59485000000001</v>
      </c>
      <c r="C25" s="3">
        <v>0</v>
      </c>
      <c r="D25" s="4">
        <f t="shared" si="0"/>
        <v>355.59485000000001</v>
      </c>
      <c r="E25" s="6">
        <v>2012</v>
      </c>
      <c r="F25" s="1">
        <v>44.542000000000002</v>
      </c>
      <c r="H25" s="1"/>
      <c r="I25" s="7"/>
    </row>
    <row r="26" spans="1:15" x14ac:dyDescent="0.75">
      <c r="A26" s="6">
        <v>2013</v>
      </c>
      <c r="B26" s="1">
        <v>311.48495000000003</v>
      </c>
      <c r="C26" s="3">
        <v>0</v>
      </c>
      <c r="D26" s="4">
        <f t="shared" si="0"/>
        <v>311.48495000000003</v>
      </c>
      <c r="E26" s="6">
        <v>2013</v>
      </c>
      <c r="F26" s="1">
        <v>0</v>
      </c>
      <c r="G26" s="6">
        <v>4284.2940499999995</v>
      </c>
      <c r="H26" s="1">
        <v>4284.2940499999995</v>
      </c>
      <c r="I26" s="7">
        <f t="shared" si="1"/>
        <v>7.2703914895850832E-2</v>
      </c>
    </row>
    <row r="27" spans="1:15" x14ac:dyDescent="0.75">
      <c r="A27" s="6">
        <v>2014</v>
      </c>
      <c r="B27" s="1">
        <v>2538.0836500000005</v>
      </c>
      <c r="C27" s="3">
        <v>0</v>
      </c>
      <c r="D27" s="4">
        <f t="shared" si="0"/>
        <v>2538.0836500000005</v>
      </c>
      <c r="E27" s="6">
        <v>2014</v>
      </c>
      <c r="F27" s="8">
        <v>0</v>
      </c>
      <c r="G27" s="6">
        <v>1947</v>
      </c>
      <c r="H27" s="1">
        <v>1947</v>
      </c>
      <c r="I27" s="7">
        <f t="shared" si="1"/>
        <v>1.3035868772470469</v>
      </c>
    </row>
    <row r="28" spans="1:15" x14ac:dyDescent="0.75">
      <c r="A28" s="6">
        <v>2015</v>
      </c>
      <c r="B28" s="1">
        <v>1773.8509000000001</v>
      </c>
      <c r="C28" s="3">
        <v>0.152</v>
      </c>
      <c r="D28" s="4">
        <f t="shared" si="0"/>
        <v>1774.0029000000002</v>
      </c>
      <c r="E28" s="6">
        <v>2015</v>
      </c>
      <c r="F28" s="8">
        <v>0</v>
      </c>
      <c r="G28" s="6">
        <v>8237</v>
      </c>
      <c r="H28" s="1">
        <v>8237</v>
      </c>
      <c r="I28" s="7">
        <f t="shared" si="1"/>
        <v>0.21535157217433534</v>
      </c>
    </row>
    <row r="29" spans="1:15" x14ac:dyDescent="0.75">
      <c r="A29" s="6">
        <v>2016</v>
      </c>
      <c r="B29" s="1">
        <v>8874.4367500000008</v>
      </c>
      <c r="C29" s="3">
        <v>6.5110000000000001</v>
      </c>
      <c r="D29" s="4">
        <f t="shared" si="0"/>
        <v>8880.9477500000012</v>
      </c>
      <c r="E29" s="6">
        <v>2016</v>
      </c>
      <c r="F29" s="1">
        <v>205.4</v>
      </c>
      <c r="G29" s="6">
        <v>38302</v>
      </c>
      <c r="H29" s="1">
        <v>38507.4</v>
      </c>
      <c r="I29" s="7">
        <f t="shared" si="1"/>
        <v>0.23046055433501095</v>
      </c>
      <c r="L29" s="7"/>
      <c r="N29" s="6"/>
      <c r="O29" s="6"/>
    </row>
    <row r="30" spans="1:15" x14ac:dyDescent="0.75">
      <c r="A30" s="6">
        <v>2017</v>
      </c>
      <c r="B30" s="1">
        <v>11090.166949999999</v>
      </c>
      <c r="C30" s="3">
        <v>0</v>
      </c>
      <c r="D30" s="4">
        <f t="shared" si="0"/>
        <v>11090.166949999999</v>
      </c>
      <c r="E30" s="6">
        <v>2017</v>
      </c>
      <c r="F30" s="1">
        <v>3566</v>
      </c>
      <c r="G30" s="6">
        <v>15481</v>
      </c>
      <c r="H30" s="1">
        <v>19047</v>
      </c>
      <c r="I30" s="7">
        <f t="shared" si="1"/>
        <v>0.58225268808736275</v>
      </c>
      <c r="N30" s="6"/>
      <c r="O30" s="6"/>
    </row>
    <row r="31" spans="1:15" x14ac:dyDescent="0.75">
      <c r="A31" s="2">
        <v>2018</v>
      </c>
      <c r="B31" s="8">
        <v>10092.807000000001</v>
      </c>
      <c r="C31" s="2">
        <v>1</v>
      </c>
      <c r="D31" s="4">
        <f>+B31+C31</f>
        <v>10093.807000000001</v>
      </c>
      <c r="E31" s="6">
        <v>2018</v>
      </c>
      <c r="F31" s="1">
        <v>10659.872974051692</v>
      </c>
      <c r="G31" s="6">
        <v>54437</v>
      </c>
      <c r="H31" s="1">
        <v>65096.872974051694</v>
      </c>
      <c r="I31" s="7">
        <f>B31/H31</f>
        <v>0.15504288514784881</v>
      </c>
      <c r="J31" s="6">
        <v>13308</v>
      </c>
      <c r="K31" s="7">
        <f>+H31/AVERAGE(H29:H30)</f>
        <v>2.2620989176866302</v>
      </c>
      <c r="N31" s="6"/>
      <c r="O31" s="6"/>
    </row>
    <row r="32" spans="1:15" x14ac:dyDescent="0.75">
      <c r="A32" s="6">
        <v>2019</v>
      </c>
      <c r="B32" s="1">
        <v>2624</v>
      </c>
      <c r="C32" s="6">
        <v>0</v>
      </c>
      <c r="D32" s="4">
        <v>2624</v>
      </c>
      <c r="E32" s="2">
        <v>2019</v>
      </c>
      <c r="F32" s="8">
        <v>192.49603711123603</v>
      </c>
      <c r="G32" s="8">
        <v>3937</v>
      </c>
      <c r="H32" s="2">
        <v>4129</v>
      </c>
      <c r="I32" s="7">
        <f t="shared" ref="I32:I34" si="2">B32/H32</f>
        <v>0.63550496488253816</v>
      </c>
      <c r="J32" s="6">
        <v>2662</v>
      </c>
      <c r="K32" s="7">
        <f t="shared" ref="K32:K34" si="3">+H32/AVERAGE(H30:H31)</f>
        <v>9.8141429769302443E-2</v>
      </c>
      <c r="N32" s="6"/>
      <c r="O32" s="6"/>
    </row>
    <row r="33" spans="1:15" x14ac:dyDescent="0.75">
      <c r="A33" s="6">
        <v>2020</v>
      </c>
      <c r="B33" s="6">
        <v>5461</v>
      </c>
      <c r="C33" s="6">
        <v>0</v>
      </c>
      <c r="D33" s="6">
        <v>5461</v>
      </c>
      <c r="E33" s="6">
        <v>2020</v>
      </c>
      <c r="F33" s="9">
        <v>6234.9</v>
      </c>
      <c r="G33" s="6">
        <v>50291</v>
      </c>
      <c r="H33" s="1">
        <f>+SUM(F33:G33)</f>
        <v>56525.9</v>
      </c>
      <c r="I33" s="7">
        <f>B33/H33</f>
        <v>9.6610580282666877E-2</v>
      </c>
      <c r="J33" s="6">
        <v>4347</v>
      </c>
      <c r="K33" s="7">
        <f t="shared" si="3"/>
        <v>1.6330859423380018</v>
      </c>
      <c r="N33" s="6"/>
      <c r="O33" s="6"/>
    </row>
    <row r="34" spans="1:15" x14ac:dyDescent="0.75">
      <c r="A34" s="6">
        <v>2021</v>
      </c>
      <c r="B34" s="6">
        <v>11213</v>
      </c>
      <c r="C34" s="6">
        <v>0</v>
      </c>
      <c r="D34" s="6">
        <v>11214</v>
      </c>
      <c r="E34" s="6">
        <v>2021</v>
      </c>
      <c r="F34" s="5">
        <v>6075</v>
      </c>
      <c r="G34" s="5">
        <v>59608</v>
      </c>
      <c r="H34" s="6">
        <f>+SUM(F34:G34)</f>
        <v>65683</v>
      </c>
      <c r="I34" s="7">
        <f t="shared" si="2"/>
        <v>0.17071388334881171</v>
      </c>
      <c r="J34" s="6">
        <v>7824</v>
      </c>
      <c r="K34" s="7">
        <f t="shared" si="3"/>
        <v>2.1657936951507626</v>
      </c>
      <c r="N34" s="6"/>
      <c r="O34" s="6"/>
    </row>
    <row r="35" spans="1:15" x14ac:dyDescent="0.75">
      <c r="A35" s="6">
        <v>2022</v>
      </c>
      <c r="B35" s="6">
        <v>3271</v>
      </c>
      <c r="C35" s="6">
        <v>0</v>
      </c>
      <c r="D35" s="6">
        <v>3271</v>
      </c>
      <c r="E35" s="6">
        <v>2022</v>
      </c>
      <c r="F35" s="1">
        <v>1.6023421361912769</v>
      </c>
      <c r="G35" s="1">
        <v>111961.811430819</v>
      </c>
      <c r="H35" s="1">
        <v>111963.41377295543</v>
      </c>
      <c r="I35" s="7">
        <f>B35/H35</f>
        <v>2.92149005623666E-2</v>
      </c>
      <c r="J35" s="10">
        <f>+J34*1.8</f>
        <v>14083.2</v>
      </c>
      <c r="K35" s="7">
        <f>+H35/AVERAGE(H33:H34)</f>
        <v>1.8323283127980932</v>
      </c>
      <c r="N35" s="6"/>
      <c r="O35" s="6"/>
    </row>
    <row r="36" spans="1:15" x14ac:dyDescent="0.75">
      <c r="A36" s="6">
        <v>2023</v>
      </c>
      <c r="B36" s="1">
        <f>+D36-C36</f>
        <v>3921.9690000000001</v>
      </c>
      <c r="C36" s="6">
        <v>3.1E-2</v>
      </c>
      <c r="D36" s="6">
        <v>3922</v>
      </c>
      <c r="E36" s="6">
        <v>2023</v>
      </c>
      <c r="F36" s="1">
        <v>3223</v>
      </c>
      <c r="G36" s="1">
        <v>70191.172926882922</v>
      </c>
      <c r="H36" s="1">
        <v>73414.172926882922</v>
      </c>
      <c r="I36" s="7">
        <f>B36/H36</f>
        <v>5.342250472406871E-2</v>
      </c>
      <c r="J36" s="10">
        <f>0.25*H36</f>
        <v>18353.543231720731</v>
      </c>
      <c r="K36" s="7"/>
      <c r="N36" s="6"/>
      <c r="O36" s="6"/>
    </row>
    <row r="37" spans="1:15" x14ac:dyDescent="0.75">
      <c r="A37" s="6">
        <v>2024</v>
      </c>
      <c r="E37" s="6">
        <v>2024</v>
      </c>
      <c r="F37" s="1">
        <v>2015</v>
      </c>
      <c r="G37" s="1">
        <v>31903.625731657019</v>
      </c>
      <c r="H37" s="1">
        <f>+F37+G37</f>
        <v>33918.625731657019</v>
      </c>
      <c r="J37" s="10">
        <f>0.25*H37</f>
        <v>8479.6564329142548</v>
      </c>
      <c r="L37" s="1"/>
      <c r="N37" s="6"/>
      <c r="O37" s="6"/>
    </row>
  </sheetData>
  <pageMargins left="0.7" right="0.7" top="0.75" bottom="0.75" header="0.3" footer="0.3"/>
  <pageSetup paperSize="9" orientation="portrait" r:id="rId1"/>
  <ignoredErrors>
    <ignoredError sqref="K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Susana Garrido</cp:lastModifiedBy>
  <dcterms:created xsi:type="dcterms:W3CDTF">2020-02-18T12:33:32Z</dcterms:created>
  <dcterms:modified xsi:type="dcterms:W3CDTF">2024-06-07T12:08:38Z</dcterms:modified>
</cp:coreProperties>
</file>