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tu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Sheet1!$B$57:$B$90,Sheet1!$C$57:$G$57,Sheet1!$J$57:$J$89,Sheet1!$K$54:$O$54,Sheet1!$AX$54:$BB$54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3" i="1" l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12" i="1"/>
  <c r="AY8" i="1" l="1"/>
  <c r="AZ8" i="1"/>
  <c r="BA8" i="1"/>
  <c r="BB8" i="1"/>
  <c r="AX8" i="1"/>
  <c r="L8" i="1"/>
  <c r="M8" i="1"/>
  <c r="N8" i="1"/>
  <c r="O8" i="1"/>
  <c r="P8" i="1"/>
  <c r="K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P35" i="1" s="1"/>
  <c r="J36" i="1"/>
  <c r="P36" i="1" s="1"/>
  <c r="J37" i="1"/>
  <c r="J38" i="1"/>
  <c r="J39" i="1"/>
  <c r="J40" i="1"/>
  <c r="J41" i="1"/>
  <c r="J42" i="1"/>
  <c r="J43" i="1"/>
  <c r="J44" i="1"/>
  <c r="J12" i="1"/>
  <c r="C12" i="1"/>
  <c r="D12" i="1"/>
  <c r="E12" i="1"/>
  <c r="F12" i="1"/>
  <c r="G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" i="1"/>
  <c r="L21" i="1" l="1"/>
  <c r="N23" i="1"/>
  <c r="L22" i="1"/>
  <c r="AY12" i="1"/>
  <c r="AY57" i="1" s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AI62" i="1" s="1"/>
  <c r="M29" i="1"/>
  <c r="M12" i="1"/>
  <c r="AK12" i="1" s="1"/>
  <c r="AK57" i="1" s="1"/>
  <c r="AX13" i="1"/>
  <c r="AX58" i="1" s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AI85" i="1" s="1"/>
  <c r="P31" i="1"/>
  <c r="K42" i="1"/>
  <c r="AI42" i="1" s="1"/>
  <c r="AI87" i="1" s="1"/>
  <c r="L42" i="1"/>
  <c r="K26" i="1"/>
  <c r="AI26" i="1" s="1"/>
  <c r="AI71" i="1" s="1"/>
  <c r="M26" i="1"/>
  <c r="N26" i="1"/>
  <c r="O26" i="1"/>
  <c r="P26" i="1"/>
  <c r="O15" i="1"/>
  <c r="O30" i="1"/>
  <c r="O12" i="1"/>
  <c r="AM12" i="1" s="1"/>
  <c r="AM57" i="1" s="1"/>
  <c r="O39" i="1"/>
  <c r="O22" i="1"/>
  <c r="O41" i="1"/>
  <c r="P41" i="1"/>
  <c r="L41" i="1"/>
  <c r="M41" i="1"/>
  <c r="N41" i="1"/>
  <c r="O33" i="1"/>
  <c r="P33" i="1"/>
  <c r="K33" i="1"/>
  <c r="AI33" i="1" s="1"/>
  <c r="AI78" i="1" s="1"/>
  <c r="L33" i="1"/>
  <c r="M33" i="1"/>
  <c r="O25" i="1"/>
  <c r="P25" i="1"/>
  <c r="K25" i="1"/>
  <c r="AI25" i="1" s="1"/>
  <c r="AI70" i="1" s="1"/>
  <c r="L25" i="1"/>
  <c r="O17" i="1"/>
  <c r="P17" i="1"/>
  <c r="N17" i="1"/>
  <c r="N30" i="1"/>
  <c r="N12" i="1"/>
  <c r="AL12" i="1" s="1"/>
  <c r="AL57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AI80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AI81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AI86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AY90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AI65" i="1" s="1"/>
  <c r="L20" i="1"/>
  <c r="P20" i="1"/>
  <c r="K12" i="1"/>
  <c r="AI12" i="1" s="1"/>
  <c r="AI57" i="1" s="1"/>
  <c r="K14" i="1"/>
  <c r="C15" i="1" s="1"/>
  <c r="K22" i="1"/>
  <c r="C23" i="1" s="1"/>
  <c r="K30" i="1"/>
  <c r="C31" i="1" s="1"/>
  <c r="AY31" i="1" s="1"/>
  <c r="AY76" i="1" s="1"/>
  <c r="K38" i="1"/>
  <c r="C39" i="1" s="1"/>
  <c r="K37" i="1"/>
  <c r="AI37" i="1" s="1"/>
  <c r="AI82" i="1" s="1"/>
  <c r="K29" i="1"/>
  <c r="C30" i="1" s="1"/>
  <c r="AY30" i="1" s="1"/>
  <c r="AY75" i="1" s="1"/>
  <c r="K21" i="1"/>
  <c r="AI21" i="1" s="1"/>
  <c r="AI66" i="1" s="1"/>
  <c r="P44" i="1"/>
  <c r="L36" i="1"/>
  <c r="K32" i="1"/>
  <c r="AI32" i="1" s="1"/>
  <c r="AI77" i="1" s="1"/>
  <c r="K28" i="1"/>
  <c r="C29" i="1" s="1"/>
  <c r="K13" i="1"/>
  <c r="AI13" i="1" s="1"/>
  <c r="AI58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61" i="1" s="1"/>
  <c r="AX23" i="1"/>
  <c r="AX68" i="1" s="1"/>
  <c r="K39" i="1"/>
  <c r="C40" i="1" s="1"/>
  <c r="AY40" i="1" s="1"/>
  <c r="AY85" i="1" s="1"/>
  <c r="K31" i="1"/>
  <c r="K23" i="1"/>
  <c r="C24" i="1" s="1"/>
  <c r="K15" i="1"/>
  <c r="M37" i="1"/>
  <c r="P24" i="1"/>
  <c r="K16" i="1"/>
  <c r="AI16" i="1" s="1"/>
  <c r="AI61" i="1" s="1"/>
  <c r="BB12" i="1"/>
  <c r="BB57" i="1" s="1"/>
  <c r="L24" i="1"/>
  <c r="M22" i="1"/>
  <c r="P12" i="1"/>
  <c r="AN12" i="1" s="1"/>
  <c r="AN57" i="1" s="1"/>
  <c r="O37" i="1"/>
  <c r="O29" i="1"/>
  <c r="O21" i="1"/>
  <c r="O13" i="1"/>
  <c r="P32" i="1"/>
  <c r="K24" i="1"/>
  <c r="AI24" i="1" s="1"/>
  <c r="AI69" i="1" s="1"/>
  <c r="M39" i="1"/>
  <c r="M31" i="1"/>
  <c r="M23" i="1"/>
  <c r="M15" i="1"/>
  <c r="L39" i="1"/>
  <c r="L31" i="1"/>
  <c r="L23" i="1"/>
  <c r="L15" i="1"/>
  <c r="AX39" i="1"/>
  <c r="AX84" i="1" s="1"/>
  <c r="AX18" i="1"/>
  <c r="AX63" i="1" s="1"/>
  <c r="AX45" i="1"/>
  <c r="AX90" i="1" s="1"/>
  <c r="AX15" i="1"/>
  <c r="AX60" i="1" s="1"/>
  <c r="AX34" i="1"/>
  <c r="AX79" i="1" s="1"/>
  <c r="AX29" i="1"/>
  <c r="AX74" i="1" s="1"/>
  <c r="AX26" i="1"/>
  <c r="AX71" i="1" s="1"/>
  <c r="AX42" i="1"/>
  <c r="AX87" i="1" s="1"/>
  <c r="AX12" i="1"/>
  <c r="AX57" i="1" s="1"/>
  <c r="AX31" i="1"/>
  <c r="AX76" i="1" s="1"/>
  <c r="AX30" i="1"/>
  <c r="AX75" i="1" s="1"/>
  <c r="AX38" i="1"/>
  <c r="AX83" i="1" s="1"/>
  <c r="AX22" i="1"/>
  <c r="AX67" i="1" s="1"/>
  <c r="AX37" i="1"/>
  <c r="AX82" i="1" s="1"/>
  <c r="AX21" i="1"/>
  <c r="AX66" i="1" s="1"/>
  <c r="AX14" i="1"/>
  <c r="AX59" i="1" s="1"/>
  <c r="BA12" i="1"/>
  <c r="BA57" i="1" s="1"/>
  <c r="AZ12" i="1"/>
  <c r="AZ57" i="1" s="1"/>
  <c r="AX43" i="1"/>
  <c r="AX88" i="1" s="1"/>
  <c r="AX35" i="1"/>
  <c r="AX80" i="1" s="1"/>
  <c r="AX27" i="1"/>
  <c r="AX72" i="1" s="1"/>
  <c r="AX19" i="1"/>
  <c r="AX64" i="1" s="1"/>
  <c r="AX41" i="1"/>
  <c r="AX86" i="1" s="1"/>
  <c r="AX33" i="1"/>
  <c r="AX78" i="1" s="1"/>
  <c r="AX25" i="1"/>
  <c r="AX70" i="1" s="1"/>
  <c r="AX17" i="1"/>
  <c r="AX62" i="1" s="1"/>
  <c r="AX44" i="1"/>
  <c r="AX89" i="1" s="1"/>
  <c r="AX36" i="1"/>
  <c r="AX81" i="1" s="1"/>
  <c r="AX28" i="1"/>
  <c r="AX73" i="1" s="1"/>
  <c r="AX20" i="1"/>
  <c r="AX65" i="1" s="1"/>
  <c r="AX40" i="1"/>
  <c r="AX85" i="1" s="1"/>
  <c r="AX32" i="1"/>
  <c r="AX77" i="1" s="1"/>
  <c r="AX24" i="1"/>
  <c r="AX69" i="1" s="1"/>
  <c r="G13" i="1" l="1"/>
  <c r="AN13" i="1" s="1"/>
  <c r="AN58" i="1" s="1"/>
  <c r="C22" i="1"/>
  <c r="AY22" i="1" s="1"/>
  <c r="AY67" i="1" s="1"/>
  <c r="C42" i="1"/>
  <c r="D43" i="1" s="1"/>
  <c r="AJ12" i="1"/>
  <c r="AJ57" i="1" s="1"/>
  <c r="D30" i="1"/>
  <c r="AZ30" i="1" s="1"/>
  <c r="AZ75" i="1" s="1"/>
  <c r="D40" i="1"/>
  <c r="AK40" i="1" s="1"/>
  <c r="AK85" i="1" s="1"/>
  <c r="C18" i="1"/>
  <c r="AY18" i="1" s="1"/>
  <c r="AY63" i="1" s="1"/>
  <c r="D32" i="1"/>
  <c r="AZ32" i="1" s="1"/>
  <c r="AZ77" i="1" s="1"/>
  <c r="C43" i="1"/>
  <c r="AY43" i="1" s="1"/>
  <c r="AY88" i="1" s="1"/>
  <c r="E14" i="1"/>
  <c r="BA14" i="1" s="1"/>
  <c r="BA59" i="1" s="1"/>
  <c r="AJ29" i="1"/>
  <c r="AJ74" i="1" s="1"/>
  <c r="AI23" i="1"/>
  <c r="AI68" i="1" s="1"/>
  <c r="E13" i="1"/>
  <c r="AL13" i="1" s="1"/>
  <c r="AL58" i="1" s="1"/>
  <c r="AJ24" i="1"/>
  <c r="AJ69" i="1" s="1"/>
  <c r="AI44" i="1"/>
  <c r="AI89" i="1" s="1"/>
  <c r="C14" i="1"/>
  <c r="AY14" i="1" s="1"/>
  <c r="AY59" i="1" s="1"/>
  <c r="C21" i="1"/>
  <c r="AJ21" i="1" s="1"/>
  <c r="AJ66" i="1" s="1"/>
  <c r="D25" i="1"/>
  <c r="E26" i="1" s="1"/>
  <c r="F27" i="1" s="1"/>
  <c r="AM27" i="1" s="1"/>
  <c r="AM72" i="1" s="1"/>
  <c r="C37" i="1"/>
  <c r="AJ37" i="1" s="1"/>
  <c r="AJ82" i="1" s="1"/>
  <c r="D41" i="1"/>
  <c r="AK41" i="1" s="1"/>
  <c r="AK86" i="1" s="1"/>
  <c r="C26" i="1"/>
  <c r="AY26" i="1" s="1"/>
  <c r="AY71" i="1" s="1"/>
  <c r="C38" i="1"/>
  <c r="AY38" i="1" s="1"/>
  <c r="AY83" i="1" s="1"/>
  <c r="F13" i="1"/>
  <c r="BB13" i="1" s="1"/>
  <c r="BB58" i="1" s="1"/>
  <c r="D16" i="1"/>
  <c r="AZ16" i="1" s="1"/>
  <c r="AZ61" i="1" s="1"/>
  <c r="AJ15" i="1"/>
  <c r="AJ60" i="1" s="1"/>
  <c r="C25" i="1"/>
  <c r="AY25" i="1" s="1"/>
  <c r="AY70" i="1" s="1"/>
  <c r="AJ31" i="1"/>
  <c r="AJ76" i="1" s="1"/>
  <c r="AI29" i="1"/>
  <c r="AI74" i="1" s="1"/>
  <c r="AJ40" i="1"/>
  <c r="AJ85" i="1" s="1"/>
  <c r="C41" i="1"/>
  <c r="D42" i="1" s="1"/>
  <c r="AJ39" i="1"/>
  <c r="AJ84" i="1" s="1"/>
  <c r="AY15" i="1"/>
  <c r="AY60" i="1" s="1"/>
  <c r="AI14" i="1"/>
  <c r="AI59" i="1" s="1"/>
  <c r="D24" i="1"/>
  <c r="AZ24" i="1" s="1"/>
  <c r="AZ69" i="1" s="1"/>
  <c r="AI39" i="1"/>
  <c r="AI84" i="1" s="1"/>
  <c r="C35" i="1"/>
  <c r="AI34" i="1"/>
  <c r="AI79" i="1" s="1"/>
  <c r="AI30" i="1"/>
  <c r="AI75" i="1" s="1"/>
  <c r="AY39" i="1"/>
  <c r="AY84" i="1" s="1"/>
  <c r="AY23" i="1"/>
  <c r="AY68" i="1" s="1"/>
  <c r="C34" i="1"/>
  <c r="AY34" i="1" s="1"/>
  <c r="AY79" i="1" s="1"/>
  <c r="AI22" i="1"/>
  <c r="AI67" i="1" s="1"/>
  <c r="C32" i="1"/>
  <c r="AI31" i="1"/>
  <c r="AI76" i="1" s="1"/>
  <c r="AJ23" i="1"/>
  <c r="AJ68" i="1" s="1"/>
  <c r="AY24" i="1"/>
  <c r="AY69" i="1" s="1"/>
  <c r="C17" i="1"/>
  <c r="AJ17" i="1" s="1"/>
  <c r="AJ62" i="1" s="1"/>
  <c r="AI38" i="1"/>
  <c r="AI83" i="1" s="1"/>
  <c r="C36" i="1"/>
  <c r="AJ36" i="1" s="1"/>
  <c r="AJ81" i="1" s="1"/>
  <c r="C33" i="1"/>
  <c r="D34" i="1" s="1"/>
  <c r="E35" i="1" s="1"/>
  <c r="C27" i="1"/>
  <c r="AJ27" i="1" s="1"/>
  <c r="AJ72" i="1" s="1"/>
  <c r="C19" i="1"/>
  <c r="AI18" i="1"/>
  <c r="AI63" i="1" s="1"/>
  <c r="AI28" i="1"/>
  <c r="AI73" i="1" s="1"/>
  <c r="C16" i="1"/>
  <c r="AI15" i="1"/>
  <c r="AI60" i="1" s="1"/>
  <c r="C28" i="1"/>
  <c r="AJ28" i="1" s="1"/>
  <c r="AJ73" i="1" s="1"/>
  <c r="AI27" i="1"/>
  <c r="AI72" i="1" s="1"/>
  <c r="AZ13" i="1"/>
  <c r="AZ58" i="1" s="1"/>
  <c r="AY29" i="1"/>
  <c r="AY74" i="1" s="1"/>
  <c r="C13" i="1"/>
  <c r="AI19" i="1"/>
  <c r="AI64" i="1" s="1"/>
  <c r="C20" i="1"/>
  <c r="C44" i="1"/>
  <c r="AI43" i="1"/>
  <c r="AI88" i="1" s="1"/>
  <c r="D31" i="1"/>
  <c r="AJ30" i="1"/>
  <c r="AJ75" i="1" s="1"/>
  <c r="AK13" i="1"/>
  <c r="AK58" i="1" s="1"/>
  <c r="AJ42" i="1" l="1"/>
  <c r="AJ87" i="1" s="1"/>
  <c r="G14" i="1"/>
  <c r="AN14" i="1" s="1"/>
  <c r="AN59" i="1" s="1"/>
  <c r="AJ22" i="1"/>
  <c r="AJ67" i="1" s="1"/>
  <c r="D23" i="1"/>
  <c r="AZ23" i="1" s="1"/>
  <c r="AZ68" i="1" s="1"/>
  <c r="AY42" i="1"/>
  <c r="AY87" i="1" s="1"/>
  <c r="AK30" i="1"/>
  <c r="AK75" i="1" s="1"/>
  <c r="E31" i="1"/>
  <c r="BA31" i="1" s="1"/>
  <c r="BA76" i="1" s="1"/>
  <c r="E41" i="1"/>
  <c r="AL41" i="1" s="1"/>
  <c r="AL86" i="1" s="1"/>
  <c r="AZ40" i="1"/>
  <c r="AZ85" i="1" s="1"/>
  <c r="AJ18" i="1"/>
  <c r="AJ63" i="1" s="1"/>
  <c r="F15" i="1"/>
  <c r="AM15" i="1" s="1"/>
  <c r="AM60" i="1" s="1"/>
  <c r="AK32" i="1"/>
  <c r="AK77" i="1" s="1"/>
  <c r="AL14" i="1"/>
  <c r="AL59" i="1" s="1"/>
  <c r="E33" i="1"/>
  <c r="BA33" i="1" s="1"/>
  <c r="BA78" i="1" s="1"/>
  <c r="D19" i="1"/>
  <c r="AK19" i="1" s="1"/>
  <c r="AK64" i="1" s="1"/>
  <c r="D44" i="1"/>
  <c r="E45" i="1" s="1"/>
  <c r="BA45" i="1" s="1"/>
  <c r="BA90" i="1" s="1"/>
  <c r="AJ43" i="1"/>
  <c r="AJ88" i="1" s="1"/>
  <c r="E17" i="1"/>
  <c r="AL17" i="1" s="1"/>
  <c r="AL62" i="1" s="1"/>
  <c r="F14" i="1"/>
  <c r="BB14" i="1" s="1"/>
  <c r="BB59" i="1" s="1"/>
  <c r="AJ25" i="1"/>
  <c r="AJ70" i="1" s="1"/>
  <c r="AZ25" i="1"/>
  <c r="AZ70" i="1" s="1"/>
  <c r="D22" i="1"/>
  <c r="AZ22" i="1" s="1"/>
  <c r="AZ67" i="1" s="1"/>
  <c r="E25" i="1"/>
  <c r="F26" i="1" s="1"/>
  <c r="E42" i="1"/>
  <c r="F43" i="1" s="1"/>
  <c r="BA13" i="1"/>
  <c r="BA58" i="1" s="1"/>
  <c r="D26" i="1"/>
  <c r="AK26" i="1" s="1"/>
  <c r="AK71" i="1" s="1"/>
  <c r="AK24" i="1"/>
  <c r="AK69" i="1" s="1"/>
  <c r="D15" i="1"/>
  <c r="AZ15" i="1" s="1"/>
  <c r="AZ60" i="1" s="1"/>
  <c r="AJ14" i="1"/>
  <c r="AJ59" i="1" s="1"/>
  <c r="AK16" i="1"/>
  <c r="AK61" i="1" s="1"/>
  <c r="D38" i="1"/>
  <c r="AK38" i="1" s="1"/>
  <c r="AK83" i="1" s="1"/>
  <c r="AZ41" i="1"/>
  <c r="AZ86" i="1" s="1"/>
  <c r="AY37" i="1"/>
  <c r="AY82" i="1" s="1"/>
  <c r="AJ38" i="1"/>
  <c r="AJ83" i="1" s="1"/>
  <c r="D39" i="1"/>
  <c r="AZ39" i="1" s="1"/>
  <c r="AZ84" i="1" s="1"/>
  <c r="AY21" i="1"/>
  <c r="AY66" i="1" s="1"/>
  <c r="AL26" i="1"/>
  <c r="AL71" i="1" s="1"/>
  <c r="D27" i="1"/>
  <c r="AZ27" i="1" s="1"/>
  <c r="AZ72" i="1" s="1"/>
  <c r="AJ26" i="1"/>
  <c r="AJ71" i="1" s="1"/>
  <c r="BA26" i="1"/>
  <c r="BA71" i="1" s="1"/>
  <c r="AK25" i="1"/>
  <c r="AK70" i="1" s="1"/>
  <c r="AM13" i="1"/>
  <c r="AM58" i="1" s="1"/>
  <c r="AK42" i="1"/>
  <c r="AK87" i="1" s="1"/>
  <c r="E43" i="1"/>
  <c r="BB27" i="1"/>
  <c r="BB72" i="1" s="1"/>
  <c r="AJ41" i="1"/>
  <c r="AJ86" i="1" s="1"/>
  <c r="AY41" i="1"/>
  <c r="AY86" i="1" s="1"/>
  <c r="AZ42" i="1"/>
  <c r="AZ87" i="1" s="1"/>
  <c r="D18" i="1"/>
  <c r="AK18" i="1" s="1"/>
  <c r="AK63" i="1" s="1"/>
  <c r="D21" i="1"/>
  <c r="AJ20" i="1"/>
  <c r="AJ65" i="1" s="1"/>
  <c r="AY20" i="1"/>
  <c r="AY65" i="1" s="1"/>
  <c r="F36" i="1"/>
  <c r="BA35" i="1"/>
  <c r="BA80" i="1" s="1"/>
  <c r="D33" i="1"/>
  <c r="AJ32" i="1"/>
  <c r="AJ77" i="1" s="1"/>
  <c r="AY32" i="1"/>
  <c r="AY77" i="1" s="1"/>
  <c r="D36" i="1"/>
  <c r="AJ35" i="1"/>
  <c r="AJ80" i="1" s="1"/>
  <c r="AY35" i="1"/>
  <c r="AY80" i="1" s="1"/>
  <c r="AJ33" i="1"/>
  <c r="AJ78" i="1" s="1"/>
  <c r="AK34" i="1"/>
  <c r="AK79" i="1" s="1"/>
  <c r="D17" i="1"/>
  <c r="AY16" i="1"/>
  <c r="AY61" i="1" s="1"/>
  <c r="AY33" i="1"/>
  <c r="AY78" i="1" s="1"/>
  <c r="D14" i="1"/>
  <c r="AY13" i="1"/>
  <c r="AY58" i="1" s="1"/>
  <c r="AJ13" i="1"/>
  <c r="AJ58" i="1" s="1"/>
  <c r="AY36" i="1"/>
  <c r="AY81" i="1" s="1"/>
  <c r="D37" i="1"/>
  <c r="AJ16" i="1"/>
  <c r="AJ61" i="1" s="1"/>
  <c r="AJ34" i="1"/>
  <c r="AJ79" i="1" s="1"/>
  <c r="D35" i="1"/>
  <c r="E36" i="1" s="1"/>
  <c r="AL35" i="1"/>
  <c r="AL80" i="1" s="1"/>
  <c r="AY19" i="1"/>
  <c r="AY64" i="1" s="1"/>
  <c r="D20" i="1"/>
  <c r="AJ19" i="1"/>
  <c r="AJ64" i="1" s="1"/>
  <c r="AY17" i="1"/>
  <c r="AY62" i="1" s="1"/>
  <c r="D28" i="1"/>
  <c r="AY27" i="1"/>
  <c r="AY72" i="1" s="1"/>
  <c r="D45" i="1"/>
  <c r="AZ45" i="1" s="1"/>
  <c r="AZ90" i="1" s="1"/>
  <c r="AY44" i="1"/>
  <c r="AY89" i="1" s="1"/>
  <c r="AJ44" i="1"/>
  <c r="AJ89" i="1" s="1"/>
  <c r="AZ34" i="1"/>
  <c r="AZ79" i="1" s="1"/>
  <c r="D29" i="1"/>
  <c r="AY28" i="1"/>
  <c r="AY73" i="1" s="1"/>
  <c r="E44" i="1"/>
  <c r="AK43" i="1"/>
  <c r="AK88" i="1" s="1"/>
  <c r="AZ43" i="1"/>
  <c r="AZ88" i="1" s="1"/>
  <c r="E32" i="1"/>
  <c r="AK31" i="1"/>
  <c r="AK76" i="1" s="1"/>
  <c r="AZ31" i="1"/>
  <c r="AZ76" i="1" s="1"/>
  <c r="E24" i="1" l="1"/>
  <c r="AL24" i="1" s="1"/>
  <c r="AL69" i="1" s="1"/>
  <c r="AK23" i="1"/>
  <c r="AK68" i="1" s="1"/>
  <c r="G15" i="1"/>
  <c r="G16" i="1" s="1"/>
  <c r="BA41" i="1"/>
  <c r="BA86" i="1" s="1"/>
  <c r="F42" i="1"/>
  <c r="BB42" i="1" s="1"/>
  <c r="BB87" i="1" s="1"/>
  <c r="E27" i="1"/>
  <c r="BA27" i="1" s="1"/>
  <c r="BA72" i="1" s="1"/>
  <c r="F32" i="1"/>
  <c r="BB32" i="1" s="1"/>
  <c r="BB77" i="1" s="1"/>
  <c r="BB15" i="1"/>
  <c r="BB60" i="1" s="1"/>
  <c r="AL31" i="1"/>
  <c r="AL76" i="1" s="1"/>
  <c r="AZ26" i="1"/>
  <c r="AZ71" i="1" s="1"/>
  <c r="AL33" i="1"/>
  <c r="AL78" i="1" s="1"/>
  <c r="F34" i="1"/>
  <c r="AZ19" i="1"/>
  <c r="AZ64" i="1" s="1"/>
  <c r="E20" i="1"/>
  <c r="AL20" i="1" s="1"/>
  <c r="AL65" i="1" s="1"/>
  <c r="AK44" i="1"/>
  <c r="AK89" i="1" s="1"/>
  <c r="AM14" i="1"/>
  <c r="AM59" i="1" s="1"/>
  <c r="AZ44" i="1"/>
  <c r="AZ89" i="1" s="1"/>
  <c r="AK27" i="1"/>
  <c r="AK72" i="1" s="1"/>
  <c r="F18" i="1"/>
  <c r="BB18" i="1" s="1"/>
  <c r="BB63" i="1" s="1"/>
  <c r="BA17" i="1"/>
  <c r="BA62" i="1" s="1"/>
  <c r="E28" i="1"/>
  <c r="AL28" i="1" s="1"/>
  <c r="AL73" i="1" s="1"/>
  <c r="BA25" i="1"/>
  <c r="BA70" i="1" s="1"/>
  <c r="AL25" i="1"/>
  <c r="AL70" i="1" s="1"/>
  <c r="E23" i="1"/>
  <c r="F24" i="1" s="1"/>
  <c r="AK15" i="1"/>
  <c r="AK60" i="1" s="1"/>
  <c r="AK22" i="1"/>
  <c r="AK67" i="1" s="1"/>
  <c r="E16" i="1"/>
  <c r="F17" i="1" s="1"/>
  <c r="BA42" i="1"/>
  <c r="BA87" i="1" s="1"/>
  <c r="AL42" i="1"/>
  <c r="AL87" i="1" s="1"/>
  <c r="AZ38" i="1"/>
  <c r="AZ83" i="1" s="1"/>
  <c r="E39" i="1"/>
  <c r="F40" i="1" s="1"/>
  <c r="E40" i="1"/>
  <c r="BA40" i="1" s="1"/>
  <c r="BA85" i="1" s="1"/>
  <c r="AK39" i="1"/>
  <c r="AK84" i="1" s="1"/>
  <c r="AZ18" i="1"/>
  <c r="AZ63" i="1" s="1"/>
  <c r="E19" i="1"/>
  <c r="AL19" i="1" s="1"/>
  <c r="AL64" i="1" s="1"/>
  <c r="BA43" i="1"/>
  <c r="BA88" i="1" s="1"/>
  <c r="F44" i="1"/>
  <c r="AL43" i="1"/>
  <c r="AL88" i="1" s="1"/>
  <c r="AZ14" i="1"/>
  <c r="AZ59" i="1" s="1"/>
  <c r="E15" i="1"/>
  <c r="AK14" i="1"/>
  <c r="AK59" i="1" s="1"/>
  <c r="E29" i="1"/>
  <c r="AZ28" i="1"/>
  <c r="AZ73" i="1" s="1"/>
  <c r="AK28" i="1"/>
  <c r="AK73" i="1" s="1"/>
  <c r="E18" i="1"/>
  <c r="AZ17" i="1"/>
  <c r="AZ62" i="1" s="1"/>
  <c r="AK17" i="1"/>
  <c r="AK62" i="1" s="1"/>
  <c r="E34" i="1"/>
  <c r="AZ33" i="1"/>
  <c r="AZ78" i="1" s="1"/>
  <c r="AK33" i="1"/>
  <c r="AK78" i="1" s="1"/>
  <c r="AZ35" i="1"/>
  <c r="AZ80" i="1" s="1"/>
  <c r="E30" i="1"/>
  <c r="AZ29" i="1"/>
  <c r="AZ74" i="1" s="1"/>
  <c r="AK29" i="1"/>
  <c r="AK74" i="1" s="1"/>
  <c r="E38" i="1"/>
  <c r="AZ37" i="1"/>
  <c r="AZ82" i="1" s="1"/>
  <c r="AK37" i="1"/>
  <c r="AK82" i="1" s="1"/>
  <c r="E37" i="1"/>
  <c r="AK36" i="1"/>
  <c r="AK81" i="1" s="1"/>
  <c r="AZ36" i="1"/>
  <c r="AZ81" i="1" s="1"/>
  <c r="AK35" i="1"/>
  <c r="AK80" i="1" s="1"/>
  <c r="BB36" i="1"/>
  <c r="BB81" i="1" s="1"/>
  <c r="AM36" i="1"/>
  <c r="AM81" i="1" s="1"/>
  <c r="AZ20" i="1"/>
  <c r="AZ65" i="1" s="1"/>
  <c r="E21" i="1"/>
  <c r="AK20" i="1"/>
  <c r="AK65" i="1" s="1"/>
  <c r="E22" i="1"/>
  <c r="AZ21" i="1"/>
  <c r="AZ66" i="1" s="1"/>
  <c r="AK21" i="1"/>
  <c r="AK66" i="1" s="1"/>
  <c r="F45" i="1"/>
  <c r="BB45" i="1" s="1"/>
  <c r="BB90" i="1" s="1"/>
  <c r="AL44" i="1"/>
  <c r="AL89" i="1" s="1"/>
  <c r="BA44" i="1"/>
  <c r="BA89" i="1" s="1"/>
  <c r="BB43" i="1"/>
  <c r="BB88" i="1" s="1"/>
  <c r="AM43" i="1"/>
  <c r="AM88" i="1" s="1"/>
  <c r="F37" i="1"/>
  <c r="AL36" i="1"/>
  <c r="AL81" i="1" s="1"/>
  <c r="BA36" i="1"/>
  <c r="BA81" i="1" s="1"/>
  <c r="BB26" i="1"/>
  <c r="BB71" i="1" s="1"/>
  <c r="AM26" i="1"/>
  <c r="AM71" i="1" s="1"/>
  <c r="F33" i="1"/>
  <c r="AL32" i="1"/>
  <c r="AL77" i="1" s="1"/>
  <c r="BA32" i="1"/>
  <c r="BA77" i="1" s="1"/>
  <c r="BA24" i="1" l="1"/>
  <c r="BA69" i="1" s="1"/>
  <c r="BA39" i="1"/>
  <c r="BA84" i="1" s="1"/>
  <c r="F25" i="1"/>
  <c r="BB25" i="1" s="1"/>
  <c r="BB70" i="1" s="1"/>
  <c r="AN16" i="1"/>
  <c r="AN61" i="1" s="1"/>
  <c r="AN15" i="1"/>
  <c r="AN60" i="1" s="1"/>
  <c r="AM42" i="1"/>
  <c r="AM87" i="1" s="1"/>
  <c r="AL27" i="1"/>
  <c r="AL72" i="1" s="1"/>
  <c r="F28" i="1"/>
  <c r="BB28" i="1" s="1"/>
  <c r="BB73" i="1" s="1"/>
  <c r="AM32" i="1"/>
  <c r="AM77" i="1" s="1"/>
  <c r="BB34" i="1"/>
  <c r="BB79" i="1" s="1"/>
  <c r="BA20" i="1"/>
  <c r="BA65" i="1" s="1"/>
  <c r="F21" i="1"/>
  <c r="AM34" i="1"/>
  <c r="AM79" i="1" s="1"/>
  <c r="AM18" i="1"/>
  <c r="AM63" i="1" s="1"/>
  <c r="F29" i="1"/>
  <c r="AM29" i="1" s="1"/>
  <c r="AM74" i="1" s="1"/>
  <c r="AL23" i="1"/>
  <c r="AL68" i="1" s="1"/>
  <c r="AL40" i="1"/>
  <c r="AL85" i="1" s="1"/>
  <c r="BA23" i="1"/>
  <c r="BA68" i="1" s="1"/>
  <c r="BA28" i="1"/>
  <c r="BA73" i="1" s="1"/>
  <c r="F41" i="1"/>
  <c r="BA16" i="1"/>
  <c r="BA61" i="1" s="1"/>
  <c r="AL16" i="1"/>
  <c r="AL61" i="1" s="1"/>
  <c r="AL39" i="1"/>
  <c r="AL84" i="1" s="1"/>
  <c r="F20" i="1"/>
  <c r="BA19" i="1"/>
  <c r="BA64" i="1" s="1"/>
  <c r="AM44" i="1"/>
  <c r="AM89" i="1" s="1"/>
  <c r="BB44" i="1"/>
  <c r="BB89" i="1" s="1"/>
  <c r="F23" i="1"/>
  <c r="BA22" i="1"/>
  <c r="BA67" i="1" s="1"/>
  <c r="AL22" i="1"/>
  <c r="AL67" i="1" s="1"/>
  <c r="F22" i="1"/>
  <c r="AL21" i="1"/>
  <c r="AL66" i="1" s="1"/>
  <c r="BA21" i="1"/>
  <c r="BA66" i="1" s="1"/>
  <c r="AL37" i="1"/>
  <c r="AL82" i="1" s="1"/>
  <c r="BA37" i="1"/>
  <c r="BA82" i="1" s="1"/>
  <c r="F38" i="1"/>
  <c r="F30" i="1"/>
  <c r="BA29" i="1"/>
  <c r="BA74" i="1" s="1"/>
  <c r="AL29" i="1"/>
  <c r="AL74" i="1" s="1"/>
  <c r="F35" i="1"/>
  <c r="AL34" i="1"/>
  <c r="AL79" i="1" s="1"/>
  <c r="BA34" i="1"/>
  <c r="BA79" i="1" s="1"/>
  <c r="BA15" i="1"/>
  <c r="BA60" i="1" s="1"/>
  <c r="AL15" i="1"/>
  <c r="AL60" i="1" s="1"/>
  <c r="F16" i="1"/>
  <c r="G17" i="1" s="1"/>
  <c r="G18" i="1" s="1"/>
  <c r="F19" i="1"/>
  <c r="BA18" i="1"/>
  <c r="BA63" i="1" s="1"/>
  <c r="AL18" i="1"/>
  <c r="AL63" i="1" s="1"/>
  <c r="F31" i="1"/>
  <c r="BA30" i="1"/>
  <c r="BA75" i="1" s="1"/>
  <c r="AL30" i="1"/>
  <c r="AL75" i="1" s="1"/>
  <c r="F39" i="1"/>
  <c r="AL38" i="1"/>
  <c r="AL83" i="1" s="1"/>
  <c r="BA38" i="1"/>
  <c r="BA83" i="1" s="1"/>
  <c r="BB40" i="1"/>
  <c r="BB85" i="1" s="1"/>
  <c r="AM40" i="1"/>
  <c r="AM85" i="1" s="1"/>
  <c r="BB24" i="1"/>
  <c r="BB69" i="1" s="1"/>
  <c r="AM24" i="1"/>
  <c r="AM69" i="1" s="1"/>
  <c r="AM33" i="1"/>
  <c r="AM78" i="1" s="1"/>
  <c r="BB33" i="1"/>
  <c r="BB78" i="1" s="1"/>
  <c r="AM17" i="1"/>
  <c r="AM62" i="1" s="1"/>
  <c r="BB17" i="1"/>
  <c r="BB62" i="1" s="1"/>
  <c r="AM37" i="1"/>
  <c r="AM82" i="1" s="1"/>
  <c r="BB37" i="1"/>
  <c r="BB82" i="1" s="1"/>
  <c r="AM25" i="1" l="1"/>
  <c r="AM70" i="1" s="1"/>
  <c r="G19" i="1"/>
  <c r="AN18" i="1"/>
  <c r="AN63" i="1" s="1"/>
  <c r="BB21" i="1"/>
  <c r="BB66" i="1" s="1"/>
  <c r="AM21" i="1"/>
  <c r="AM66" i="1" s="1"/>
  <c r="AM28" i="1"/>
  <c r="AM73" i="1" s="1"/>
  <c r="BB29" i="1"/>
  <c r="BB74" i="1" s="1"/>
  <c r="BB41" i="1"/>
  <c r="BB86" i="1" s="1"/>
  <c r="AM41" i="1"/>
  <c r="AM86" i="1" s="1"/>
  <c r="AM20" i="1"/>
  <c r="AM65" i="1" s="1"/>
  <c r="BB20" i="1"/>
  <c r="BB65" i="1" s="1"/>
  <c r="BB39" i="1"/>
  <c r="BB84" i="1" s="1"/>
  <c r="AM39" i="1"/>
  <c r="AM84" i="1" s="1"/>
  <c r="BB23" i="1"/>
  <c r="BB68" i="1" s="1"/>
  <c r="AM23" i="1"/>
  <c r="AM68" i="1" s="1"/>
  <c r="AM31" i="1"/>
  <c r="AM76" i="1" s="1"/>
  <c r="BB31" i="1"/>
  <c r="BB76" i="1" s="1"/>
  <c r="BB35" i="1"/>
  <c r="BB80" i="1" s="1"/>
  <c r="AM35" i="1"/>
  <c r="AM80" i="1" s="1"/>
  <c r="BB38" i="1"/>
  <c r="BB83" i="1" s="1"/>
  <c r="AM38" i="1"/>
  <c r="AM83" i="1" s="1"/>
  <c r="AM22" i="1"/>
  <c r="AM67" i="1" s="1"/>
  <c r="BB22" i="1"/>
  <c r="BB67" i="1" s="1"/>
  <c r="BB19" i="1"/>
  <c r="BB64" i="1" s="1"/>
  <c r="AM19" i="1"/>
  <c r="AM64" i="1" s="1"/>
  <c r="BB16" i="1"/>
  <c r="BB61" i="1" s="1"/>
  <c r="AN17" i="1"/>
  <c r="AN62" i="1" s="1"/>
  <c r="AM16" i="1"/>
  <c r="AM61" i="1" s="1"/>
  <c r="BB30" i="1"/>
  <c r="BB75" i="1" s="1"/>
  <c r="AM30" i="1"/>
  <c r="AM75" i="1" s="1"/>
  <c r="AX49" i="1" l="1"/>
  <c r="AX48" i="1"/>
  <c r="G20" i="1"/>
  <c r="AN19" i="1"/>
  <c r="AN64" i="1" s="1"/>
  <c r="AX50" i="1" l="1"/>
  <c r="AX51" i="1" s="1"/>
  <c r="G21" i="1"/>
  <c r="AN20" i="1"/>
  <c r="AN65" i="1" s="1"/>
  <c r="G22" i="1" l="1"/>
  <c r="AN21" i="1"/>
  <c r="AN66" i="1" s="1"/>
  <c r="G23" i="1" l="1"/>
  <c r="AN22" i="1"/>
  <c r="AN67" i="1" s="1"/>
  <c r="G24" i="1" l="1"/>
  <c r="AN23" i="1"/>
  <c r="AN68" i="1" s="1"/>
  <c r="G25" i="1" l="1"/>
  <c r="AN24" i="1"/>
  <c r="AN69" i="1" s="1"/>
  <c r="G26" i="1" l="1"/>
  <c r="AN25" i="1"/>
  <c r="AN70" i="1" s="1"/>
  <c r="G27" i="1" l="1"/>
  <c r="AN26" i="1"/>
  <c r="AN71" i="1" s="1"/>
  <c r="G28" i="1" l="1"/>
  <c r="AN27" i="1"/>
  <c r="AN72" i="1" s="1"/>
  <c r="G29" i="1" l="1"/>
  <c r="AN28" i="1"/>
  <c r="AN73" i="1" s="1"/>
  <c r="G30" i="1" l="1"/>
  <c r="AN29" i="1"/>
  <c r="AN74" i="1" s="1"/>
  <c r="G31" i="1" l="1"/>
  <c r="AN30" i="1"/>
  <c r="AN75" i="1" s="1"/>
  <c r="G32" i="1" l="1"/>
  <c r="AN31" i="1"/>
  <c r="AN76" i="1" s="1"/>
  <c r="G33" i="1" l="1"/>
  <c r="AN32" i="1"/>
  <c r="AN77" i="1" s="1"/>
  <c r="G34" i="1" l="1"/>
  <c r="AN33" i="1"/>
  <c r="AN78" i="1" s="1"/>
  <c r="G35" i="1" l="1"/>
  <c r="AN34" i="1"/>
  <c r="AN79" i="1" s="1"/>
  <c r="G36" i="1" l="1"/>
  <c r="AN35" i="1"/>
  <c r="AN80" i="1" s="1"/>
  <c r="G37" i="1" l="1"/>
  <c r="AN36" i="1"/>
  <c r="AN81" i="1" s="1"/>
  <c r="G38" i="1" l="1"/>
  <c r="AN37" i="1"/>
  <c r="AN82" i="1" s="1"/>
  <c r="G39" i="1" l="1"/>
  <c r="AN38" i="1"/>
  <c r="AN83" i="1" s="1"/>
  <c r="G40" i="1" l="1"/>
  <c r="AN39" i="1"/>
  <c r="AN84" i="1" s="1"/>
  <c r="G41" i="1" l="1"/>
  <c r="AN40" i="1"/>
  <c r="AN85" i="1" s="1"/>
  <c r="G42" i="1" l="1"/>
  <c r="AN41" i="1"/>
  <c r="AN86" i="1" s="1"/>
  <c r="G43" i="1" l="1"/>
  <c r="AN42" i="1"/>
  <c r="AN87" i="1" s="1"/>
  <c r="G44" i="1" l="1"/>
  <c r="AN43" i="1"/>
  <c r="AN88" i="1" s="1"/>
  <c r="G45" i="1" l="1"/>
  <c r="AN44" i="1"/>
  <c r="AN89" i="1" s="1"/>
  <c r="AI48" i="1" l="1"/>
  <c r="AI49" i="1"/>
  <c r="AI50" i="1" l="1"/>
  <c r="AI51" i="1" s="1"/>
  <c r="S48" i="1" s="1"/>
</calcChain>
</file>

<file path=xl/sharedStrings.xml><?xml version="1.0" encoding="utf-8"?>
<sst xmlns="http://schemas.openxmlformats.org/spreadsheetml/2006/main" count="30" uniqueCount="25">
  <si>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</si>
  <si>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</si>
  <si>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</si>
  <si>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</si>
  <si>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</si>
  <si>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</si>
  <si>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</si>
  <si>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</si>
  <si>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</si>
  <si>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</si>
  <si>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mat</t>
  </si>
  <si>
    <t>w</t>
  </si>
  <si>
    <t>SSB</t>
  </si>
  <si>
    <t>Fbar</t>
  </si>
  <si>
    <t>RSS</t>
  </si>
  <si>
    <t>logS</t>
  </si>
  <si>
    <t>logq</t>
  </si>
  <si>
    <t>logN</t>
  </si>
  <si>
    <t>logF</t>
  </si>
  <si>
    <t>res2</t>
  </si>
  <si>
    <t>f</t>
  </si>
  <si>
    <t>6+</t>
  </si>
  <si>
    <t>sigma</t>
  </si>
  <si>
    <t>n</t>
  </si>
  <si>
    <t>neglogL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</si>
</sst>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5" borderId="3" xfId="4" applyNumberFormat="1" applyFont="1"/>
    <xf numFmtId="1" fontId="3" fillId="3" borderId="1" xfId="2" applyNumberFormat="1"/>
    <xf numFmtId="2" fontId="0" fillId="5" borderId="3" xfId="4" applyNumberFormat="1" applyFont="1"/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5" borderId="3" xfId="4" applyNumberFormat="1" applyFont="1"/>
    <xf numFmtId="164" fontId="0" fillId="0" borderId="0" xfId="0" applyNumberFormat="1"/>
    <xf numFmtId="164" fontId="3" fillId="3" borderId="1" xfId="2" applyNumberFormat="1"/>
    <xf numFmtId="164" fontId="2" fillId="2" borderId="1" xfId="1" applyNumberFormat="1"/>
    <xf numFmtId="164" fontId="4" fillId="4" borderId="2" xfId="3" applyNumberFormat="1"/>
    <xf numFmtId="2" fontId="4" fillId="6" borderId="2" xfId="3" applyNumberFormat="1" applyFill="1"/>
    <xf numFmtId="2" fontId="3" fillId="3" borderId="1" xfId="2" applyNumberFormat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171450</xdr:colOff>
      <xdr:row>52</xdr:row>
      <xdr:rowOff>47625</xdr:rowOff>
    </xdr:from>
    <xdr:ext cx="3142206" cy="406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𝑡,𝑎)=log〖 𝐶〗_(𝑡,𝑎)−log 𝐶 ̂_(𝑡,𝑎)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179854</xdr:colOff>
      <xdr:row>56</xdr:row>
      <xdr:rowOff>40901</xdr:rowOff>
    </xdr:from>
    <xdr:ext cx="1878784" cy="894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𝑅𝑆𝑆=∑▒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𝑡,𝑎)^2 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202266</xdr:colOff>
      <xdr:row>62</xdr:row>
      <xdr:rowOff>74519</xdr:rowOff>
    </xdr:from>
    <xdr:ext cx="1855316" cy="1091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760384" y="11975166"/>
              <a:ext cx="1855316" cy="109119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𝑀𝐿𝐸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𝑅𝑆𝑆</m:t>
                            </m:r>
                          </m:num>
                          <m:den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760384" y="11975166"/>
              <a:ext cx="1855316" cy="109119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𝜎_𝑀𝐿𝐸</a:t>
              </a:r>
              <a:r>
                <a:rPr lang="en-US" sz="2400" b="0" i="0">
                  <a:latin typeface="Cambria Math" panose="02040503050406030204" pitchFamily="18" charset="0"/>
                </a:rPr>
                <a:t>=√(𝑅𝑆𝑆/𝑛)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235884</xdr:colOff>
      <xdr:row>70</xdr:row>
      <xdr:rowOff>18490</xdr:rowOff>
    </xdr:from>
    <xdr:ext cx="3112647" cy="69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794002" y="13443137"/>
              <a:ext cx="3112647" cy="6938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𝑅𝑆𝑆</m:t>
                        </m:r>
                      </m:num>
                      <m:den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794002" y="13443137"/>
              <a:ext cx="3112647" cy="6938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−log 𝐿=𝑛 log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𝜎+𝑅𝑆𝑆/(2𝜎^2 )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U12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  <col min="56" max="56" width="5.140625" bestFit="1" customWidth="1"/>
    <col min="57" max="62" width="3.7109375" style="1" bestFit="1" customWidth="1"/>
    <col min="64" max="64" width="5.140625" bestFit="1" customWidth="1"/>
    <col min="65" max="70" width="3.7109375" style="1" bestFit="1" customWidth="1"/>
    <col min="72" max="72" width="4.28515625" style="3" bestFit="1" customWidth="1"/>
    <col min="73" max="73" width="5.140625" style="1" bestFit="1" customWidth="1"/>
  </cols>
  <sheetData>
    <row r="8" spans="1:73" x14ac:dyDescent="0.25">
      <c r="I8" t="s">
        <v>0</v>
      </c>
      <c r="K8" s="11">
        <f>EXP(K54)</f>
        <v>1.2210651604218674</v>
      </c>
      <c r="L8" s="11">
        <f t="shared" ref="L8:P8" si="0">EXP(L54)</f>
        <v>5.0258371183686785</v>
      </c>
      <c r="M8" s="11">
        <f t="shared" si="0"/>
        <v>6.2459447850169179</v>
      </c>
      <c r="N8" s="11">
        <f t="shared" si="0"/>
        <v>4.9689532970790591</v>
      </c>
      <c r="O8" s="11">
        <f t="shared" si="0"/>
        <v>3.8776646129064742</v>
      </c>
      <c r="P8" s="11">
        <f t="shared" si="0"/>
        <v>1</v>
      </c>
      <c r="AW8" t="s">
        <v>1</v>
      </c>
      <c r="AX8" s="6">
        <f>EXP(AX54)</f>
        <v>6.288238834722547E-3</v>
      </c>
      <c r="AY8" s="6">
        <f t="shared" ref="AY8:BB8" si="1">EXP(AY54)</f>
        <v>2.849817592827036E-2</v>
      </c>
      <c r="AZ8" s="6">
        <f t="shared" si="1"/>
        <v>5.4434155493760933E-2</v>
      </c>
      <c r="BA8" s="6">
        <f t="shared" si="1"/>
        <v>5.486260652813793E-2</v>
      </c>
      <c r="BB8" s="6">
        <f t="shared" si="1"/>
        <v>6.614588533019844E-2</v>
      </c>
    </row>
    <row r="11" spans="1:73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8" t="s">
        <v>21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  <c r="BD11" s="2" t="s">
        <v>10</v>
      </c>
      <c r="BE11" s="2">
        <v>1</v>
      </c>
      <c r="BF11" s="2">
        <v>2</v>
      </c>
      <c r="BG11" s="2">
        <v>3</v>
      </c>
      <c r="BH11" s="2">
        <v>4</v>
      </c>
      <c r="BI11" s="2">
        <v>5</v>
      </c>
      <c r="BJ11" s="2">
        <v>6</v>
      </c>
      <c r="BL11" s="2" t="s">
        <v>11</v>
      </c>
      <c r="BM11" s="2">
        <v>1</v>
      </c>
      <c r="BN11" s="2">
        <v>2</v>
      </c>
      <c r="BO11" s="2">
        <v>3</v>
      </c>
      <c r="BP11" s="2">
        <v>4</v>
      </c>
      <c r="BQ11" s="2">
        <v>5</v>
      </c>
      <c r="BR11" s="2">
        <v>6</v>
      </c>
      <c r="BT11" s="2" t="s">
        <v>12</v>
      </c>
      <c r="BU11" s="2" t="s">
        <v>13</v>
      </c>
    </row>
    <row r="12" spans="1:73" x14ac:dyDescent="0.25">
      <c r="A12">
        <v>1983</v>
      </c>
      <c r="B12" s="4">
        <f>EXP(B57)</f>
        <v>889.01692402334425</v>
      </c>
      <c r="C12" s="4">
        <f t="shared" ref="C12:G12" si="2">EXP(C57)</f>
        <v>306.41166821730098</v>
      </c>
      <c r="D12" s="4">
        <f t="shared" si="2"/>
        <v>33.239579857120276</v>
      </c>
      <c r="E12" s="4">
        <f t="shared" si="2"/>
        <v>20.714808155647205</v>
      </c>
      <c r="F12" s="4">
        <f t="shared" si="2"/>
        <v>6.1213444864260724</v>
      </c>
      <c r="G12" s="4">
        <f t="shared" si="2"/>
        <v>16.381654500409262</v>
      </c>
      <c r="I12">
        <v>1983</v>
      </c>
      <c r="J12" s="11">
        <f>EXP(J57)</f>
        <v>0.17546051179886876</v>
      </c>
      <c r="K12" s="13">
        <f>$J12*K$8</f>
        <v>0.21424871798738865</v>
      </c>
      <c r="L12" s="13">
        <f t="shared" ref="L12:P27" si="3">$J12*L$8</f>
        <v>0.88183595300672013</v>
      </c>
      <c r="M12" s="13">
        <f t="shared" si="3"/>
        <v>1.0959166686465438</v>
      </c>
      <c r="N12" s="13">
        <f t="shared" si="3"/>
        <v>0.87185508861016814</v>
      </c>
      <c r="O12" s="13">
        <f t="shared" si="3"/>
        <v>0.6803770175649323</v>
      </c>
      <c r="P12" s="13">
        <f t="shared" si="3"/>
        <v>0.17546051179886876</v>
      </c>
      <c r="R12">
        <v>1983</v>
      </c>
      <c r="S12" s="12">
        <v>1.357</v>
      </c>
      <c r="T12" s="12">
        <v>0.71499999999999997</v>
      </c>
      <c r="U12" s="12">
        <v>0.21199999999999999</v>
      </c>
      <c r="V12" s="12">
        <v>0.2</v>
      </c>
      <c r="W12" s="12">
        <v>0.2</v>
      </c>
      <c r="X12" s="12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96.034235015731483</v>
      </c>
      <c r="AJ12" s="5">
        <f t="shared" ref="AJ12:AN12" si="4">L12/(L12+T12) * C12*(1-EXP(-L12-T12))</f>
        <v>134.94093035674985</v>
      </c>
      <c r="AK12" s="5">
        <f t="shared" si="4"/>
        <v>20.321139948978679</v>
      </c>
      <c r="AL12" s="5">
        <f t="shared" si="4"/>
        <v>11.080743922936144</v>
      </c>
      <c r="AM12" s="5">
        <f t="shared" si="4"/>
        <v>2.769241121784336</v>
      </c>
      <c r="AN12" s="5">
        <f t="shared" si="4"/>
        <v>2.3963756482492302</v>
      </c>
      <c r="AP12">
        <v>1983</v>
      </c>
      <c r="AQ12" s="12">
        <v>3.742</v>
      </c>
      <c r="AR12" s="12">
        <v>14.132</v>
      </c>
      <c r="AS12" s="12">
        <v>1.724</v>
      </c>
      <c r="AT12" s="12">
        <v>0.94199999999999995</v>
      </c>
      <c r="AU12" s="12">
        <v>0.38500000000000001</v>
      </c>
      <c r="AW12">
        <v>1983</v>
      </c>
      <c r="AX12" s="13">
        <f>AX$8*B12</f>
        <v>5.5903507463691771</v>
      </c>
      <c r="AY12" s="13">
        <f t="shared" ref="AY12:BB12" si="5">AY$8*C12</f>
        <v>8.7321736273314521</v>
      </c>
      <c r="AZ12" s="13">
        <f t="shared" si="5"/>
        <v>1.8093684584897689</v>
      </c>
      <c r="BA12" s="13">
        <f t="shared" si="5"/>
        <v>1.1364683691491353</v>
      </c>
      <c r="BB12" s="13">
        <f t="shared" si="5"/>
        <v>0.40490175046578142</v>
      </c>
      <c r="BD12">
        <v>1983</v>
      </c>
      <c r="BE12" s="12">
        <v>2E-3</v>
      </c>
      <c r="BF12" s="12">
        <v>8.4000000000000005E-2</v>
      </c>
      <c r="BG12" s="12">
        <v>0.245</v>
      </c>
      <c r="BH12" s="12">
        <v>0.53800000000000003</v>
      </c>
      <c r="BI12" s="12">
        <v>0.78100000000000003</v>
      </c>
      <c r="BJ12" s="12">
        <v>1</v>
      </c>
      <c r="BL12">
        <v>1983</v>
      </c>
      <c r="BM12" s="12">
        <v>0.40300000000000002</v>
      </c>
      <c r="BN12" s="12">
        <v>0.88200000000000001</v>
      </c>
      <c r="BO12" s="12">
        <v>1.8340000000000001</v>
      </c>
      <c r="BP12" s="12">
        <v>3.88</v>
      </c>
      <c r="BQ12" s="12">
        <v>6.4909999999999997</v>
      </c>
      <c r="BR12" s="12">
        <v>9.3949999999999996</v>
      </c>
      <c r="BT12" s="5">
        <f>SUMPRODUCT(B12:G12,BE12:BJ12,BM12:BR12)</f>
        <v>266.53205725556211</v>
      </c>
      <c r="BU12" s="17">
        <f>AVERAGE(L12:N12)</f>
        <v>0.94986923675447732</v>
      </c>
    </row>
    <row r="13" spans="1:73" x14ac:dyDescent="0.25">
      <c r="A13">
        <v>1984</v>
      </c>
      <c r="B13" s="4">
        <f t="shared" ref="B13:B45" si="6">EXP(B58)</f>
        <v>1902.2340348680475</v>
      </c>
      <c r="C13" s="5">
        <f>B12*EXP(-K12-S12)</f>
        <v>184.72487472272834</v>
      </c>
      <c r="D13" s="5">
        <f t="shared" ref="D13:F13" si="7">C12*EXP(-L12-T12)</f>
        <v>62.059497735778322</v>
      </c>
      <c r="E13" s="5">
        <f t="shared" si="7"/>
        <v>8.9874095730487298</v>
      </c>
      <c r="F13" s="5">
        <f t="shared" si="7"/>
        <v>7.0921867882380241</v>
      </c>
      <c r="G13" s="5">
        <f>F12*EXP(-O12-W12) + G12*EXP(-P12-X12)</f>
        <v>13.79182383935993</v>
      </c>
      <c r="I13">
        <v>1984</v>
      </c>
      <c r="J13" s="11">
        <f t="shared" ref="J13:J44" si="8">EXP(J58)</f>
        <v>0.18072178847961995</v>
      </c>
      <c r="K13" s="13">
        <f t="shared" ref="K13:P44" si="9">$J13*K$8</f>
        <v>0.22067307964159391</v>
      </c>
      <c r="L13" s="13">
        <f t="shared" si="3"/>
        <v>0.90827827263884697</v>
      </c>
      <c r="M13" s="13">
        <f t="shared" si="3"/>
        <v>1.1287783122932127</v>
      </c>
      <c r="N13" s="13">
        <f t="shared" si="3"/>
        <v>0.89799812671983181</v>
      </c>
      <c r="O13" s="13">
        <f t="shared" si="3"/>
        <v>0.70077848396859121</v>
      </c>
      <c r="P13" s="13">
        <f t="shared" si="3"/>
        <v>0.18072178847961995</v>
      </c>
      <c r="R13">
        <v>1984</v>
      </c>
      <c r="S13" s="12">
        <v>1.3440000000000001</v>
      </c>
      <c r="T13" s="12">
        <v>0.71699999999999997</v>
      </c>
      <c r="U13" s="12">
        <v>0.21199999999999999</v>
      </c>
      <c r="V13" s="12">
        <v>0.2</v>
      </c>
      <c r="W13" s="12">
        <v>0.2</v>
      </c>
      <c r="X13" s="12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10">K13/(K13+S13) * B13*(1-EXP(-K13-S13))</f>
        <v>212.16820828148656</v>
      </c>
      <c r="AJ13" s="5">
        <f t="shared" ref="AJ13:AJ44" si="11">L13/(L13+T13) * C13*(1-EXP(-L13-T13))</f>
        <v>82.910496467040659</v>
      </c>
      <c r="AK13" s="5">
        <f t="shared" ref="AK13:AK44" si="12">M13/(M13+U13) * D13*(1-EXP(-M13-U13))</f>
        <v>38.576866719045718</v>
      </c>
      <c r="AL13" s="5">
        <f t="shared" ref="AL13:AL44" si="13">N13/(N13+V13) * E13*(1-EXP(-N13-V13))</f>
        <v>4.8987320055582888</v>
      </c>
      <c r="AM13" s="5">
        <f t="shared" ref="AM13:AM44" si="14">O13/(O13+W13) * F13*(1-EXP(-O13-W13))</f>
        <v>3.2760019191789258</v>
      </c>
      <c r="AN13" s="5">
        <f t="shared" ref="AN13:AN44" si="15">P13/(P13+X13) * G13*(1-EXP(-P13-X13))</f>
        <v>2.072904581066406</v>
      </c>
      <c r="AP13">
        <v>1984</v>
      </c>
      <c r="AQ13" s="12">
        <v>11.153</v>
      </c>
      <c r="AR13" s="12">
        <v>5.4969999999999999</v>
      </c>
      <c r="AS13" s="12">
        <v>2.343</v>
      </c>
      <c r="AT13" s="12">
        <v>0.44900000000000001</v>
      </c>
      <c r="AU13" s="12">
        <v>0.438</v>
      </c>
      <c r="AW13">
        <v>1984</v>
      </c>
      <c r="AX13" s="13">
        <f t="shared" ref="AX13:AX45" si="16">AX$8*B13</f>
        <v>11.96170193078822</v>
      </c>
      <c r="AY13" s="13">
        <f t="shared" ref="AY13:AY45" si="17">AY$8*C13</f>
        <v>5.2643219781760147</v>
      </c>
      <c r="AZ13" s="13">
        <f t="shared" ref="AZ13:AZ45" si="18">AZ$8*D13</f>
        <v>3.3781563496140619</v>
      </c>
      <c r="BA13" s="13">
        <f t="shared" ref="BA13:BA45" si="19">BA$8*E13</f>
        <v>0.49307271511339257</v>
      </c>
      <c r="BB13" s="13">
        <f t="shared" ref="BB13:BB45" si="20">BB$8*F13</f>
        <v>0.46911897403514069</v>
      </c>
      <c r="BD13">
        <v>1984</v>
      </c>
      <c r="BE13" s="12">
        <v>1E-3</v>
      </c>
      <c r="BF13" s="12">
        <v>0.09</v>
      </c>
      <c r="BG13" s="12">
        <v>0.26200000000000001</v>
      </c>
      <c r="BH13" s="12">
        <v>0.54</v>
      </c>
      <c r="BI13" s="12">
        <v>0.78500000000000003</v>
      </c>
      <c r="BJ13" s="12">
        <v>1</v>
      </c>
      <c r="BL13">
        <v>1984</v>
      </c>
      <c r="BM13" s="12">
        <v>0.30499999999999999</v>
      </c>
      <c r="BN13" s="12">
        <v>0.92100000000000004</v>
      </c>
      <c r="BO13" s="12">
        <v>2.1560000000000001</v>
      </c>
      <c r="BP13" s="12">
        <v>3.972</v>
      </c>
      <c r="BQ13" s="12">
        <v>6.19</v>
      </c>
      <c r="BR13" s="12">
        <v>9.577</v>
      </c>
      <c r="BT13" s="5">
        <f t="shared" ref="BT13:BT45" si="21">SUMPRODUCT(B13:G13,BE13:BJ13,BM13:BR13)</f>
        <v>236.77091023806389</v>
      </c>
      <c r="BU13" s="17">
        <f t="shared" ref="BU13:BU44" si="22">AVERAGE(L13:N13)</f>
        <v>0.9783515705506306</v>
      </c>
    </row>
    <row r="14" spans="1:73" x14ac:dyDescent="0.25">
      <c r="A14">
        <v>1985</v>
      </c>
      <c r="B14" s="4">
        <f t="shared" si="6"/>
        <v>403.11066128158478</v>
      </c>
      <c r="C14" s="5">
        <f t="shared" ref="C14:C45" si="23">B13*EXP(-K13-S13)</f>
        <v>397.86438364911362</v>
      </c>
      <c r="D14" s="5">
        <f t="shared" ref="D14:D45" si="24">C13*EXP(-L13-T13)</f>
        <v>36.364363917949987</v>
      </c>
      <c r="E14" s="5">
        <f t="shared" ref="E14:E45" si="25">D13*EXP(-M13-U13)</f>
        <v>16.237368013917855</v>
      </c>
      <c r="F14" s="5">
        <f t="shared" ref="F14:F45" si="26">E13*EXP(-N13-V13)</f>
        <v>2.9976436644572209</v>
      </c>
      <c r="G14" s="5">
        <f t="shared" ref="G14:G45" si="27">F13*EXP(-O13-W13) + G13*EXP(-P13-X13)</f>
        <v>12.306114962320283</v>
      </c>
      <c r="I14">
        <v>1985</v>
      </c>
      <c r="J14" s="11">
        <f t="shared" si="8"/>
        <v>0.17442865247199155</v>
      </c>
      <c r="K14" s="13">
        <f t="shared" si="9"/>
        <v>0.21298875051288252</v>
      </c>
      <c r="L14" s="13">
        <f t="shared" si="3"/>
        <v>0.87664999610076566</v>
      </c>
      <c r="M14" s="13">
        <f t="shared" si="3"/>
        <v>1.0894717322649639</v>
      </c>
      <c r="N14" s="13">
        <f t="shared" si="3"/>
        <v>0.86672782780575974</v>
      </c>
      <c r="O14" s="13">
        <f t="shared" si="3"/>
        <v>0.67637581316760298</v>
      </c>
      <c r="P14" s="13">
        <f t="shared" si="3"/>
        <v>0.17442865247199155</v>
      </c>
      <c r="R14">
        <v>1985</v>
      </c>
      <c r="S14" s="12">
        <v>1.325</v>
      </c>
      <c r="T14" s="12">
        <v>0.71799999999999997</v>
      </c>
      <c r="U14" s="12">
        <v>0.21299999999999999</v>
      </c>
      <c r="V14" s="12">
        <v>0.2</v>
      </c>
      <c r="W14" s="12">
        <v>0.2</v>
      </c>
      <c r="X14" s="12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10"/>
        <v>43.832985585151363</v>
      </c>
      <c r="AJ14" s="5">
        <f t="shared" si="11"/>
        <v>174.32729117537343</v>
      </c>
      <c r="AK14" s="5">
        <f t="shared" si="12"/>
        <v>22.148235953925035</v>
      </c>
      <c r="AL14" s="5">
        <f t="shared" si="13"/>
        <v>8.6528804351458071</v>
      </c>
      <c r="AM14" s="5">
        <f t="shared" si="14"/>
        <v>1.3504411148940416</v>
      </c>
      <c r="AN14" s="5">
        <f t="shared" si="15"/>
        <v>1.7904682881728928</v>
      </c>
      <c r="AP14">
        <v>1985</v>
      </c>
      <c r="AQ14" s="12">
        <v>0.54400000000000004</v>
      </c>
      <c r="AR14" s="12">
        <v>14.311999999999999</v>
      </c>
      <c r="AS14" s="12">
        <v>1.968</v>
      </c>
      <c r="AT14" s="12">
        <v>0.74199999999999999</v>
      </c>
      <c r="AU14" s="12">
        <v>0.24</v>
      </c>
      <c r="AW14">
        <v>1985</v>
      </c>
      <c r="AX14" s="13">
        <f t="shared" si="16"/>
        <v>2.5348561149615478</v>
      </c>
      <c r="AY14" s="13">
        <f t="shared" si="17"/>
        <v>11.338409200825293</v>
      </c>
      <c r="AZ14" s="13">
        <f t="shared" si="18"/>
        <v>1.9794634399413991</v>
      </c>
      <c r="BA14" s="13">
        <f t="shared" si="19"/>
        <v>0.8908243324001478</v>
      </c>
      <c r="BB14" s="13">
        <f t="shared" si="20"/>
        <v>0.19828179408998317</v>
      </c>
      <c r="BD14">
        <v>1985</v>
      </c>
      <c r="BE14" s="12">
        <v>1E-3</v>
      </c>
      <c r="BF14" s="12">
        <v>9.6000000000000002E-2</v>
      </c>
      <c r="BG14" s="12">
        <v>0.28299999999999997</v>
      </c>
      <c r="BH14" s="12">
        <v>0.54900000000000004</v>
      </c>
      <c r="BI14" s="12">
        <v>0.79100000000000004</v>
      </c>
      <c r="BJ14" s="12">
        <v>1</v>
      </c>
      <c r="BL14">
        <v>1985</v>
      </c>
      <c r="BM14" s="12">
        <v>0.314</v>
      </c>
      <c r="BN14" s="12">
        <v>0.8</v>
      </c>
      <c r="BO14" s="12">
        <v>2.1320000000000001</v>
      </c>
      <c r="BP14" s="12">
        <v>4.1639999999999997</v>
      </c>
      <c r="BQ14" s="12">
        <v>6.3239999999999998</v>
      </c>
      <c r="BR14" s="12">
        <v>9.4949999999999992</v>
      </c>
      <c r="BT14" s="5">
        <f t="shared" si="21"/>
        <v>221.58405290068453</v>
      </c>
      <c r="BU14" s="17">
        <f t="shared" si="22"/>
        <v>0.94428318539049638</v>
      </c>
    </row>
    <row r="15" spans="1:73" x14ac:dyDescent="0.25">
      <c r="A15">
        <v>1986</v>
      </c>
      <c r="B15" s="4">
        <f t="shared" si="6"/>
        <v>1940.329041770568</v>
      </c>
      <c r="C15" s="5">
        <f t="shared" si="23"/>
        <v>86.593293256184836</v>
      </c>
      <c r="D15" s="5">
        <f t="shared" si="24"/>
        <v>80.758337416823551</v>
      </c>
      <c r="E15" s="5">
        <f t="shared" si="25"/>
        <v>9.8859795824984271</v>
      </c>
      <c r="F15" s="5">
        <f t="shared" si="26"/>
        <v>5.5878099234458656</v>
      </c>
      <c r="G15" s="5">
        <f t="shared" si="27"/>
        <v>9.7105803888348134</v>
      </c>
      <c r="I15">
        <v>1986</v>
      </c>
      <c r="J15" s="11">
        <f t="shared" si="8"/>
        <v>0.20388148411429866</v>
      </c>
      <c r="K15" s="13">
        <f t="shared" si="9"/>
        <v>0.2489525771070745</v>
      </c>
      <c r="L15" s="13">
        <f t="shared" si="3"/>
        <v>1.0246751306097364</v>
      </c>
      <c r="M15" s="13">
        <f t="shared" si="3"/>
        <v>1.2734324924652132</v>
      </c>
      <c r="N15" s="13">
        <f t="shared" si="3"/>
        <v>1.013077572703116</v>
      </c>
      <c r="O15" s="13">
        <f t="shared" si="3"/>
        <v>0.79058401617686935</v>
      </c>
      <c r="P15" s="13">
        <f t="shared" si="3"/>
        <v>0.20388148411429866</v>
      </c>
      <c r="R15">
        <v>1986</v>
      </c>
      <c r="S15" s="12">
        <v>1.3009999999999999</v>
      </c>
      <c r="T15" s="12">
        <v>0.71799999999999997</v>
      </c>
      <c r="U15" s="12">
        <v>0.21299999999999999</v>
      </c>
      <c r="V15" s="12">
        <v>0.2</v>
      </c>
      <c r="W15" s="12">
        <v>0.2</v>
      </c>
      <c r="X15" s="12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10"/>
        <v>245.50343861811163</v>
      </c>
      <c r="AJ15" s="5">
        <f t="shared" si="11"/>
        <v>42.003053402817301</v>
      </c>
      <c r="AK15" s="5">
        <f t="shared" si="12"/>
        <v>53.537626950625381</v>
      </c>
      <c r="AL15" s="5">
        <f t="shared" si="13"/>
        <v>5.8017038136242656</v>
      </c>
      <c r="AM15" s="5">
        <f t="shared" si="14"/>
        <v>2.8034997652483171</v>
      </c>
      <c r="AN15" s="5">
        <f t="shared" si="15"/>
        <v>1.6288045790227963</v>
      </c>
      <c r="AP15">
        <v>1986</v>
      </c>
      <c r="AQ15" s="12">
        <v>11.082000000000001</v>
      </c>
      <c r="AR15" s="12">
        <v>2.2839999999999998</v>
      </c>
      <c r="AS15" s="12">
        <v>3.3380000000000001</v>
      </c>
      <c r="AT15" s="12">
        <v>0.88300000000000001</v>
      </c>
      <c r="AU15" s="12">
        <v>0.44900000000000001</v>
      </c>
      <c r="AW15">
        <v>1986</v>
      </c>
      <c r="AX15" s="13">
        <f t="shared" si="16"/>
        <v>12.201252432601672</v>
      </c>
      <c r="AY15" s="13">
        <f t="shared" si="17"/>
        <v>2.4677509054230629</v>
      </c>
      <c r="AZ15" s="13">
        <f t="shared" si="18"/>
        <v>4.3960118963649846</v>
      </c>
      <c r="BA15" s="13">
        <f t="shared" si="19"/>
        <v>0.54237060797981651</v>
      </c>
      <c r="BB15" s="13">
        <f t="shared" si="20"/>
        <v>0.36961063444319514</v>
      </c>
      <c r="BD15">
        <v>1986</v>
      </c>
      <c r="BE15" s="12">
        <v>1E-3</v>
      </c>
      <c r="BF15" s="12">
        <v>0.10299999999999999</v>
      </c>
      <c r="BG15" s="12">
        <v>0.309</v>
      </c>
      <c r="BH15" s="12">
        <v>0.56399999999999995</v>
      </c>
      <c r="BI15" s="12">
        <v>0.8</v>
      </c>
      <c r="BJ15" s="12">
        <v>1</v>
      </c>
      <c r="BL15">
        <v>1986</v>
      </c>
      <c r="BM15" s="12">
        <v>0.29299999999999998</v>
      </c>
      <c r="BN15" s="12">
        <v>0.78200000000000003</v>
      </c>
      <c r="BO15" s="12">
        <v>1.8220000000000001</v>
      </c>
      <c r="BP15" s="12">
        <v>3.504</v>
      </c>
      <c r="BQ15" s="12">
        <v>6.23</v>
      </c>
      <c r="BR15" s="12">
        <v>9.7509999999999994</v>
      </c>
      <c r="BT15" s="5">
        <f t="shared" si="21"/>
        <v>195.08478275262075</v>
      </c>
      <c r="BU15" s="17">
        <f t="shared" si="22"/>
        <v>1.1037283985926887</v>
      </c>
    </row>
    <row r="16" spans="1:73" x14ac:dyDescent="0.25">
      <c r="A16">
        <v>1987</v>
      </c>
      <c r="B16" s="4">
        <f t="shared" si="6"/>
        <v>669.38804185129823</v>
      </c>
      <c r="C16" s="5">
        <f t="shared" si="23"/>
        <v>411.85043834912392</v>
      </c>
      <c r="D16" s="5">
        <f t="shared" si="24"/>
        <v>15.158284844098313</v>
      </c>
      <c r="E16" s="5">
        <f t="shared" si="25"/>
        <v>18.265768128887963</v>
      </c>
      <c r="F16" s="5">
        <f t="shared" si="26"/>
        <v>2.9389135636594061</v>
      </c>
      <c r="G16" s="5">
        <f t="shared" si="27"/>
        <v>8.5590680025401404</v>
      </c>
      <c r="I16">
        <v>1987</v>
      </c>
      <c r="J16" s="11">
        <f t="shared" si="8"/>
        <v>0.17176809150345973</v>
      </c>
      <c r="K16" s="13">
        <f t="shared" si="9"/>
        <v>0.20974003220703005</v>
      </c>
      <c r="L16" s="13">
        <f t="shared" si="3"/>
        <v>0.8632784500294356</v>
      </c>
      <c r="M16" s="13">
        <f t="shared" si="3"/>
        <v>1.072854015358343</v>
      </c>
      <c r="N16" s="13">
        <f t="shared" si="3"/>
        <v>0.85350762460909368</v>
      </c>
      <c r="O16" s="13">
        <f t="shared" si="3"/>
        <v>0.66605905004944699</v>
      </c>
      <c r="P16" s="13">
        <f t="shared" si="3"/>
        <v>0.17176809150345973</v>
      </c>
      <c r="R16">
        <v>1987</v>
      </c>
      <c r="S16" s="12">
        <v>1.274</v>
      </c>
      <c r="T16" s="12">
        <v>0.71799999999999997</v>
      </c>
      <c r="U16" s="12">
        <v>0.214</v>
      </c>
      <c r="V16" s="12">
        <v>0.2</v>
      </c>
      <c r="W16" s="12">
        <v>0.2</v>
      </c>
      <c r="X16" s="12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10"/>
        <v>73.164448601052882</v>
      </c>
      <c r="AJ16" s="5">
        <f t="shared" si="11"/>
        <v>178.59122469461667</v>
      </c>
      <c r="AK16" s="5">
        <f t="shared" si="12"/>
        <v>9.1478093426946838</v>
      </c>
      <c r="AL16" s="5">
        <f t="shared" si="13"/>
        <v>9.6378561343812983</v>
      </c>
      <c r="AM16" s="5">
        <f t="shared" si="14"/>
        <v>1.3095621989746302</v>
      </c>
      <c r="AN16" s="5">
        <f t="shared" si="15"/>
        <v>1.227831294440126</v>
      </c>
      <c r="AP16">
        <v>1987</v>
      </c>
      <c r="AQ16" s="12">
        <v>4.3440000000000003</v>
      </c>
      <c r="AR16" s="12">
        <v>13.888999999999999</v>
      </c>
      <c r="AS16" s="12">
        <v>0.70299999999999996</v>
      </c>
      <c r="AT16" s="12">
        <v>0.74</v>
      </c>
      <c r="AU16" s="12">
        <v>0.219</v>
      </c>
      <c r="AW16">
        <v>1987</v>
      </c>
      <c r="AX16" s="13">
        <f t="shared" si="16"/>
        <v>4.209271880268215</v>
      </c>
      <c r="AY16" s="13">
        <f t="shared" si="17"/>
        <v>11.7369862482086</v>
      </c>
      <c r="AZ16" s="13">
        <f t="shared" si="18"/>
        <v>0.82512843422236726</v>
      </c>
      <c r="BA16" s="13">
        <f t="shared" si="19"/>
        <v>1.0021076497893826</v>
      </c>
      <c r="BB16" s="13">
        <f t="shared" si="20"/>
        <v>0.19439703957717994</v>
      </c>
      <c r="BD16">
        <v>1987</v>
      </c>
      <c r="BE16" s="12">
        <v>1E-3</v>
      </c>
      <c r="BF16" s="12">
        <v>0.11</v>
      </c>
      <c r="BG16" s="12">
        <v>0.33900000000000002</v>
      </c>
      <c r="BH16" s="12">
        <v>0.58599999999999997</v>
      </c>
      <c r="BI16" s="12">
        <v>0.81200000000000006</v>
      </c>
      <c r="BJ16" s="12">
        <v>1</v>
      </c>
      <c r="BL16">
        <v>1987</v>
      </c>
      <c r="BM16" s="12">
        <v>0.437</v>
      </c>
      <c r="BN16" s="12">
        <v>0.77300000000000002</v>
      </c>
      <c r="BO16" s="12">
        <v>1.9550000000000001</v>
      </c>
      <c r="BP16" s="12">
        <v>3.65</v>
      </c>
      <c r="BQ16" s="12">
        <v>6.0519999999999996</v>
      </c>
      <c r="BR16" s="12">
        <v>9.5020000000000007</v>
      </c>
      <c r="BT16" s="5">
        <f t="shared" si="21"/>
        <v>180.19763801559242</v>
      </c>
      <c r="BU16" s="17">
        <f t="shared" si="22"/>
        <v>0.92988002999895747</v>
      </c>
    </row>
    <row r="17" spans="1:73" x14ac:dyDescent="0.25">
      <c r="A17">
        <v>1988</v>
      </c>
      <c r="B17" s="4">
        <f t="shared" si="6"/>
        <v>478.69492389214298</v>
      </c>
      <c r="C17" s="5">
        <f t="shared" si="23"/>
        <v>151.80911244319464</v>
      </c>
      <c r="D17" s="5">
        <f t="shared" si="24"/>
        <v>84.722551669764613</v>
      </c>
      <c r="E17" s="5">
        <f t="shared" si="25"/>
        <v>4.1857806488772171</v>
      </c>
      <c r="F17" s="5">
        <f t="shared" si="26"/>
        <v>6.3695007380646533</v>
      </c>
      <c r="G17" s="5">
        <f t="shared" si="27"/>
        <v>7.1377226197611936</v>
      </c>
      <c r="I17">
        <v>1988</v>
      </c>
      <c r="J17" s="11">
        <f t="shared" si="8"/>
        <v>0.15856099527658846</v>
      </c>
      <c r="K17" s="13">
        <f t="shared" si="9"/>
        <v>0.19361330713405844</v>
      </c>
      <c r="L17" s="13">
        <f t="shared" si="3"/>
        <v>0.79690173558655897</v>
      </c>
      <c r="M17" s="13">
        <f t="shared" si="3"/>
        <v>0.99036322155489986</v>
      </c>
      <c r="N17" s="13">
        <f t="shared" si="3"/>
        <v>0.78788218026774137</v>
      </c>
      <c r="O17" s="13">
        <f t="shared" si="3"/>
        <v>0.61484636037125762</v>
      </c>
      <c r="P17" s="13">
        <f t="shared" si="3"/>
        <v>0.15856099527658846</v>
      </c>
      <c r="R17">
        <v>1988</v>
      </c>
      <c r="S17" s="12">
        <v>1.2470000000000001</v>
      </c>
      <c r="T17" s="12">
        <v>0.71799999999999997</v>
      </c>
      <c r="U17" s="12">
        <v>0.215</v>
      </c>
      <c r="V17" s="12">
        <v>0.2</v>
      </c>
      <c r="W17" s="12">
        <v>0.2</v>
      </c>
      <c r="X17" s="12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10"/>
        <v>49.101518907242983</v>
      </c>
      <c r="AJ17" s="5">
        <f t="shared" si="11"/>
        <v>62.302793038640388</v>
      </c>
      <c r="AK17" s="5">
        <f t="shared" si="12"/>
        <v>48.756460642971859</v>
      </c>
      <c r="AL17" s="5">
        <f t="shared" si="13"/>
        <v>2.0952706127612526</v>
      </c>
      <c r="AM17" s="5">
        <f t="shared" si="14"/>
        <v>2.6784256305706631</v>
      </c>
      <c r="AN17" s="5">
        <f t="shared" si="15"/>
        <v>0.95108534706177172</v>
      </c>
      <c r="AP17">
        <v>1988</v>
      </c>
      <c r="AQ17" s="12">
        <v>2.5369999999999999</v>
      </c>
      <c r="AR17" s="12">
        <v>3.3769999999999998</v>
      </c>
      <c r="AS17" s="12">
        <v>3.512</v>
      </c>
      <c r="AT17" s="12">
        <v>0.184</v>
      </c>
      <c r="AU17" s="12">
        <v>0.35899999999999999</v>
      </c>
      <c r="AW17">
        <v>1988</v>
      </c>
      <c r="AX17" s="13">
        <f t="shared" si="16"/>
        <v>3.0101480104031273</v>
      </c>
      <c r="AY17" s="13">
        <f t="shared" si="17"/>
        <v>4.326282793920738</v>
      </c>
      <c r="AZ17" s="13">
        <f t="shared" si="18"/>
        <v>4.6118005514201617</v>
      </c>
      <c r="BA17" s="13">
        <f t="shared" si="19"/>
        <v>0.22964283675244462</v>
      </c>
      <c r="BB17" s="13">
        <f t="shared" si="20"/>
        <v>0.42131626543063888</v>
      </c>
      <c r="BD17">
        <v>1988</v>
      </c>
      <c r="BE17" s="12">
        <v>1E-3</v>
      </c>
      <c r="BF17" s="12">
        <v>0.11700000000000001</v>
      </c>
      <c r="BG17" s="12">
        <v>0.371</v>
      </c>
      <c r="BH17" s="12">
        <v>0.61199999999999999</v>
      </c>
      <c r="BI17" s="12">
        <v>0.82499999999999996</v>
      </c>
      <c r="BJ17" s="12">
        <v>1</v>
      </c>
      <c r="BL17">
        <v>1988</v>
      </c>
      <c r="BM17" s="12">
        <v>0.46600000000000003</v>
      </c>
      <c r="BN17" s="12">
        <v>0.753</v>
      </c>
      <c r="BO17" s="12">
        <v>1.9750000000000001</v>
      </c>
      <c r="BP17" s="12">
        <v>3.1869999999999998</v>
      </c>
      <c r="BQ17" s="12">
        <v>5.992</v>
      </c>
      <c r="BR17" s="12">
        <v>9.3480000000000008</v>
      </c>
      <c r="BT17" s="5">
        <f t="shared" si="21"/>
        <v>182.05048987211507</v>
      </c>
      <c r="BU17" s="17">
        <f t="shared" si="22"/>
        <v>0.85838237913640014</v>
      </c>
    </row>
    <row r="18" spans="1:73" x14ac:dyDescent="0.25">
      <c r="A18">
        <v>1989</v>
      </c>
      <c r="B18" s="4">
        <f t="shared" si="6"/>
        <v>878.83801604265602</v>
      </c>
      <c r="C18" s="5">
        <f t="shared" si="23"/>
        <v>113.34657782370462</v>
      </c>
      <c r="D18" s="5">
        <f t="shared" si="24"/>
        <v>33.372164584552749</v>
      </c>
      <c r="E18" s="5">
        <f t="shared" si="25"/>
        <v>25.38145014949837</v>
      </c>
      <c r="F18" s="5">
        <f t="shared" si="26"/>
        <v>1.5586359399029421</v>
      </c>
      <c r="G18" s="5">
        <f t="shared" si="27"/>
        <v>7.8068159627919043</v>
      </c>
      <c r="I18">
        <v>1989</v>
      </c>
      <c r="J18" s="11">
        <f t="shared" si="8"/>
        <v>0.19255671456255902</v>
      </c>
      <c r="K18" s="13">
        <f t="shared" si="9"/>
        <v>0.23512429555763886</v>
      </c>
      <c r="L18" s="13">
        <f t="shared" si="3"/>
        <v>0.96775868343963178</v>
      </c>
      <c r="M18" s="13">
        <f t="shared" si="3"/>
        <v>1.2026986071420067</v>
      </c>
      <c r="N18" s="13">
        <f t="shared" si="3"/>
        <v>0.95680532170033894</v>
      </c>
      <c r="O18" s="13">
        <f t="shared" si="3"/>
        <v>0.74667035803676785</v>
      </c>
      <c r="P18" s="13">
        <f t="shared" si="3"/>
        <v>0.19255671456255902</v>
      </c>
      <c r="R18">
        <v>1989</v>
      </c>
      <c r="S18" s="12">
        <v>1.22</v>
      </c>
      <c r="T18" s="12">
        <v>0.72</v>
      </c>
      <c r="U18" s="12">
        <v>0.215</v>
      </c>
      <c r="V18" s="12">
        <v>0.2</v>
      </c>
      <c r="W18" s="12">
        <v>0.2</v>
      </c>
      <c r="X18" s="12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10"/>
        <v>108.8657560368562</v>
      </c>
      <c r="AJ18" s="5">
        <f t="shared" si="11"/>
        <v>52.973437135724637</v>
      </c>
      <c r="AK18" s="5">
        <f t="shared" si="12"/>
        <v>21.452169388940614</v>
      </c>
      <c r="AL18" s="5">
        <f t="shared" si="13"/>
        <v>14.391100066038653</v>
      </c>
      <c r="AM18" s="5">
        <f t="shared" si="14"/>
        <v>0.75232297902068712</v>
      </c>
      <c r="AN18" s="5">
        <f t="shared" si="15"/>
        <v>1.2432972571575325</v>
      </c>
      <c r="AP18">
        <v>1989</v>
      </c>
      <c r="AQ18" s="12">
        <v>8.3620000000000001</v>
      </c>
      <c r="AR18" s="12">
        <v>3.2469999999999999</v>
      </c>
      <c r="AS18" s="12">
        <v>2.6219999999999999</v>
      </c>
      <c r="AT18" s="12">
        <v>1.0920000000000001</v>
      </c>
      <c r="AU18" s="12">
        <v>0.154</v>
      </c>
      <c r="AW18">
        <v>1989</v>
      </c>
      <c r="AX18" s="13">
        <f t="shared" si="16"/>
        <v>5.5263433419099464</v>
      </c>
      <c r="AY18" s="13">
        <f t="shared" si="17"/>
        <v>3.2301707156873221</v>
      </c>
      <c r="AZ18" s="13">
        <f t="shared" si="18"/>
        <v>1.8165855961589261</v>
      </c>
      <c r="BA18" s="13">
        <f t="shared" si="19"/>
        <v>1.3924925126654768</v>
      </c>
      <c r="BB18" s="13">
        <f t="shared" si="20"/>
        <v>0.10309735415234608</v>
      </c>
      <c r="BD18">
        <v>1989</v>
      </c>
      <c r="BE18" s="12">
        <v>1E-3</v>
      </c>
      <c r="BF18" s="12">
        <v>0.124</v>
      </c>
      <c r="BG18" s="12">
        <v>0.40200000000000002</v>
      </c>
      <c r="BH18" s="12">
        <v>0.64300000000000002</v>
      </c>
      <c r="BI18" s="12">
        <v>0.84</v>
      </c>
      <c r="BJ18" s="12">
        <v>1</v>
      </c>
      <c r="BL18">
        <v>1989</v>
      </c>
      <c r="BM18" s="12">
        <v>0.36399999999999999</v>
      </c>
      <c r="BN18" s="12">
        <v>0.93200000000000005</v>
      </c>
      <c r="BO18" s="12">
        <v>1.81</v>
      </c>
      <c r="BP18" s="12">
        <v>3.585</v>
      </c>
      <c r="BQ18" s="12">
        <v>5.2729999999999997</v>
      </c>
      <c r="BR18" s="12">
        <v>8.8209999999999997</v>
      </c>
      <c r="BT18" s="5">
        <f t="shared" si="21"/>
        <v>171.97718640726691</v>
      </c>
      <c r="BU18" s="17">
        <f t="shared" si="22"/>
        <v>1.0424208707606593</v>
      </c>
    </row>
    <row r="19" spans="1:73" x14ac:dyDescent="0.25">
      <c r="A19">
        <v>1990</v>
      </c>
      <c r="B19" s="4">
        <f t="shared" si="6"/>
        <v>357.89400216897582</v>
      </c>
      <c r="C19" s="5">
        <f t="shared" si="23"/>
        <v>205.0956186958604</v>
      </c>
      <c r="D19" s="5">
        <f t="shared" si="24"/>
        <v>20.961585524082626</v>
      </c>
      <c r="E19" s="5">
        <f t="shared" si="25"/>
        <v>8.0851055638844258</v>
      </c>
      <c r="F19" s="5">
        <f t="shared" si="26"/>
        <v>7.9821937240313998</v>
      </c>
      <c r="G19" s="5">
        <f t="shared" si="27"/>
        <v>5.8769606300720048</v>
      </c>
      <c r="I19">
        <v>1990</v>
      </c>
      <c r="J19" s="11">
        <f t="shared" si="8"/>
        <v>0.16328424409630829</v>
      </c>
      <c r="K19" s="13">
        <f t="shared" si="9"/>
        <v>0.19938070171182204</v>
      </c>
      <c r="L19" s="13">
        <f t="shared" si="3"/>
        <v>0.82064001482399795</v>
      </c>
      <c r="M19" s="13">
        <f t="shared" si="3"/>
        <v>1.0198643728887662</v>
      </c>
      <c r="N19" s="13">
        <f t="shared" si="3"/>
        <v>0.81135178306341293</v>
      </c>
      <c r="O19" s="13">
        <f t="shared" si="3"/>
        <v>0.63316153517743756</v>
      </c>
      <c r="P19" s="13">
        <f t="shared" si="3"/>
        <v>0.16328424409630829</v>
      </c>
      <c r="R19">
        <v>1990</v>
      </c>
      <c r="S19" s="12">
        <v>1.196</v>
      </c>
      <c r="T19" s="12">
        <v>0.72199999999999998</v>
      </c>
      <c r="U19" s="12">
        <v>0.216</v>
      </c>
      <c r="V19" s="12">
        <v>0.2</v>
      </c>
      <c r="W19" s="12">
        <v>0.2</v>
      </c>
      <c r="X19" s="12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10"/>
        <v>38.469234644295781</v>
      </c>
      <c r="AJ19" s="5">
        <f t="shared" si="11"/>
        <v>85.776584295627771</v>
      </c>
      <c r="AK19" s="5">
        <f t="shared" si="12"/>
        <v>12.271482550930161</v>
      </c>
      <c r="AL19" s="5">
        <f t="shared" si="13"/>
        <v>4.1270160899301036</v>
      </c>
      <c r="AM19" s="5">
        <f t="shared" si="14"/>
        <v>3.4293151420101324</v>
      </c>
      <c r="AN19" s="5">
        <f t="shared" si="15"/>
        <v>0.80463041414413949</v>
      </c>
      <c r="AP19">
        <v>1990</v>
      </c>
      <c r="AQ19" s="12">
        <v>1.77</v>
      </c>
      <c r="AR19" s="12">
        <v>7.0579999999999998</v>
      </c>
      <c r="AS19" s="12">
        <v>1.1479999999999999</v>
      </c>
      <c r="AT19" s="12">
        <v>0.42699999999999999</v>
      </c>
      <c r="AU19" s="12">
        <v>0.48699999999999999</v>
      </c>
      <c r="AW19">
        <v>1990</v>
      </c>
      <c r="AX19" s="13">
        <f t="shared" si="16"/>
        <v>2.2505229631532293</v>
      </c>
      <c r="AY19" s="13">
        <f t="shared" si="17"/>
        <v>5.844851023712085</v>
      </c>
      <c r="AZ19" s="13">
        <f t="shared" si="18"/>
        <v>1.141026205813682</v>
      </c>
      <c r="BA19" s="13">
        <f t="shared" si="19"/>
        <v>0.44356996528984999</v>
      </c>
      <c r="BB19" s="13">
        <f t="shared" si="20"/>
        <v>0.52798927075321067</v>
      </c>
      <c r="BD19">
        <v>1990</v>
      </c>
      <c r="BE19" s="12">
        <v>2E-3</v>
      </c>
      <c r="BF19" s="12">
        <v>0.13200000000000001</v>
      </c>
      <c r="BG19" s="12">
        <v>0.43099999999999999</v>
      </c>
      <c r="BH19" s="12">
        <v>0.67500000000000004</v>
      </c>
      <c r="BI19" s="12">
        <v>0.85599999999999998</v>
      </c>
      <c r="BJ19" s="12">
        <v>1</v>
      </c>
      <c r="BL19">
        <v>1990</v>
      </c>
      <c r="BM19" s="12">
        <v>0.38200000000000001</v>
      </c>
      <c r="BN19" s="12">
        <v>0.69</v>
      </c>
      <c r="BO19" s="12">
        <v>2.165</v>
      </c>
      <c r="BP19" s="12">
        <v>3.7909999999999999</v>
      </c>
      <c r="BQ19" s="12">
        <v>5.931</v>
      </c>
      <c r="BR19" s="12">
        <v>9.7690000000000001</v>
      </c>
      <c r="BT19" s="5">
        <f t="shared" si="21"/>
        <v>157.13940367152588</v>
      </c>
      <c r="BU19" s="17">
        <f t="shared" si="22"/>
        <v>0.88395205692539236</v>
      </c>
    </row>
    <row r="20" spans="1:73" x14ac:dyDescent="0.25">
      <c r="A20">
        <v>1991</v>
      </c>
      <c r="B20" s="4">
        <f t="shared" si="6"/>
        <v>387.66184137865935</v>
      </c>
      <c r="C20" s="5">
        <f t="shared" si="23"/>
        <v>88.664196217844776</v>
      </c>
      <c r="D20" s="5">
        <f t="shared" si="24"/>
        <v>43.852699901877124</v>
      </c>
      <c r="E20" s="5">
        <f t="shared" si="25"/>
        <v>6.0910904951570082</v>
      </c>
      <c r="F20" s="5">
        <f t="shared" si="26"/>
        <v>2.9407709258030446</v>
      </c>
      <c r="G20" s="5">
        <f t="shared" si="27"/>
        <v>7.5564153979932325</v>
      </c>
      <c r="I20">
        <v>1991</v>
      </c>
      <c r="J20" s="11">
        <f t="shared" si="8"/>
        <v>0.18100607148990319</v>
      </c>
      <c r="K20" s="13">
        <f t="shared" si="9"/>
        <v>0.22102020772115064</v>
      </c>
      <c r="L20" s="13">
        <f t="shared" si="3"/>
        <v>0.90970703274405007</v>
      </c>
      <c r="M20" s="13">
        <f t="shared" si="3"/>
        <v>1.1305539282787602</v>
      </c>
      <c r="N20" s="13">
        <f t="shared" si="3"/>
        <v>0.89941071572108233</v>
      </c>
      <c r="O20" s="13">
        <f t="shared" si="3"/>
        <v>0.70188083813761704</v>
      </c>
      <c r="P20" s="13">
        <f t="shared" si="3"/>
        <v>0.18100607148990319</v>
      </c>
      <c r="R20">
        <v>1991</v>
      </c>
      <c r="S20" s="12">
        <v>1.1739999999999999</v>
      </c>
      <c r="T20" s="12">
        <v>0.72299999999999998</v>
      </c>
      <c r="U20" s="12">
        <v>0.216</v>
      </c>
      <c r="V20" s="12">
        <v>0.2</v>
      </c>
      <c r="W20" s="12">
        <v>0.2</v>
      </c>
      <c r="X20" s="12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10"/>
        <v>46.19784150906365</v>
      </c>
      <c r="AJ20" s="5">
        <f t="shared" si="11"/>
        <v>39.748582931910668</v>
      </c>
      <c r="AK20" s="5">
        <f t="shared" si="12"/>
        <v>27.240574150723372</v>
      </c>
      <c r="AL20" s="5">
        <f t="shared" si="13"/>
        <v>3.3233429258958282</v>
      </c>
      <c r="AM20" s="5">
        <f t="shared" si="14"/>
        <v>1.3598904170831829</v>
      </c>
      <c r="AN20" s="5">
        <f t="shared" si="15"/>
        <v>1.1373607556230834</v>
      </c>
      <c r="AP20">
        <v>1991</v>
      </c>
      <c r="AQ20" s="12">
        <v>1.538</v>
      </c>
      <c r="AR20" s="12">
        <v>2.12</v>
      </c>
      <c r="AS20" s="12">
        <v>1.8740000000000001</v>
      </c>
      <c r="AT20" s="12">
        <v>0.49299999999999999</v>
      </c>
      <c r="AU20" s="12">
        <v>0.27100000000000002</v>
      </c>
      <c r="AW20">
        <v>1991</v>
      </c>
      <c r="AX20" s="13">
        <f t="shared" si="16"/>
        <v>2.4377102456973376</v>
      </c>
      <c r="AY20" s="13">
        <f t="shared" si="17"/>
        <v>2.526767862354824</v>
      </c>
      <c r="AZ20" s="13">
        <f t="shared" si="18"/>
        <v>2.3870846852800143</v>
      </c>
      <c r="BA20" s="13">
        <f t="shared" si="19"/>
        <v>0.3341731011630798</v>
      </c>
      <c r="BB20" s="13">
        <f t="shared" si="20"/>
        <v>0.19451989644054968</v>
      </c>
      <c r="BD20">
        <v>1991</v>
      </c>
      <c r="BE20" s="12">
        <v>2E-3</v>
      </c>
      <c r="BF20" s="12">
        <v>0.14000000000000001</v>
      </c>
      <c r="BG20" s="12">
        <v>0.45400000000000001</v>
      </c>
      <c r="BH20" s="12">
        <v>0.70599999999999996</v>
      </c>
      <c r="BI20" s="12">
        <v>0.872</v>
      </c>
      <c r="BJ20" s="12">
        <v>1</v>
      </c>
      <c r="BL20">
        <v>1991</v>
      </c>
      <c r="BM20" s="12">
        <v>0.39300000000000002</v>
      </c>
      <c r="BN20" s="12">
        <v>0.88900000000000001</v>
      </c>
      <c r="BO20" s="12">
        <v>1.9950000000000001</v>
      </c>
      <c r="BP20" s="12">
        <v>3.9710000000000001</v>
      </c>
      <c r="BQ20" s="12">
        <v>6.0819999999999999</v>
      </c>
      <c r="BR20" s="12">
        <v>8.7089999999999996</v>
      </c>
      <c r="BT20" s="5">
        <f t="shared" si="21"/>
        <v>149.54029659145255</v>
      </c>
      <c r="BU20" s="17">
        <f t="shared" si="22"/>
        <v>0.97989055891463084</v>
      </c>
    </row>
    <row r="21" spans="1:73" x14ac:dyDescent="0.25">
      <c r="A21">
        <v>1992</v>
      </c>
      <c r="B21" s="4">
        <f t="shared" si="6"/>
        <v>818.91830319069084</v>
      </c>
      <c r="C21" s="5">
        <f t="shared" si="23"/>
        <v>96.073469787080683</v>
      </c>
      <c r="D21" s="5">
        <f t="shared" si="24"/>
        <v>17.324975393331336</v>
      </c>
      <c r="E21" s="5">
        <f t="shared" si="25"/>
        <v>11.407629203594597</v>
      </c>
      <c r="F21" s="5">
        <f t="shared" si="26"/>
        <v>2.0287430482328945</v>
      </c>
      <c r="G21" s="5">
        <f t="shared" si="27"/>
        <v>6.3557261464441179</v>
      </c>
      <c r="I21">
        <v>1992</v>
      </c>
      <c r="J21" s="11">
        <f t="shared" si="8"/>
        <v>0.16039236343281377</v>
      </c>
      <c r="K21" s="13">
        <f t="shared" si="9"/>
        <v>0.19584952698553121</v>
      </c>
      <c r="L21" s="13">
        <f t="shared" si="3"/>
        <v>0.80610589364351459</v>
      </c>
      <c r="M21" s="13">
        <f t="shared" si="3"/>
        <v>1.0018018459397213</v>
      </c>
      <c r="N21" s="13">
        <f t="shared" si="3"/>
        <v>0.79698216310578263</v>
      </c>
      <c r="O21" s="13">
        <f t="shared" si="3"/>
        <v>0.62194779186385629</v>
      </c>
      <c r="P21" s="13">
        <f t="shared" si="3"/>
        <v>0.16039236343281377</v>
      </c>
      <c r="R21">
        <v>1992</v>
      </c>
      <c r="S21" s="12">
        <v>1.157</v>
      </c>
      <c r="T21" s="12">
        <v>0.72499999999999998</v>
      </c>
      <c r="U21" s="12">
        <v>0.217</v>
      </c>
      <c r="V21" s="12">
        <v>0.2</v>
      </c>
      <c r="W21" s="12">
        <v>0.2</v>
      </c>
      <c r="X21" s="12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10"/>
        <v>87.906956305548491</v>
      </c>
      <c r="AJ21" s="5">
        <f t="shared" si="11"/>
        <v>39.640782822758027</v>
      </c>
      <c r="AK21" s="5">
        <f t="shared" si="12"/>
        <v>10.031144689602238</v>
      </c>
      <c r="AL21" s="5">
        <f t="shared" si="13"/>
        <v>5.7542926347577863</v>
      </c>
      <c r="AM21" s="5">
        <f t="shared" si="14"/>
        <v>0.86030913942850906</v>
      </c>
      <c r="AN21" s="5">
        <f t="shared" si="15"/>
        <v>0.85593034217944031</v>
      </c>
      <c r="AP21">
        <v>1992</v>
      </c>
      <c r="AQ21" s="12">
        <v>8.1760000000000002</v>
      </c>
      <c r="AR21" s="12">
        <v>2.8439999999999999</v>
      </c>
      <c r="AS21" s="12">
        <v>0.72499999999999998</v>
      </c>
      <c r="AT21" s="12">
        <v>0.49099999999999999</v>
      </c>
      <c r="AU21" s="12">
        <v>0.16400000000000001</v>
      </c>
      <c r="AW21">
        <v>1992</v>
      </c>
      <c r="AX21" s="13">
        <f t="shared" si="16"/>
        <v>5.1495538765887954</v>
      </c>
      <c r="AY21" s="13">
        <f t="shared" si="17"/>
        <v>2.7379186440315926</v>
      </c>
      <c r="AZ21" s="13">
        <f t="shared" si="18"/>
        <v>0.94307040448617996</v>
      </c>
      <c r="BA21" s="13">
        <f t="shared" si="19"/>
        <v>0.62585227241570585</v>
      </c>
      <c r="BB21" s="13">
        <f t="shared" si="20"/>
        <v>0.13419300503285028</v>
      </c>
      <c r="BD21">
        <v>1992</v>
      </c>
      <c r="BE21" s="12">
        <v>3.0000000000000001E-3</v>
      </c>
      <c r="BF21" s="12">
        <v>0.14899999999999999</v>
      </c>
      <c r="BG21" s="12">
        <v>0.47099999999999997</v>
      </c>
      <c r="BH21" s="12">
        <v>0.73399999999999999</v>
      </c>
      <c r="BI21" s="12">
        <v>0.88700000000000001</v>
      </c>
      <c r="BJ21" s="12">
        <v>1</v>
      </c>
      <c r="BL21">
        <v>1992</v>
      </c>
      <c r="BM21" s="12">
        <v>0.39500000000000002</v>
      </c>
      <c r="BN21" s="12">
        <v>0.97</v>
      </c>
      <c r="BO21" s="12">
        <v>2.5459999999999998</v>
      </c>
      <c r="BP21" s="12">
        <v>4.2229999999999999</v>
      </c>
      <c r="BQ21" s="12">
        <v>6.2469999999999999</v>
      </c>
      <c r="BR21" s="12">
        <v>9.4760000000000009</v>
      </c>
      <c r="BT21" s="5">
        <f t="shared" si="21"/>
        <v>142.45976787727804</v>
      </c>
      <c r="BU21" s="17">
        <f t="shared" si="22"/>
        <v>0.86829663422967285</v>
      </c>
    </row>
    <row r="22" spans="1:73" x14ac:dyDescent="0.25">
      <c r="A22">
        <v>1993</v>
      </c>
      <c r="B22" s="4">
        <f t="shared" si="6"/>
        <v>432.71279628807468</v>
      </c>
      <c r="C22" s="5">
        <f t="shared" si="23"/>
        <v>211.69251057754423</v>
      </c>
      <c r="D22" s="5">
        <f t="shared" si="24"/>
        <v>20.780339334658624</v>
      </c>
      <c r="E22" s="5">
        <f t="shared" si="25"/>
        <v>5.1209874349069908</v>
      </c>
      <c r="F22" s="5">
        <f t="shared" si="26"/>
        <v>4.2093161374801742</v>
      </c>
      <c r="G22" s="5">
        <f t="shared" si="27"/>
        <v>5.324284130149298</v>
      </c>
      <c r="I22">
        <v>1993</v>
      </c>
      <c r="J22" s="11">
        <f t="shared" si="8"/>
        <v>0.15828923070399409</v>
      </c>
      <c r="K22" s="13">
        <f t="shared" si="9"/>
        <v>0.19328146488262651</v>
      </c>
      <c r="L22" s="13">
        <f t="shared" si="3"/>
        <v>0.79553589111015655</v>
      </c>
      <c r="M22" s="13">
        <f t="shared" si="3"/>
        <v>0.98866579503995167</v>
      </c>
      <c r="N22" s="13">
        <f t="shared" si="3"/>
        <v>0.78653179479871926</v>
      </c>
      <c r="O22" s="13">
        <f t="shared" si="3"/>
        <v>0.61379254850506682</v>
      </c>
      <c r="P22" s="13">
        <f t="shared" si="3"/>
        <v>0.15828923070399409</v>
      </c>
      <c r="R22">
        <v>1993</v>
      </c>
      <c r="S22" s="12">
        <v>1.1439999999999999</v>
      </c>
      <c r="T22" s="12">
        <v>0.72699999999999998</v>
      </c>
      <c r="U22" s="12">
        <v>0.217</v>
      </c>
      <c r="V22" s="12">
        <v>0.2</v>
      </c>
      <c r="W22" s="12">
        <v>0.2</v>
      </c>
      <c r="X22" s="12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10"/>
        <v>46.120574813883813</v>
      </c>
      <c r="AJ22" s="5">
        <f t="shared" si="11"/>
        <v>86.480213101936272</v>
      </c>
      <c r="AK22" s="5">
        <f t="shared" si="12"/>
        <v>11.936801541588876</v>
      </c>
      <c r="AL22" s="5">
        <f t="shared" si="13"/>
        <v>2.5604607507522616</v>
      </c>
      <c r="AM22" s="5">
        <f t="shared" si="14"/>
        <v>1.7678233366544829</v>
      </c>
      <c r="AN22" s="5">
        <f t="shared" si="15"/>
        <v>0.70832333250001744</v>
      </c>
      <c r="AP22">
        <v>1993</v>
      </c>
      <c r="AQ22" s="12">
        <v>2.8210000000000002</v>
      </c>
      <c r="AR22" s="12">
        <v>7.56</v>
      </c>
      <c r="AS22" s="12">
        <v>0.93200000000000005</v>
      </c>
      <c r="AT22" s="12">
        <v>0.32400000000000001</v>
      </c>
      <c r="AU22" s="12">
        <v>0.249</v>
      </c>
      <c r="AW22">
        <v>1993</v>
      </c>
      <c r="AX22" s="13">
        <f t="shared" si="16"/>
        <v>2.7210014099000577</v>
      </c>
      <c r="AY22" s="13">
        <f t="shared" si="17"/>
        <v>6.0328504091360893</v>
      </c>
      <c r="AZ22" s="13">
        <f t="shared" si="18"/>
        <v>1.1311602225559241</v>
      </c>
      <c r="BA22" s="13">
        <f t="shared" si="19"/>
        <v>0.28095071867684057</v>
      </c>
      <c r="BB22" s="13">
        <f t="shared" si="20"/>
        <v>0.2784289425483174</v>
      </c>
      <c r="BD22">
        <v>1993</v>
      </c>
      <c r="BE22" s="12">
        <v>3.0000000000000001E-3</v>
      </c>
      <c r="BF22" s="12">
        <v>0.158</v>
      </c>
      <c r="BG22" s="12">
        <v>0.48199999999999998</v>
      </c>
      <c r="BH22" s="12">
        <v>0.75700000000000001</v>
      </c>
      <c r="BI22" s="12">
        <v>0.90100000000000002</v>
      </c>
      <c r="BJ22" s="12">
        <v>1</v>
      </c>
      <c r="BL22">
        <v>1993</v>
      </c>
      <c r="BM22" s="12">
        <v>0.32600000000000001</v>
      </c>
      <c r="BN22" s="12">
        <v>0.84599999999999997</v>
      </c>
      <c r="BO22" s="12">
        <v>2.4769999999999999</v>
      </c>
      <c r="BP22" s="12">
        <v>4.5510000000000002</v>
      </c>
      <c r="BQ22" s="12">
        <v>6.54</v>
      </c>
      <c r="BR22" s="12">
        <v>9.1180000000000003</v>
      </c>
      <c r="BT22" s="5">
        <f t="shared" si="21"/>
        <v>144.52238174540739</v>
      </c>
      <c r="BU22" s="17">
        <f t="shared" si="22"/>
        <v>0.8569111603162759</v>
      </c>
    </row>
    <row r="23" spans="1:73" x14ac:dyDescent="0.25">
      <c r="A23">
        <v>1994</v>
      </c>
      <c r="B23" s="4">
        <f t="shared" si="6"/>
        <v>938.72132308313689</v>
      </c>
      <c r="C23" s="5">
        <f t="shared" si="23"/>
        <v>113.61241133500521</v>
      </c>
      <c r="D23" s="5">
        <f t="shared" si="24"/>
        <v>46.182406269351866</v>
      </c>
      <c r="E23" s="5">
        <f t="shared" si="25"/>
        <v>6.2235564530456289</v>
      </c>
      <c r="F23" s="5">
        <f t="shared" si="26"/>
        <v>1.9094504612520025</v>
      </c>
      <c r="G23" s="5">
        <f t="shared" si="27"/>
        <v>5.5864472564849725</v>
      </c>
      <c r="I23">
        <v>1994</v>
      </c>
      <c r="J23" s="11">
        <f t="shared" si="8"/>
        <v>0.18853510006867261</v>
      </c>
      <c r="K23" s="13">
        <f t="shared" si="9"/>
        <v>0.23021364221050655</v>
      </c>
      <c r="L23" s="13">
        <f t="shared" si="3"/>
        <v>0.94754670404048802</v>
      </c>
      <c r="M23" s="13">
        <f t="shared" si="3"/>
        <v>1.1775798250665683</v>
      </c>
      <c r="N23" s="13">
        <f t="shared" si="3"/>
        <v>0.93682210710136105</v>
      </c>
      <c r="O23" s="13">
        <f t="shared" si="3"/>
        <v>0.73107588582707272</v>
      </c>
      <c r="P23" s="13">
        <f t="shared" si="3"/>
        <v>0.18853510006867261</v>
      </c>
      <c r="R23">
        <v>1994</v>
      </c>
      <c r="S23" s="12">
        <v>1.1359999999999999</v>
      </c>
      <c r="T23" s="12">
        <v>0.73</v>
      </c>
      <c r="U23" s="12">
        <v>0.217</v>
      </c>
      <c r="V23" s="12">
        <v>0.2</v>
      </c>
      <c r="W23" s="12">
        <v>0.2</v>
      </c>
      <c r="X23" s="12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10"/>
        <v>117.83221664002983</v>
      </c>
      <c r="AJ23" s="5">
        <f t="shared" si="11"/>
        <v>52.183377707471799</v>
      </c>
      <c r="AK23" s="5">
        <f t="shared" si="12"/>
        <v>29.327675886265556</v>
      </c>
      <c r="AL23" s="5">
        <f t="shared" si="13"/>
        <v>3.483190911718939</v>
      </c>
      <c r="AM23" s="5">
        <f t="shared" si="14"/>
        <v>0.90837594101347585</v>
      </c>
      <c r="AN23" s="5">
        <f t="shared" si="15"/>
        <v>0.87274399446526874</v>
      </c>
      <c r="AP23">
        <v>1994</v>
      </c>
      <c r="AQ23" s="12">
        <v>6.1870000000000003</v>
      </c>
      <c r="AR23" s="12">
        <v>2.0419999999999998</v>
      </c>
      <c r="AS23" s="12">
        <v>1.528</v>
      </c>
      <c r="AT23" s="12">
        <v>0.46500000000000002</v>
      </c>
      <c r="AU23" s="12">
        <v>0.23699999999999999</v>
      </c>
      <c r="AW23">
        <v>1994</v>
      </c>
      <c r="AX23" s="13">
        <f t="shared" si="16"/>
        <v>5.902903878793512</v>
      </c>
      <c r="AY23" s="13">
        <f t="shared" si="17"/>
        <v>3.2377464858599958</v>
      </c>
      <c r="AZ23" s="13">
        <f t="shared" si="18"/>
        <v>2.5139002839419393</v>
      </c>
      <c r="BA23" s="13">
        <f t="shared" si="19"/>
        <v>0.34144052888909604</v>
      </c>
      <c r="BB23" s="13">
        <f t="shared" si="20"/>
        <v>0.12630229125366949</v>
      </c>
      <c r="BD23">
        <v>1994</v>
      </c>
      <c r="BE23" s="12">
        <v>4.0000000000000001E-3</v>
      </c>
      <c r="BF23" s="12">
        <v>0.16700000000000001</v>
      </c>
      <c r="BG23" s="12">
        <v>0.48899999999999999</v>
      </c>
      <c r="BH23" s="12">
        <v>0.77400000000000002</v>
      </c>
      <c r="BI23" s="12">
        <v>0.91300000000000003</v>
      </c>
      <c r="BJ23" s="12">
        <v>1</v>
      </c>
      <c r="BL23">
        <v>1994</v>
      </c>
      <c r="BM23" s="12">
        <v>0.30499999999999999</v>
      </c>
      <c r="BN23" s="12">
        <v>0.78800000000000003</v>
      </c>
      <c r="BO23" s="12">
        <v>2.1880000000000002</v>
      </c>
      <c r="BP23" s="12">
        <v>4.4710000000000001</v>
      </c>
      <c r="BQ23" s="12">
        <v>7.1669999999999998</v>
      </c>
      <c r="BR23" s="12">
        <v>9.0690000000000008</v>
      </c>
      <c r="BT23" s="5">
        <f t="shared" si="21"/>
        <v>150.20309026679715</v>
      </c>
      <c r="BU23" s="17">
        <f t="shared" si="22"/>
        <v>1.0206495454028057</v>
      </c>
    </row>
    <row r="24" spans="1:73" x14ac:dyDescent="0.25">
      <c r="A24">
        <v>1995</v>
      </c>
      <c r="B24" s="4">
        <f t="shared" si="6"/>
        <v>565.97387513577132</v>
      </c>
      <c r="C24" s="5">
        <f t="shared" si="23"/>
        <v>239.44051452745001</v>
      </c>
      <c r="D24" s="5">
        <f t="shared" si="24"/>
        <v>21.226407663012395</v>
      </c>
      <c r="E24" s="5">
        <f t="shared" si="25"/>
        <v>11.450336106070003</v>
      </c>
      <c r="F24" s="5">
        <f t="shared" si="26"/>
        <v>1.9967471135984318</v>
      </c>
      <c r="G24" s="5">
        <f t="shared" si="27"/>
        <v>4.5404579810731995</v>
      </c>
      <c r="I24">
        <v>1995</v>
      </c>
      <c r="J24" s="11">
        <f t="shared" si="8"/>
        <v>0.17191421414368291</v>
      </c>
      <c r="K24" s="13">
        <f t="shared" si="9"/>
        <v>0.20991845747215543</v>
      </c>
      <c r="L24" s="13">
        <f t="shared" si="3"/>
        <v>0.8640128386185032</v>
      </c>
      <c r="M24" s="13">
        <f t="shared" si="3"/>
        <v>1.0737666893010178</v>
      </c>
      <c r="N24" s="13">
        <f t="shared" si="3"/>
        <v>0.85423370118400865</v>
      </c>
      <c r="O24" s="13">
        <f t="shared" si="3"/>
        <v>0.66662566464058493</v>
      </c>
      <c r="P24" s="13">
        <f t="shared" si="3"/>
        <v>0.17191421414368291</v>
      </c>
      <c r="R24">
        <v>1995</v>
      </c>
      <c r="S24" s="12">
        <v>1.129</v>
      </c>
      <c r="T24" s="12">
        <v>0.73399999999999999</v>
      </c>
      <c r="U24" s="12">
        <v>0.218</v>
      </c>
      <c r="V24" s="12">
        <v>0.2</v>
      </c>
      <c r="W24" s="12">
        <v>0.2</v>
      </c>
      <c r="X24" s="12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10"/>
        <v>65.474669311089272</v>
      </c>
      <c r="AJ24" s="5">
        <f t="shared" si="11"/>
        <v>103.27095317364153</v>
      </c>
      <c r="AK24" s="5">
        <f t="shared" si="12"/>
        <v>12.795851403792595</v>
      </c>
      <c r="AL24" s="5">
        <f t="shared" si="13"/>
        <v>6.0450452778769481</v>
      </c>
      <c r="AM24" s="5">
        <f t="shared" si="14"/>
        <v>0.89027911852520047</v>
      </c>
      <c r="AN24" s="5">
        <f t="shared" si="15"/>
        <v>0.65185561399212855</v>
      </c>
      <c r="AP24">
        <v>1995</v>
      </c>
      <c r="AQ24" s="12">
        <v>6.7690000000000001</v>
      </c>
      <c r="AR24" s="12">
        <v>8.7859999999999996</v>
      </c>
      <c r="AS24" s="12">
        <v>1.633</v>
      </c>
      <c r="AT24" s="12">
        <v>0.54</v>
      </c>
      <c r="AU24" s="12">
        <v>0.159</v>
      </c>
      <c r="AW24">
        <v>1995</v>
      </c>
      <c r="AX24" s="13">
        <f t="shared" si="16"/>
        <v>3.5589789010671669</v>
      </c>
      <c r="AY24" s="13">
        <f t="shared" si="17"/>
        <v>6.8236179073588454</v>
      </c>
      <c r="AZ24" s="13">
        <f t="shared" si="18"/>
        <v>1.1554415753023752</v>
      </c>
      <c r="BA24" s="13">
        <f t="shared" si="19"/>
        <v>0.62819528440224959</v>
      </c>
      <c r="BB24" s="13">
        <f t="shared" si="20"/>
        <v>0.13207660560948659</v>
      </c>
      <c r="BD24">
        <v>1995</v>
      </c>
      <c r="BE24" s="12">
        <v>5.0000000000000001E-3</v>
      </c>
      <c r="BF24" s="12">
        <v>0.17699999999999999</v>
      </c>
      <c r="BG24" s="12">
        <v>0.49199999999999999</v>
      </c>
      <c r="BH24" s="12">
        <v>0.78700000000000003</v>
      </c>
      <c r="BI24" s="12">
        <v>0.92300000000000004</v>
      </c>
      <c r="BJ24" s="12">
        <v>1</v>
      </c>
      <c r="BL24">
        <v>1995</v>
      </c>
      <c r="BM24" s="12">
        <v>0.42</v>
      </c>
      <c r="BN24" s="12">
        <v>0.76800000000000002</v>
      </c>
      <c r="BO24" s="12">
        <v>2.206</v>
      </c>
      <c r="BP24" s="12">
        <v>4.2930000000000001</v>
      </c>
      <c r="BQ24" s="12">
        <v>7.22</v>
      </c>
      <c r="BR24" s="12">
        <v>9.8360000000000003</v>
      </c>
      <c r="BT24" s="5">
        <f t="shared" si="21"/>
        <v>153.42764471708031</v>
      </c>
      <c r="BU24" s="17">
        <f t="shared" si="22"/>
        <v>0.9306710763678433</v>
      </c>
    </row>
    <row r="25" spans="1:73" x14ac:dyDescent="0.25">
      <c r="A25">
        <v>1996</v>
      </c>
      <c r="B25" s="4">
        <f t="shared" si="6"/>
        <v>382.81793983655569</v>
      </c>
      <c r="C25" s="5">
        <f t="shared" si="23"/>
        <v>148.35817667280293</v>
      </c>
      <c r="D25" s="5">
        <f t="shared" si="24"/>
        <v>48.438365425454869</v>
      </c>
      <c r="E25" s="5">
        <f t="shared" si="25"/>
        <v>5.832696189782701</v>
      </c>
      <c r="F25" s="5">
        <f t="shared" si="26"/>
        <v>3.9899766654532267</v>
      </c>
      <c r="G25" s="5">
        <f t="shared" si="27"/>
        <v>3.9696203241724279</v>
      </c>
      <c r="I25">
        <v>1996</v>
      </c>
      <c r="J25" s="11">
        <f t="shared" si="8"/>
        <v>0.16413953911650031</v>
      </c>
      <c r="K25" s="13">
        <f t="shared" si="9"/>
        <v>0.20042507266286083</v>
      </c>
      <c r="L25" s="13">
        <f t="shared" si="3"/>
        <v>0.82493858828363487</v>
      </c>
      <c r="M25" s="13">
        <f t="shared" si="3"/>
        <v>1.0252064983597855</v>
      </c>
      <c r="N25" s="13">
        <f t="shared" si="3"/>
        <v>0.81560170407397137</v>
      </c>
      <c r="O25" s="13">
        <f t="shared" si="3"/>
        <v>0.63647808241083126</v>
      </c>
      <c r="P25" s="13">
        <f t="shared" si="3"/>
        <v>0.16413953911650031</v>
      </c>
      <c r="R25">
        <v>1996</v>
      </c>
      <c r="S25" s="12">
        <v>1.1220000000000001</v>
      </c>
      <c r="T25" s="12">
        <v>0.74</v>
      </c>
      <c r="U25" s="12">
        <v>0.219</v>
      </c>
      <c r="V25" s="12">
        <v>0.2</v>
      </c>
      <c r="W25" s="12">
        <v>0.2</v>
      </c>
      <c r="X25" s="12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10"/>
        <v>42.557913097542929</v>
      </c>
      <c r="AJ25" s="5">
        <f t="shared" si="11"/>
        <v>61.852450928128548</v>
      </c>
      <c r="AK25" s="5">
        <f t="shared" si="12"/>
        <v>28.410898505607857</v>
      </c>
      <c r="AL25" s="5">
        <f t="shared" si="13"/>
        <v>2.9875774431164976</v>
      </c>
      <c r="AM25" s="5">
        <f t="shared" si="14"/>
        <v>1.7206926280573378</v>
      </c>
      <c r="AN25" s="5">
        <f t="shared" si="15"/>
        <v>0.54611873023370616</v>
      </c>
      <c r="AP25">
        <v>1996</v>
      </c>
      <c r="AQ25" s="12">
        <v>1.64</v>
      </c>
      <c r="AR25" s="12">
        <v>4.1449999999999996</v>
      </c>
      <c r="AS25" s="12">
        <v>2.1019999999999999</v>
      </c>
      <c r="AT25" s="12">
        <v>0.32600000000000001</v>
      </c>
      <c r="AU25" s="12">
        <v>0.23400000000000001</v>
      </c>
      <c r="AW25">
        <v>1996</v>
      </c>
      <c r="AX25" s="13">
        <f t="shared" si="16"/>
        <v>2.4072506359087091</v>
      </c>
      <c r="AY25" s="13">
        <f t="shared" si="17"/>
        <v>4.2279374192189536</v>
      </c>
      <c r="AZ25" s="13">
        <f t="shared" si="18"/>
        <v>2.6367015154328239</v>
      </c>
      <c r="BA25" s="13">
        <f t="shared" si="19"/>
        <v>0.31999691605821762</v>
      </c>
      <c r="BB25" s="13">
        <f t="shared" si="20"/>
        <v>0.2639205389832367</v>
      </c>
      <c r="BD25">
        <v>1996</v>
      </c>
      <c r="BE25" s="12">
        <v>6.0000000000000001E-3</v>
      </c>
      <c r="BF25" s="12">
        <v>0.187</v>
      </c>
      <c r="BG25" s="12">
        <v>0.495</v>
      </c>
      <c r="BH25" s="12">
        <v>0.79400000000000004</v>
      </c>
      <c r="BI25" s="12">
        <v>0.93100000000000005</v>
      </c>
      <c r="BJ25" s="12">
        <v>1</v>
      </c>
      <c r="BL25">
        <v>1996</v>
      </c>
      <c r="BM25" s="12">
        <v>0.433</v>
      </c>
      <c r="BN25" s="12">
        <v>0.83099999999999996</v>
      </c>
      <c r="BO25" s="12">
        <v>2.0950000000000002</v>
      </c>
      <c r="BP25" s="12">
        <v>4.0339999999999998</v>
      </c>
      <c r="BQ25" s="12">
        <v>6.6369999999999996</v>
      </c>
      <c r="BR25" s="12">
        <v>9.3870000000000005</v>
      </c>
      <c r="BT25" s="5">
        <f t="shared" si="21"/>
        <v>154.87995438628585</v>
      </c>
      <c r="BU25" s="17">
        <f t="shared" si="22"/>
        <v>0.88858226357246384</v>
      </c>
    </row>
    <row r="26" spans="1:73" x14ac:dyDescent="0.25">
      <c r="A26">
        <v>1997</v>
      </c>
      <c r="B26" s="4">
        <f t="shared" si="6"/>
        <v>1138.3756368631443</v>
      </c>
      <c r="C26" s="5">
        <f t="shared" si="23"/>
        <v>102.01648833818399</v>
      </c>
      <c r="D26" s="5">
        <f t="shared" si="24"/>
        <v>31.021821443330229</v>
      </c>
      <c r="E26" s="5">
        <f t="shared" si="25"/>
        <v>13.95845859549226</v>
      </c>
      <c r="F26" s="5">
        <f t="shared" si="26"/>
        <v>2.1125117822144626</v>
      </c>
      <c r="G26" s="5">
        <f t="shared" si="27"/>
        <v>4.4866614901257922</v>
      </c>
      <c r="I26">
        <v>1997</v>
      </c>
      <c r="J26" s="11">
        <f t="shared" si="8"/>
        <v>0.16449667776890722</v>
      </c>
      <c r="K26" s="13">
        <f t="shared" si="9"/>
        <v>0.20086116222875494</v>
      </c>
      <c r="L26" s="13">
        <f t="shared" si="3"/>
        <v>0.82673350897930575</v>
      </c>
      <c r="M26" s="13">
        <f t="shared" si="3"/>
        <v>1.0274371666633144</v>
      </c>
      <c r="N26" s="13">
        <f t="shared" si="3"/>
        <v>0.81737630935836314</v>
      </c>
      <c r="O26" s="13">
        <f t="shared" si="3"/>
        <v>0.63786294632517071</v>
      </c>
      <c r="P26" s="13">
        <f t="shared" si="3"/>
        <v>0.16449667776890722</v>
      </c>
      <c r="R26">
        <v>1997</v>
      </c>
      <c r="S26" s="12">
        <v>1.115</v>
      </c>
      <c r="T26" s="12">
        <v>0.748</v>
      </c>
      <c r="U26" s="12">
        <v>0.22</v>
      </c>
      <c r="V26" s="12">
        <v>0.2</v>
      </c>
      <c r="W26" s="12">
        <v>0.2</v>
      </c>
      <c r="X26" s="12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10"/>
        <v>127.15640716690423</v>
      </c>
      <c r="AJ26" s="5">
        <f t="shared" si="11"/>
        <v>42.468573674529644</v>
      </c>
      <c r="AK26" s="5">
        <f t="shared" si="12"/>
        <v>18.211562298169991</v>
      </c>
      <c r="AL26" s="5">
        <f t="shared" si="13"/>
        <v>7.1599507738682373</v>
      </c>
      <c r="AM26" s="5">
        <f t="shared" si="14"/>
        <v>0.91246614751278909</v>
      </c>
      <c r="AN26" s="5">
        <f t="shared" si="15"/>
        <v>0.6184897032843486</v>
      </c>
      <c r="AP26">
        <v>1997</v>
      </c>
      <c r="AQ26" s="12">
        <v>13.785</v>
      </c>
      <c r="AR26" s="12">
        <v>2.4990000000000001</v>
      </c>
      <c r="AS26" s="12">
        <v>1.1559999999999999</v>
      </c>
      <c r="AT26" s="12">
        <v>0.50700000000000001</v>
      </c>
      <c r="AU26" s="12">
        <v>0.17</v>
      </c>
      <c r="AW26">
        <v>1997</v>
      </c>
      <c r="AX26" s="13">
        <f t="shared" si="16"/>
        <v>7.1583778882248357</v>
      </c>
      <c r="AY26" s="13">
        <f t="shared" si="17"/>
        <v>2.9072838322459091</v>
      </c>
      <c r="AZ26" s="13">
        <f t="shared" si="18"/>
        <v>1.6886466521459249</v>
      </c>
      <c r="BA26" s="13">
        <f t="shared" si="19"/>
        <v>0.76579742166379672</v>
      </c>
      <c r="BB26" s="13">
        <f t="shared" si="20"/>
        <v>0.13973396210505099</v>
      </c>
      <c r="BD26">
        <v>1997</v>
      </c>
      <c r="BE26" s="12">
        <v>8.0000000000000002E-3</v>
      </c>
      <c r="BF26" s="12">
        <v>0.19700000000000001</v>
      </c>
      <c r="BG26" s="12">
        <v>0.501</v>
      </c>
      <c r="BH26" s="12">
        <v>0.79800000000000004</v>
      </c>
      <c r="BI26" s="12">
        <v>0.93700000000000006</v>
      </c>
      <c r="BJ26" s="12">
        <v>1</v>
      </c>
      <c r="BL26">
        <v>1997</v>
      </c>
      <c r="BM26" s="12">
        <v>0.38600000000000001</v>
      </c>
      <c r="BN26" s="12">
        <v>0.79700000000000004</v>
      </c>
      <c r="BO26" s="12">
        <v>2.117</v>
      </c>
      <c r="BP26" s="12">
        <v>3.8210000000000002</v>
      </c>
      <c r="BQ26" s="12">
        <v>6.2279999999999998</v>
      </c>
      <c r="BR26" s="12">
        <v>8.9879999999999995</v>
      </c>
      <c r="BT26" s="5">
        <f t="shared" si="21"/>
        <v>147.65059095196338</v>
      </c>
      <c r="BU26" s="17">
        <f t="shared" si="22"/>
        <v>0.89051566166699436</v>
      </c>
    </row>
    <row r="27" spans="1:73" x14ac:dyDescent="0.25">
      <c r="A27">
        <v>1998</v>
      </c>
      <c r="B27" s="4">
        <f t="shared" si="6"/>
        <v>180.9822625190823</v>
      </c>
      <c r="C27" s="5">
        <f t="shared" si="23"/>
        <v>305.36154960560242</v>
      </c>
      <c r="D27" s="5">
        <f t="shared" si="24"/>
        <v>21.123812140257865</v>
      </c>
      <c r="E27" s="5">
        <f t="shared" si="25"/>
        <v>8.9107080722620502</v>
      </c>
      <c r="F27" s="5">
        <f t="shared" si="26"/>
        <v>5.0465728335672315</v>
      </c>
      <c r="G27" s="5">
        <f t="shared" si="27"/>
        <v>4.0301380653242438</v>
      </c>
      <c r="I27">
        <v>1998</v>
      </c>
      <c r="J27" s="11">
        <f t="shared" si="8"/>
        <v>0.19021644902481658</v>
      </c>
      <c r="K27" s="13">
        <f t="shared" si="9"/>
        <v>0.2322666788433656</v>
      </c>
      <c r="L27" s="13">
        <f t="shared" si="3"/>
        <v>0.95599689003320676</v>
      </c>
      <c r="M27" s="13">
        <f t="shared" si="3"/>
        <v>1.1880814378109894</v>
      </c>
      <c r="N27" s="13">
        <f t="shared" si="3"/>
        <v>0.9451766515405331</v>
      </c>
      <c r="O27" s="13">
        <f t="shared" si="3"/>
        <v>0.73759559317625945</v>
      </c>
      <c r="P27" s="13">
        <f t="shared" si="3"/>
        <v>0.19021644902481658</v>
      </c>
      <c r="R27">
        <v>1998</v>
      </c>
      <c r="S27" s="12">
        <v>1.1060000000000001</v>
      </c>
      <c r="T27" s="12">
        <v>0.75600000000000001</v>
      </c>
      <c r="U27" s="12">
        <v>0.222</v>
      </c>
      <c r="V27" s="12">
        <v>0.2</v>
      </c>
      <c r="W27" s="12">
        <v>0.2</v>
      </c>
      <c r="X27" s="12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10"/>
        <v>23.171816800184576</v>
      </c>
      <c r="AJ27" s="5">
        <f t="shared" si="11"/>
        <v>139.7378881758307</v>
      </c>
      <c r="AK27" s="5">
        <f t="shared" si="12"/>
        <v>13.453188012804123</v>
      </c>
      <c r="AL27" s="5">
        <f t="shared" si="13"/>
        <v>5.0145305513281082</v>
      </c>
      <c r="AM27" s="5">
        <f t="shared" si="14"/>
        <v>2.4155231859768986</v>
      </c>
      <c r="AN27" s="5">
        <f t="shared" si="15"/>
        <v>0.63472481624221277</v>
      </c>
      <c r="AP27">
        <v>1998</v>
      </c>
      <c r="AQ27" s="12">
        <v>1.579</v>
      </c>
      <c r="AR27" s="12">
        <v>9.4209999999999994</v>
      </c>
      <c r="AS27" s="12">
        <v>0.90500000000000003</v>
      </c>
      <c r="AT27" s="12">
        <v>0.44900000000000001</v>
      </c>
      <c r="AU27" s="12">
        <v>0.224</v>
      </c>
      <c r="AW27">
        <v>1998</v>
      </c>
      <c r="AX27" s="13">
        <f t="shared" si="16"/>
        <v>1.1380596915684442</v>
      </c>
      <c r="AY27" s="13">
        <f t="shared" si="17"/>
        <v>8.702247162389714</v>
      </c>
      <c r="AZ27" s="13">
        <f t="shared" si="18"/>
        <v>1.1498568746637916</v>
      </c>
      <c r="BA27" s="13">
        <f t="shared" si="19"/>
        <v>0.4888646708556153</v>
      </c>
      <c r="BB27" s="13">
        <f t="shared" si="20"/>
        <v>0.33381002795963272</v>
      </c>
      <c r="BD27">
        <v>1998</v>
      </c>
      <c r="BE27" s="12">
        <v>8.9999999999999993E-3</v>
      </c>
      <c r="BF27" s="12">
        <v>0.20799999999999999</v>
      </c>
      <c r="BG27" s="12">
        <v>0.51</v>
      </c>
      <c r="BH27" s="12">
        <v>0.79900000000000004</v>
      </c>
      <c r="BI27" s="12">
        <v>0.94099999999999995</v>
      </c>
      <c r="BJ27" s="12">
        <v>1</v>
      </c>
      <c r="BL27">
        <v>1998</v>
      </c>
      <c r="BM27" s="12">
        <v>0.372</v>
      </c>
      <c r="BN27" s="12">
        <v>0.63400000000000001</v>
      </c>
      <c r="BO27" s="12">
        <v>1.6220000000000001</v>
      </c>
      <c r="BP27" s="12">
        <v>3.4950000000000001</v>
      </c>
      <c r="BQ27" s="12">
        <v>5.3869999999999996</v>
      </c>
      <c r="BR27" s="12">
        <v>8.5280000000000005</v>
      </c>
      <c r="BT27" s="5">
        <f t="shared" si="21"/>
        <v>143.18274150060077</v>
      </c>
      <c r="BU27" s="17">
        <f t="shared" si="22"/>
        <v>1.0297516597949097</v>
      </c>
    </row>
    <row r="28" spans="1:73" x14ac:dyDescent="0.25">
      <c r="A28">
        <v>1999</v>
      </c>
      <c r="B28" s="4">
        <f t="shared" si="6"/>
        <v>275.05988615496221</v>
      </c>
      <c r="C28" s="5">
        <f t="shared" si="23"/>
        <v>47.471633847019191</v>
      </c>
      <c r="D28" s="5">
        <f t="shared" si="24"/>
        <v>55.119281590985302</v>
      </c>
      <c r="E28" s="5">
        <f t="shared" si="25"/>
        <v>5.1568168716605154</v>
      </c>
      <c r="F28" s="5">
        <f t="shared" si="26"/>
        <v>2.835099564098047</v>
      </c>
      <c r="G28" s="5">
        <f t="shared" si="27"/>
        <v>4.7041195448493509</v>
      </c>
      <c r="I28">
        <v>1999</v>
      </c>
      <c r="J28" s="11">
        <f t="shared" si="8"/>
        <v>0.20661785601855423</v>
      </c>
      <c r="K28" s="13">
        <f t="shared" si="9"/>
        <v>0.25229386550531824</v>
      </c>
      <c r="L28" s="13">
        <f t="shared" si="9"/>
        <v>1.0384276900958052</v>
      </c>
      <c r="M28" s="13">
        <f t="shared" si="9"/>
        <v>1.2905237202904651</v>
      </c>
      <c r="N28" s="13">
        <f t="shared" si="9"/>
        <v>1.0266744768988014</v>
      </c>
      <c r="O28" s="13">
        <f t="shared" si="9"/>
        <v>0.80119474867775275</v>
      </c>
      <c r="P28" s="13">
        <f t="shared" si="9"/>
        <v>0.20661785601855423</v>
      </c>
      <c r="R28">
        <v>1999</v>
      </c>
      <c r="S28" s="12">
        <v>1.097</v>
      </c>
      <c r="T28" s="12">
        <v>0.76700000000000002</v>
      </c>
      <c r="U28" s="12">
        <v>0.224</v>
      </c>
      <c r="V28" s="12">
        <v>0.2</v>
      </c>
      <c r="W28" s="12">
        <v>0.2</v>
      </c>
      <c r="X28" s="12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10"/>
        <v>38.088809525620398</v>
      </c>
      <c r="AJ28" s="5">
        <f t="shared" si="11"/>
        <v>22.815323263394244</v>
      </c>
      <c r="AK28" s="5">
        <f t="shared" si="12"/>
        <v>36.638404790299099</v>
      </c>
      <c r="AL28" s="5">
        <f t="shared" si="13"/>
        <v>3.050289042306753</v>
      </c>
      <c r="AM28" s="5">
        <f t="shared" si="14"/>
        <v>1.4351240695505469</v>
      </c>
      <c r="AN28" s="5">
        <f t="shared" si="15"/>
        <v>0.79861605332584673</v>
      </c>
      <c r="AP28">
        <v>1999</v>
      </c>
      <c r="AQ28" s="12">
        <v>1.3049999999999999</v>
      </c>
      <c r="AR28" s="12">
        <v>0.86</v>
      </c>
      <c r="AS28" s="12">
        <v>4.0330000000000004</v>
      </c>
      <c r="AT28" s="12">
        <v>0.36199999999999999</v>
      </c>
      <c r="AU28" s="12">
        <v>0.21299999999999999</v>
      </c>
      <c r="AW28">
        <v>1999</v>
      </c>
      <c r="AX28" s="13">
        <f t="shared" si="16"/>
        <v>1.7296422579939961</v>
      </c>
      <c r="AY28" s="13">
        <f t="shared" si="17"/>
        <v>1.3528549729747867</v>
      </c>
      <c r="AZ28" s="13">
        <f t="shared" si="18"/>
        <v>3.0003715448280883</v>
      </c>
      <c r="BA28" s="13">
        <f t="shared" si="19"/>
        <v>0.28291641496757403</v>
      </c>
      <c r="BB28" s="13">
        <f t="shared" si="20"/>
        <v>0.187530170666525</v>
      </c>
      <c r="BD28">
        <v>1999</v>
      </c>
      <c r="BE28" s="12">
        <v>1.0999999999999999E-2</v>
      </c>
      <c r="BF28" s="12">
        <v>0.218</v>
      </c>
      <c r="BG28" s="12">
        <v>0.52500000000000002</v>
      </c>
      <c r="BH28" s="12">
        <v>0.79900000000000004</v>
      </c>
      <c r="BI28" s="12">
        <v>0.94299999999999995</v>
      </c>
      <c r="BJ28" s="12">
        <v>1</v>
      </c>
      <c r="BL28">
        <v>1999</v>
      </c>
      <c r="BM28" s="12">
        <v>0.318</v>
      </c>
      <c r="BN28" s="12">
        <v>0.73199999999999998</v>
      </c>
      <c r="BO28" s="12">
        <v>1.405</v>
      </c>
      <c r="BP28" s="12">
        <v>3.3050000000000002</v>
      </c>
      <c r="BQ28" s="12">
        <v>5.726</v>
      </c>
      <c r="BR28" s="12">
        <v>8.0749999999999993</v>
      </c>
      <c r="BT28" s="5">
        <f t="shared" si="21"/>
        <v>116.10665349975656</v>
      </c>
      <c r="BU28" s="17">
        <f t="shared" si="22"/>
        <v>1.1185419624283572</v>
      </c>
    </row>
    <row r="29" spans="1:73" x14ac:dyDescent="0.25">
      <c r="A29">
        <v>2000</v>
      </c>
      <c r="B29" s="4">
        <f t="shared" si="6"/>
        <v>441.83841782764472</v>
      </c>
      <c r="C29" s="5">
        <f t="shared" si="23"/>
        <v>71.356966409429219</v>
      </c>
      <c r="D29" s="5">
        <f t="shared" si="24"/>
        <v>7.8045325446467126</v>
      </c>
      <c r="E29" s="5">
        <f t="shared" si="25"/>
        <v>12.12144105844367</v>
      </c>
      <c r="F29" s="5">
        <f t="shared" si="26"/>
        <v>1.5123201986117316</v>
      </c>
      <c r="G29" s="5">
        <f t="shared" si="27"/>
        <v>4.1741961646819741</v>
      </c>
      <c r="I29">
        <v>2000</v>
      </c>
      <c r="J29" s="11">
        <f t="shared" si="8"/>
        <v>0.19497301305213458</v>
      </c>
      <c r="K29" s="13">
        <f t="shared" si="9"/>
        <v>0.23807475346043955</v>
      </c>
      <c r="L29" s="13">
        <f t="shared" si="9"/>
        <v>0.97990260607759883</v>
      </c>
      <c r="M29" s="13">
        <f t="shared" si="9"/>
        <v>1.2177906740920155</v>
      </c>
      <c r="N29" s="13">
        <f t="shared" si="9"/>
        <v>0.96881179604684253</v>
      </c>
      <c r="O29" s="13">
        <f t="shared" si="9"/>
        <v>0.7560399531840144</v>
      </c>
      <c r="P29" s="13">
        <f t="shared" si="9"/>
        <v>0.19497301305213458</v>
      </c>
      <c r="R29">
        <v>2000</v>
      </c>
      <c r="S29" s="12">
        <v>1.0880000000000001</v>
      </c>
      <c r="T29" s="12">
        <v>0.77900000000000003</v>
      </c>
      <c r="U29" s="12">
        <v>0.22600000000000001</v>
      </c>
      <c r="V29" s="12">
        <v>0.2</v>
      </c>
      <c r="W29" s="12">
        <v>0.2</v>
      </c>
      <c r="X29" s="12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10"/>
        <v>58.262658804650506</v>
      </c>
      <c r="AJ29" s="5">
        <f t="shared" si="11"/>
        <v>32.906766116907761</v>
      </c>
      <c r="AK29" s="5">
        <f t="shared" si="12"/>
        <v>5.0291066894460839</v>
      </c>
      <c r="AL29" s="5">
        <f t="shared" si="13"/>
        <v>6.9252382667503118</v>
      </c>
      <c r="AM29" s="5">
        <f t="shared" si="14"/>
        <v>0.73621131082144631</v>
      </c>
      <c r="AN29" s="5">
        <f t="shared" si="15"/>
        <v>0.67235614381987585</v>
      </c>
      <c r="AP29">
        <v>2000</v>
      </c>
      <c r="AQ29" s="12">
        <v>3.4820000000000002</v>
      </c>
      <c r="AR29" s="12">
        <v>2.0430000000000001</v>
      </c>
      <c r="AS29" s="12">
        <v>0.41899999999999998</v>
      </c>
      <c r="AT29" s="12">
        <v>0.95899999999999996</v>
      </c>
      <c r="AU29" s="12">
        <v>0.19500000000000001</v>
      </c>
      <c r="AW29">
        <v>2000</v>
      </c>
      <c r="AX29" s="13">
        <f t="shared" si="16"/>
        <v>2.7783854976561626</v>
      </c>
      <c r="AY29" s="13">
        <f t="shared" si="17"/>
        <v>2.0335433824435927</v>
      </c>
      <c r="AZ29" s="13">
        <f t="shared" si="18"/>
        <v>0.42483313809141687</v>
      </c>
      <c r="BA29" s="13">
        <f t="shared" si="19"/>
        <v>0.66501385134341084</v>
      </c>
      <c r="BB29" s="13">
        <f t="shared" si="20"/>
        <v>0.10003375843991452</v>
      </c>
      <c r="BD29">
        <v>2000</v>
      </c>
      <c r="BE29" s="12">
        <v>1.2999999999999999E-2</v>
      </c>
      <c r="BF29" s="12">
        <v>0.23</v>
      </c>
      <c r="BG29" s="12">
        <v>0.54500000000000004</v>
      </c>
      <c r="BH29" s="12">
        <v>0.79800000000000004</v>
      </c>
      <c r="BI29" s="12">
        <v>0.94399999999999995</v>
      </c>
      <c r="BJ29" s="12">
        <v>1</v>
      </c>
      <c r="BL29">
        <v>2000</v>
      </c>
      <c r="BM29" s="12">
        <v>0.35399999999999998</v>
      </c>
      <c r="BN29" s="12">
        <v>0.90300000000000002</v>
      </c>
      <c r="BO29" s="12">
        <v>1.7470000000000001</v>
      </c>
      <c r="BP29" s="12">
        <v>3.2160000000000002</v>
      </c>
      <c r="BQ29" s="12">
        <v>4.9029999999999996</v>
      </c>
      <c r="BR29" s="12">
        <v>8.3620000000000001</v>
      </c>
      <c r="BT29" s="5">
        <f t="shared" si="21"/>
        <v>97.296659233011013</v>
      </c>
      <c r="BU29" s="17">
        <f t="shared" si="22"/>
        <v>1.0555016920721523</v>
      </c>
    </row>
    <row r="30" spans="1:73" x14ac:dyDescent="0.25">
      <c r="A30">
        <v>2001</v>
      </c>
      <c r="B30" s="4">
        <f t="shared" si="6"/>
        <v>156.96279285368209</v>
      </c>
      <c r="C30" s="5">
        <f t="shared" si="23"/>
        <v>117.31580555004811</v>
      </c>
      <c r="D30" s="5">
        <f t="shared" si="24"/>
        <v>12.290079229386796</v>
      </c>
      <c r="E30" s="5">
        <f t="shared" si="25"/>
        <v>1.8421142968227926</v>
      </c>
      <c r="F30" s="5">
        <f t="shared" si="26"/>
        <v>3.7665673774657078</v>
      </c>
      <c r="G30" s="5">
        <f t="shared" si="27"/>
        <v>3.3935028095007209</v>
      </c>
      <c r="I30">
        <v>2001</v>
      </c>
      <c r="J30" s="11">
        <f t="shared" si="8"/>
        <v>0.12368750025063144</v>
      </c>
      <c r="K30" s="13">
        <f t="shared" si="9"/>
        <v>0.15103049733571705</v>
      </c>
      <c r="L30" s="13">
        <f t="shared" si="9"/>
        <v>0.62163322983785874</v>
      </c>
      <c r="M30" s="13">
        <f t="shared" si="9"/>
        <v>0.7725452971622101</v>
      </c>
      <c r="N30" s="13">
        <f t="shared" si="9"/>
        <v>0.61459741217784203</v>
      </c>
      <c r="O30" s="13">
        <f t="shared" si="9"/>
        <v>0.47961864278073418</v>
      </c>
      <c r="P30" s="13">
        <f t="shared" si="9"/>
        <v>0.12368750025063144</v>
      </c>
      <c r="R30">
        <v>2001</v>
      </c>
      <c r="S30" s="12">
        <v>1.0840000000000001</v>
      </c>
      <c r="T30" s="12">
        <v>0.79500000000000004</v>
      </c>
      <c r="U30" s="12">
        <v>0.22900000000000001</v>
      </c>
      <c r="V30" s="12">
        <v>0.2</v>
      </c>
      <c r="W30" s="12">
        <v>0.2</v>
      </c>
      <c r="X30" s="12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10"/>
        <v>13.612458183044346</v>
      </c>
      <c r="AJ30" s="5">
        <f t="shared" si="11"/>
        <v>38.994129454011542</v>
      </c>
      <c r="AK30" s="5">
        <f t="shared" si="12"/>
        <v>5.9978838448883547</v>
      </c>
      <c r="AL30" s="5">
        <f t="shared" si="13"/>
        <v>0.7743934871392848</v>
      </c>
      <c r="AM30" s="5">
        <f t="shared" si="14"/>
        <v>1.3109634130084775</v>
      </c>
      <c r="AN30" s="5">
        <f t="shared" si="15"/>
        <v>0.35857537952294505</v>
      </c>
      <c r="AP30">
        <v>2001</v>
      </c>
      <c r="AQ30" s="12">
        <v>0.92100000000000004</v>
      </c>
      <c r="AR30" s="12">
        <v>3.6240000000000001</v>
      </c>
      <c r="AS30" s="12">
        <v>0.81200000000000006</v>
      </c>
      <c r="AT30" s="12">
        <v>0.16300000000000001</v>
      </c>
      <c r="AU30" s="12">
        <v>0.16200000000000001</v>
      </c>
      <c r="AW30">
        <v>2001</v>
      </c>
      <c r="AX30" s="13">
        <f t="shared" si="16"/>
        <v>0.98701952962903439</v>
      </c>
      <c r="AY30" s="13">
        <f t="shared" si="17"/>
        <v>3.3432864657320276</v>
      </c>
      <c r="AZ30" s="13">
        <f t="shared" si="18"/>
        <v>0.6690000838030824</v>
      </c>
      <c r="BA30" s="13">
        <f t="shared" si="19"/>
        <v>0.10106319184644635</v>
      </c>
      <c r="BB30" s="13">
        <f t="shared" si="20"/>
        <v>0.24914293383831296</v>
      </c>
      <c r="BD30">
        <v>2001</v>
      </c>
      <c r="BE30" s="12">
        <v>1.4999999999999999E-2</v>
      </c>
      <c r="BF30" s="12">
        <v>0.24099999999999999</v>
      </c>
      <c r="BG30" s="12">
        <v>0.56899999999999995</v>
      </c>
      <c r="BH30" s="12">
        <v>0.79800000000000004</v>
      </c>
      <c r="BI30" s="12">
        <v>0.94399999999999995</v>
      </c>
      <c r="BJ30" s="12">
        <v>1</v>
      </c>
      <c r="BL30">
        <v>2001</v>
      </c>
      <c r="BM30" s="12">
        <v>0.372</v>
      </c>
      <c r="BN30" s="12">
        <v>0.60599999999999998</v>
      </c>
      <c r="BO30" s="12">
        <v>2.093</v>
      </c>
      <c r="BP30" s="12">
        <v>3.6629999999999998</v>
      </c>
      <c r="BQ30" s="12">
        <v>5.8710000000000004</v>
      </c>
      <c r="BR30" s="12">
        <v>8.5389999999999997</v>
      </c>
      <c r="BT30" s="5">
        <f t="shared" si="21"/>
        <v>87.882737820514663</v>
      </c>
      <c r="BU30" s="17">
        <f t="shared" si="22"/>
        <v>0.66959197972597029</v>
      </c>
    </row>
    <row r="31" spans="1:73" x14ac:dyDescent="0.25">
      <c r="A31">
        <v>2002</v>
      </c>
      <c r="B31" s="4">
        <f t="shared" si="6"/>
        <v>216.16966279226222</v>
      </c>
      <c r="C31" s="5">
        <f t="shared" si="23"/>
        <v>45.648844370834148</v>
      </c>
      <c r="D31" s="5">
        <f t="shared" si="24"/>
        <v>28.452506579431041</v>
      </c>
      <c r="E31" s="5">
        <f t="shared" si="25"/>
        <v>4.514286172540559</v>
      </c>
      <c r="F31" s="5">
        <f t="shared" si="26"/>
        <v>0.81572056633877843</v>
      </c>
      <c r="G31" s="5">
        <f t="shared" si="27"/>
        <v>4.3640537172613518</v>
      </c>
      <c r="I31">
        <v>2002</v>
      </c>
      <c r="J31" s="11">
        <f t="shared" si="8"/>
        <v>0.188152233002705</v>
      </c>
      <c r="K31" s="13">
        <f t="shared" si="9"/>
        <v>0.22974613657518056</v>
      </c>
      <c r="L31" s="13">
        <f t="shared" si="9"/>
        <v>0.94562247652894704</v>
      </c>
      <c r="M31" s="13">
        <f t="shared" si="9"/>
        <v>1.1751884585125334</v>
      </c>
      <c r="N31" s="13">
        <f t="shared" si="9"/>
        <v>0.93491965853157843</v>
      </c>
      <c r="O31" s="13">
        <f t="shared" si="9"/>
        <v>0.72959125575392281</v>
      </c>
      <c r="P31" s="13">
        <f t="shared" si="9"/>
        <v>0.188152233002705</v>
      </c>
      <c r="R31">
        <v>2002</v>
      </c>
      <c r="S31" s="12">
        <v>1.085</v>
      </c>
      <c r="T31" s="12">
        <v>0.81399999999999995</v>
      </c>
      <c r="U31" s="12">
        <v>0.23200000000000001</v>
      </c>
      <c r="V31" s="12">
        <v>0.2</v>
      </c>
      <c r="W31" s="12">
        <v>0.2</v>
      </c>
      <c r="X31" s="12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10"/>
        <v>27.63059030739678</v>
      </c>
      <c r="AJ31" s="5">
        <f t="shared" si="11"/>
        <v>20.309573378388446</v>
      </c>
      <c r="AK31" s="5">
        <f t="shared" si="12"/>
        <v>17.94403593173757</v>
      </c>
      <c r="AL31" s="5">
        <f t="shared" si="13"/>
        <v>2.5233728690306583</v>
      </c>
      <c r="AM31" s="5">
        <f t="shared" si="14"/>
        <v>0.38751534387844472</v>
      </c>
      <c r="AN31" s="5">
        <f t="shared" si="15"/>
        <v>0.68051262383934508</v>
      </c>
      <c r="AP31">
        <v>2002</v>
      </c>
      <c r="AQ31" s="12">
        <v>2.4750000000000001</v>
      </c>
      <c r="AR31" s="12">
        <v>1.411</v>
      </c>
      <c r="AS31" s="12">
        <v>1.4970000000000001</v>
      </c>
      <c r="AT31" s="12">
        <v>0.248</v>
      </c>
      <c r="AU31" s="12">
        <v>5.2999999999999999E-2</v>
      </c>
      <c r="AW31">
        <v>2002</v>
      </c>
      <c r="AX31" s="13">
        <f t="shared" si="16"/>
        <v>1.3593264684591808</v>
      </c>
      <c r="AY31" s="13">
        <f t="shared" si="17"/>
        <v>1.3009087978022658</v>
      </c>
      <c r="AZ31" s="13">
        <f t="shared" si="18"/>
        <v>1.5487881673320054</v>
      </c>
      <c r="BA31" s="13">
        <f t="shared" si="19"/>
        <v>0.24766550603950646</v>
      </c>
      <c r="BB31" s="13">
        <f t="shared" si="20"/>
        <v>5.395655904252937E-2</v>
      </c>
      <c r="BD31">
        <v>2002</v>
      </c>
      <c r="BE31" s="12">
        <v>1.7000000000000001E-2</v>
      </c>
      <c r="BF31" s="12">
        <v>0.252</v>
      </c>
      <c r="BG31" s="12">
        <v>0.59599999999999997</v>
      </c>
      <c r="BH31" s="12">
        <v>0.79800000000000004</v>
      </c>
      <c r="BI31" s="12">
        <v>0.94399999999999995</v>
      </c>
      <c r="BJ31" s="12">
        <v>1</v>
      </c>
      <c r="BL31">
        <v>2002</v>
      </c>
      <c r="BM31" s="12">
        <v>0.29799999999999999</v>
      </c>
      <c r="BN31" s="12">
        <v>0.57199999999999995</v>
      </c>
      <c r="BO31" s="12">
        <v>1.5760000000000001</v>
      </c>
      <c r="BP31" s="12">
        <v>3.726</v>
      </c>
      <c r="BQ31" s="12">
        <v>5.5369999999999999</v>
      </c>
      <c r="BR31" s="12">
        <v>8.5050000000000008</v>
      </c>
      <c r="BT31" s="5">
        <f t="shared" si="21"/>
        <v>89.202981450959328</v>
      </c>
      <c r="BU31" s="17">
        <f t="shared" si="22"/>
        <v>1.0185768645243529</v>
      </c>
    </row>
    <row r="32" spans="1:73" x14ac:dyDescent="0.25">
      <c r="A32">
        <v>2003</v>
      </c>
      <c r="B32" s="4">
        <f t="shared" si="6"/>
        <v>114.62797847549969</v>
      </c>
      <c r="C32" s="5">
        <f t="shared" si="23"/>
        <v>58.050739011996264</v>
      </c>
      <c r="D32" s="5">
        <f t="shared" si="24"/>
        <v>7.8566147101083583</v>
      </c>
      <c r="E32" s="5">
        <f t="shared" si="25"/>
        <v>6.9660461914217056</v>
      </c>
      <c r="F32" s="5">
        <f t="shared" si="26"/>
        <v>1.4511080173543038</v>
      </c>
      <c r="G32" s="5">
        <f t="shared" si="27"/>
        <v>3.2821543929777368</v>
      </c>
      <c r="I32">
        <v>2003</v>
      </c>
      <c r="J32" s="11">
        <f t="shared" si="8"/>
        <v>9.8932250661475499E-2</v>
      </c>
      <c r="K32" s="13">
        <f t="shared" si="9"/>
        <v>0.12080272452485098</v>
      </c>
      <c r="L32" s="13">
        <f t="shared" si="9"/>
        <v>0.49721737757819778</v>
      </c>
      <c r="M32" s="13">
        <f t="shared" si="9"/>
        <v>0.61792537508902945</v>
      </c>
      <c r="N32" s="13">
        <f t="shared" si="9"/>
        <v>0.49158973311179061</v>
      </c>
      <c r="O32" s="13">
        <f t="shared" si="9"/>
        <v>0.38362608746519666</v>
      </c>
      <c r="P32" s="13">
        <f t="shared" si="9"/>
        <v>9.8932250661475499E-2</v>
      </c>
      <c r="R32">
        <v>2003</v>
      </c>
      <c r="S32" s="12">
        <v>1.091</v>
      </c>
      <c r="T32" s="12">
        <v>0.83499999999999996</v>
      </c>
      <c r="U32" s="12">
        <v>0.23499999999999999</v>
      </c>
      <c r="V32" s="12">
        <v>0.2</v>
      </c>
      <c r="W32" s="12">
        <v>0.2</v>
      </c>
      <c r="X32" s="12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10"/>
        <v>8.0256962726722225</v>
      </c>
      <c r="AJ32" s="5">
        <f t="shared" si="11"/>
        <v>15.948535538489352</v>
      </c>
      <c r="AK32" s="5">
        <f t="shared" si="12"/>
        <v>3.2662273948566374</v>
      </c>
      <c r="AL32" s="5">
        <f t="shared" si="13"/>
        <v>2.4719129627456269</v>
      </c>
      <c r="AM32" s="5">
        <f t="shared" si="14"/>
        <v>0.42171727497746386</v>
      </c>
      <c r="AN32" s="5">
        <f t="shared" si="15"/>
        <v>0.280672854632812</v>
      </c>
      <c r="AP32">
        <v>2003</v>
      </c>
      <c r="AQ32" s="12">
        <v>0.36499999999999999</v>
      </c>
      <c r="AR32" s="12">
        <v>2.0659999999999998</v>
      </c>
      <c r="AS32" s="12">
        <v>0.55600000000000005</v>
      </c>
      <c r="AT32" s="12">
        <v>0.42799999999999999</v>
      </c>
      <c r="AU32" s="12">
        <v>0.13400000000000001</v>
      </c>
      <c r="AW32">
        <v>2003</v>
      </c>
      <c r="AX32" s="13">
        <f t="shared" si="16"/>
        <v>0.72080810579537735</v>
      </c>
      <c r="AY32" s="13">
        <f t="shared" si="17"/>
        <v>1.6543401731299769</v>
      </c>
      <c r="AZ32" s="13">
        <f t="shared" si="18"/>
        <v>0.42766818678460783</v>
      </c>
      <c r="BA32" s="13">
        <f t="shared" si="19"/>
        <v>0.38217545125680286</v>
      </c>
      <c r="BB32" s="13">
        <f t="shared" si="20"/>
        <v>9.5984824517649392E-2</v>
      </c>
      <c r="BD32">
        <v>2003</v>
      </c>
      <c r="BE32" s="12">
        <v>1.9E-2</v>
      </c>
      <c r="BF32" s="12">
        <v>0.26400000000000001</v>
      </c>
      <c r="BG32" s="12">
        <v>0.624</v>
      </c>
      <c r="BH32" s="12">
        <v>0.8</v>
      </c>
      <c r="BI32" s="12">
        <v>0.94299999999999995</v>
      </c>
      <c r="BJ32" s="12">
        <v>1</v>
      </c>
      <c r="BL32">
        <v>2003</v>
      </c>
      <c r="BM32" s="12">
        <v>0.28499999999999998</v>
      </c>
      <c r="BN32" s="12">
        <v>0.78100000000000003</v>
      </c>
      <c r="BO32" s="12">
        <v>1.645</v>
      </c>
      <c r="BP32" s="12">
        <v>3.298</v>
      </c>
      <c r="BQ32" s="12">
        <v>5.7569999999999997</v>
      </c>
      <c r="BR32" s="12">
        <v>8.3940000000000001</v>
      </c>
      <c r="BT32" s="5">
        <f t="shared" si="21"/>
        <v>74.461971400750386</v>
      </c>
      <c r="BU32" s="17">
        <f t="shared" si="22"/>
        <v>0.53557749525967269</v>
      </c>
    </row>
    <row r="33" spans="1:73" x14ac:dyDescent="0.25">
      <c r="A33">
        <v>2004</v>
      </c>
      <c r="B33" s="4">
        <f t="shared" si="6"/>
        <v>226.97300921270377</v>
      </c>
      <c r="C33" s="5">
        <f t="shared" si="23"/>
        <v>34.120186555356007</v>
      </c>
      <c r="D33" s="5">
        <f t="shared" si="24"/>
        <v>15.319094565483613</v>
      </c>
      <c r="E33" s="5">
        <f t="shared" si="25"/>
        <v>3.3482252860896708</v>
      </c>
      <c r="F33" s="5">
        <f t="shared" si="26"/>
        <v>3.4884519476215377</v>
      </c>
      <c r="G33" s="5">
        <f t="shared" si="27"/>
        <v>3.243609620265933</v>
      </c>
      <c r="I33">
        <v>2004</v>
      </c>
      <c r="J33" s="11">
        <f t="shared" si="8"/>
        <v>0.13011790770359236</v>
      </c>
      <c r="K33" s="13">
        <f t="shared" si="9"/>
        <v>0.15888244384384473</v>
      </c>
      <c r="L33" s="13">
        <f t="shared" si="9"/>
        <v>0.65395141030118431</v>
      </c>
      <c r="M33" s="13">
        <f t="shared" si="9"/>
        <v>0.81270926705856528</v>
      </c>
      <c r="N33" s="13">
        <f t="shared" si="9"/>
        <v>0.64654980649279392</v>
      </c>
      <c r="O33" s="13">
        <f t="shared" si="9"/>
        <v>0.50455360620765077</v>
      </c>
      <c r="P33" s="13">
        <f t="shared" si="9"/>
        <v>0.13011790770359236</v>
      </c>
      <c r="R33">
        <v>2004</v>
      </c>
      <c r="S33" s="12">
        <v>1.1000000000000001</v>
      </c>
      <c r="T33" s="12">
        <v>0.85399999999999998</v>
      </c>
      <c r="U33" s="12">
        <v>0.23699999999999999</v>
      </c>
      <c r="V33" s="12">
        <v>0.2</v>
      </c>
      <c r="W33" s="12">
        <v>0.2</v>
      </c>
      <c r="X33" s="12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10"/>
        <v>20.511406366692775</v>
      </c>
      <c r="AJ33" s="5">
        <f t="shared" si="11"/>
        <v>11.521381820064661</v>
      </c>
      <c r="AK33" s="5">
        <f t="shared" si="12"/>
        <v>7.7087904495818274</v>
      </c>
      <c r="AL33" s="5">
        <f t="shared" si="13"/>
        <v>1.4604351536564031</v>
      </c>
      <c r="AM33" s="5">
        <f t="shared" si="14"/>
        <v>1.2632633649655487</v>
      </c>
      <c r="AN33" s="5">
        <f t="shared" si="15"/>
        <v>0.3594609270671546</v>
      </c>
      <c r="AP33">
        <v>2004</v>
      </c>
      <c r="AQ33" s="12">
        <v>2.4870000000000001</v>
      </c>
      <c r="AR33" s="12">
        <v>1.139</v>
      </c>
      <c r="AS33" s="12">
        <v>1.155</v>
      </c>
      <c r="AT33" s="12">
        <v>0.216</v>
      </c>
      <c r="AU33" s="12">
        <v>0.184</v>
      </c>
      <c r="AW33">
        <v>2004</v>
      </c>
      <c r="AX33" s="13">
        <f t="shared" si="16"/>
        <v>1.4272604909651623</v>
      </c>
      <c r="AY33" s="13">
        <f t="shared" si="17"/>
        <v>0.97236307915994058</v>
      </c>
      <c r="AZ33" s="13">
        <f t="shared" si="18"/>
        <v>0.83388197560116306</v>
      </c>
      <c r="BA33" s="13">
        <f t="shared" si="19"/>
        <v>0.18369236643829967</v>
      </c>
      <c r="BB33" s="13">
        <f t="shared" si="20"/>
        <v>0.23074674250728164</v>
      </c>
      <c r="BD33">
        <v>2004</v>
      </c>
      <c r="BE33" s="12">
        <v>2.1999999999999999E-2</v>
      </c>
      <c r="BF33" s="12">
        <v>0.27500000000000002</v>
      </c>
      <c r="BG33" s="12">
        <v>0.65100000000000002</v>
      </c>
      <c r="BH33" s="12">
        <v>0.80400000000000005</v>
      </c>
      <c r="BI33" s="12">
        <v>0.94299999999999995</v>
      </c>
      <c r="BJ33" s="12">
        <v>1</v>
      </c>
      <c r="BL33">
        <v>2004</v>
      </c>
      <c r="BM33" s="12">
        <v>0.26900000000000002</v>
      </c>
      <c r="BN33" s="12">
        <v>0.496</v>
      </c>
      <c r="BO33" s="12">
        <v>1.712</v>
      </c>
      <c r="BP33" s="12">
        <v>3.0750000000000002</v>
      </c>
      <c r="BQ33" s="12">
        <v>5.1749999999999998</v>
      </c>
      <c r="BR33" s="12">
        <v>8.0489999999999995</v>
      </c>
      <c r="BT33" s="5">
        <f t="shared" si="21"/>
        <v>74.479898361049393</v>
      </c>
      <c r="BU33" s="17">
        <f t="shared" si="22"/>
        <v>0.7044034946175145</v>
      </c>
    </row>
    <row r="34" spans="1:73" x14ac:dyDescent="0.25">
      <c r="A34">
        <v>2005</v>
      </c>
      <c r="B34" s="4">
        <f t="shared" si="6"/>
        <v>180.90007339664359</v>
      </c>
      <c r="C34" s="5">
        <f t="shared" si="23"/>
        <v>64.453798475017578</v>
      </c>
      <c r="D34" s="5">
        <f t="shared" si="24"/>
        <v>7.5529467107576203</v>
      </c>
      <c r="E34" s="5">
        <f t="shared" si="25"/>
        <v>5.3622882378950223</v>
      </c>
      <c r="F34" s="5">
        <f t="shared" si="26"/>
        <v>1.4360275183266993</v>
      </c>
      <c r="G34" s="5">
        <f t="shared" si="27"/>
        <v>4.0560766316397467</v>
      </c>
      <c r="I34">
        <v>2005</v>
      </c>
      <c r="J34" s="11">
        <f t="shared" si="8"/>
        <v>0.12453910974522966</v>
      </c>
      <c r="K34" s="13">
        <f t="shared" si="9"/>
        <v>0.15207036801985541</v>
      </c>
      <c r="L34" s="13">
        <f t="shared" si="9"/>
        <v>0.62591328044616568</v>
      </c>
      <c r="M34" s="13">
        <f t="shared" si="9"/>
        <v>0.77786440304386684</v>
      </c>
      <c r="N34" s="13">
        <f t="shared" si="9"/>
        <v>0.61882901998384976</v>
      </c>
      <c r="O34" s="13">
        <f t="shared" si="9"/>
        <v>0.48292089878195288</v>
      </c>
      <c r="P34" s="13">
        <f t="shared" si="9"/>
        <v>0.12453910974522966</v>
      </c>
      <c r="R34">
        <v>2005</v>
      </c>
      <c r="S34" s="12">
        <v>1.1120000000000001</v>
      </c>
      <c r="T34" s="12">
        <v>0.871</v>
      </c>
      <c r="U34" s="12">
        <v>0.23799999999999999</v>
      </c>
      <c r="V34" s="12">
        <v>0.2</v>
      </c>
      <c r="W34" s="12">
        <v>0.2</v>
      </c>
      <c r="X34" s="12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10"/>
        <v>15.614673477163063</v>
      </c>
      <c r="AJ34" s="5">
        <f t="shared" si="11"/>
        <v>20.918402235662448</v>
      </c>
      <c r="AK34" s="5">
        <f t="shared" si="12"/>
        <v>3.6893041486297484</v>
      </c>
      <c r="AL34" s="5">
        <f t="shared" si="13"/>
        <v>2.2655833498628559</v>
      </c>
      <c r="AM34" s="5">
        <f t="shared" si="14"/>
        <v>0.50251757935901731</v>
      </c>
      <c r="AN34" s="5">
        <f t="shared" si="15"/>
        <v>0.43136350266824897</v>
      </c>
      <c r="AP34">
        <v>2005</v>
      </c>
      <c r="AQ34" s="12">
        <v>0.94299999999999995</v>
      </c>
      <c r="AR34" s="12">
        <v>1.458</v>
      </c>
      <c r="AS34" s="12">
        <v>0.47699999999999998</v>
      </c>
      <c r="AT34" s="12">
        <v>0.40300000000000002</v>
      </c>
      <c r="AU34" s="12">
        <v>6.9000000000000006E-2</v>
      </c>
      <c r="AW34">
        <v>2005</v>
      </c>
      <c r="AX34" s="13">
        <f t="shared" si="16"/>
        <v>1.1375428667369334</v>
      </c>
      <c r="AY34" s="13">
        <f t="shared" si="17"/>
        <v>1.8368156881863349</v>
      </c>
      <c r="AZ34" s="13">
        <f t="shared" si="18"/>
        <v>0.41113827568947048</v>
      </c>
      <c r="BA34" s="13">
        <f t="shared" si="19"/>
        <v>0.29418910968609668</v>
      </c>
      <c r="BB34" s="13">
        <f t="shared" si="20"/>
        <v>9.4987311558247287E-2</v>
      </c>
      <c r="BD34">
        <v>2005</v>
      </c>
      <c r="BE34" s="12">
        <v>2.4E-2</v>
      </c>
      <c r="BF34" s="12">
        <v>0.28699999999999998</v>
      </c>
      <c r="BG34" s="12">
        <v>0.67600000000000005</v>
      </c>
      <c r="BH34" s="12">
        <v>0.81</v>
      </c>
      <c r="BI34" s="12">
        <v>0.94299999999999995</v>
      </c>
      <c r="BJ34" s="12">
        <v>1</v>
      </c>
      <c r="BL34">
        <v>2005</v>
      </c>
      <c r="BM34" s="12">
        <v>0.34200000000000003</v>
      </c>
      <c r="BN34" s="12">
        <v>0.86</v>
      </c>
      <c r="BO34" s="12">
        <v>1.5289999999999999</v>
      </c>
      <c r="BP34" s="12">
        <v>3.5329999999999999</v>
      </c>
      <c r="BQ34" s="12">
        <v>5.1239999999999997</v>
      </c>
      <c r="BR34" s="12">
        <v>7.7380000000000004</v>
      </c>
      <c r="BT34" s="5">
        <f t="shared" si="21"/>
        <v>78.870199687412452</v>
      </c>
      <c r="BU34" s="17">
        <f t="shared" si="22"/>
        <v>0.67420223449129413</v>
      </c>
    </row>
    <row r="35" spans="1:73" x14ac:dyDescent="0.25">
      <c r="A35">
        <v>2006</v>
      </c>
      <c r="B35" s="4">
        <f t="shared" si="6"/>
        <v>358.70616165065519</v>
      </c>
      <c r="C35" s="5">
        <f t="shared" si="23"/>
        <v>51.104595777951651</v>
      </c>
      <c r="D35" s="5">
        <f t="shared" si="24"/>
        <v>14.426046883044304</v>
      </c>
      <c r="E35" s="5">
        <f t="shared" si="25"/>
        <v>2.7348412132835755</v>
      </c>
      <c r="F35" s="5">
        <f t="shared" si="26"/>
        <v>2.3644886290331995</v>
      </c>
      <c r="G35" s="5">
        <f t="shared" si="27"/>
        <v>3.657371365541759</v>
      </c>
      <c r="I35">
        <v>2006</v>
      </c>
      <c r="J35" s="11">
        <f t="shared" si="8"/>
        <v>0.11965646197448523</v>
      </c>
      <c r="K35" s="13">
        <f t="shared" si="9"/>
        <v>0.14610833693638789</v>
      </c>
      <c r="L35" s="13">
        <f t="shared" si="9"/>
        <v>0.60137388804403824</v>
      </c>
      <c r="M35" s="13">
        <f t="shared" si="9"/>
        <v>0.74736765466311117</v>
      </c>
      <c r="N35" s="13">
        <f t="shared" si="9"/>
        <v>0.59456737124493342</v>
      </c>
      <c r="O35" s="13">
        <f t="shared" si="9"/>
        <v>0.46398762830405055</v>
      </c>
      <c r="P35" s="13">
        <f t="shared" si="9"/>
        <v>0.11965646197448523</v>
      </c>
      <c r="R35">
        <v>2006</v>
      </c>
      <c r="S35" s="12">
        <v>1.1259999999999999</v>
      </c>
      <c r="T35" s="12">
        <v>0.88400000000000001</v>
      </c>
      <c r="U35" s="12">
        <v>0.23899999999999999</v>
      </c>
      <c r="V35" s="12">
        <v>0.2</v>
      </c>
      <c r="W35" s="12">
        <v>0.2</v>
      </c>
      <c r="X35" s="12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10"/>
        <v>29.653594718877773</v>
      </c>
      <c r="AJ35" s="5">
        <f t="shared" si="11"/>
        <v>16.005722407209607</v>
      </c>
      <c r="AK35" s="5">
        <f t="shared" si="12"/>
        <v>6.8542452905645348</v>
      </c>
      <c r="AL35" s="5">
        <f t="shared" si="13"/>
        <v>1.1219151045754021</v>
      </c>
      <c r="AM35" s="5">
        <f t="shared" si="14"/>
        <v>0.80169545828852939</v>
      </c>
      <c r="AN35" s="5">
        <f t="shared" si="15"/>
        <v>0.3745761663127381</v>
      </c>
      <c r="AP35">
        <v>2006</v>
      </c>
      <c r="AQ35" s="12">
        <v>3.4929999999999999</v>
      </c>
      <c r="AR35" s="12">
        <v>0.85699999999999998</v>
      </c>
      <c r="AS35" s="12">
        <v>0.748</v>
      </c>
      <c r="AT35" s="12">
        <v>0.155</v>
      </c>
      <c r="AU35" s="12">
        <v>8.8999999999999996E-2</v>
      </c>
      <c r="AW35">
        <v>2006</v>
      </c>
      <c r="AX35" s="13">
        <f t="shared" si="16"/>
        <v>2.2556300159459135</v>
      </c>
      <c r="AY35" s="13">
        <f t="shared" si="17"/>
        <v>1.4563877612232088</v>
      </c>
      <c r="AZ35" s="13">
        <f t="shared" si="18"/>
        <v>0.78526967919191892</v>
      </c>
      <c r="BA35" s="13">
        <f t="shared" si="19"/>
        <v>0.15004051740131216</v>
      </c>
      <c r="BB35" s="13">
        <f t="shared" si="20"/>
        <v>0.15640119372058814</v>
      </c>
      <c r="BD35">
        <v>2006</v>
      </c>
      <c r="BE35" s="12">
        <v>2.7E-2</v>
      </c>
      <c r="BF35" s="12">
        <v>0.29899999999999999</v>
      </c>
      <c r="BG35" s="12">
        <v>0.69699999999999995</v>
      </c>
      <c r="BH35" s="12">
        <v>0.81799999999999995</v>
      </c>
      <c r="BI35" s="12">
        <v>0.94399999999999995</v>
      </c>
      <c r="BJ35" s="12">
        <v>1</v>
      </c>
      <c r="BL35">
        <v>2006</v>
      </c>
      <c r="BM35" s="12">
        <v>0.25</v>
      </c>
      <c r="BN35" s="12">
        <v>0.23599999999999999</v>
      </c>
      <c r="BO35" s="12">
        <v>1.804</v>
      </c>
      <c r="BP35" s="12">
        <v>3.8279999999999998</v>
      </c>
      <c r="BQ35" s="12">
        <v>5.665</v>
      </c>
      <c r="BR35" s="12">
        <v>8.2680000000000007</v>
      </c>
      <c r="BT35" s="5">
        <f t="shared" si="21"/>
        <v>75.614032917412175</v>
      </c>
      <c r="BU35" s="17">
        <f t="shared" si="22"/>
        <v>0.64776963798402765</v>
      </c>
    </row>
    <row r="36" spans="1:73" x14ac:dyDescent="0.25">
      <c r="A36">
        <v>2007</v>
      </c>
      <c r="B36" s="4">
        <f t="shared" si="6"/>
        <v>189.55038418360647</v>
      </c>
      <c r="C36" s="5">
        <f t="shared" si="23"/>
        <v>100.52387135163704</v>
      </c>
      <c r="D36" s="5">
        <f t="shared" si="24"/>
        <v>11.570983501773927</v>
      </c>
      <c r="E36" s="5">
        <f t="shared" si="25"/>
        <v>5.3798889317915632</v>
      </c>
      <c r="F36" s="5">
        <f t="shared" si="26"/>
        <v>1.2355373858032201</v>
      </c>
      <c r="G36" s="5">
        <f t="shared" si="27"/>
        <v>3.8739347888310296</v>
      </c>
      <c r="I36">
        <v>2007</v>
      </c>
      <c r="J36" s="11">
        <f t="shared" si="8"/>
        <v>0.10753945611806738</v>
      </c>
      <c r="K36" s="13">
        <f t="shared" si="9"/>
        <v>0.13131268323648831</v>
      </c>
      <c r="L36" s="13">
        <f t="shared" si="9"/>
        <v>0.5404757902473627</v>
      </c>
      <c r="M36" s="13">
        <f t="shared" si="9"/>
        <v>0.67168550512419867</v>
      </c>
      <c r="N36" s="13">
        <f t="shared" si="9"/>
        <v>0.53435853504395969</v>
      </c>
      <c r="O36" s="13">
        <f t="shared" si="9"/>
        <v>0.4170019434802385</v>
      </c>
      <c r="P36" s="13">
        <f t="shared" si="9"/>
        <v>0.10753945611806738</v>
      </c>
      <c r="R36">
        <v>2007</v>
      </c>
      <c r="S36" s="12">
        <v>1.141</v>
      </c>
      <c r="T36" s="12">
        <v>0.89300000000000002</v>
      </c>
      <c r="U36" s="12">
        <v>0.23799999999999999</v>
      </c>
      <c r="V36" s="12">
        <v>0.2</v>
      </c>
      <c r="W36" s="12">
        <v>0.2</v>
      </c>
      <c r="X36" s="12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10"/>
        <v>14.081847903054948</v>
      </c>
      <c r="AJ36" s="5">
        <f t="shared" si="11"/>
        <v>28.862717109169527</v>
      </c>
      <c r="AK36" s="5">
        <f t="shared" si="12"/>
        <v>5.1035601350556767</v>
      </c>
      <c r="AL36" s="5">
        <f t="shared" si="13"/>
        <v>2.0363728029118917</v>
      </c>
      <c r="AM36" s="5">
        <f t="shared" si="14"/>
        <v>0.38448625413280485</v>
      </c>
      <c r="AN36" s="5">
        <f t="shared" si="15"/>
        <v>0.35863192038125702</v>
      </c>
      <c r="AP36">
        <v>2007</v>
      </c>
      <c r="AQ36" s="12">
        <v>1.2030000000000001</v>
      </c>
      <c r="AR36" s="12">
        <v>2.645</v>
      </c>
      <c r="AS36" s="12">
        <v>0.70199999999999996</v>
      </c>
      <c r="AT36" s="12">
        <v>0.23200000000000001</v>
      </c>
      <c r="AU36" s="12">
        <v>8.6999999999999994E-2</v>
      </c>
      <c r="AW36">
        <v>2007</v>
      </c>
      <c r="AX36" s="13">
        <f t="shared" si="16"/>
        <v>1.1919380869599325</v>
      </c>
      <c r="AY36" s="13">
        <f t="shared" si="17"/>
        <v>2.8647469707697693</v>
      </c>
      <c r="AZ36" s="13">
        <f t="shared" si="18"/>
        <v>0.62985671515130437</v>
      </c>
      <c r="BA36" s="13">
        <f t="shared" si="19"/>
        <v>0.29515472962996481</v>
      </c>
      <c r="BB36" s="13">
        <f t="shared" si="20"/>
        <v>8.1725714242512945E-2</v>
      </c>
      <c r="BD36">
        <v>2007</v>
      </c>
      <c r="BE36" s="12">
        <v>0.03</v>
      </c>
      <c r="BF36" s="12">
        <v>0.31</v>
      </c>
      <c r="BG36" s="12">
        <v>0.71399999999999997</v>
      </c>
      <c r="BH36" s="12">
        <v>0.82799999999999996</v>
      </c>
      <c r="BI36" s="12">
        <v>0.94499999999999995</v>
      </c>
      <c r="BJ36" s="12">
        <v>1</v>
      </c>
      <c r="BL36">
        <v>2007</v>
      </c>
      <c r="BM36" s="12">
        <v>0.313</v>
      </c>
      <c r="BN36" s="12">
        <v>0.89300000000000002</v>
      </c>
      <c r="BO36" s="12">
        <v>2.0009999999999999</v>
      </c>
      <c r="BP36" s="12">
        <v>4.0259999999999998</v>
      </c>
      <c r="BQ36" s="12">
        <v>6.117</v>
      </c>
      <c r="BR36" s="12">
        <v>9.0939999999999994</v>
      </c>
      <c r="BT36" s="5">
        <f t="shared" si="21"/>
        <v>106.44520506572343</v>
      </c>
      <c r="BU36" s="17">
        <f t="shared" si="22"/>
        <v>0.58217327680517372</v>
      </c>
    </row>
    <row r="37" spans="1:73" x14ac:dyDescent="0.25">
      <c r="A37">
        <v>2008</v>
      </c>
      <c r="B37" s="4">
        <f t="shared" si="6"/>
        <v>204.60048810583893</v>
      </c>
      <c r="C37" s="5">
        <f t="shared" si="23"/>
        <v>53.108775887497586</v>
      </c>
      <c r="D37" s="5">
        <f t="shared" si="24"/>
        <v>23.972789946460733</v>
      </c>
      <c r="E37" s="5">
        <f t="shared" si="25"/>
        <v>4.6590661774133304</v>
      </c>
      <c r="F37" s="5">
        <f t="shared" si="26"/>
        <v>2.5813414205653871</v>
      </c>
      <c r="G37" s="5">
        <f t="shared" si="27"/>
        <v>3.5149716079716868</v>
      </c>
      <c r="I37">
        <v>2008</v>
      </c>
      <c r="J37" s="11">
        <f t="shared" si="8"/>
        <v>9.5569849927767986E-2</v>
      </c>
      <c r="K37" s="13">
        <f t="shared" si="9"/>
        <v>0.1166970141335438</v>
      </c>
      <c r="L37" s="13">
        <f t="shared" si="9"/>
        <v>0.48031849916390051</v>
      </c>
      <c r="M37" s="13">
        <f t="shared" si="9"/>
        <v>0.59692400576119187</v>
      </c>
      <c r="N37" s="13">
        <f t="shared" si="9"/>
        <v>0.47488212089993359</v>
      </c>
      <c r="O37" s="13">
        <f t="shared" si="9"/>
        <v>0.37058782512568827</v>
      </c>
      <c r="P37" s="13">
        <f t="shared" si="9"/>
        <v>9.5569849927767986E-2</v>
      </c>
      <c r="R37">
        <v>2008</v>
      </c>
      <c r="S37" s="12">
        <v>1.159</v>
      </c>
      <c r="T37" s="12">
        <v>0.9</v>
      </c>
      <c r="U37" s="12">
        <v>0.23699999999999999</v>
      </c>
      <c r="V37" s="12">
        <v>0.2</v>
      </c>
      <c r="W37" s="12">
        <v>0.2</v>
      </c>
      <c r="X37" s="12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10"/>
        <v>13.489995208478637</v>
      </c>
      <c r="AJ37" s="5">
        <f t="shared" si="11"/>
        <v>13.832765266813087</v>
      </c>
      <c r="AK37" s="5">
        <f t="shared" si="12"/>
        <v>9.7065613922885028</v>
      </c>
      <c r="AL37" s="5">
        <f t="shared" si="13"/>
        <v>1.6089656747324275</v>
      </c>
      <c r="AM37" s="5">
        <f t="shared" si="14"/>
        <v>0.72897144718796469</v>
      </c>
      <c r="AN37" s="5">
        <f t="shared" si="15"/>
        <v>0.29083070657375559</v>
      </c>
      <c r="AP37">
        <v>2008</v>
      </c>
      <c r="AQ37" s="12">
        <v>1.911</v>
      </c>
      <c r="AR37" s="12">
        <v>1.052</v>
      </c>
      <c r="AS37" s="12">
        <v>1.194</v>
      </c>
      <c r="AT37" s="12">
        <v>0.29899999999999999</v>
      </c>
      <c r="AU37" s="12">
        <v>0.20799999999999999</v>
      </c>
      <c r="AW37">
        <v>2008</v>
      </c>
      <c r="AX37" s="13">
        <f t="shared" si="16"/>
        <v>1.286576734910325</v>
      </c>
      <c r="AY37" s="13">
        <f t="shared" si="17"/>
        <v>1.5135032385769891</v>
      </c>
      <c r="AZ37" s="13">
        <f t="shared" si="18"/>
        <v>1.3049385755649123</v>
      </c>
      <c r="BA37" s="13">
        <f t="shared" si="19"/>
        <v>0.25560851447998323</v>
      </c>
      <c r="BB37" s="13">
        <f t="shared" si="20"/>
        <v>0.17074511360280964</v>
      </c>
      <c r="BD37">
        <v>2008</v>
      </c>
      <c r="BE37" s="12">
        <v>3.3000000000000002E-2</v>
      </c>
      <c r="BF37" s="12">
        <v>0.32200000000000001</v>
      </c>
      <c r="BG37" s="12">
        <v>0.72499999999999998</v>
      </c>
      <c r="BH37" s="12">
        <v>0.83899999999999997</v>
      </c>
      <c r="BI37" s="12">
        <v>0.94599999999999995</v>
      </c>
      <c r="BJ37" s="12">
        <v>1</v>
      </c>
      <c r="BL37">
        <v>2008</v>
      </c>
      <c r="BM37" s="12">
        <v>0.42399999999999999</v>
      </c>
      <c r="BN37" s="12">
        <v>0.90400000000000003</v>
      </c>
      <c r="BO37" s="12">
        <v>1.966</v>
      </c>
      <c r="BP37" s="12">
        <v>3.89</v>
      </c>
      <c r="BQ37" s="12">
        <v>6.2069999999999999</v>
      </c>
      <c r="BR37" s="12">
        <v>8.4410000000000007</v>
      </c>
      <c r="BT37" s="5">
        <f t="shared" si="21"/>
        <v>112.52460709486637</v>
      </c>
      <c r="BU37" s="17">
        <f t="shared" si="22"/>
        <v>0.51737487527500869</v>
      </c>
    </row>
    <row r="38" spans="1:73" x14ac:dyDescent="0.25">
      <c r="A38">
        <v>2009</v>
      </c>
      <c r="B38" s="4">
        <f t="shared" si="6"/>
        <v>202.65801372235634</v>
      </c>
      <c r="C38" s="5">
        <f t="shared" si="23"/>
        <v>57.131876882946024</v>
      </c>
      <c r="D38" s="5">
        <f t="shared" si="24"/>
        <v>13.35677419359947</v>
      </c>
      <c r="E38" s="5">
        <f t="shared" si="25"/>
        <v>10.41237944143826</v>
      </c>
      <c r="F38" s="5">
        <f t="shared" si="26"/>
        <v>2.3724731067775449</v>
      </c>
      <c r="G38" s="5">
        <f t="shared" si="27"/>
        <v>4.074472890507586</v>
      </c>
      <c r="I38">
        <v>2009</v>
      </c>
      <c r="J38" s="11">
        <f t="shared" si="8"/>
        <v>9.0456206237706893E-2</v>
      </c>
      <c r="K38" s="13">
        <f t="shared" si="9"/>
        <v>0.11045292198079909</v>
      </c>
      <c r="L38" s="13">
        <f t="shared" si="9"/>
        <v>0.45461815889627971</v>
      </c>
      <c r="M38" s="13">
        <f t="shared" si="9"/>
        <v>0.56498446962282012</v>
      </c>
      <c r="N38" s="13">
        <f t="shared" si="9"/>
        <v>0.44947266422611704</v>
      </c>
      <c r="O38" s="13">
        <f t="shared" si="9"/>
        <v>0.35075882994572588</v>
      </c>
      <c r="P38" s="13">
        <f t="shared" si="9"/>
        <v>9.0456206237706893E-2</v>
      </c>
      <c r="R38">
        <v>2009</v>
      </c>
      <c r="S38" s="12">
        <v>1.18</v>
      </c>
      <c r="T38" s="12">
        <v>0.90700000000000003</v>
      </c>
      <c r="U38" s="12">
        <v>0.23599999999999999</v>
      </c>
      <c r="V38" s="12">
        <v>0.2</v>
      </c>
      <c r="W38" s="12">
        <v>0.2</v>
      </c>
      <c r="X38" s="12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10"/>
        <v>12.573300195163039</v>
      </c>
      <c r="AJ38" s="5">
        <f t="shared" si="11"/>
        <v>14.187287513063264</v>
      </c>
      <c r="AK38" s="5">
        <f t="shared" si="12"/>
        <v>5.1922403408882847</v>
      </c>
      <c r="AL38" s="5">
        <f t="shared" si="13"/>
        <v>3.4421390692819203</v>
      </c>
      <c r="AM38" s="5">
        <f t="shared" si="14"/>
        <v>0.63986650510089937</v>
      </c>
      <c r="AN38" s="5">
        <f t="shared" si="15"/>
        <v>0.31986269963955322</v>
      </c>
      <c r="AP38">
        <v>2009</v>
      </c>
      <c r="AQ38" s="12">
        <v>0.96099999999999997</v>
      </c>
      <c r="AR38" s="12">
        <v>1.7749999999999999</v>
      </c>
      <c r="AS38" s="12">
        <v>0.873</v>
      </c>
      <c r="AT38" s="12">
        <v>0.39800000000000002</v>
      </c>
      <c r="AU38" s="12">
        <v>0.13100000000000001</v>
      </c>
      <c r="AW38">
        <v>2009</v>
      </c>
      <c r="AX38" s="13">
        <f t="shared" si="16"/>
        <v>1.274361992056656</v>
      </c>
      <c r="AY38" s="13">
        <f t="shared" si="17"/>
        <v>1.6281542785224783</v>
      </c>
      <c r="AZ38" s="13">
        <f t="shared" si="18"/>
        <v>0.72706472334944683</v>
      </c>
      <c r="BA38" s="13">
        <f t="shared" si="19"/>
        <v>0.57125027631729985</v>
      </c>
      <c r="BB38" s="13">
        <f t="shared" si="20"/>
        <v>0.15692933406988713</v>
      </c>
      <c r="BD38">
        <v>2009</v>
      </c>
      <c r="BE38" s="12">
        <v>3.5999999999999997E-2</v>
      </c>
      <c r="BF38" s="12">
        <v>0.33300000000000002</v>
      </c>
      <c r="BG38" s="12">
        <v>0.72899999999999998</v>
      </c>
      <c r="BH38" s="12">
        <v>0.85</v>
      </c>
      <c r="BI38" s="12">
        <v>0.94699999999999995</v>
      </c>
      <c r="BJ38" s="12">
        <v>0.99299999999999999</v>
      </c>
      <c r="BL38">
        <v>2009</v>
      </c>
      <c r="BM38" s="12">
        <v>0.40600000000000003</v>
      </c>
      <c r="BN38" s="12">
        <v>1.133</v>
      </c>
      <c r="BO38" s="12">
        <v>2.355</v>
      </c>
      <c r="BP38" s="12">
        <v>4.0229999999999997</v>
      </c>
      <c r="BQ38" s="12">
        <v>6.1539999999999999</v>
      </c>
      <c r="BR38" s="12">
        <v>8.4930000000000003</v>
      </c>
      <c r="BT38" s="5">
        <f t="shared" si="21"/>
        <v>131.24242919345019</v>
      </c>
      <c r="BU38" s="17">
        <f t="shared" si="22"/>
        <v>0.4896917642484056</v>
      </c>
    </row>
    <row r="39" spans="1:73" x14ac:dyDescent="0.25">
      <c r="A39">
        <v>2010</v>
      </c>
      <c r="B39" s="4">
        <f t="shared" si="6"/>
        <v>297.18890315106819</v>
      </c>
      <c r="C39" s="5">
        <f t="shared" si="23"/>
        <v>55.760569229122744</v>
      </c>
      <c r="D39" s="5">
        <f t="shared" si="24"/>
        <v>14.639803204743766</v>
      </c>
      <c r="E39" s="5">
        <f t="shared" si="25"/>
        <v>5.9956800410875069</v>
      </c>
      <c r="F39" s="5">
        <f t="shared" si="26"/>
        <v>5.4386059288433302</v>
      </c>
      <c r="G39" s="5">
        <f t="shared" si="27"/>
        <v>4.4151486842248646</v>
      </c>
      <c r="I39">
        <v>2010</v>
      </c>
      <c r="J39" s="11">
        <f t="shared" si="8"/>
        <v>7.6553037496709192E-2</v>
      </c>
      <c r="K39" s="13">
        <f t="shared" si="9"/>
        <v>9.3476247011700445E-2</v>
      </c>
      <c r="L39" s="13">
        <f t="shared" si="9"/>
        <v>0.38474309737483031</v>
      </c>
      <c r="M39" s="13">
        <f t="shared" si="9"/>
        <v>0.47814604532977534</v>
      </c>
      <c r="N39" s="13">
        <f t="shared" si="9"/>
        <v>0.38038846807068999</v>
      </c>
      <c r="O39" s="13">
        <f t="shared" si="9"/>
        <v>0.29684700451149165</v>
      </c>
      <c r="P39" s="13">
        <f t="shared" si="9"/>
        <v>7.6553037496709192E-2</v>
      </c>
      <c r="R39">
        <v>2010</v>
      </c>
      <c r="S39" s="12">
        <v>1.208</v>
      </c>
      <c r="T39" s="12">
        <v>0.91600000000000004</v>
      </c>
      <c r="U39" s="12">
        <v>0.23499999999999999</v>
      </c>
      <c r="V39" s="12">
        <v>0.2</v>
      </c>
      <c r="W39" s="12">
        <v>0.2</v>
      </c>
      <c r="X39" s="12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10"/>
        <v>15.536442068348277</v>
      </c>
      <c r="AJ39" s="5">
        <f t="shared" si="11"/>
        <v>12.001661225200069</v>
      </c>
      <c r="AK39" s="5">
        <f t="shared" si="12"/>
        <v>5.0049809842035566</v>
      </c>
      <c r="AL39" s="5">
        <f t="shared" si="13"/>
        <v>1.7302726169766367</v>
      </c>
      <c r="AM39" s="5">
        <f t="shared" si="14"/>
        <v>1.2722989780228617</v>
      </c>
      <c r="AN39" s="5">
        <f t="shared" si="15"/>
        <v>0.29528278695925475</v>
      </c>
      <c r="AP39">
        <v>2010</v>
      </c>
      <c r="AQ39" s="12">
        <v>2.5089999999999999</v>
      </c>
      <c r="AR39" s="12">
        <v>1.5840000000000001</v>
      </c>
      <c r="AS39" s="12">
        <v>1.1910000000000001</v>
      </c>
      <c r="AT39" s="12">
        <v>0.33</v>
      </c>
      <c r="AU39" s="12">
        <v>0.20899999999999999</v>
      </c>
      <c r="AW39">
        <v>2010</v>
      </c>
      <c r="AX39" s="13">
        <f t="shared" si="16"/>
        <v>1.8687948020431449</v>
      </c>
      <c r="AY39" s="13">
        <f t="shared" si="17"/>
        <v>1.5890745117520388</v>
      </c>
      <c r="AZ39" s="13">
        <f t="shared" si="18"/>
        <v>0.79690532404508174</v>
      </c>
      <c r="BA39" s="13">
        <f t="shared" si="19"/>
        <v>0.32893863496279374</v>
      </c>
      <c r="BB39" s="13">
        <f t="shared" si="20"/>
        <v>0.35974140412540828</v>
      </c>
      <c r="BD39">
        <v>2010</v>
      </c>
      <c r="BE39" s="12">
        <v>3.9E-2</v>
      </c>
      <c r="BF39" s="12">
        <v>0.34499999999999997</v>
      </c>
      <c r="BG39" s="12">
        <v>0.72699999999999998</v>
      </c>
      <c r="BH39" s="12">
        <v>0.85899999999999999</v>
      </c>
      <c r="BI39" s="12">
        <v>0.94699999999999995</v>
      </c>
      <c r="BJ39" s="12">
        <v>0.98</v>
      </c>
      <c r="BL39">
        <v>2010</v>
      </c>
      <c r="BM39" s="12">
        <v>0.33500000000000002</v>
      </c>
      <c r="BN39" s="12">
        <v>0.96499999999999997</v>
      </c>
      <c r="BO39" s="12">
        <v>2.4260000000000002</v>
      </c>
      <c r="BP39" s="12">
        <v>4.18</v>
      </c>
      <c r="BQ39" s="12">
        <v>6.0330000000000004</v>
      </c>
      <c r="BR39" s="12">
        <v>8.9030000000000005</v>
      </c>
      <c r="BT39" s="5">
        <f t="shared" si="21"/>
        <v>139.38934751372798</v>
      </c>
      <c r="BU39" s="17">
        <f t="shared" si="22"/>
        <v>0.41442587025843186</v>
      </c>
    </row>
    <row r="40" spans="1:73" x14ac:dyDescent="0.25">
      <c r="A40">
        <v>2011</v>
      </c>
      <c r="B40" s="4">
        <f t="shared" si="6"/>
        <v>154.44458836082632</v>
      </c>
      <c r="C40" s="5">
        <f t="shared" si="23"/>
        <v>80.873946555756518</v>
      </c>
      <c r="D40" s="5">
        <f t="shared" si="24"/>
        <v>15.185239607286084</v>
      </c>
      <c r="E40" s="5">
        <f t="shared" si="25"/>
        <v>7.1749659846141425</v>
      </c>
      <c r="F40" s="5">
        <f t="shared" si="26"/>
        <v>3.3556676384898774</v>
      </c>
      <c r="G40" s="5">
        <f t="shared" si="27"/>
        <v>6.6575179820595718</v>
      </c>
      <c r="I40">
        <v>2011</v>
      </c>
      <c r="J40" s="11">
        <f t="shared" si="8"/>
        <v>6.023571466814711E-2</v>
      </c>
      <c r="K40" s="13">
        <f t="shared" si="9"/>
        <v>7.3551732594386882E-2</v>
      </c>
      <c r="L40" s="13">
        <f t="shared" si="9"/>
        <v>0.30273489063063841</v>
      </c>
      <c r="M40" s="13">
        <f t="shared" si="9"/>
        <v>0.37622894790328049</v>
      </c>
      <c r="N40" s="13">
        <f t="shared" si="9"/>
        <v>0.29930845300220305</v>
      </c>
      <c r="O40" s="13">
        <f t="shared" si="9"/>
        <v>0.23357389920180549</v>
      </c>
      <c r="P40" s="13">
        <f t="shared" si="9"/>
        <v>6.023571466814711E-2</v>
      </c>
      <c r="R40">
        <v>2011</v>
      </c>
      <c r="S40" s="12">
        <v>1.242</v>
      </c>
      <c r="T40" s="12">
        <v>0.92900000000000005</v>
      </c>
      <c r="U40" s="12">
        <v>0.23400000000000001</v>
      </c>
      <c r="V40" s="12">
        <v>0.2</v>
      </c>
      <c r="W40" s="12">
        <v>0.2</v>
      </c>
      <c r="X40" s="12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10"/>
        <v>6.3179349994410714</v>
      </c>
      <c r="AJ40" s="5">
        <f t="shared" si="11"/>
        <v>14.077269523724542</v>
      </c>
      <c r="AK40" s="5">
        <f t="shared" si="12"/>
        <v>4.2764358970003356</v>
      </c>
      <c r="AL40" s="5">
        <f t="shared" si="13"/>
        <v>1.6905087986746821</v>
      </c>
      <c r="AM40" s="5">
        <f t="shared" si="14"/>
        <v>0.63599000039158649</v>
      </c>
      <c r="AN40" s="5">
        <f t="shared" si="15"/>
        <v>0.35308700902949314</v>
      </c>
      <c r="AP40">
        <v>2011</v>
      </c>
      <c r="AQ40" s="12">
        <v>0.66300000000000003</v>
      </c>
      <c r="AR40" s="12">
        <v>2.8980000000000001</v>
      </c>
      <c r="AS40" s="12">
        <v>0.628</v>
      </c>
      <c r="AT40" s="12">
        <v>0.35899999999999999</v>
      </c>
      <c r="AU40" s="12">
        <v>0.23699999999999999</v>
      </c>
      <c r="AW40">
        <v>2011</v>
      </c>
      <c r="AX40" s="13">
        <f t="shared" si="16"/>
        <v>0.97118445834328593</v>
      </c>
      <c r="AY40" s="13">
        <f t="shared" si="17"/>
        <v>2.3047599569594839</v>
      </c>
      <c r="AZ40" s="13">
        <f t="shared" si="18"/>
        <v>0.8265956939930279</v>
      </c>
      <c r="BA40" s="13">
        <f t="shared" si="19"/>
        <v>0.39363733566665943</v>
      </c>
      <c r="BB40" s="13">
        <f t="shared" si="20"/>
        <v>0.22196360682180921</v>
      </c>
      <c r="BD40">
        <v>2011</v>
      </c>
      <c r="BE40" s="12">
        <v>4.1000000000000002E-2</v>
      </c>
      <c r="BF40" s="12">
        <v>0.35699999999999998</v>
      </c>
      <c r="BG40" s="12">
        <v>0.71799999999999997</v>
      </c>
      <c r="BH40" s="12">
        <v>0.86699999999999999</v>
      </c>
      <c r="BI40" s="12">
        <v>0.94499999999999995</v>
      </c>
      <c r="BJ40" s="12">
        <v>1</v>
      </c>
      <c r="BL40">
        <v>2011</v>
      </c>
      <c r="BM40" s="12">
        <v>0.40500000000000003</v>
      </c>
      <c r="BN40" s="12">
        <v>0.91500000000000004</v>
      </c>
      <c r="BO40" s="12">
        <v>2.4380000000000002</v>
      </c>
      <c r="BP40" s="12">
        <v>4.569</v>
      </c>
      <c r="BQ40" s="12">
        <v>6.4720000000000004</v>
      </c>
      <c r="BR40" s="12">
        <v>8.1460000000000008</v>
      </c>
      <c r="BT40" s="5">
        <f t="shared" si="21"/>
        <v>158.74184713525929</v>
      </c>
      <c r="BU40" s="17">
        <f t="shared" si="22"/>
        <v>0.326090763845374</v>
      </c>
    </row>
    <row r="41" spans="1:73" x14ac:dyDescent="0.25">
      <c r="A41">
        <v>2012</v>
      </c>
      <c r="B41" s="4">
        <f t="shared" si="6"/>
        <v>227.00794881313305</v>
      </c>
      <c r="C41" s="5">
        <f t="shared" si="23"/>
        <v>41.441535383557401</v>
      </c>
      <c r="D41" s="5">
        <f t="shared" si="24"/>
        <v>23.597879033237458</v>
      </c>
      <c r="E41" s="5">
        <f t="shared" si="25"/>
        <v>8.24902432468852</v>
      </c>
      <c r="F41" s="5">
        <f t="shared" si="26"/>
        <v>4.3548473926188285</v>
      </c>
      <c r="G41" s="5">
        <f t="shared" si="27"/>
        <v>7.3071847532534644</v>
      </c>
      <c r="I41">
        <v>2012</v>
      </c>
      <c r="J41" s="11">
        <f t="shared" si="8"/>
        <v>6.1616476249227996E-2</v>
      </c>
      <c r="K41" s="13">
        <f t="shared" si="9"/>
        <v>7.5237732455893769E-2</v>
      </c>
      <c r="L41" s="13">
        <f t="shared" si="9"/>
        <v>0.30967437343645215</v>
      </c>
      <c r="M41" s="13">
        <f t="shared" si="9"/>
        <v>0.38485310849998439</v>
      </c>
      <c r="N41" s="13">
        <f t="shared" si="9"/>
        <v>0.30616939281299499</v>
      </c>
      <c r="O41" s="13">
        <f t="shared" si="9"/>
        <v>0.23892802952362363</v>
      </c>
      <c r="P41" s="13">
        <f t="shared" si="9"/>
        <v>6.1616476249227996E-2</v>
      </c>
      <c r="R41">
        <v>2012</v>
      </c>
      <c r="S41" s="12">
        <v>1.2829999999999999</v>
      </c>
      <c r="T41" s="12">
        <v>0.94499999999999995</v>
      </c>
      <c r="U41" s="12">
        <v>0.23300000000000001</v>
      </c>
      <c r="V41" s="12">
        <v>0.2</v>
      </c>
      <c r="W41" s="12">
        <v>0.2</v>
      </c>
      <c r="X41" s="12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10"/>
        <v>9.3416469309031704</v>
      </c>
      <c r="AJ41" s="5">
        <f t="shared" si="11"/>
        <v>7.3116205175771247</v>
      </c>
      <c r="AK41" s="5">
        <f t="shared" si="12"/>
        <v>6.7746815980380415</v>
      </c>
      <c r="AL41" s="5">
        <f t="shared" si="13"/>
        <v>1.9818803876206845</v>
      </c>
      <c r="AM41" s="5">
        <f t="shared" si="14"/>
        <v>0.84218734400018447</v>
      </c>
      <c r="AN41" s="5">
        <f t="shared" si="15"/>
        <v>0.3961644170059922</v>
      </c>
      <c r="AP41">
        <v>2012</v>
      </c>
      <c r="AQ41" s="12">
        <v>1.343</v>
      </c>
      <c r="AR41" s="12">
        <v>1.5429999999999999</v>
      </c>
      <c r="AS41" s="12">
        <v>1.9630000000000001</v>
      </c>
      <c r="AT41" s="12">
        <v>0.442</v>
      </c>
      <c r="AU41" s="12">
        <v>0.25</v>
      </c>
      <c r="AW41">
        <v>2012</v>
      </c>
      <c r="AX41" s="13">
        <f t="shared" si="16"/>
        <v>1.4274801995174513</v>
      </c>
      <c r="AY41" s="13">
        <f t="shared" si="17"/>
        <v>1.1810081660982599</v>
      </c>
      <c r="AZ41" s="13">
        <f t="shared" si="18"/>
        <v>1.2845306166182087</v>
      </c>
      <c r="BA41" s="13">
        <f t="shared" si="19"/>
        <v>0.45256297576642496</v>
      </c>
      <c r="BB41" s="13">
        <f t="shared" si="20"/>
        <v>0.2880552362626787</v>
      </c>
      <c r="BD41">
        <v>2012</v>
      </c>
      <c r="BE41" s="12">
        <v>4.3999999999999997E-2</v>
      </c>
      <c r="BF41" s="12">
        <v>0.36799999999999999</v>
      </c>
      <c r="BG41" s="12">
        <v>0.70199999999999996</v>
      </c>
      <c r="BH41" s="12">
        <v>0.872</v>
      </c>
      <c r="BI41" s="12">
        <v>0.94299999999999995</v>
      </c>
      <c r="BJ41" s="12">
        <v>1</v>
      </c>
      <c r="BL41">
        <v>2012</v>
      </c>
      <c r="BM41" s="12">
        <v>0.27400000000000002</v>
      </c>
      <c r="BN41" s="12">
        <v>0.8</v>
      </c>
      <c r="BO41" s="12">
        <v>2.2519999999999998</v>
      </c>
      <c r="BP41" s="12">
        <v>4.1539999999999999</v>
      </c>
      <c r="BQ41" s="12">
        <v>6.3920000000000003</v>
      </c>
      <c r="BR41" s="12">
        <v>8.6950000000000003</v>
      </c>
      <c r="BT41" s="5">
        <f t="shared" si="21"/>
        <v>171.90901247074109</v>
      </c>
      <c r="BU41" s="17">
        <f t="shared" si="22"/>
        <v>0.33356562491647718</v>
      </c>
    </row>
    <row r="42" spans="1:73" x14ac:dyDescent="0.25">
      <c r="A42">
        <v>2013</v>
      </c>
      <c r="B42" s="4">
        <f t="shared" si="6"/>
        <v>266.58271145789473</v>
      </c>
      <c r="C42" s="5">
        <f t="shared" si="23"/>
        <v>58.366803862737235</v>
      </c>
      <c r="D42" s="5">
        <f t="shared" si="24"/>
        <v>11.817828423579616</v>
      </c>
      <c r="E42" s="5">
        <f t="shared" si="25"/>
        <v>12.721630428256747</v>
      </c>
      <c r="F42" s="5">
        <f t="shared" si="26"/>
        <v>4.9725139484776983</v>
      </c>
      <c r="G42" s="5">
        <f t="shared" si="27"/>
        <v>8.4328046475496734</v>
      </c>
      <c r="I42">
        <v>2013</v>
      </c>
      <c r="J42" s="11">
        <f t="shared" si="8"/>
        <v>5.4229701581144006E-2</v>
      </c>
      <c r="K42" s="13">
        <f t="shared" si="9"/>
        <v>6.621799926080961E-2</v>
      </c>
      <c r="L42" s="13">
        <f t="shared" si="9"/>
        <v>0.27254964712457014</v>
      </c>
      <c r="M42" s="13">
        <f t="shared" si="9"/>
        <v>0.33871572178377013</v>
      </c>
      <c r="N42" s="13">
        <f t="shared" si="9"/>
        <v>0.26946485447123897</v>
      </c>
      <c r="O42" s="13">
        <f t="shared" si="9"/>
        <v>0.2102845947896804</v>
      </c>
      <c r="P42" s="13">
        <f t="shared" si="9"/>
        <v>5.4229701581144006E-2</v>
      </c>
      <c r="R42">
        <v>2013</v>
      </c>
      <c r="S42" s="12">
        <v>1.3260000000000001</v>
      </c>
      <c r="T42" s="12">
        <v>0.96199999999999997</v>
      </c>
      <c r="U42" s="12">
        <v>0.23300000000000001</v>
      </c>
      <c r="V42" s="12">
        <v>0.2</v>
      </c>
      <c r="W42" s="12">
        <v>0.2</v>
      </c>
      <c r="X42" s="12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10"/>
        <v>9.5283173610543308</v>
      </c>
      <c r="AJ42" s="5">
        <f t="shared" si="11"/>
        <v>9.1362963600792462</v>
      </c>
      <c r="AK42" s="5">
        <f t="shared" si="12"/>
        <v>3.0487739498029107</v>
      </c>
      <c r="AL42" s="5">
        <f t="shared" si="13"/>
        <v>2.735790443981573</v>
      </c>
      <c r="AM42" s="5">
        <f t="shared" si="14"/>
        <v>0.85769550477679568</v>
      </c>
      <c r="AN42" s="5">
        <f t="shared" si="15"/>
        <v>0.40380613712136199</v>
      </c>
      <c r="AP42">
        <v>2013</v>
      </c>
      <c r="AQ42" s="12">
        <v>1.405</v>
      </c>
      <c r="AR42" s="12">
        <v>1.367</v>
      </c>
      <c r="AS42" s="12">
        <v>0.80500000000000005</v>
      </c>
      <c r="AT42" s="12">
        <v>0.59099999999999997</v>
      </c>
      <c r="AU42" s="12">
        <v>0.40200000000000002</v>
      </c>
      <c r="AW42">
        <v>2013</v>
      </c>
      <c r="AX42" s="13">
        <f t="shared" si="16"/>
        <v>1.6763357588551688</v>
      </c>
      <c r="AY42" s="13">
        <f t="shared" si="17"/>
        <v>1.6633474448511358</v>
      </c>
      <c r="AZ42" s="13">
        <f t="shared" si="18"/>
        <v>0.6432935100077205</v>
      </c>
      <c r="BA42" s="13">
        <f t="shared" si="19"/>
        <v>0.69794180458183674</v>
      </c>
      <c r="BB42" s="13">
        <f t="shared" si="20"/>
        <v>0.32891133743881812</v>
      </c>
      <c r="BD42">
        <v>2013</v>
      </c>
      <c r="BE42" s="12">
        <v>4.7E-2</v>
      </c>
      <c r="BF42" s="12">
        <v>0.38</v>
      </c>
      <c r="BG42" s="12">
        <v>0.68200000000000005</v>
      </c>
      <c r="BH42" s="12">
        <v>0.875</v>
      </c>
      <c r="BI42" s="12">
        <v>0.93899999999999995</v>
      </c>
      <c r="BJ42" s="12">
        <v>1</v>
      </c>
      <c r="BL42">
        <v>2013</v>
      </c>
      <c r="BM42" s="12">
        <v>0.38800000000000001</v>
      </c>
      <c r="BN42" s="12">
        <v>0.93200000000000005</v>
      </c>
      <c r="BO42" s="12">
        <v>2.2490000000000001</v>
      </c>
      <c r="BP42" s="12">
        <v>4.0599999999999996</v>
      </c>
      <c r="BQ42" s="12">
        <v>5.9989999999999997</v>
      </c>
      <c r="BR42" s="12">
        <v>8.843</v>
      </c>
      <c r="BT42" s="5">
        <f t="shared" si="21"/>
        <v>191.43434552896082</v>
      </c>
      <c r="BU42" s="17">
        <f t="shared" si="22"/>
        <v>0.29357674112652643</v>
      </c>
    </row>
    <row r="43" spans="1:73" x14ac:dyDescent="0.25">
      <c r="A43">
        <v>2014</v>
      </c>
      <c r="B43" s="4">
        <f t="shared" si="6"/>
        <v>388.65646987542124</v>
      </c>
      <c r="C43" s="5">
        <f t="shared" si="23"/>
        <v>66.252059961147737</v>
      </c>
      <c r="D43" s="5">
        <f t="shared" si="24"/>
        <v>16.982742036357003</v>
      </c>
      <c r="E43" s="5">
        <f t="shared" si="25"/>
        <v>6.671825781340746</v>
      </c>
      <c r="F43" s="5">
        <f t="shared" si="26"/>
        <v>7.9553039803499752</v>
      </c>
      <c r="G43" s="5">
        <f t="shared" si="27"/>
        <v>9.8388261623970052</v>
      </c>
      <c r="I43">
        <v>2014</v>
      </c>
      <c r="J43" s="11">
        <f t="shared" si="8"/>
        <v>5.4122942236528471E-2</v>
      </c>
      <c r="K43" s="13">
        <f t="shared" si="9"/>
        <v>6.6087639144550098E-2</v>
      </c>
      <c r="L43" s="13">
        <f t="shared" si="9"/>
        <v>0.27201309204766871</v>
      </c>
      <c r="M43" s="13">
        <f t="shared" si="9"/>
        <v>0.33804890881201688</v>
      </c>
      <c r="N43" s="13">
        <f t="shared" si="9"/>
        <v>0.26893437227381761</v>
      </c>
      <c r="O43" s="13">
        <f t="shared" si="9"/>
        <v>0.20987061785696765</v>
      </c>
      <c r="P43" s="13">
        <f t="shared" si="9"/>
        <v>5.4122942236528471E-2</v>
      </c>
      <c r="R43">
        <v>2014</v>
      </c>
      <c r="S43" s="12">
        <v>1.3260000000000001</v>
      </c>
      <c r="T43" s="12">
        <v>0.96199999999999997</v>
      </c>
      <c r="U43" s="12">
        <v>0.23300000000000001</v>
      </c>
      <c r="V43" s="12">
        <v>0.2</v>
      </c>
      <c r="W43" s="12">
        <v>0.2</v>
      </c>
      <c r="X43" s="12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10"/>
        <v>13.864884621252894</v>
      </c>
      <c r="AJ43" s="5">
        <f t="shared" si="11"/>
        <v>10.3523981524786</v>
      </c>
      <c r="AK43" s="5">
        <f t="shared" si="12"/>
        <v>4.3739178558963072</v>
      </c>
      <c r="AL43" s="5">
        <f t="shared" si="13"/>
        <v>1.4323038235900261</v>
      </c>
      <c r="AM43" s="5">
        <f t="shared" si="14"/>
        <v>1.3697517165309081</v>
      </c>
      <c r="AN43" s="5">
        <f t="shared" si="15"/>
        <v>0.47023023208970927</v>
      </c>
      <c r="AP43">
        <v>2014</v>
      </c>
      <c r="AQ43" s="12">
        <v>2.3580000000000001</v>
      </c>
      <c r="AR43" s="12">
        <v>1.7230000000000001</v>
      </c>
      <c r="AS43" s="12">
        <v>0.79100000000000004</v>
      </c>
      <c r="AT43" s="12">
        <v>0.30199999999999999</v>
      </c>
      <c r="AU43" s="12">
        <v>0.371</v>
      </c>
      <c r="AW43">
        <v>2014</v>
      </c>
      <c r="AX43" s="13">
        <f t="shared" si="16"/>
        <v>2.4439647072367974</v>
      </c>
      <c r="AY43" s="13">
        <f t="shared" si="17"/>
        <v>1.8880628603831049</v>
      </c>
      <c r="AZ43" s="13">
        <f t="shared" si="18"/>
        <v>0.92444122071748724</v>
      </c>
      <c r="BA43" s="13">
        <f t="shared" si="19"/>
        <v>0.36603375266598376</v>
      </c>
      <c r="BB43" s="13">
        <f t="shared" si="20"/>
        <v>0.52621062485110071</v>
      </c>
      <c r="BD43">
        <v>2014</v>
      </c>
      <c r="BE43" s="12">
        <v>0.05</v>
      </c>
      <c r="BF43" s="12">
        <v>0.39100000000000001</v>
      </c>
      <c r="BG43" s="12">
        <v>0.65900000000000003</v>
      </c>
      <c r="BH43" s="12">
        <v>0.877</v>
      </c>
      <c r="BI43" s="12">
        <v>0.93400000000000005</v>
      </c>
      <c r="BJ43" s="12">
        <v>1</v>
      </c>
      <c r="BL43">
        <v>2014</v>
      </c>
      <c r="BM43" s="12">
        <v>0.39800000000000002</v>
      </c>
      <c r="BN43" s="12">
        <v>0.92700000000000005</v>
      </c>
      <c r="BO43" s="12">
        <v>2.2370000000000001</v>
      </c>
      <c r="BP43" s="12">
        <v>4.0830000000000002</v>
      </c>
      <c r="BQ43" s="12">
        <v>5.5979999999999999</v>
      </c>
      <c r="BR43" s="12">
        <v>7.9169999999999998</v>
      </c>
      <c r="BT43" s="5">
        <f t="shared" si="21"/>
        <v>200.16241812131869</v>
      </c>
      <c r="BU43" s="17">
        <f t="shared" si="22"/>
        <v>0.29299879104450105</v>
      </c>
    </row>
    <row r="44" spans="1:73" x14ac:dyDescent="0.25">
      <c r="A44">
        <v>2015</v>
      </c>
      <c r="B44" s="4">
        <f t="shared" si="6"/>
        <v>163.41330392676133</v>
      </c>
      <c r="C44" s="5">
        <f t="shared" si="23"/>
        <v>96.602846092687159</v>
      </c>
      <c r="D44" s="5">
        <f t="shared" si="24"/>
        <v>19.28742764113446</v>
      </c>
      <c r="E44" s="5">
        <f t="shared" si="25"/>
        <v>9.5941040205723631</v>
      </c>
      <c r="F44" s="5">
        <f t="shared" si="26"/>
        <v>4.1743521830729673</v>
      </c>
      <c r="G44" s="5">
        <f t="shared" si="27"/>
        <v>12.911181169937979</v>
      </c>
      <c r="I44">
        <v>2015</v>
      </c>
      <c r="J44" s="11">
        <f t="shared" si="8"/>
        <v>5.9481796098525136E-2</v>
      </c>
      <c r="K44" s="13">
        <f t="shared" si="9"/>
        <v>7.2631148895226399E-2</v>
      </c>
      <c r="L44" s="13">
        <f t="shared" si="9"/>
        <v>0.29894581869920489</v>
      </c>
      <c r="M44" s="13">
        <f t="shared" si="9"/>
        <v>0.37152001414502273</v>
      </c>
      <c r="N44" s="13">
        <f t="shared" si="9"/>
        <v>0.29556226683995079</v>
      </c>
      <c r="O44" s="13">
        <f t="shared" si="9"/>
        <v>0.2306504558433693</v>
      </c>
      <c r="P44" s="13">
        <f t="shared" si="9"/>
        <v>5.9481796098525136E-2</v>
      </c>
      <c r="R44">
        <v>2015</v>
      </c>
      <c r="S44" s="12">
        <v>1.3260000000000001</v>
      </c>
      <c r="T44" s="12">
        <v>0.96199999999999997</v>
      </c>
      <c r="U44" s="12">
        <v>0.23300000000000001</v>
      </c>
      <c r="V44" s="12">
        <v>0.2</v>
      </c>
      <c r="W44" s="12">
        <v>0.2</v>
      </c>
      <c r="X44" s="12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10"/>
        <v>6.390572061811695</v>
      </c>
      <c r="AJ44" s="5">
        <f t="shared" si="11"/>
        <v>16.412371832581741</v>
      </c>
      <c r="AK44" s="5">
        <f t="shared" si="12"/>
        <v>5.3774896869822904</v>
      </c>
      <c r="AL44" s="5">
        <f t="shared" si="13"/>
        <v>2.2360336093566398</v>
      </c>
      <c r="AM44" s="5">
        <f t="shared" si="14"/>
        <v>0.78231144104013961</v>
      </c>
      <c r="AN44" s="5">
        <f t="shared" si="15"/>
        <v>0.676428662196084</v>
      </c>
      <c r="AP44">
        <v>2015</v>
      </c>
      <c r="AQ44" s="12">
        <v>1.51</v>
      </c>
      <c r="AR44" s="12">
        <v>3.6230000000000002</v>
      </c>
      <c r="AS44" s="12">
        <v>1.278</v>
      </c>
      <c r="AT44" s="12">
        <v>0.46500000000000002</v>
      </c>
      <c r="AU44" s="12">
        <v>0.20599999999999999</v>
      </c>
      <c r="AW44">
        <v>2015</v>
      </c>
      <c r="AX44" s="13">
        <f t="shared" si="16"/>
        <v>1.027581883862579</v>
      </c>
      <c r="AY44" s="13">
        <f t="shared" si="17"/>
        <v>2.7530049031210235</v>
      </c>
      <c r="AZ44" s="13">
        <f t="shared" si="18"/>
        <v>1.0498948352921758</v>
      </c>
      <c r="BA44" s="13">
        <f t="shared" si="19"/>
        <v>0.52635755387068772</v>
      </c>
      <c r="BB44" s="13">
        <f t="shared" si="20"/>
        <v>0.27611622082940801</v>
      </c>
      <c r="BD44">
        <v>2015</v>
      </c>
      <c r="BE44" s="12">
        <v>5.2999999999999999E-2</v>
      </c>
      <c r="BF44" s="12">
        <v>0.40300000000000002</v>
      </c>
      <c r="BG44" s="12">
        <v>0.63400000000000001</v>
      </c>
      <c r="BH44" s="12">
        <v>0.878</v>
      </c>
      <c r="BI44" s="12">
        <v>0.92900000000000005</v>
      </c>
      <c r="BJ44" s="12">
        <v>1</v>
      </c>
      <c r="BL44">
        <v>2015</v>
      </c>
      <c r="BM44" s="12">
        <v>0.36</v>
      </c>
      <c r="BN44" s="12">
        <v>0.94099999999999995</v>
      </c>
      <c r="BO44" s="12">
        <v>2.097</v>
      </c>
      <c r="BP44" s="12">
        <v>4.0309999999999997</v>
      </c>
      <c r="BQ44" s="12">
        <v>5.8019999999999996</v>
      </c>
      <c r="BR44" s="12">
        <v>7.2779999999999996</v>
      </c>
      <c r="BT44" s="5">
        <f t="shared" si="21"/>
        <v>215.81774599424327</v>
      </c>
      <c r="BU44" s="17">
        <f t="shared" si="22"/>
        <v>0.32200936656139284</v>
      </c>
    </row>
    <row r="45" spans="1:73" x14ac:dyDescent="0.25">
      <c r="A45">
        <v>2016</v>
      </c>
      <c r="B45" s="4">
        <f t="shared" si="6"/>
        <v>139.79336712222835</v>
      </c>
      <c r="C45" s="5">
        <f t="shared" si="23"/>
        <v>40.352423287203237</v>
      </c>
      <c r="D45" s="5">
        <f t="shared" si="24"/>
        <v>27.375881396272792</v>
      </c>
      <c r="E45" s="5">
        <f t="shared" si="25"/>
        <v>10.537427593033957</v>
      </c>
      <c r="F45" s="5">
        <f t="shared" si="26"/>
        <v>5.844999319114871</v>
      </c>
      <c r="G45" s="5">
        <f t="shared" si="27"/>
        <v>12.674035220190749</v>
      </c>
      <c r="S45" s="12"/>
      <c r="T45" s="12"/>
      <c r="U45" s="12"/>
      <c r="V45" s="12"/>
      <c r="W45" s="12"/>
      <c r="X45" s="12"/>
      <c r="AP45">
        <v>2016</v>
      </c>
      <c r="AQ45" s="12">
        <v>0.879</v>
      </c>
      <c r="AR45" s="12">
        <v>1.107</v>
      </c>
      <c r="AS45" s="12">
        <v>2.016</v>
      </c>
      <c r="AT45" s="12">
        <v>0.66600000000000004</v>
      </c>
      <c r="AU45" s="12">
        <v>0.36899999999999999</v>
      </c>
      <c r="AW45">
        <v>2016</v>
      </c>
      <c r="AX45" s="13">
        <f t="shared" si="16"/>
        <v>0.87905407997462237</v>
      </c>
      <c r="AY45" s="13">
        <f t="shared" si="17"/>
        <v>1.1499704579707517</v>
      </c>
      <c r="AZ45" s="13">
        <f t="shared" si="18"/>
        <v>1.4901829847034702</v>
      </c>
      <c r="BA45" s="13">
        <f t="shared" si="19"/>
        <v>0.57811074385536554</v>
      </c>
      <c r="BB45" s="13">
        <f t="shared" si="20"/>
        <v>0.38662265471726021</v>
      </c>
      <c r="BD45">
        <v>2016</v>
      </c>
      <c r="BE45" s="12">
        <v>5.2999999999999999E-2</v>
      </c>
      <c r="BF45" s="12">
        <v>0.40300000000000002</v>
      </c>
      <c r="BG45" s="12">
        <v>0.63400000000000001</v>
      </c>
      <c r="BH45" s="12">
        <v>0.878</v>
      </c>
      <c r="BI45" s="12">
        <v>0.92900000000000005</v>
      </c>
      <c r="BJ45" s="12">
        <v>1</v>
      </c>
      <c r="BL45">
        <v>2016</v>
      </c>
      <c r="BM45" s="12">
        <v>0.38200000000000001</v>
      </c>
      <c r="BN45" s="12">
        <v>0.93300000000000005</v>
      </c>
      <c r="BO45" s="12">
        <v>2.1949999999999998</v>
      </c>
      <c r="BP45" s="12">
        <v>4.0579999999999998</v>
      </c>
      <c r="BQ45" s="12">
        <v>5.8</v>
      </c>
      <c r="BR45" s="12">
        <v>7.93</v>
      </c>
      <c r="BT45" s="5">
        <f t="shared" si="21"/>
        <v>225.64300343866717</v>
      </c>
      <c r="BU45" s="10"/>
    </row>
    <row r="47" spans="1:73" ht="15.75" thickBot="1" x14ac:dyDescent="0.3"/>
    <row r="48" spans="1:73" ht="16.5" thickTop="1" thickBot="1" x14ac:dyDescent="0.3">
      <c r="R48" t="s">
        <v>20</v>
      </c>
      <c r="S48" s="16">
        <f>AI51+AX51</f>
        <v>-289.90661754880932</v>
      </c>
      <c r="AH48" t="s">
        <v>14</v>
      </c>
      <c r="AI48" s="12">
        <f>SUM(AI57:AN89)</f>
        <v>12.952869756364016</v>
      </c>
      <c r="AW48" t="s">
        <v>14</v>
      </c>
      <c r="AX48" s="12">
        <f>SUM(AX57:BB90)</f>
        <v>15.433196106053975</v>
      </c>
    </row>
    <row r="49" spans="1:73" s="7" customFormat="1" ht="15.75" thickTop="1" x14ac:dyDescent="0.25">
      <c r="B49" s="3"/>
      <c r="C49" s="3"/>
      <c r="D49" s="3"/>
      <c r="E49" s="3"/>
      <c r="F49" s="3"/>
      <c r="G49" s="3"/>
      <c r="J49" s="1"/>
      <c r="K49" s="1"/>
      <c r="L49" s="1"/>
      <c r="M49" s="1"/>
      <c r="N49" s="1"/>
      <c r="O49" s="1"/>
      <c r="P49" s="1"/>
      <c r="T49" s="1"/>
      <c r="U49" s="1"/>
      <c r="V49" s="1"/>
      <c r="W49" s="1"/>
      <c r="X49" s="1"/>
      <c r="AA49" s="3"/>
      <c r="AB49" s="3"/>
      <c r="AC49" s="3"/>
      <c r="AD49" s="3"/>
      <c r="AE49" s="3"/>
      <c r="AF49" s="3"/>
      <c r="AH49" s="7" t="s">
        <v>23</v>
      </c>
      <c r="AI49" s="2">
        <f>COUNT(AI57:AN89)</f>
        <v>198</v>
      </c>
      <c r="AJ49" s="3"/>
      <c r="AK49" s="3"/>
      <c r="AL49" s="3"/>
      <c r="AM49" s="3"/>
      <c r="AN49" s="3"/>
      <c r="AQ49" s="1"/>
      <c r="AR49" s="1"/>
      <c r="AS49" s="1"/>
      <c r="AT49" s="1"/>
      <c r="AU49" s="1"/>
      <c r="AW49" s="7" t="s">
        <v>23</v>
      </c>
      <c r="AX49" s="2">
        <f>COUNT(AX57:BB90)</f>
        <v>170</v>
      </c>
      <c r="AY49" s="1"/>
      <c r="AZ49" s="1"/>
      <c r="BA49" s="1"/>
      <c r="BB49" s="1"/>
      <c r="BE49" s="1"/>
      <c r="BF49" s="1"/>
      <c r="BG49" s="1"/>
      <c r="BH49" s="1"/>
      <c r="BI49" s="1"/>
      <c r="BJ49" s="1"/>
      <c r="BM49" s="1"/>
      <c r="BN49" s="1"/>
      <c r="BO49" s="1"/>
      <c r="BP49" s="1"/>
      <c r="BQ49" s="1"/>
      <c r="BR49" s="1"/>
      <c r="BT49" s="3"/>
      <c r="BU49" s="1"/>
    </row>
    <row r="50" spans="1:73" s="7" customFormat="1" ht="15.75" thickBot="1" x14ac:dyDescent="0.3">
      <c r="B50" s="3"/>
      <c r="C50" s="3"/>
      <c r="D50" s="3"/>
      <c r="E50" s="3"/>
      <c r="F50" s="3"/>
      <c r="G50" s="3"/>
      <c r="J50" s="1"/>
      <c r="K50" s="1"/>
      <c r="L50" s="1"/>
      <c r="M50" s="1"/>
      <c r="N50" s="1"/>
      <c r="O50" s="1"/>
      <c r="P50" s="1"/>
      <c r="T50" s="1"/>
      <c r="U50" s="1"/>
      <c r="V50" s="1"/>
      <c r="W50" s="1"/>
      <c r="X50" s="1"/>
      <c r="AA50" s="3"/>
      <c r="AB50" s="3"/>
      <c r="AC50" s="3"/>
      <c r="AD50" s="3"/>
      <c r="AE50" s="3"/>
      <c r="AF50" s="3"/>
      <c r="AH50" s="7" t="s">
        <v>22</v>
      </c>
      <c r="AI50" s="7">
        <f>SQRT(AI48/AI49)</f>
        <v>0.25577047156200533</v>
      </c>
      <c r="AJ50" s="3"/>
      <c r="AK50" s="3"/>
      <c r="AL50" s="3"/>
      <c r="AM50" s="3"/>
      <c r="AN50" s="3"/>
      <c r="AQ50" s="1"/>
      <c r="AR50" s="1"/>
      <c r="AS50" s="1"/>
      <c r="AT50" s="1"/>
      <c r="AU50" s="1"/>
      <c r="AW50" s="7" t="s">
        <v>22</v>
      </c>
      <c r="AX50" s="7">
        <f>SQRT(AX48/AX49)</f>
        <v>0.30130301443264695</v>
      </c>
      <c r="AY50" s="1"/>
      <c r="AZ50" s="1"/>
      <c r="BA50" s="1"/>
      <c r="BB50" s="1"/>
      <c r="BE50" s="1"/>
      <c r="BF50" s="1"/>
      <c r="BG50" s="1"/>
      <c r="BH50" s="1"/>
      <c r="BI50" s="1"/>
      <c r="BJ50" s="1"/>
      <c r="BM50" s="1"/>
      <c r="BN50" s="1"/>
      <c r="BO50" s="1"/>
      <c r="BP50" s="1"/>
      <c r="BQ50" s="1"/>
      <c r="BR50" s="1"/>
      <c r="BT50" s="3"/>
      <c r="BU50" s="1"/>
    </row>
    <row r="51" spans="1:73" s="7" customFormat="1" ht="16.5" thickTop="1" thickBot="1" x14ac:dyDescent="0.3">
      <c r="B51" s="3"/>
      <c r="C51" s="3"/>
      <c r="D51" s="3"/>
      <c r="E51" s="3"/>
      <c r="F51" s="3"/>
      <c r="G51" s="3"/>
      <c r="J51" s="1"/>
      <c r="K51" s="1"/>
      <c r="L51" s="1"/>
      <c r="M51" s="1"/>
      <c r="N51" s="1"/>
      <c r="O51" s="1"/>
      <c r="P51" s="1"/>
      <c r="T51" s="1"/>
      <c r="U51" s="1"/>
      <c r="V51" s="1"/>
      <c r="W51" s="1"/>
      <c r="X51" s="1"/>
      <c r="AA51" s="3"/>
      <c r="AB51" s="3"/>
      <c r="AC51" s="3"/>
      <c r="AD51" s="3"/>
      <c r="AE51" s="3"/>
      <c r="AF51" s="3"/>
      <c r="AH51" s="7" t="s">
        <v>24</v>
      </c>
      <c r="AI51" s="15">
        <f>AI49*LN(AI50) + AI48/(2*AI50^2)</f>
        <v>-170.96801676483199</v>
      </c>
      <c r="AJ51" s="3"/>
      <c r="AK51" s="3"/>
      <c r="AL51" s="3"/>
      <c r="AM51" s="3"/>
      <c r="AN51" s="3"/>
      <c r="AQ51" s="1"/>
      <c r="AR51" s="1"/>
      <c r="AS51" s="1"/>
      <c r="AT51" s="1"/>
      <c r="AU51" s="1"/>
      <c r="AW51" s="9" t="s">
        <v>24</v>
      </c>
      <c r="AX51" s="15">
        <f>AX49*LN(AX50) + AX48/(2*AX50^2)</f>
        <v>-118.93860078397736</v>
      </c>
      <c r="AY51" s="1"/>
      <c r="AZ51" s="1"/>
      <c r="BA51" s="1"/>
      <c r="BB51" s="1"/>
      <c r="BE51" s="1"/>
      <c r="BF51" s="1"/>
      <c r="BG51" s="1"/>
      <c r="BH51" s="1"/>
      <c r="BI51" s="1"/>
      <c r="BJ51" s="1"/>
      <c r="BM51" s="1"/>
      <c r="BN51" s="1"/>
      <c r="BO51" s="1"/>
      <c r="BP51" s="1"/>
      <c r="BQ51" s="1"/>
      <c r="BR51" s="1"/>
      <c r="BT51" s="3"/>
      <c r="BU51" s="1"/>
    </row>
    <row r="52" spans="1:73" ht="15.75" thickTop="1" x14ac:dyDescent="0.25">
      <c r="S52"/>
      <c r="AI52"/>
      <c r="AX52"/>
    </row>
    <row r="53" spans="1:73" s="2" customFormat="1" x14ac:dyDescent="0.25">
      <c r="K53" s="2">
        <v>1</v>
      </c>
      <c r="L53" s="2">
        <v>2</v>
      </c>
      <c r="M53" s="2">
        <v>3</v>
      </c>
      <c r="N53" s="2">
        <v>4</v>
      </c>
      <c r="O53" s="2">
        <v>5</v>
      </c>
    </row>
    <row r="54" spans="1:73" x14ac:dyDescent="0.25">
      <c r="I54" t="s">
        <v>15</v>
      </c>
      <c r="K54" s="14">
        <v>0.19972356014350573</v>
      </c>
      <c r="L54" s="14">
        <v>1.6145920307905814</v>
      </c>
      <c r="M54" s="14">
        <v>1.8319324187668851</v>
      </c>
      <c r="N54" s="14">
        <v>1.6032092137189118</v>
      </c>
      <c r="O54" s="14">
        <v>1.3552330685282312</v>
      </c>
      <c r="AW54" t="s">
        <v>16</v>
      </c>
      <c r="AX54" s="14">
        <v>-5.069074241955283</v>
      </c>
      <c r="AY54" s="14">
        <v>-3.5579151962726101</v>
      </c>
      <c r="AZ54" s="14">
        <v>-2.9107634637996318</v>
      </c>
      <c r="BA54" s="14">
        <v>-2.9029232822401108</v>
      </c>
      <c r="BB54" s="14">
        <v>-2.7158925924692063</v>
      </c>
    </row>
    <row r="56" spans="1:73" s="2" customFormat="1" x14ac:dyDescent="0.25">
      <c r="A56" s="2" t="s">
        <v>17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J56" s="2" t="s">
        <v>18</v>
      </c>
      <c r="AH56" s="2" t="s">
        <v>19</v>
      </c>
      <c r="AI56" s="2">
        <v>1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W56" s="2" t="s">
        <v>19</v>
      </c>
      <c r="AX56" s="2">
        <v>1</v>
      </c>
      <c r="AY56" s="2">
        <v>2</v>
      </c>
      <c r="AZ56" s="2">
        <v>3</v>
      </c>
      <c r="BA56" s="2">
        <v>4</v>
      </c>
      <c r="BB56" s="2">
        <v>5</v>
      </c>
    </row>
    <row r="57" spans="1:73" x14ac:dyDescent="0.25">
      <c r="A57">
        <v>1983</v>
      </c>
      <c r="B57" s="14">
        <v>6.7901162724793194</v>
      </c>
      <c r="C57" s="14">
        <v>5.7249295187905034</v>
      </c>
      <c r="D57" s="14">
        <v>3.5037413302298774</v>
      </c>
      <c r="E57" s="14">
        <v>3.0308488143543157</v>
      </c>
      <c r="F57" s="14">
        <v>1.8117817597210297</v>
      </c>
      <c r="G57" s="14">
        <v>2.7961620806750171</v>
      </c>
      <c r="I57">
        <v>1983</v>
      </c>
      <c r="J57" s="14">
        <v>-1.7403412653884629</v>
      </c>
      <c r="AH57">
        <v>1983</v>
      </c>
      <c r="AI57" s="12">
        <f>(LN(AA12)-LN(AI12))^2</f>
        <v>3.1410640670503226E-2</v>
      </c>
      <c r="AJ57" s="12">
        <f t="shared" ref="AJ57:AN72" si="28">(LN(AB12)-LN(AJ12))^2</f>
        <v>1.1164843060477868E-3</v>
      </c>
      <c r="AK57" s="12">
        <f t="shared" si="28"/>
        <v>3.0758724568482831E-3</v>
      </c>
      <c r="AL57" s="12">
        <f t="shared" si="28"/>
        <v>3.8178075015726032E-3</v>
      </c>
      <c r="AM57" s="12">
        <f t="shared" si="28"/>
        <v>1.4682054450176877E-4</v>
      </c>
      <c r="AN57" s="12">
        <f t="shared" si="28"/>
        <v>1.1469388500425819E-2</v>
      </c>
      <c r="AW57">
        <v>1983</v>
      </c>
      <c r="AX57" s="12">
        <f>(LN(AQ12)-LN(AX12))^2</f>
        <v>0.16113946366054935</v>
      </c>
      <c r="AY57" s="12">
        <f t="shared" ref="AY57:BB57" si="29">(LN(AR12)-LN(AY12))^2</f>
        <v>0.23177234819052914</v>
      </c>
      <c r="AZ57" s="12">
        <f t="shared" si="29"/>
        <v>2.3358560007659171E-3</v>
      </c>
      <c r="BA57" s="12">
        <f t="shared" si="29"/>
        <v>3.5222107008061984E-2</v>
      </c>
      <c r="BB57" s="12">
        <f t="shared" si="29"/>
        <v>2.5402720854109787E-3</v>
      </c>
    </row>
    <row r="58" spans="1:73" x14ac:dyDescent="0.25">
      <c r="A58">
        <v>1984</v>
      </c>
      <c r="B58" s="14">
        <v>7.5507842822591824</v>
      </c>
      <c r="I58">
        <v>1984</v>
      </c>
      <c r="J58" s="14">
        <v>-1.7107965104591187</v>
      </c>
      <c r="AH58">
        <v>1984</v>
      </c>
      <c r="AI58" s="12">
        <f t="shared" ref="AI58:AI89" si="30">(LN(AA13)-LN(AI13))^2</f>
        <v>1.0871753952914012</v>
      </c>
      <c r="AJ58" s="12">
        <f t="shared" si="28"/>
        <v>2.9284791814190581E-3</v>
      </c>
      <c r="AK58" s="12">
        <f t="shared" si="28"/>
        <v>4.6527455326944439E-2</v>
      </c>
      <c r="AL58" s="12">
        <f t="shared" si="28"/>
        <v>2.0991645087357291E-2</v>
      </c>
      <c r="AM58" s="12">
        <f t="shared" si="28"/>
        <v>1.7267134078951705E-3</v>
      </c>
      <c r="AN58" s="12">
        <f t="shared" si="28"/>
        <v>1.8095521541078102E-2</v>
      </c>
      <c r="AW58">
        <v>1984</v>
      </c>
      <c r="AX58" s="12">
        <f t="shared" ref="AX58:AX90" si="31">(LN(AQ13)-LN(AX13))^2</f>
        <v>4.9002128431212362E-3</v>
      </c>
      <c r="AY58" s="12">
        <f t="shared" ref="AY58:AY90" si="32">(LN(AR13)-LN(AY13))^2</f>
        <v>1.8705738020380949E-3</v>
      </c>
      <c r="AZ58" s="12">
        <f t="shared" ref="AZ58:AZ90" si="33">(LN(AS13)-LN(AZ13))^2</f>
        <v>0.13388130429535852</v>
      </c>
      <c r="BA58" s="12">
        <f t="shared" ref="BA58:BA90" si="34">(LN(AT13)-LN(BA13))^2</f>
        <v>8.767282993609635E-3</v>
      </c>
      <c r="BB58" s="12">
        <f t="shared" ref="BB58:BB90" si="35">(LN(AU13)-LN(BB13))^2</f>
        <v>4.7111066644137918E-3</v>
      </c>
    </row>
    <row r="59" spans="1:73" x14ac:dyDescent="0.25">
      <c r="A59">
        <v>1985</v>
      </c>
      <c r="B59" s="14">
        <v>5.9992111180035499</v>
      </c>
      <c r="I59">
        <v>1985</v>
      </c>
      <c r="J59" s="14">
        <v>-1.7462394893044615</v>
      </c>
      <c r="AH59">
        <v>1985</v>
      </c>
      <c r="AI59" s="12">
        <f t="shared" si="30"/>
        <v>0.2476176376058315</v>
      </c>
      <c r="AJ59" s="12">
        <f t="shared" si="28"/>
        <v>1.5440839239918899E-2</v>
      </c>
      <c r="AK59" s="12">
        <f t="shared" si="28"/>
        <v>2.3458289156168297E-2</v>
      </c>
      <c r="AL59" s="12">
        <f t="shared" si="28"/>
        <v>1.1334683067952191E-2</v>
      </c>
      <c r="AM59" s="12">
        <f t="shared" si="28"/>
        <v>1.8630217445794945E-4</v>
      </c>
      <c r="AN59" s="12">
        <f t="shared" si="28"/>
        <v>5.2488240712970204E-3</v>
      </c>
      <c r="AW59">
        <v>1985</v>
      </c>
      <c r="AX59" s="12">
        <f t="shared" si="31"/>
        <v>2.3683452746204683</v>
      </c>
      <c r="AY59" s="12">
        <f t="shared" si="32"/>
        <v>5.4243499912933722E-2</v>
      </c>
      <c r="AZ59" s="12">
        <f t="shared" si="33"/>
        <v>3.3733089622481166E-5</v>
      </c>
      <c r="BA59" s="12">
        <f t="shared" si="34"/>
        <v>3.3415111387014855E-2</v>
      </c>
      <c r="BB59" s="12">
        <f t="shared" si="35"/>
        <v>3.6461788680735657E-2</v>
      </c>
    </row>
    <row r="60" spans="1:73" x14ac:dyDescent="0.25">
      <c r="A60">
        <v>1986</v>
      </c>
      <c r="B60" s="14">
        <v>7.570612846835453</v>
      </c>
      <c r="I60">
        <v>1986</v>
      </c>
      <c r="J60" s="14">
        <v>-1.5902164141847273</v>
      </c>
      <c r="AH60">
        <v>1986</v>
      </c>
      <c r="AI60" s="12">
        <f t="shared" si="30"/>
        <v>0.98801070907572708</v>
      </c>
      <c r="AJ60" s="12">
        <f t="shared" si="28"/>
        <v>9.6711515328244714E-3</v>
      </c>
      <c r="AK60" s="12">
        <f t="shared" si="28"/>
        <v>0.19883585194820844</v>
      </c>
      <c r="AL60" s="12">
        <f t="shared" si="28"/>
        <v>3.4101056564064474E-6</v>
      </c>
      <c r="AM60" s="12">
        <f t="shared" si="28"/>
        <v>3.7687642499582073E-3</v>
      </c>
      <c r="AN60" s="12">
        <f t="shared" si="28"/>
        <v>1.18211747443206E-2</v>
      </c>
      <c r="AW60">
        <v>1986</v>
      </c>
      <c r="AX60" s="12">
        <f t="shared" si="31"/>
        <v>9.2576022553869722E-3</v>
      </c>
      <c r="AY60" s="12">
        <f t="shared" si="32"/>
        <v>5.9874909809593778E-3</v>
      </c>
      <c r="AZ60" s="12">
        <f t="shared" si="33"/>
        <v>7.5804360834853438E-2</v>
      </c>
      <c r="BA60" s="12">
        <f t="shared" si="34"/>
        <v>0.23753502837882792</v>
      </c>
      <c r="BB60" s="12">
        <f t="shared" si="35"/>
        <v>3.7858564983095401E-2</v>
      </c>
    </row>
    <row r="61" spans="1:73" x14ac:dyDescent="0.25">
      <c r="A61">
        <v>1987</v>
      </c>
      <c r="B61" s="14">
        <v>6.5063639246369318</v>
      </c>
      <c r="I61">
        <v>1987</v>
      </c>
      <c r="J61" s="14">
        <v>-1.7616100171624676</v>
      </c>
      <c r="AH61">
        <v>1987</v>
      </c>
      <c r="AI61" s="12">
        <f t="shared" si="30"/>
        <v>0.15345031503703641</v>
      </c>
      <c r="AJ61" s="12">
        <f t="shared" si="28"/>
        <v>3.655449014969228E-3</v>
      </c>
      <c r="AK61" s="12">
        <f t="shared" si="28"/>
        <v>4.2094688564189983E-3</v>
      </c>
      <c r="AL61" s="12">
        <f t="shared" si="28"/>
        <v>1.0741422334047124E-2</v>
      </c>
      <c r="AM61" s="12">
        <f t="shared" si="28"/>
        <v>2.3798248249294805E-2</v>
      </c>
      <c r="AN61" s="12">
        <f t="shared" si="28"/>
        <v>8.1671099194939173E-2</v>
      </c>
      <c r="AW61">
        <v>1987</v>
      </c>
      <c r="AX61" s="12">
        <f t="shared" si="31"/>
        <v>9.9262173165849872E-4</v>
      </c>
      <c r="AY61" s="12">
        <f t="shared" si="32"/>
        <v>2.8342425021601534E-2</v>
      </c>
      <c r="AZ61" s="12">
        <f t="shared" si="33"/>
        <v>2.5658324463244574E-2</v>
      </c>
      <c r="BA61" s="12">
        <f t="shared" si="34"/>
        <v>9.1936622225430115E-2</v>
      </c>
      <c r="BB61" s="12">
        <f t="shared" si="35"/>
        <v>1.4201266391072557E-2</v>
      </c>
    </row>
    <row r="62" spans="1:73" x14ac:dyDescent="0.25">
      <c r="A62">
        <v>1988</v>
      </c>
      <c r="B62" s="14">
        <v>6.1710634923985248</v>
      </c>
      <c r="I62">
        <v>1988</v>
      </c>
      <c r="J62" s="14">
        <v>-1.8416159314487386</v>
      </c>
      <c r="AH62">
        <v>1988</v>
      </c>
      <c r="AI62" s="12">
        <f t="shared" si="30"/>
        <v>8.4145436127272821E-2</v>
      </c>
      <c r="AJ62" s="12">
        <f t="shared" si="28"/>
        <v>2.1366430821134517E-2</v>
      </c>
      <c r="AK62" s="12">
        <f t="shared" si="28"/>
        <v>1.0870777429501433E-2</v>
      </c>
      <c r="AL62" s="12">
        <f t="shared" si="28"/>
        <v>0.15775853372839629</v>
      </c>
      <c r="AM62" s="12">
        <f t="shared" si="28"/>
        <v>2.6920204530882521E-3</v>
      </c>
      <c r="AN62" s="12">
        <f t="shared" si="28"/>
        <v>2.4998334903788895E-2</v>
      </c>
      <c r="AW62">
        <v>1988</v>
      </c>
      <c r="AX62" s="12">
        <f t="shared" si="31"/>
        <v>2.9243383729103643E-2</v>
      </c>
      <c r="AY62" s="12">
        <f t="shared" si="32"/>
        <v>6.1365671424164457E-2</v>
      </c>
      <c r="AZ62" s="12">
        <f t="shared" si="33"/>
        <v>7.4219565200875692E-2</v>
      </c>
      <c r="BA62" s="12">
        <f t="shared" si="34"/>
        <v>4.9101889073652358E-2</v>
      </c>
      <c r="BB62" s="12">
        <f t="shared" si="35"/>
        <v>2.5619647757914785E-2</v>
      </c>
    </row>
    <row r="63" spans="1:73" x14ac:dyDescent="0.25">
      <c r="A63">
        <v>1989</v>
      </c>
      <c r="B63" s="14">
        <v>6.7786005986128801</v>
      </c>
      <c r="I63">
        <v>1989</v>
      </c>
      <c r="J63" s="14">
        <v>-1.6473645475423704</v>
      </c>
      <c r="AH63">
        <v>1989</v>
      </c>
      <c r="AI63" s="12">
        <f t="shared" si="30"/>
        <v>0.36378883165821863</v>
      </c>
      <c r="AJ63" s="12">
        <f t="shared" si="28"/>
        <v>2.8323881324777346E-2</v>
      </c>
      <c r="AK63" s="12">
        <f t="shared" si="28"/>
        <v>2.1222514003669927E-2</v>
      </c>
      <c r="AL63" s="12">
        <f t="shared" si="28"/>
        <v>0.14833772491319308</v>
      </c>
      <c r="AM63" s="12">
        <f t="shared" si="28"/>
        <v>7.7602070324070974E-2</v>
      </c>
      <c r="AN63" s="12">
        <f t="shared" si="28"/>
        <v>3.131987308263505E-2</v>
      </c>
      <c r="AW63">
        <v>1989</v>
      </c>
      <c r="AX63" s="12">
        <f t="shared" si="31"/>
        <v>0.17153784609273368</v>
      </c>
      <c r="AY63" s="12">
        <f t="shared" si="32"/>
        <v>2.7003655161182551E-5</v>
      </c>
      <c r="AZ63" s="12">
        <f t="shared" si="33"/>
        <v>0.13467336060060101</v>
      </c>
      <c r="BA63" s="12">
        <f t="shared" si="34"/>
        <v>5.9090044280346324E-2</v>
      </c>
      <c r="BB63" s="12">
        <f t="shared" si="35"/>
        <v>0.16102473523704103</v>
      </c>
    </row>
    <row r="64" spans="1:73" x14ac:dyDescent="0.25">
      <c r="A64">
        <v>1990</v>
      </c>
      <c r="B64" s="14">
        <v>5.880236859232495</v>
      </c>
      <c r="I64">
        <v>1990</v>
      </c>
      <c r="J64" s="14">
        <v>-1.8122627680678127</v>
      </c>
      <c r="AH64">
        <v>1990</v>
      </c>
      <c r="AI64" s="12">
        <f t="shared" si="30"/>
        <v>2.8204318027764429E-2</v>
      </c>
      <c r="AJ64" s="12">
        <f t="shared" si="28"/>
        <v>3.0099274617389395E-2</v>
      </c>
      <c r="AK64" s="12">
        <f t="shared" si="28"/>
        <v>1.089736951064975E-3</v>
      </c>
      <c r="AL64" s="12">
        <f t="shared" si="28"/>
        <v>1.6669082772567507E-3</v>
      </c>
      <c r="AM64" s="12">
        <f t="shared" si="28"/>
        <v>0.11445734456291795</v>
      </c>
      <c r="AN64" s="12">
        <f t="shared" si="28"/>
        <v>5.3260922454024849E-3</v>
      </c>
      <c r="AW64">
        <v>1990</v>
      </c>
      <c r="AX64" s="12">
        <f t="shared" si="31"/>
        <v>5.7687907446785668E-2</v>
      </c>
      <c r="AY64" s="12">
        <f t="shared" si="32"/>
        <v>3.5570193287435263E-2</v>
      </c>
      <c r="AZ64" s="12">
        <f t="shared" si="33"/>
        <v>3.7127815869816014E-5</v>
      </c>
      <c r="BA64" s="12">
        <f t="shared" si="34"/>
        <v>1.4494416413208899E-3</v>
      </c>
      <c r="BB64" s="12">
        <f t="shared" si="35"/>
        <v>6.5305534638282984E-3</v>
      </c>
    </row>
    <row r="65" spans="1:54" x14ac:dyDescent="0.25">
      <c r="A65">
        <v>1991</v>
      </c>
      <c r="B65" s="14">
        <v>5.9601334167704918</v>
      </c>
      <c r="I65">
        <v>1991</v>
      </c>
      <c r="J65" s="14">
        <v>-1.709224704135792</v>
      </c>
      <c r="AH65">
        <v>1991</v>
      </c>
      <c r="AI65" s="12">
        <f t="shared" si="30"/>
        <v>7.5084252764341927E-2</v>
      </c>
      <c r="AJ65" s="12">
        <f t="shared" si="28"/>
        <v>5.3684033204853383E-2</v>
      </c>
      <c r="AK65" s="12">
        <f t="shared" si="28"/>
        <v>0.22219587484612091</v>
      </c>
      <c r="AL65" s="12">
        <f t="shared" si="28"/>
        <v>2.9237748048572371E-4</v>
      </c>
      <c r="AM65" s="12">
        <f t="shared" si="28"/>
        <v>7.8595467450892368E-5</v>
      </c>
      <c r="AN65" s="12">
        <f t="shared" si="28"/>
        <v>5.5664220940379545E-2</v>
      </c>
      <c r="AW65">
        <v>1991</v>
      </c>
      <c r="AX65" s="12">
        <f t="shared" si="31"/>
        <v>0.21213053155920727</v>
      </c>
      <c r="AY65" s="12">
        <f t="shared" si="32"/>
        <v>3.0808980888658116E-2</v>
      </c>
      <c r="AZ65" s="12">
        <f t="shared" si="33"/>
        <v>5.8562858063411036E-2</v>
      </c>
      <c r="BA65" s="12">
        <f t="shared" si="34"/>
        <v>0.15120436011314797</v>
      </c>
      <c r="BB65" s="12">
        <f t="shared" si="35"/>
        <v>0.10994819292213925</v>
      </c>
    </row>
    <row r="66" spans="1:54" x14ac:dyDescent="0.25">
      <c r="A66">
        <v>1992</v>
      </c>
      <c r="B66" s="14">
        <v>6.707984326973599</v>
      </c>
      <c r="I66">
        <v>1992</v>
      </c>
      <c r="J66" s="14">
        <v>-1.8301321942042033</v>
      </c>
      <c r="AH66">
        <v>1992</v>
      </c>
      <c r="AI66" s="12">
        <f t="shared" si="30"/>
        <v>0.15051123190579729</v>
      </c>
      <c r="AJ66" s="12">
        <f t="shared" si="28"/>
        <v>1.78814915278093E-3</v>
      </c>
      <c r="AK66" s="12">
        <f t="shared" si="28"/>
        <v>2.6468588882118772E-2</v>
      </c>
      <c r="AL66" s="12">
        <f t="shared" si="28"/>
        <v>2.479079528055696E-2</v>
      </c>
      <c r="AM66" s="12">
        <f t="shared" si="28"/>
        <v>3.6345622598503546E-2</v>
      </c>
      <c r="AN66" s="12">
        <f t="shared" si="28"/>
        <v>5.3686452123187026E-3</v>
      </c>
      <c r="AW66">
        <v>1992</v>
      </c>
      <c r="AX66" s="12">
        <f t="shared" si="31"/>
        <v>0.2137147701801525</v>
      </c>
      <c r="AY66" s="12">
        <f t="shared" si="32"/>
        <v>1.445026118711449E-3</v>
      </c>
      <c r="AZ66" s="12">
        <f t="shared" si="33"/>
        <v>6.9152844908347263E-2</v>
      </c>
      <c r="BA66" s="12">
        <f t="shared" si="34"/>
        <v>5.8888839994372874E-2</v>
      </c>
      <c r="BB66" s="12">
        <f t="shared" si="35"/>
        <v>4.023527619280539E-2</v>
      </c>
    </row>
    <row r="67" spans="1:54" x14ac:dyDescent="0.25">
      <c r="A67">
        <v>1993</v>
      </c>
      <c r="B67" s="14">
        <v>6.0700742199113691</v>
      </c>
      <c r="I67">
        <v>1993</v>
      </c>
      <c r="J67" s="14">
        <v>-1.8433313453380331</v>
      </c>
      <c r="AH67">
        <v>1993</v>
      </c>
      <c r="AI67" s="12">
        <f t="shared" si="30"/>
        <v>3.6287905887103261E-2</v>
      </c>
      <c r="AJ67" s="12">
        <f t="shared" si="28"/>
        <v>1.9880196798908521E-3</v>
      </c>
      <c r="AK67" s="12">
        <f t="shared" si="28"/>
        <v>4.7107944748614227E-3</v>
      </c>
      <c r="AL67" s="12">
        <f t="shared" si="28"/>
        <v>3.9826991057180544E-2</v>
      </c>
      <c r="AM67" s="12">
        <f t="shared" si="28"/>
        <v>1.7976933239512629E-2</v>
      </c>
      <c r="AN67" s="12">
        <f t="shared" si="28"/>
        <v>7.4104337515243177E-3</v>
      </c>
      <c r="AW67">
        <v>1993</v>
      </c>
      <c r="AX67" s="12">
        <f t="shared" si="31"/>
        <v>1.3025930564374293E-3</v>
      </c>
      <c r="AY67" s="12">
        <f t="shared" si="32"/>
        <v>5.0918638479128406E-2</v>
      </c>
      <c r="AZ67" s="12">
        <f t="shared" si="33"/>
        <v>3.7506641915340165E-2</v>
      </c>
      <c r="BA67" s="12">
        <f t="shared" si="34"/>
        <v>2.0324562587624578E-2</v>
      </c>
      <c r="BB67" s="12">
        <f t="shared" si="35"/>
        <v>1.2479121172063958E-2</v>
      </c>
    </row>
    <row r="68" spans="1:54" x14ac:dyDescent="0.25">
      <c r="A68">
        <v>1994</v>
      </c>
      <c r="B68" s="14">
        <v>6.8445186546310657</v>
      </c>
      <c r="I68">
        <v>1994</v>
      </c>
      <c r="J68" s="14">
        <v>-1.6684710821676292</v>
      </c>
      <c r="AH68">
        <v>1994</v>
      </c>
      <c r="AI68" s="12">
        <f t="shared" si="30"/>
        <v>1.0985622681042611</v>
      </c>
      <c r="AJ68" s="12">
        <f t="shared" si="28"/>
        <v>4.9512396371887236E-2</v>
      </c>
      <c r="AK68" s="12">
        <f t="shared" si="28"/>
        <v>0.11013679253789206</v>
      </c>
      <c r="AL68" s="12">
        <f t="shared" si="28"/>
        <v>1.8076238125551012E-2</v>
      </c>
      <c r="AM68" s="12">
        <f t="shared" si="28"/>
        <v>3.1236253545765787E-3</v>
      </c>
      <c r="AN68" s="12">
        <f t="shared" si="28"/>
        <v>1.7708816064802811E-2</v>
      </c>
      <c r="AW68">
        <v>1994</v>
      </c>
      <c r="AX68" s="12">
        <f t="shared" si="31"/>
        <v>2.2095549989242054E-3</v>
      </c>
      <c r="AY68" s="12">
        <f t="shared" si="32"/>
        <v>0.21247291029136178</v>
      </c>
      <c r="AZ68" s="12">
        <f t="shared" si="33"/>
        <v>0.24788026675360059</v>
      </c>
      <c r="BA68" s="12">
        <f t="shared" si="34"/>
        <v>9.5396901606649223E-2</v>
      </c>
      <c r="BB68" s="12">
        <f t="shared" si="35"/>
        <v>0.39612166489622197</v>
      </c>
    </row>
    <row r="69" spans="1:54" x14ac:dyDescent="0.25">
      <c r="A69">
        <v>1995</v>
      </c>
      <c r="B69" s="14">
        <v>6.3385479201339781</v>
      </c>
      <c r="I69">
        <v>1995</v>
      </c>
      <c r="J69" s="14">
        <v>-1.7607596815669078</v>
      </c>
      <c r="AH69">
        <v>1995</v>
      </c>
      <c r="AI69" s="12">
        <f t="shared" si="30"/>
        <v>6.9378165204224546E-3</v>
      </c>
      <c r="AJ69" s="12">
        <f t="shared" si="28"/>
        <v>7.2227022377585029E-4</v>
      </c>
      <c r="AK69" s="12">
        <f t="shared" si="28"/>
        <v>1.009715737508269E-6</v>
      </c>
      <c r="AL69" s="12">
        <f t="shared" si="28"/>
        <v>2.1364799115889409E-2</v>
      </c>
      <c r="AM69" s="12">
        <f t="shared" si="28"/>
        <v>1.4280748180306446E-2</v>
      </c>
      <c r="AN69" s="12">
        <f t="shared" si="28"/>
        <v>6.6175925576453229E-2</v>
      </c>
      <c r="AW69">
        <v>1995</v>
      </c>
      <c r="AX69" s="12">
        <f t="shared" si="31"/>
        <v>0.41329429240437365</v>
      </c>
      <c r="AY69" s="12">
        <f t="shared" si="32"/>
        <v>6.3892536103799746E-2</v>
      </c>
      <c r="AZ69" s="12">
        <f t="shared" si="33"/>
        <v>0.11967187301241708</v>
      </c>
      <c r="BA69" s="12">
        <f t="shared" si="34"/>
        <v>2.288622567122952E-2</v>
      </c>
      <c r="BB69" s="12">
        <f t="shared" si="35"/>
        <v>3.4418450494791829E-2</v>
      </c>
    </row>
    <row r="70" spans="1:54" x14ac:dyDescent="0.25">
      <c r="A70">
        <v>1996</v>
      </c>
      <c r="B70" s="14">
        <v>5.9475595232574712</v>
      </c>
      <c r="I70">
        <v>1996</v>
      </c>
      <c r="J70" s="14">
        <v>-1.8070383646527948</v>
      </c>
      <c r="AH70">
        <v>1996</v>
      </c>
      <c r="AI70" s="12">
        <f t="shared" si="30"/>
        <v>0.63987475605606603</v>
      </c>
      <c r="AJ70" s="12">
        <f t="shared" si="28"/>
        <v>1.6917695395842907E-3</v>
      </c>
      <c r="AK70" s="12">
        <f t="shared" si="28"/>
        <v>3.1226127685433942E-2</v>
      </c>
      <c r="AL70" s="12">
        <f t="shared" si="28"/>
        <v>2.0224307650678489E-3</v>
      </c>
      <c r="AM70" s="12">
        <f t="shared" si="28"/>
        <v>4.066928355397628E-3</v>
      </c>
      <c r="AN70" s="12">
        <f t="shared" si="28"/>
        <v>5.6736187481542258E-2</v>
      </c>
      <c r="AW70">
        <v>1996</v>
      </c>
      <c r="AX70" s="12">
        <f t="shared" si="31"/>
        <v>0.14729402681429721</v>
      </c>
      <c r="AY70" s="12">
        <f t="shared" si="32"/>
        <v>3.9249465269733467E-4</v>
      </c>
      <c r="AZ70" s="12">
        <f t="shared" si="33"/>
        <v>5.1365434651921955E-2</v>
      </c>
      <c r="BA70" s="12">
        <f t="shared" si="34"/>
        <v>3.4544024863121688E-4</v>
      </c>
      <c r="BB70" s="12">
        <f t="shared" si="35"/>
        <v>1.447857580659118E-2</v>
      </c>
    </row>
    <row r="71" spans="1:54" x14ac:dyDescent="0.25">
      <c r="A71">
        <v>1997</v>
      </c>
      <c r="B71" s="14">
        <v>7.0373576453371678</v>
      </c>
      <c r="I71">
        <v>1997</v>
      </c>
      <c r="J71" s="14">
        <v>-1.8048649049143457</v>
      </c>
      <c r="AH71">
        <v>1997</v>
      </c>
      <c r="AI71" s="12">
        <f t="shared" si="30"/>
        <v>2.2206530877702798E-2</v>
      </c>
      <c r="AJ71" s="12">
        <f t="shared" si="28"/>
        <v>3.5823820651298217E-7</v>
      </c>
      <c r="AK71" s="12">
        <f t="shared" si="28"/>
        <v>1.4216003228962191E-4</v>
      </c>
      <c r="AL71" s="12">
        <f t="shared" si="28"/>
        <v>1.2276607484379427E-2</v>
      </c>
      <c r="AM71" s="12">
        <f t="shared" si="28"/>
        <v>8.484082733539923E-2</v>
      </c>
      <c r="AN71" s="12">
        <f t="shared" si="28"/>
        <v>0.16376025453625462</v>
      </c>
      <c r="AW71">
        <v>1997</v>
      </c>
      <c r="AX71" s="12">
        <f t="shared" si="31"/>
        <v>0.42941499842319747</v>
      </c>
      <c r="AY71" s="12">
        <f t="shared" si="32"/>
        <v>2.2900345925276525E-2</v>
      </c>
      <c r="AZ71" s="12">
        <f t="shared" si="33"/>
        <v>0.14361192484036928</v>
      </c>
      <c r="BA71" s="12">
        <f t="shared" si="34"/>
        <v>0.17007926030007009</v>
      </c>
      <c r="BB71" s="12">
        <f t="shared" si="35"/>
        <v>3.8438775801021459E-2</v>
      </c>
    </row>
    <row r="72" spans="1:54" x14ac:dyDescent="0.25">
      <c r="A72">
        <v>1998</v>
      </c>
      <c r="B72" s="14">
        <v>5.1983990293316511</v>
      </c>
      <c r="I72">
        <v>1998</v>
      </c>
      <c r="J72" s="14">
        <v>-1.6595926498299487</v>
      </c>
      <c r="AH72">
        <v>1998</v>
      </c>
      <c r="AI72" s="12">
        <f t="shared" si="30"/>
        <v>0.10723538877194229</v>
      </c>
      <c r="AJ72" s="12">
        <f t="shared" si="28"/>
        <v>4.1249231965495306E-2</v>
      </c>
      <c r="AK72" s="12">
        <f t="shared" si="28"/>
        <v>9.4434745423571095E-2</v>
      </c>
      <c r="AL72" s="12">
        <f t="shared" si="28"/>
        <v>2.6940890505752851E-2</v>
      </c>
      <c r="AM72" s="12">
        <f t="shared" si="28"/>
        <v>2.3212571581700299E-4</v>
      </c>
      <c r="AN72" s="12">
        <f t="shared" si="28"/>
        <v>5.9459263781945597E-2</v>
      </c>
      <c r="AW72">
        <v>1998</v>
      </c>
      <c r="AX72" s="12">
        <f t="shared" si="31"/>
        <v>0.10723460196506612</v>
      </c>
      <c r="AY72" s="12">
        <f t="shared" si="32"/>
        <v>6.2980021767833141E-3</v>
      </c>
      <c r="AZ72" s="12">
        <f t="shared" si="33"/>
        <v>5.7340044253620867E-2</v>
      </c>
      <c r="BA72" s="12">
        <f t="shared" si="34"/>
        <v>7.235682787429345E-3</v>
      </c>
      <c r="BB72" s="12">
        <f t="shared" si="35"/>
        <v>0.15914195406784507</v>
      </c>
    </row>
    <row r="73" spans="1:54" x14ac:dyDescent="0.25">
      <c r="A73">
        <v>1999</v>
      </c>
      <c r="B73" s="14">
        <v>5.6169888417948242</v>
      </c>
      <c r="I73">
        <v>1999</v>
      </c>
      <c r="J73" s="14">
        <v>-1.5768842980615119</v>
      </c>
      <c r="AH73">
        <v>1999</v>
      </c>
      <c r="AI73" s="12">
        <f t="shared" si="30"/>
        <v>1.1980539583293305E-3</v>
      </c>
      <c r="AJ73" s="12">
        <f t="shared" ref="AJ73:AJ89" si="36">(LN(AB28)-LN(AJ28))^2</f>
        <v>0.16601844528717905</v>
      </c>
      <c r="AK73" s="12">
        <f t="shared" ref="AK73:AK89" si="37">(LN(AC28)-LN(AK28))^2</f>
        <v>7.289670635647701E-3</v>
      </c>
      <c r="AL73" s="12">
        <f t="shared" ref="AL73:AL89" si="38">(LN(AD28)-LN(AL28))^2</f>
        <v>6.7993229490423607E-2</v>
      </c>
      <c r="AM73" s="12">
        <f t="shared" ref="AM73:AM89" si="39">(LN(AE28)-LN(AM28))^2</f>
        <v>1.276652974369424E-4</v>
      </c>
      <c r="AN73" s="12">
        <f t="shared" ref="AN73:AN89" si="40">(LN(AF28)-LN(AN28))^2</f>
        <v>2.9042566344844905E-2</v>
      </c>
      <c r="AW73">
        <v>1999</v>
      </c>
      <c r="AX73" s="12">
        <f t="shared" si="31"/>
        <v>7.9361402510767898E-2</v>
      </c>
      <c r="AY73" s="12">
        <f t="shared" si="32"/>
        <v>0.20524528142245249</v>
      </c>
      <c r="AZ73" s="12">
        <f t="shared" si="33"/>
        <v>8.7482487777867893E-2</v>
      </c>
      <c r="BA73" s="12">
        <f t="shared" si="34"/>
        <v>6.0758656713884418E-2</v>
      </c>
      <c r="BB73" s="12">
        <f t="shared" si="35"/>
        <v>1.621863964961363E-2</v>
      </c>
    </row>
    <row r="74" spans="1:54" x14ac:dyDescent="0.25">
      <c r="A74">
        <v>2000</v>
      </c>
      <c r="B74" s="14">
        <v>6.0909442447148132</v>
      </c>
      <c r="I74">
        <v>2000</v>
      </c>
      <c r="J74" s="14">
        <v>-1.6348941246002453</v>
      </c>
      <c r="AH74">
        <v>2000</v>
      </c>
      <c r="AI74" s="12">
        <f t="shared" si="30"/>
        <v>6.5372317322171525E-2</v>
      </c>
      <c r="AJ74" s="12">
        <f t="shared" si="36"/>
        <v>2.6479284185312476E-2</v>
      </c>
      <c r="AK74" s="12">
        <f t="shared" si="37"/>
        <v>5.1480571738197783E-2</v>
      </c>
      <c r="AL74" s="12">
        <f t="shared" si="38"/>
        <v>3.4714092065136503E-3</v>
      </c>
      <c r="AM74" s="12">
        <f t="shared" si="39"/>
        <v>9.1343017006678018E-2</v>
      </c>
      <c r="AN74" s="12">
        <f t="shared" si="40"/>
        <v>2.5568796504005138E-2</v>
      </c>
      <c r="AW74">
        <v>2000</v>
      </c>
      <c r="AX74" s="12">
        <f t="shared" si="31"/>
        <v>5.0957120295012696E-2</v>
      </c>
      <c r="AY74" s="12">
        <f t="shared" si="32"/>
        <v>2.1525292611971354E-5</v>
      </c>
      <c r="AZ74" s="12">
        <f t="shared" si="33"/>
        <v>1.9114598910999233E-4</v>
      </c>
      <c r="BA74" s="12">
        <f t="shared" si="34"/>
        <v>0.13401691324421425</v>
      </c>
      <c r="BB74" s="12">
        <f t="shared" si="35"/>
        <v>0.44554536333548045</v>
      </c>
    </row>
    <row r="75" spans="1:54" x14ac:dyDescent="0.25">
      <c r="A75">
        <v>2001</v>
      </c>
      <c r="B75" s="14">
        <v>5.056008789069061</v>
      </c>
      <c r="I75">
        <v>2001</v>
      </c>
      <c r="J75" s="14">
        <v>-2.0899970535930246</v>
      </c>
      <c r="AH75">
        <v>2001</v>
      </c>
      <c r="AI75" s="12">
        <f t="shared" si="30"/>
        <v>0.33603382963985534</v>
      </c>
      <c r="AJ75" s="12">
        <f t="shared" si="36"/>
        <v>9.8882460332118255E-2</v>
      </c>
      <c r="AK75" s="12">
        <f t="shared" si="37"/>
        <v>1.5643661535143308E-2</v>
      </c>
      <c r="AL75" s="12">
        <f t="shared" si="38"/>
        <v>0.13222844579431292</v>
      </c>
      <c r="AM75" s="12">
        <f t="shared" si="39"/>
        <v>4.8013164007839046E-2</v>
      </c>
      <c r="AN75" s="12">
        <f t="shared" si="40"/>
        <v>8.0495303519042827E-2</v>
      </c>
      <c r="AW75">
        <v>2001</v>
      </c>
      <c r="AX75" s="12">
        <f t="shared" si="31"/>
        <v>4.7927638013747871E-3</v>
      </c>
      <c r="AY75" s="12">
        <f t="shared" si="32"/>
        <v>6.5002444041561136E-3</v>
      </c>
      <c r="AZ75" s="12">
        <f t="shared" si="33"/>
        <v>3.7525948617815164E-2</v>
      </c>
      <c r="BA75" s="12">
        <f t="shared" si="34"/>
        <v>0.22848803220043318</v>
      </c>
      <c r="BB75" s="12">
        <f t="shared" si="35"/>
        <v>0.18527035336414213</v>
      </c>
    </row>
    <row r="76" spans="1:54" x14ac:dyDescent="0.25">
      <c r="A76">
        <v>2002</v>
      </c>
      <c r="B76" s="14">
        <v>5.3760635752495247</v>
      </c>
      <c r="I76">
        <v>2002</v>
      </c>
      <c r="J76" s="14">
        <v>-1.6705038938084669</v>
      </c>
      <c r="AH76">
        <v>2002</v>
      </c>
      <c r="AI76" s="12">
        <f t="shared" si="30"/>
        <v>1.1041497652253521E-2</v>
      </c>
      <c r="AJ76" s="12">
        <f t="shared" si="36"/>
        <v>2.1132555027929879E-3</v>
      </c>
      <c r="AK76" s="12">
        <f t="shared" si="37"/>
        <v>2.8450299602933347E-3</v>
      </c>
      <c r="AL76" s="12">
        <f t="shared" si="38"/>
        <v>1.1195140775119102E-2</v>
      </c>
      <c r="AM76" s="12">
        <f t="shared" si="39"/>
        <v>3.6596913511466534E-4</v>
      </c>
      <c r="AN76" s="12">
        <f t="shared" si="40"/>
        <v>9.135881203980932E-2</v>
      </c>
      <c r="AW76">
        <v>2002</v>
      </c>
      <c r="AX76" s="12">
        <f t="shared" si="31"/>
        <v>0.35910183617873398</v>
      </c>
      <c r="AY76" s="12">
        <f t="shared" si="32"/>
        <v>6.5992190371268458E-3</v>
      </c>
      <c r="AZ76" s="12">
        <f t="shared" si="33"/>
        <v>1.1566591621369924E-3</v>
      </c>
      <c r="BA76" s="12">
        <f t="shared" si="34"/>
        <v>1.8216263125335706E-6</v>
      </c>
      <c r="BB76" s="12">
        <f t="shared" si="35"/>
        <v>3.1995718568315467E-4</v>
      </c>
    </row>
    <row r="77" spans="1:54" x14ac:dyDescent="0.25">
      <c r="A77">
        <v>2003</v>
      </c>
      <c r="B77" s="14">
        <v>4.7416919147581185</v>
      </c>
      <c r="I77">
        <v>2003</v>
      </c>
      <c r="J77" s="14">
        <v>-2.3133199998655991</v>
      </c>
      <c r="AH77">
        <v>2003</v>
      </c>
      <c r="AI77" s="12">
        <f t="shared" si="30"/>
        <v>7.21665631118521E-2</v>
      </c>
      <c r="AJ77" s="12">
        <f t="shared" si="36"/>
        <v>3.9670932499713974E-3</v>
      </c>
      <c r="AK77" s="12">
        <f t="shared" si="37"/>
        <v>7.9225318420580462E-2</v>
      </c>
      <c r="AL77" s="12">
        <f t="shared" si="38"/>
        <v>5.5263428593203101E-2</v>
      </c>
      <c r="AM77" s="12">
        <f t="shared" si="39"/>
        <v>3.6480203944585757E-3</v>
      </c>
      <c r="AN77" s="12">
        <f t="shared" si="40"/>
        <v>0.37614823842960449</v>
      </c>
      <c r="AW77">
        <v>2003</v>
      </c>
      <c r="AX77" s="12">
        <f t="shared" si="31"/>
        <v>0.46304703974902445</v>
      </c>
      <c r="AY77" s="12">
        <f t="shared" si="32"/>
        <v>4.9378229961710228E-2</v>
      </c>
      <c r="AZ77" s="12">
        <f t="shared" si="33"/>
        <v>6.8864604822654649E-2</v>
      </c>
      <c r="BA77" s="12">
        <f t="shared" si="34"/>
        <v>1.2824066723069854E-2</v>
      </c>
      <c r="BB77" s="12">
        <f t="shared" si="35"/>
        <v>0.11132212158931445</v>
      </c>
    </row>
    <row r="78" spans="1:54" x14ac:dyDescent="0.25">
      <c r="A78">
        <v>2004</v>
      </c>
      <c r="B78" s="14">
        <v>5.4248311082653027</v>
      </c>
      <c r="I78">
        <v>2004</v>
      </c>
      <c r="J78" s="14">
        <v>-2.0393142572511764</v>
      </c>
      <c r="AH78">
        <v>2004</v>
      </c>
      <c r="AI78" s="12">
        <f t="shared" si="30"/>
        <v>3.7515477549956641E-3</v>
      </c>
      <c r="AJ78" s="12">
        <f t="shared" si="36"/>
        <v>6.0336627081595384E-3</v>
      </c>
      <c r="AK78" s="12">
        <f t="shared" si="37"/>
        <v>1.07622578382038E-3</v>
      </c>
      <c r="AL78" s="12">
        <f t="shared" si="38"/>
        <v>1.4893968129218971E-2</v>
      </c>
      <c r="AM78" s="12">
        <f t="shared" si="39"/>
        <v>8.487168766636477E-2</v>
      </c>
      <c r="AN78" s="12">
        <f t="shared" si="40"/>
        <v>0.28381973989056247</v>
      </c>
      <c r="AW78">
        <v>2004</v>
      </c>
      <c r="AX78" s="12">
        <f t="shared" si="31"/>
        <v>0.30838063393862158</v>
      </c>
      <c r="AY78" s="12">
        <f t="shared" si="32"/>
        <v>2.501986541892089E-2</v>
      </c>
      <c r="AZ78" s="12">
        <f t="shared" si="33"/>
        <v>0.10612201864919438</v>
      </c>
      <c r="BA78" s="12">
        <f t="shared" si="34"/>
        <v>2.624917480294111E-2</v>
      </c>
      <c r="BB78" s="12">
        <f t="shared" si="35"/>
        <v>5.1250167634649464E-2</v>
      </c>
    </row>
    <row r="79" spans="1:54" x14ac:dyDescent="0.25">
      <c r="A79">
        <v>2005</v>
      </c>
      <c r="B79" s="14">
        <v>5.1979447981316458</v>
      </c>
      <c r="I79">
        <v>2005</v>
      </c>
      <c r="J79" s="14">
        <v>-2.0831354779074496</v>
      </c>
      <c r="AH79">
        <v>2005</v>
      </c>
      <c r="AI79" s="12">
        <f t="shared" si="30"/>
        <v>0.10912117413283424</v>
      </c>
      <c r="AJ79" s="12">
        <f t="shared" si="36"/>
        <v>5.693144096083106E-2</v>
      </c>
      <c r="AK79" s="12">
        <f t="shared" si="37"/>
        <v>7.2692584117115447E-2</v>
      </c>
      <c r="AL79" s="12">
        <f t="shared" si="38"/>
        <v>3.8276646640550284E-2</v>
      </c>
      <c r="AM79" s="12">
        <f t="shared" si="39"/>
        <v>6.8870666713372738E-3</v>
      </c>
      <c r="AN79" s="12">
        <f t="shared" si="40"/>
        <v>7.1071341549766636E-7</v>
      </c>
      <c r="AW79">
        <v>2005</v>
      </c>
      <c r="AX79" s="12">
        <f t="shared" si="31"/>
        <v>3.5178585743394199E-2</v>
      </c>
      <c r="AY79" s="12">
        <f t="shared" si="32"/>
        <v>5.3346140602435511E-2</v>
      </c>
      <c r="AZ79" s="12">
        <f t="shared" si="33"/>
        <v>2.2078065595680121E-2</v>
      </c>
      <c r="BA79" s="12">
        <f t="shared" si="34"/>
        <v>9.9044757762202396E-2</v>
      </c>
      <c r="BB79" s="12">
        <f t="shared" si="35"/>
        <v>0.10216769384743003</v>
      </c>
    </row>
    <row r="80" spans="1:54" x14ac:dyDescent="0.25">
      <c r="A80">
        <v>2006</v>
      </c>
      <c r="B80" s="14">
        <v>5.8825035621176465</v>
      </c>
      <c r="I80">
        <v>2006</v>
      </c>
      <c r="J80" s="14">
        <v>-2.1231304587774029</v>
      </c>
      <c r="AH80">
        <v>2006</v>
      </c>
      <c r="AI80" s="12">
        <f t="shared" si="30"/>
        <v>2.6088920241932483E-3</v>
      </c>
      <c r="AJ80" s="12">
        <f t="shared" si="36"/>
        <v>0.82716736025374471</v>
      </c>
      <c r="AK80" s="12">
        <f t="shared" si="37"/>
        <v>5.2539476102818937E-3</v>
      </c>
      <c r="AL80" s="12">
        <f t="shared" si="38"/>
        <v>9.0696123845088236E-3</v>
      </c>
      <c r="AM80" s="12">
        <f t="shared" si="39"/>
        <v>0.18082661129680239</v>
      </c>
      <c r="AN80" s="12">
        <f t="shared" si="40"/>
        <v>1.1812212650982876E-2</v>
      </c>
      <c r="AW80">
        <v>2006</v>
      </c>
      <c r="AX80" s="12">
        <f t="shared" si="31"/>
        <v>0.19125896829772299</v>
      </c>
      <c r="AY80" s="12">
        <f t="shared" si="32"/>
        <v>0.2811932663813142</v>
      </c>
      <c r="AZ80" s="12">
        <f t="shared" si="33"/>
        <v>2.3643148856844517E-3</v>
      </c>
      <c r="BA80" s="12">
        <f t="shared" si="34"/>
        <v>1.0575337035827264E-3</v>
      </c>
      <c r="BB80" s="12">
        <f t="shared" si="35"/>
        <v>0.31785701136683581</v>
      </c>
    </row>
    <row r="81" spans="1:54" x14ac:dyDescent="0.25">
      <c r="A81">
        <v>2007</v>
      </c>
      <c r="B81" s="14">
        <v>5.2446548687796328</v>
      </c>
      <c r="I81">
        <v>2007</v>
      </c>
      <c r="J81" s="14">
        <v>-2.2298974650983543</v>
      </c>
      <c r="AH81">
        <v>2007</v>
      </c>
      <c r="AI81" s="12">
        <f t="shared" si="30"/>
        <v>3.4300611172661914E-2</v>
      </c>
      <c r="AJ81" s="12">
        <f t="shared" si="36"/>
        <v>3.1675136523406531E-4</v>
      </c>
      <c r="AK81" s="12">
        <f t="shared" si="37"/>
        <v>1.3268971882229987E-3</v>
      </c>
      <c r="AL81" s="12">
        <f t="shared" si="38"/>
        <v>1.0556835054568308E-5</v>
      </c>
      <c r="AM81" s="12">
        <f t="shared" si="39"/>
        <v>2.5459170591686293E-2</v>
      </c>
      <c r="AN81" s="12">
        <f t="shared" si="40"/>
        <v>0.13020236864778786</v>
      </c>
      <c r="AW81">
        <v>2007</v>
      </c>
      <c r="AX81" s="12">
        <f t="shared" si="31"/>
        <v>8.5337136703552042E-5</v>
      </c>
      <c r="AY81" s="12">
        <f t="shared" si="32"/>
        <v>6.3694706706484954E-3</v>
      </c>
      <c r="AZ81" s="12">
        <f t="shared" si="33"/>
        <v>1.175946062577783E-2</v>
      </c>
      <c r="BA81" s="12">
        <f t="shared" si="34"/>
        <v>5.7966511290403498E-2</v>
      </c>
      <c r="BB81" s="12">
        <f t="shared" si="35"/>
        <v>3.9111798667450333E-3</v>
      </c>
    </row>
    <row r="82" spans="1:54" x14ac:dyDescent="0.25">
      <c r="A82">
        <v>2008</v>
      </c>
      <c r="B82" s="14">
        <v>5.3210592391737173</v>
      </c>
      <c r="I82">
        <v>2008</v>
      </c>
      <c r="J82" s="14">
        <v>-2.3478978859912711</v>
      </c>
      <c r="AH82">
        <v>2008</v>
      </c>
      <c r="AI82" s="12">
        <f t="shared" si="30"/>
        <v>3.5109285727642645E-2</v>
      </c>
      <c r="AJ82" s="12">
        <f t="shared" si="36"/>
        <v>8.7277872257159987E-3</v>
      </c>
      <c r="AK82" s="12">
        <f t="shared" si="37"/>
        <v>3.5562422326750887E-2</v>
      </c>
      <c r="AL82" s="12">
        <f t="shared" si="38"/>
        <v>2.6085799304144307E-2</v>
      </c>
      <c r="AM82" s="12">
        <f t="shared" si="39"/>
        <v>1.5334741014418372E-4</v>
      </c>
      <c r="AN82" s="12">
        <f t="shared" si="40"/>
        <v>1.9990905394635997E-2</v>
      </c>
      <c r="AW82">
        <v>2008</v>
      </c>
      <c r="AX82" s="12">
        <f t="shared" si="31"/>
        <v>0.15653232948923745</v>
      </c>
      <c r="AY82" s="12">
        <f t="shared" si="32"/>
        <v>0.13230233178979131</v>
      </c>
      <c r="AZ82" s="12">
        <f t="shared" si="33"/>
        <v>7.8937816195818068E-3</v>
      </c>
      <c r="BA82" s="12">
        <f t="shared" si="34"/>
        <v>2.4585154863495121E-2</v>
      </c>
      <c r="BB82" s="12">
        <f t="shared" si="35"/>
        <v>3.895341647619438E-2</v>
      </c>
    </row>
    <row r="83" spans="1:54" x14ac:dyDescent="0.25">
      <c r="A83">
        <v>2009</v>
      </c>
      <c r="B83" s="14">
        <v>5.3115198969376811</v>
      </c>
      <c r="I83">
        <v>2009</v>
      </c>
      <c r="J83" s="14">
        <v>-2.402889454373605</v>
      </c>
      <c r="AH83">
        <v>2009</v>
      </c>
      <c r="AI83" s="12">
        <f t="shared" si="30"/>
        <v>4.6816153956620706E-2</v>
      </c>
      <c r="AJ83" s="12">
        <f t="shared" si="36"/>
        <v>4.5766760966780586E-4</v>
      </c>
      <c r="AK83" s="12">
        <f t="shared" si="37"/>
        <v>3.1912690912604112E-3</v>
      </c>
      <c r="AL83" s="12">
        <f t="shared" si="38"/>
        <v>7.7012359360405041E-4</v>
      </c>
      <c r="AM83" s="12">
        <f t="shared" si="39"/>
        <v>9.1010359151090173E-5</v>
      </c>
      <c r="AN83" s="12">
        <f t="shared" si="40"/>
        <v>1.2065691525204973E-2</v>
      </c>
      <c r="AW83">
        <v>2009</v>
      </c>
      <c r="AX83" s="12">
        <f t="shared" si="31"/>
        <v>7.9651811410325943E-2</v>
      </c>
      <c r="AY83" s="12">
        <f t="shared" si="32"/>
        <v>7.4569086829204901E-3</v>
      </c>
      <c r="AZ83" s="12">
        <f t="shared" si="33"/>
        <v>3.3459746257012764E-2</v>
      </c>
      <c r="BA83" s="12">
        <f t="shared" si="34"/>
        <v>0.130592194635721</v>
      </c>
      <c r="BB83" s="12">
        <f t="shared" si="35"/>
        <v>3.2615738506130761E-2</v>
      </c>
    </row>
    <row r="84" spans="1:54" x14ac:dyDescent="0.25">
      <c r="A84">
        <v>2010</v>
      </c>
      <c r="B84" s="14">
        <v>5.6943679741622315</v>
      </c>
      <c r="I84">
        <v>2010</v>
      </c>
      <c r="J84" s="14">
        <v>-2.5697714777609133</v>
      </c>
      <c r="AH84">
        <v>2010</v>
      </c>
      <c r="AI84" s="12">
        <f t="shared" si="30"/>
        <v>0.1200453482391171</v>
      </c>
      <c r="AJ84" s="12">
        <f t="shared" si="36"/>
        <v>2.8006511589651562E-2</v>
      </c>
      <c r="AK84" s="12">
        <f t="shared" si="37"/>
        <v>2.3334059119612949E-2</v>
      </c>
      <c r="AL84" s="12">
        <f t="shared" si="38"/>
        <v>2.4930923688881467E-3</v>
      </c>
      <c r="AM84" s="12">
        <f t="shared" si="39"/>
        <v>3.0057542198536668E-3</v>
      </c>
      <c r="AN84" s="12">
        <f t="shared" si="40"/>
        <v>1.2498557514999855E-4</v>
      </c>
      <c r="AW84">
        <v>2010</v>
      </c>
      <c r="AX84" s="12">
        <f t="shared" si="31"/>
        <v>8.6783583416069648E-2</v>
      </c>
      <c r="AY84" s="12">
        <f t="shared" si="32"/>
        <v>1.023030816338256E-5</v>
      </c>
      <c r="AZ84" s="12">
        <f t="shared" si="33"/>
        <v>0.16145343626101094</v>
      </c>
      <c r="BA84" s="12">
        <f t="shared" si="34"/>
        <v>1.0377681872141823E-5</v>
      </c>
      <c r="BB84" s="12">
        <f t="shared" si="35"/>
        <v>0.29490460527264001</v>
      </c>
    </row>
    <row r="85" spans="1:54" x14ac:dyDescent="0.25">
      <c r="A85">
        <v>2011</v>
      </c>
      <c r="B85" s="14">
        <v>5.0398353806207723</v>
      </c>
      <c r="I85">
        <v>2011</v>
      </c>
      <c r="J85" s="14">
        <v>-2.8094898356678617</v>
      </c>
      <c r="AH85">
        <v>2011</v>
      </c>
      <c r="AI85" s="12">
        <f t="shared" si="30"/>
        <v>5.1519415598685572E-2</v>
      </c>
      <c r="AJ85" s="12">
        <f t="shared" si="36"/>
        <v>1.6279464153122987E-2</v>
      </c>
      <c r="AK85" s="12">
        <f t="shared" si="37"/>
        <v>2.2590063479993327E-2</v>
      </c>
      <c r="AL85" s="12">
        <f t="shared" si="38"/>
        <v>1.6109903389538879E-2</v>
      </c>
      <c r="AM85" s="12">
        <f t="shared" si="39"/>
        <v>1.0199002415642658E-3</v>
      </c>
      <c r="AN85" s="12">
        <f t="shared" si="40"/>
        <v>0.18050145535322012</v>
      </c>
      <c r="AW85">
        <v>2011</v>
      </c>
      <c r="AX85" s="12">
        <f t="shared" si="31"/>
        <v>0.14572651744054513</v>
      </c>
      <c r="AY85" s="12">
        <f t="shared" si="32"/>
        <v>5.2461297327064768E-2</v>
      </c>
      <c r="AZ85" s="12">
        <f t="shared" si="33"/>
        <v>7.5501589851440731E-2</v>
      </c>
      <c r="BA85" s="12">
        <f t="shared" si="34"/>
        <v>8.4838153325035651E-3</v>
      </c>
      <c r="BB85" s="12">
        <f t="shared" si="35"/>
        <v>4.2963706591216417E-3</v>
      </c>
    </row>
    <row r="86" spans="1:54" x14ac:dyDescent="0.25">
      <c r="A86">
        <v>2012</v>
      </c>
      <c r="B86" s="14">
        <v>5.4249850336662719</v>
      </c>
      <c r="I86">
        <v>2012</v>
      </c>
      <c r="J86" s="14">
        <v>-2.7868259726284319</v>
      </c>
      <c r="AH86">
        <v>2012</v>
      </c>
      <c r="AI86" s="12">
        <f t="shared" si="30"/>
        <v>5.5172063906661038E-2</v>
      </c>
      <c r="AJ86" s="12">
        <f t="shared" si="36"/>
        <v>2.1650541433565734E-4</v>
      </c>
      <c r="AK86" s="12">
        <f t="shared" si="37"/>
        <v>4.4575296618317618E-6</v>
      </c>
      <c r="AL86" s="12">
        <f t="shared" si="38"/>
        <v>2.1975900251851271E-3</v>
      </c>
      <c r="AM86" s="12">
        <f t="shared" si="39"/>
        <v>7.709741071657851E-2</v>
      </c>
      <c r="AN86" s="12">
        <f t="shared" si="40"/>
        <v>1.7320806821576533E-3</v>
      </c>
      <c r="AW86">
        <v>2012</v>
      </c>
      <c r="AX86" s="12">
        <f t="shared" si="31"/>
        <v>3.7215946724839131E-3</v>
      </c>
      <c r="AY86" s="12">
        <f t="shared" si="32"/>
        <v>7.1481434636537125E-2</v>
      </c>
      <c r="AZ86" s="12">
        <f t="shared" si="33"/>
        <v>0.17984430658991196</v>
      </c>
      <c r="BA86" s="12">
        <f t="shared" si="34"/>
        <v>5.5776478350391353E-4</v>
      </c>
      <c r="BB86" s="12">
        <f t="shared" si="35"/>
        <v>2.0076434828557598E-2</v>
      </c>
    </row>
    <row r="87" spans="1:54" x14ac:dyDescent="0.25">
      <c r="A87">
        <v>2013</v>
      </c>
      <c r="B87" s="14">
        <v>5.5856845573969141</v>
      </c>
      <c r="I87">
        <v>2013</v>
      </c>
      <c r="J87" s="14">
        <v>-2.9145265209814095</v>
      </c>
      <c r="AH87">
        <v>2013</v>
      </c>
      <c r="AI87" s="12">
        <f t="shared" si="30"/>
        <v>0.10690185006629663</v>
      </c>
      <c r="AJ87" s="12">
        <f t="shared" si="36"/>
        <v>1.9361505622573531E-3</v>
      </c>
      <c r="AK87" s="12">
        <f t="shared" si="37"/>
        <v>6.3049699937054574E-2</v>
      </c>
      <c r="AL87" s="12">
        <f t="shared" si="38"/>
        <v>7.8355210513253986E-3</v>
      </c>
      <c r="AM87" s="12">
        <f t="shared" si="39"/>
        <v>1.0233275121482928E-2</v>
      </c>
      <c r="AN87" s="12">
        <f t="shared" si="40"/>
        <v>5.8796854146065001E-3</v>
      </c>
      <c r="AW87">
        <v>2013</v>
      </c>
      <c r="AX87" s="12">
        <f t="shared" si="31"/>
        <v>3.1178028798388338E-2</v>
      </c>
      <c r="AY87" s="12">
        <f t="shared" si="32"/>
        <v>3.8499756103219485E-2</v>
      </c>
      <c r="AZ87" s="12">
        <f t="shared" si="33"/>
        <v>5.028411023694454E-2</v>
      </c>
      <c r="BA87" s="12">
        <f t="shared" si="34"/>
        <v>2.7662245054931006E-2</v>
      </c>
      <c r="BB87" s="12">
        <f t="shared" si="35"/>
        <v>4.0265986813183025E-2</v>
      </c>
    </row>
    <row r="88" spans="1:54" x14ac:dyDescent="0.25">
      <c r="A88">
        <v>2014</v>
      </c>
      <c r="B88" s="14">
        <v>5.962695842586224</v>
      </c>
      <c r="I88">
        <v>2014</v>
      </c>
      <c r="J88" s="14">
        <v>-2.9164971121068604</v>
      </c>
      <c r="AH88">
        <v>2014</v>
      </c>
      <c r="AI88" s="12">
        <f t="shared" si="30"/>
        <v>0.10710852602118348</v>
      </c>
      <c r="AJ88" s="12">
        <f t="shared" si="36"/>
        <v>1.1596103748430528E-3</v>
      </c>
      <c r="AK88" s="12">
        <f t="shared" si="37"/>
        <v>8.0611377773463708E-2</v>
      </c>
      <c r="AL88" s="12">
        <f t="shared" si="38"/>
        <v>4.4337514308872783E-2</v>
      </c>
      <c r="AM88" s="12">
        <f t="shared" si="39"/>
        <v>3.3253278746068392E-4</v>
      </c>
      <c r="AN88" s="12">
        <f t="shared" si="40"/>
        <v>2.56682424383537E-3</v>
      </c>
      <c r="AW88">
        <v>2014</v>
      </c>
      <c r="AX88" s="12">
        <f t="shared" si="31"/>
        <v>1.2821984345453908E-3</v>
      </c>
      <c r="AY88" s="12">
        <f t="shared" si="32"/>
        <v>8.369396233364669E-3</v>
      </c>
      <c r="AZ88" s="12">
        <f t="shared" si="33"/>
        <v>2.4302160240130107E-2</v>
      </c>
      <c r="BA88" s="12">
        <f t="shared" si="34"/>
        <v>3.6978725476013274E-2</v>
      </c>
      <c r="BB88" s="12">
        <f t="shared" si="35"/>
        <v>0.12214989872071379</v>
      </c>
    </row>
    <row r="89" spans="1:54" x14ac:dyDescent="0.25">
      <c r="A89">
        <v>2015</v>
      </c>
      <c r="B89" s="14">
        <v>5.0962825984919489</v>
      </c>
      <c r="I89">
        <v>2015</v>
      </c>
      <c r="J89" s="14">
        <v>-2.8220849611661145</v>
      </c>
      <c r="AH89">
        <v>2015</v>
      </c>
      <c r="AI89" s="12">
        <f t="shared" si="30"/>
        <v>6.2498244535384322E-2</v>
      </c>
      <c r="AJ89" s="12">
        <f t="shared" si="36"/>
        <v>3.9062215534215157E-3</v>
      </c>
      <c r="AK89" s="12">
        <f t="shared" si="37"/>
        <v>5.8789202639195286E-2</v>
      </c>
      <c r="AL89" s="12">
        <f t="shared" si="38"/>
        <v>2.9410381317772883E-3</v>
      </c>
      <c r="AM89" s="12">
        <f t="shared" si="39"/>
        <v>4.4554860569745344E-4</v>
      </c>
      <c r="AN89" s="12">
        <f t="shared" si="40"/>
        <v>4.8984978652112141E-2</v>
      </c>
      <c r="AW89">
        <v>2015</v>
      </c>
      <c r="AX89" s="12">
        <f t="shared" si="31"/>
        <v>0.14814900634624578</v>
      </c>
      <c r="AY89" s="12">
        <f t="shared" si="32"/>
        <v>7.5410325173786194E-2</v>
      </c>
      <c r="AZ89" s="12">
        <f t="shared" si="33"/>
        <v>3.8654058302052326E-2</v>
      </c>
      <c r="BA89" s="12">
        <f t="shared" si="34"/>
        <v>1.5361950645018696E-2</v>
      </c>
      <c r="BB89" s="12">
        <f t="shared" si="35"/>
        <v>8.5817182126516872E-2</v>
      </c>
    </row>
    <row r="90" spans="1:54" x14ac:dyDescent="0.25">
      <c r="A90">
        <v>2015</v>
      </c>
      <c r="B90" s="14">
        <v>4.9401653831965149</v>
      </c>
      <c r="AW90">
        <v>2016</v>
      </c>
      <c r="AX90" s="12">
        <f t="shared" si="31"/>
        <v>3.7850227055894234E-9</v>
      </c>
      <c r="AY90" s="12">
        <f t="shared" si="32"/>
        <v>1.4502843921120807E-3</v>
      </c>
      <c r="AZ90" s="12">
        <f t="shared" si="33"/>
        <v>9.133477011846354E-2</v>
      </c>
      <c r="BA90" s="12">
        <f t="shared" si="34"/>
        <v>2.0029105371649123E-2</v>
      </c>
      <c r="BB90" s="12">
        <f t="shared" si="35"/>
        <v>2.1764577069075179E-3</v>
      </c>
    </row>
    <row r="94" spans="1:54" x14ac:dyDescent="0.25">
      <c r="AI94" s="12"/>
      <c r="AJ94" s="12"/>
      <c r="AK94" s="12"/>
      <c r="AL94" s="12"/>
      <c r="AM94" s="12"/>
      <c r="AN94" s="12"/>
      <c r="AX94" s="12"/>
      <c r="AY94" s="12"/>
      <c r="AZ94" s="12"/>
      <c r="BA94" s="12"/>
      <c r="BB94" s="12"/>
    </row>
    <row r="95" spans="1:54" x14ac:dyDescent="0.25">
      <c r="AI95" s="12"/>
      <c r="AJ95" s="12"/>
      <c r="AK95" s="12"/>
      <c r="AL95" s="12"/>
      <c r="AM95" s="12"/>
      <c r="AN95" s="12"/>
      <c r="AX95" s="12"/>
      <c r="AY95" s="12"/>
      <c r="AZ95" s="12"/>
      <c r="BA95" s="12"/>
      <c r="BB95" s="12"/>
    </row>
    <row r="96" spans="1:54" x14ac:dyDescent="0.25">
      <c r="AI96" s="12"/>
      <c r="AJ96" s="12"/>
      <c r="AK96" s="12"/>
      <c r="AL96" s="12"/>
      <c r="AM96" s="12"/>
      <c r="AN96" s="12"/>
      <c r="AX96" s="12"/>
      <c r="AY96" s="12"/>
      <c r="AZ96" s="12"/>
      <c r="BA96" s="12"/>
      <c r="BB96" s="12"/>
    </row>
    <row r="97" spans="35:54" x14ac:dyDescent="0.25">
      <c r="AI97" s="12"/>
      <c r="AJ97" s="12"/>
      <c r="AK97" s="12"/>
      <c r="AL97" s="12"/>
      <c r="AM97" s="12"/>
      <c r="AN97" s="12"/>
      <c r="AX97" s="12"/>
      <c r="AY97" s="12"/>
      <c r="AZ97" s="12"/>
      <c r="BA97" s="12"/>
      <c r="BB97" s="12"/>
    </row>
    <row r="98" spans="35:54" x14ac:dyDescent="0.25">
      <c r="AI98" s="12"/>
      <c r="AJ98" s="12"/>
      <c r="AK98" s="12"/>
      <c r="AL98" s="12"/>
      <c r="AM98" s="12"/>
      <c r="AN98" s="12"/>
      <c r="AX98" s="12"/>
      <c r="AY98" s="12"/>
      <c r="AZ98" s="12"/>
      <c r="BA98" s="12"/>
      <c r="BB98" s="12"/>
    </row>
    <row r="99" spans="35:54" x14ac:dyDescent="0.25">
      <c r="AI99" s="12"/>
      <c r="AJ99" s="12"/>
      <c r="AK99" s="12"/>
      <c r="AL99" s="12"/>
      <c r="AM99" s="12"/>
      <c r="AN99" s="12"/>
      <c r="AX99" s="12"/>
      <c r="AY99" s="12"/>
      <c r="AZ99" s="12"/>
      <c r="BA99" s="12"/>
      <c r="BB99" s="12"/>
    </row>
    <row r="100" spans="35:54" x14ac:dyDescent="0.25">
      <c r="AI100" s="12"/>
      <c r="AJ100" s="12"/>
      <c r="AK100" s="12"/>
      <c r="AL100" s="12"/>
      <c r="AM100" s="12"/>
      <c r="AN100" s="12"/>
      <c r="AX100" s="12"/>
      <c r="AY100" s="12"/>
      <c r="AZ100" s="12"/>
      <c r="BA100" s="12"/>
      <c r="BB100" s="12"/>
    </row>
    <row r="101" spans="35:54" x14ac:dyDescent="0.25">
      <c r="AI101" s="12"/>
      <c r="AJ101" s="12"/>
      <c r="AK101" s="12"/>
      <c r="AL101" s="12"/>
      <c r="AM101" s="12"/>
      <c r="AN101" s="12"/>
      <c r="AX101" s="12"/>
      <c r="AY101" s="12"/>
      <c r="AZ101" s="12"/>
      <c r="BA101" s="12"/>
      <c r="BB101" s="12"/>
    </row>
    <row r="102" spans="35:54" x14ac:dyDescent="0.25">
      <c r="AI102" s="12"/>
      <c r="AJ102" s="12"/>
      <c r="AK102" s="12"/>
      <c r="AL102" s="12"/>
      <c r="AM102" s="12"/>
      <c r="AN102" s="12"/>
      <c r="AX102" s="12"/>
      <c r="AY102" s="12"/>
      <c r="AZ102" s="12"/>
      <c r="BA102" s="12"/>
      <c r="BB102" s="12"/>
    </row>
    <row r="103" spans="35:54" x14ac:dyDescent="0.25">
      <c r="AI103" s="12"/>
      <c r="AJ103" s="12"/>
      <c r="AK103" s="12"/>
      <c r="AL103" s="12"/>
      <c r="AM103" s="12"/>
      <c r="AN103" s="12"/>
      <c r="AX103" s="12"/>
      <c r="AY103" s="12"/>
      <c r="AZ103" s="12"/>
      <c r="BA103" s="12"/>
      <c r="BB103" s="12"/>
    </row>
    <row r="104" spans="35:54" x14ac:dyDescent="0.25">
      <c r="AI104" s="12"/>
      <c r="AJ104" s="12"/>
      <c r="AK104" s="12"/>
      <c r="AL104" s="12"/>
      <c r="AM104" s="12"/>
      <c r="AN104" s="12"/>
      <c r="AX104" s="12"/>
      <c r="AY104" s="12"/>
      <c r="AZ104" s="12"/>
      <c r="BA104" s="12"/>
      <c r="BB104" s="12"/>
    </row>
    <row r="105" spans="35:54" x14ac:dyDescent="0.25">
      <c r="AI105" s="12"/>
      <c r="AJ105" s="12"/>
      <c r="AK105" s="12"/>
      <c r="AL105" s="12"/>
      <c r="AM105" s="12"/>
      <c r="AN105" s="12"/>
      <c r="AX105" s="12"/>
      <c r="AY105" s="12"/>
      <c r="AZ105" s="12"/>
      <c r="BA105" s="12"/>
      <c r="BB105" s="12"/>
    </row>
    <row r="106" spans="35:54" x14ac:dyDescent="0.25">
      <c r="AI106" s="12"/>
      <c r="AJ106" s="12"/>
      <c r="AK106" s="12"/>
      <c r="AL106" s="12"/>
      <c r="AM106" s="12"/>
      <c r="AN106" s="12"/>
      <c r="AX106" s="12"/>
      <c r="AY106" s="12"/>
      <c r="AZ106" s="12"/>
      <c r="BA106" s="12"/>
      <c r="BB106" s="12"/>
    </row>
    <row r="107" spans="35:54" x14ac:dyDescent="0.25">
      <c r="AI107" s="12"/>
      <c r="AJ107" s="12"/>
      <c r="AK107" s="12"/>
      <c r="AL107" s="12"/>
      <c r="AM107" s="12"/>
      <c r="AN107" s="12"/>
      <c r="AX107" s="12"/>
      <c r="AY107" s="12"/>
      <c r="AZ107" s="12"/>
      <c r="BA107" s="12"/>
      <c r="BB107" s="12"/>
    </row>
    <row r="108" spans="35:54" x14ac:dyDescent="0.25">
      <c r="AI108" s="12"/>
      <c r="AJ108" s="12"/>
      <c r="AK108" s="12"/>
      <c r="AL108" s="12"/>
      <c r="AM108" s="12"/>
      <c r="AN108" s="12"/>
      <c r="AX108" s="12"/>
      <c r="AY108" s="12"/>
      <c r="AZ108" s="12"/>
      <c r="BA108" s="12"/>
      <c r="BB108" s="12"/>
    </row>
    <row r="109" spans="35:54" x14ac:dyDescent="0.25">
      <c r="AI109" s="12"/>
      <c r="AJ109" s="12"/>
      <c r="AK109" s="12"/>
      <c r="AL109" s="12"/>
      <c r="AM109" s="12"/>
      <c r="AN109" s="12"/>
      <c r="AX109" s="12"/>
      <c r="AY109" s="12"/>
      <c r="AZ109" s="12"/>
      <c r="BA109" s="12"/>
      <c r="BB109" s="12"/>
    </row>
    <row r="110" spans="35:54" x14ac:dyDescent="0.25">
      <c r="AI110" s="12"/>
      <c r="AJ110" s="12"/>
      <c r="AK110" s="12"/>
      <c r="AL110" s="12"/>
      <c r="AM110" s="12"/>
      <c r="AN110" s="12"/>
      <c r="AX110" s="12"/>
      <c r="AY110" s="12"/>
      <c r="AZ110" s="12"/>
      <c r="BA110" s="12"/>
      <c r="BB110" s="12"/>
    </row>
    <row r="111" spans="35:54" x14ac:dyDescent="0.25">
      <c r="AI111" s="12"/>
      <c r="AJ111" s="12"/>
      <c r="AK111" s="12"/>
      <c r="AL111" s="12"/>
      <c r="AM111" s="12"/>
      <c r="AN111" s="12"/>
      <c r="AX111" s="12"/>
      <c r="AY111" s="12"/>
      <c r="AZ111" s="12"/>
      <c r="BA111" s="12"/>
      <c r="BB111" s="12"/>
    </row>
    <row r="112" spans="35:54" x14ac:dyDescent="0.25">
      <c r="AI112" s="12"/>
      <c r="AJ112" s="12"/>
      <c r="AK112" s="12"/>
      <c r="AL112" s="12"/>
      <c r="AM112" s="12"/>
      <c r="AN112" s="12"/>
      <c r="AX112" s="12"/>
      <c r="AY112" s="12"/>
      <c r="AZ112" s="12"/>
      <c r="BA112" s="12"/>
      <c r="BB112" s="12"/>
    </row>
    <row r="113" spans="35:54" x14ac:dyDescent="0.25">
      <c r="AI113" s="12"/>
      <c r="AJ113" s="12"/>
      <c r="AK113" s="12"/>
      <c r="AL113" s="12"/>
      <c r="AM113" s="12"/>
      <c r="AN113" s="12"/>
      <c r="AX113" s="12"/>
      <c r="AY113" s="12"/>
      <c r="AZ113" s="12"/>
      <c r="BA113" s="12"/>
      <c r="BB113" s="12"/>
    </row>
    <row r="114" spans="35:54" x14ac:dyDescent="0.25">
      <c r="AI114" s="12"/>
      <c r="AJ114" s="12"/>
      <c r="AK114" s="12"/>
      <c r="AL114" s="12"/>
      <c r="AM114" s="12"/>
      <c r="AN114" s="12"/>
      <c r="AX114" s="12"/>
      <c r="AY114" s="12"/>
      <c r="AZ114" s="12"/>
      <c r="BA114" s="12"/>
      <c r="BB114" s="12"/>
    </row>
    <row r="115" spans="35:54" x14ac:dyDescent="0.25">
      <c r="AI115" s="12"/>
      <c r="AJ115" s="12"/>
      <c r="AK115" s="12"/>
      <c r="AL115" s="12"/>
      <c r="AM115" s="12"/>
      <c r="AN115" s="12"/>
      <c r="AX115" s="12"/>
      <c r="AY115" s="12"/>
      <c r="AZ115" s="12"/>
      <c r="BA115" s="12"/>
      <c r="BB115" s="12"/>
    </row>
    <row r="116" spans="35:54" x14ac:dyDescent="0.25">
      <c r="AI116" s="12"/>
      <c r="AJ116" s="12"/>
      <c r="AK116" s="12"/>
      <c r="AL116" s="12"/>
      <c r="AM116" s="12"/>
      <c r="AN116" s="12"/>
      <c r="AX116" s="12"/>
      <c r="AY116" s="12"/>
      <c r="AZ116" s="12"/>
      <c r="BA116" s="12"/>
      <c r="BB116" s="12"/>
    </row>
    <row r="117" spans="35:54" x14ac:dyDescent="0.25">
      <c r="AI117" s="12"/>
      <c r="AJ117" s="12"/>
      <c r="AK117" s="12"/>
      <c r="AL117" s="12"/>
      <c r="AM117" s="12"/>
      <c r="AN117" s="12"/>
      <c r="AX117" s="12"/>
      <c r="AY117" s="12"/>
      <c r="AZ117" s="12"/>
      <c r="BA117" s="12"/>
      <c r="BB117" s="12"/>
    </row>
    <row r="118" spans="35:54" x14ac:dyDescent="0.25">
      <c r="AI118" s="12"/>
      <c r="AJ118" s="12"/>
      <c r="AK118" s="12"/>
      <c r="AL118" s="12"/>
      <c r="AM118" s="12"/>
      <c r="AN118" s="12"/>
      <c r="AX118" s="12"/>
      <c r="AY118" s="12"/>
      <c r="AZ118" s="12"/>
      <c r="BA118" s="12"/>
      <c r="BB118" s="12"/>
    </row>
    <row r="119" spans="35:54" x14ac:dyDescent="0.25">
      <c r="AI119" s="12"/>
      <c r="AJ119" s="12"/>
      <c r="AK119" s="12"/>
      <c r="AL119" s="12"/>
      <c r="AM119" s="12"/>
      <c r="AN119" s="12"/>
      <c r="AX119" s="12"/>
      <c r="AY119" s="12"/>
      <c r="AZ119" s="12"/>
      <c r="BA119" s="12"/>
      <c r="BB119" s="12"/>
    </row>
    <row r="120" spans="35:54" x14ac:dyDescent="0.25">
      <c r="AI120" s="12"/>
      <c r="AJ120" s="12"/>
      <c r="AK120" s="12"/>
      <c r="AL120" s="12"/>
      <c r="AM120" s="12"/>
      <c r="AN120" s="12"/>
      <c r="AX120" s="12"/>
      <c r="AY120" s="12"/>
      <c r="AZ120" s="12"/>
      <c r="BA120" s="12"/>
      <c r="BB120" s="12"/>
    </row>
    <row r="121" spans="35:54" x14ac:dyDescent="0.25">
      <c r="AI121" s="12"/>
      <c r="AJ121" s="12"/>
      <c r="AK121" s="12"/>
      <c r="AL121" s="12"/>
      <c r="AM121" s="12"/>
      <c r="AN121" s="12"/>
      <c r="AX121" s="12"/>
      <c r="AY121" s="12"/>
      <c r="AZ121" s="12"/>
      <c r="BA121" s="12"/>
      <c r="BB121" s="12"/>
    </row>
    <row r="122" spans="35:54" x14ac:dyDescent="0.25">
      <c r="AI122" s="12"/>
      <c r="AJ122" s="12"/>
      <c r="AK122" s="12"/>
      <c r="AL122" s="12"/>
      <c r="AM122" s="12"/>
      <c r="AN122" s="12"/>
      <c r="AX122" s="12"/>
      <c r="AY122" s="12"/>
      <c r="AZ122" s="12"/>
      <c r="BA122" s="12"/>
      <c r="BB122" s="12"/>
    </row>
    <row r="123" spans="35:54" x14ac:dyDescent="0.25">
      <c r="AI123" s="12"/>
      <c r="AJ123" s="12"/>
      <c r="AK123" s="12"/>
      <c r="AL123" s="12"/>
      <c r="AM123" s="12"/>
      <c r="AN123" s="12"/>
      <c r="AX123" s="12"/>
      <c r="AY123" s="12"/>
      <c r="AZ123" s="12"/>
      <c r="BA123" s="12"/>
      <c r="BB123" s="12"/>
    </row>
    <row r="124" spans="35:54" x14ac:dyDescent="0.25">
      <c r="AI124" s="12"/>
      <c r="AJ124" s="12"/>
      <c r="AK124" s="12"/>
      <c r="AL124" s="12"/>
      <c r="AM124" s="12"/>
      <c r="AN124" s="12"/>
      <c r="AX124" s="12"/>
      <c r="AY124" s="12"/>
      <c r="AZ124" s="12"/>
      <c r="BA124" s="12"/>
      <c r="BB124" s="12"/>
    </row>
    <row r="125" spans="35:54" x14ac:dyDescent="0.25">
      <c r="AI125" s="12"/>
      <c r="AJ125" s="12"/>
      <c r="AK125" s="12"/>
      <c r="AL125" s="12"/>
      <c r="AM125" s="12"/>
      <c r="AN125" s="12"/>
      <c r="AX125" s="12"/>
      <c r="AY125" s="12"/>
      <c r="AZ125" s="12"/>
      <c r="BA125" s="12"/>
      <c r="BB125" s="12"/>
    </row>
    <row r="126" spans="35:54" x14ac:dyDescent="0.25">
      <c r="AI126" s="12"/>
      <c r="AJ126" s="12"/>
      <c r="AK126" s="12"/>
      <c r="AL126" s="12"/>
      <c r="AM126" s="12"/>
      <c r="AN126" s="12"/>
      <c r="AX126" s="12"/>
      <c r="AY126" s="12"/>
      <c r="AZ126" s="12"/>
      <c r="BA126" s="12"/>
      <c r="BB126" s="12"/>
    </row>
    <row r="127" spans="35:54" x14ac:dyDescent="0.25">
      <c r="AX127" s="12"/>
      <c r="AY127" s="12"/>
      <c r="AZ127" s="12"/>
      <c r="BA127" s="12"/>
      <c r="BB1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2017-06-09T15:29:42Z</dcterms:modified>
</cp:coreProperties>
</file>