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740" windowHeight="12330"/>
  </bookViews>
  <sheets>
    <sheet name="Sheet1" sheetId="1" r:id="rId1"/>
  </sheets>
  <definedNames>
    <definedName name="solver_adj" localSheetId="0" hidden="1">Sheet1!$B$57:$B$93,Sheet1!$C$57:$G$57,Sheet1!$J$57:$J$92,Sheet1!$K$54:$O$54,Sheet1!$AX$57:$BB$57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Sheet1!$S$51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14210" iterateDelta="1E-4"/>
</workbook>
</file>

<file path=xl/calcChain.xml><?xml version="1.0" encoding="utf-8"?>
<calcChain xmlns="http://schemas.openxmlformats.org/spreadsheetml/2006/main">
  <c r="AX54" i="1"/>
  <c r="AI54"/>
  <c r="AX53"/>
  <c r="AX52"/>
  <c r="AI52"/>
  <c r="AX51"/>
  <c r="AI51"/>
  <c r="AX8"/>
  <c r="B12"/>
  <c r="AX12"/>
  <c r="AX60"/>
  <c r="AY8"/>
  <c r="C12"/>
  <c r="AY12"/>
  <c r="AY60"/>
  <c r="AZ8"/>
  <c r="D12"/>
  <c r="AZ12"/>
  <c r="AZ60"/>
  <c r="BA8"/>
  <c r="E12"/>
  <c r="BA12"/>
  <c r="BA60"/>
  <c r="BB8"/>
  <c r="F12"/>
  <c r="BB12"/>
  <c r="BB60"/>
  <c r="B13"/>
  <c r="AX13"/>
  <c r="AX61"/>
  <c r="J12"/>
  <c r="K8"/>
  <c r="K12"/>
  <c r="C13"/>
  <c r="AY13"/>
  <c r="AY61"/>
  <c r="L8"/>
  <c r="L12"/>
  <c r="D13"/>
  <c r="AZ13"/>
  <c r="AZ61"/>
  <c r="M8"/>
  <c r="M12"/>
  <c r="E13"/>
  <c r="BA13"/>
  <c r="BA61"/>
  <c r="N8"/>
  <c r="N12"/>
  <c r="F13"/>
  <c r="BB13"/>
  <c r="BB61"/>
  <c r="B14"/>
  <c r="AX14"/>
  <c r="AX62"/>
  <c r="J13"/>
  <c r="K13"/>
  <c r="C14"/>
  <c r="AY14"/>
  <c r="AY62"/>
  <c r="L13"/>
  <c r="D14"/>
  <c r="AZ14"/>
  <c r="AZ62"/>
  <c r="M13"/>
  <c r="E14"/>
  <c r="BA14"/>
  <c r="BA62"/>
  <c r="N13"/>
  <c r="F14"/>
  <c r="BB14"/>
  <c r="BB62"/>
  <c r="B15"/>
  <c r="AX15"/>
  <c r="AX63"/>
  <c r="J14"/>
  <c r="K14"/>
  <c r="C15"/>
  <c r="AY15"/>
  <c r="AY63"/>
  <c r="L14"/>
  <c r="D15"/>
  <c r="AZ15"/>
  <c r="AZ63"/>
  <c r="M14"/>
  <c r="E15"/>
  <c r="BA15"/>
  <c r="BA63"/>
  <c r="N14"/>
  <c r="F15"/>
  <c r="BB15"/>
  <c r="BB63"/>
  <c r="B16"/>
  <c r="AX16"/>
  <c r="AX64"/>
  <c r="J15"/>
  <c r="K15"/>
  <c r="C16"/>
  <c r="AY16"/>
  <c r="AY64"/>
  <c r="L15"/>
  <c r="D16"/>
  <c r="AZ16"/>
  <c r="AZ64"/>
  <c r="M15"/>
  <c r="E16"/>
  <c r="BA16"/>
  <c r="BA64"/>
  <c r="N15"/>
  <c r="F16"/>
  <c r="BB16"/>
  <c r="BB64"/>
  <c r="B17"/>
  <c r="AX17"/>
  <c r="AX65"/>
  <c r="J16"/>
  <c r="K16"/>
  <c r="C17"/>
  <c r="AY17"/>
  <c r="AY65"/>
  <c r="L16"/>
  <c r="D17"/>
  <c r="AZ17"/>
  <c r="AZ65"/>
  <c r="M16"/>
  <c r="E17"/>
  <c r="BA17"/>
  <c r="BA65"/>
  <c r="N16"/>
  <c r="F17"/>
  <c r="BB17"/>
  <c r="BB65"/>
  <c r="B18"/>
  <c r="AX18"/>
  <c r="AX66"/>
  <c r="J17"/>
  <c r="K17"/>
  <c r="C18"/>
  <c r="AY18"/>
  <c r="AY66"/>
  <c r="L17"/>
  <c r="D18"/>
  <c r="AZ18"/>
  <c r="AZ66"/>
  <c r="M17"/>
  <c r="E18"/>
  <c r="BA18"/>
  <c r="BA66"/>
  <c r="N17"/>
  <c r="F18"/>
  <c r="BB18"/>
  <c r="BB66"/>
  <c r="B19"/>
  <c r="AX19"/>
  <c r="AX67"/>
  <c r="J18"/>
  <c r="K18"/>
  <c r="C19"/>
  <c r="AY19"/>
  <c r="AY67"/>
  <c r="L18"/>
  <c r="D19"/>
  <c r="AZ19"/>
  <c r="AZ67"/>
  <c r="M18"/>
  <c r="E19"/>
  <c r="BA19"/>
  <c r="BA67"/>
  <c r="N18"/>
  <c r="F19"/>
  <c r="BB19"/>
  <c r="BB67"/>
  <c r="B20"/>
  <c r="AX20"/>
  <c r="AX68"/>
  <c r="J19"/>
  <c r="K19"/>
  <c r="C20"/>
  <c r="AY20"/>
  <c r="AY68"/>
  <c r="L19"/>
  <c r="D20"/>
  <c r="AZ20"/>
  <c r="AZ68"/>
  <c r="M19"/>
  <c r="E20"/>
  <c r="BA20"/>
  <c r="BA68"/>
  <c r="N19"/>
  <c r="F20"/>
  <c r="BB20"/>
  <c r="BB68"/>
  <c r="B21"/>
  <c r="AX21"/>
  <c r="AX69"/>
  <c r="J20"/>
  <c r="K20"/>
  <c r="C21"/>
  <c r="AY21"/>
  <c r="AY69"/>
  <c r="L20"/>
  <c r="D21"/>
  <c r="AZ21"/>
  <c r="AZ69"/>
  <c r="M20"/>
  <c r="E21"/>
  <c r="BA21"/>
  <c r="BA69"/>
  <c r="N20"/>
  <c r="F21"/>
  <c r="BB21"/>
  <c r="BB69"/>
  <c r="B22"/>
  <c r="AX22"/>
  <c r="AX70"/>
  <c r="J21"/>
  <c r="K21"/>
  <c r="C22"/>
  <c r="AY22"/>
  <c r="AY70"/>
  <c r="L21"/>
  <c r="D22"/>
  <c r="AZ22"/>
  <c r="AZ70"/>
  <c r="M21"/>
  <c r="E22"/>
  <c r="BA22"/>
  <c r="BA70"/>
  <c r="N21"/>
  <c r="F22"/>
  <c r="BB22"/>
  <c r="BB70"/>
  <c r="B23"/>
  <c r="AX23"/>
  <c r="AX71"/>
  <c r="J22"/>
  <c r="K22"/>
  <c r="C23"/>
  <c r="AY23"/>
  <c r="AY71"/>
  <c r="L22"/>
  <c r="D23"/>
  <c r="AZ23"/>
  <c r="AZ71"/>
  <c r="M22"/>
  <c r="E23"/>
  <c r="BA23"/>
  <c r="BA71"/>
  <c r="N22"/>
  <c r="F23"/>
  <c r="BB23"/>
  <c r="BB71"/>
  <c r="B24"/>
  <c r="AX24"/>
  <c r="AX72"/>
  <c r="J23"/>
  <c r="K23"/>
  <c r="C24"/>
  <c r="AY24"/>
  <c r="AY72"/>
  <c r="L23"/>
  <c r="D24"/>
  <c r="AZ24"/>
  <c r="AZ72"/>
  <c r="M23"/>
  <c r="E24"/>
  <c r="BA24"/>
  <c r="BA72"/>
  <c r="N23"/>
  <c r="F24"/>
  <c r="BB24"/>
  <c r="BB72"/>
  <c r="B25"/>
  <c r="AX25"/>
  <c r="AX73"/>
  <c r="J24"/>
  <c r="K24"/>
  <c r="C25"/>
  <c r="AY25"/>
  <c r="AY73"/>
  <c r="L24"/>
  <c r="D25"/>
  <c r="AZ25"/>
  <c r="AZ73"/>
  <c r="M24"/>
  <c r="E25"/>
  <c r="BA25"/>
  <c r="BA73"/>
  <c r="N24"/>
  <c r="F25"/>
  <c r="BB25"/>
  <c r="BB73"/>
  <c r="B26"/>
  <c r="AX26"/>
  <c r="AX74"/>
  <c r="J25"/>
  <c r="K25"/>
  <c r="C26"/>
  <c r="AY26"/>
  <c r="AY74"/>
  <c r="L25"/>
  <c r="D26"/>
  <c r="AZ26"/>
  <c r="AZ74"/>
  <c r="M25"/>
  <c r="E26"/>
  <c r="BA26"/>
  <c r="BA74"/>
  <c r="N25"/>
  <c r="F26"/>
  <c r="BB26"/>
  <c r="BB74"/>
  <c r="B27"/>
  <c r="AX27"/>
  <c r="AX75"/>
  <c r="J26"/>
  <c r="K26"/>
  <c r="C27"/>
  <c r="AY27"/>
  <c r="AY75"/>
  <c r="L26"/>
  <c r="D27"/>
  <c r="AZ27"/>
  <c r="AZ75"/>
  <c r="M26"/>
  <c r="E27"/>
  <c r="BA27"/>
  <c r="BA75"/>
  <c r="N26"/>
  <c r="F27"/>
  <c r="BB27"/>
  <c r="BB75"/>
  <c r="B28"/>
  <c r="AX28"/>
  <c r="AX76"/>
  <c r="J27"/>
  <c r="K27"/>
  <c r="C28"/>
  <c r="AY28"/>
  <c r="AY76"/>
  <c r="L27"/>
  <c r="D28"/>
  <c r="AZ28"/>
  <c r="AZ76"/>
  <c r="M27"/>
  <c r="E28"/>
  <c r="BA28"/>
  <c r="BA76"/>
  <c r="N27"/>
  <c r="F28"/>
  <c r="BB28"/>
  <c r="BB76"/>
  <c r="B29"/>
  <c r="AX29"/>
  <c r="AX77"/>
  <c r="J28"/>
  <c r="K28"/>
  <c r="C29"/>
  <c r="AY29"/>
  <c r="AY77"/>
  <c r="L28"/>
  <c r="D29"/>
  <c r="AZ29"/>
  <c r="AZ77"/>
  <c r="M28"/>
  <c r="E29"/>
  <c r="BA29"/>
  <c r="BA77"/>
  <c r="N28"/>
  <c r="F29"/>
  <c r="BB29"/>
  <c r="BB77"/>
  <c r="B30"/>
  <c r="AX30"/>
  <c r="AX78"/>
  <c r="J29"/>
  <c r="K29"/>
  <c r="C30"/>
  <c r="AY30"/>
  <c r="AY78"/>
  <c r="L29"/>
  <c r="D30"/>
  <c r="AZ30"/>
  <c r="AZ78"/>
  <c r="M29"/>
  <c r="E30"/>
  <c r="BA30"/>
  <c r="BA78"/>
  <c r="N29"/>
  <c r="F30"/>
  <c r="BB30"/>
  <c r="BB78"/>
  <c r="B31"/>
  <c r="AX31"/>
  <c r="AX79"/>
  <c r="J30"/>
  <c r="K30"/>
  <c r="C31"/>
  <c r="AY31"/>
  <c r="AY79"/>
  <c r="L30"/>
  <c r="D31"/>
  <c r="AZ31"/>
  <c r="AZ79"/>
  <c r="M30"/>
  <c r="E31"/>
  <c r="BA31"/>
  <c r="BA79"/>
  <c r="N30"/>
  <c r="F31"/>
  <c r="BB31"/>
  <c r="BB79"/>
  <c r="B32"/>
  <c r="AX32"/>
  <c r="AX80"/>
  <c r="J31"/>
  <c r="K31"/>
  <c r="C32"/>
  <c r="AY32"/>
  <c r="AY80"/>
  <c r="L31"/>
  <c r="D32"/>
  <c r="AZ32"/>
  <c r="AZ80"/>
  <c r="M31"/>
  <c r="E32"/>
  <c r="BA32"/>
  <c r="BA80"/>
  <c r="N31"/>
  <c r="F32"/>
  <c r="BB32"/>
  <c r="BB80"/>
  <c r="B33"/>
  <c r="AX33"/>
  <c r="AX81"/>
  <c r="J32"/>
  <c r="K32"/>
  <c r="C33"/>
  <c r="AY33"/>
  <c r="AY81"/>
  <c r="L32"/>
  <c r="D33"/>
  <c r="AZ33"/>
  <c r="AZ81"/>
  <c r="M32"/>
  <c r="E33"/>
  <c r="BA33"/>
  <c r="BA81"/>
  <c r="N32"/>
  <c r="F33"/>
  <c r="BB33"/>
  <c r="BB81"/>
  <c r="B34"/>
  <c r="AX34"/>
  <c r="AX82"/>
  <c r="J33"/>
  <c r="K33"/>
  <c r="C34"/>
  <c r="AY34"/>
  <c r="AY82"/>
  <c r="L33"/>
  <c r="D34"/>
  <c r="AZ34"/>
  <c r="AZ82"/>
  <c r="M33"/>
  <c r="E34"/>
  <c r="BA34"/>
  <c r="BA82"/>
  <c r="N33"/>
  <c r="F34"/>
  <c r="BB34"/>
  <c r="BB82"/>
  <c r="B35"/>
  <c r="AX35"/>
  <c r="AX83"/>
  <c r="J34"/>
  <c r="K34"/>
  <c r="C35"/>
  <c r="AY35"/>
  <c r="AY83"/>
  <c r="L34"/>
  <c r="D35"/>
  <c r="AZ35"/>
  <c r="AZ83"/>
  <c r="M34"/>
  <c r="E35"/>
  <c r="BA35"/>
  <c r="BA83"/>
  <c r="N34"/>
  <c r="F35"/>
  <c r="BB35"/>
  <c r="BB83"/>
  <c r="B36"/>
  <c r="AX36"/>
  <c r="AX84"/>
  <c r="J35"/>
  <c r="K35"/>
  <c r="C36"/>
  <c r="AY36"/>
  <c r="AY84"/>
  <c r="L35"/>
  <c r="D36"/>
  <c r="AZ36"/>
  <c r="AZ84"/>
  <c r="M35"/>
  <c r="E36"/>
  <c r="BA36"/>
  <c r="BA84"/>
  <c r="N35"/>
  <c r="F36"/>
  <c r="BB36"/>
  <c r="BB84"/>
  <c r="B37"/>
  <c r="AX37"/>
  <c r="AX85"/>
  <c r="J36"/>
  <c r="K36"/>
  <c r="C37"/>
  <c r="AY37"/>
  <c r="AY85"/>
  <c r="L36"/>
  <c r="D37"/>
  <c r="AZ37"/>
  <c r="AZ85"/>
  <c r="M36"/>
  <c r="E37"/>
  <c r="BA37"/>
  <c r="BA85"/>
  <c r="N36"/>
  <c r="F37"/>
  <c r="BB37"/>
  <c r="BB85"/>
  <c r="B38"/>
  <c r="AX38"/>
  <c r="AX86"/>
  <c r="J37"/>
  <c r="K37"/>
  <c r="C38"/>
  <c r="AY38"/>
  <c r="AY86"/>
  <c r="L37"/>
  <c r="D38"/>
  <c r="AZ38"/>
  <c r="AZ86"/>
  <c r="M37"/>
  <c r="E38"/>
  <c r="BA38"/>
  <c r="BA86"/>
  <c r="N37"/>
  <c r="F38"/>
  <c r="BB38"/>
  <c r="BB86"/>
  <c r="B39"/>
  <c r="AX39"/>
  <c r="AX87"/>
  <c r="J38"/>
  <c r="K38"/>
  <c r="C39"/>
  <c r="AY39"/>
  <c r="AY87"/>
  <c r="L38"/>
  <c r="D39"/>
  <c r="AZ39"/>
  <c r="AZ87"/>
  <c r="M38"/>
  <c r="E39"/>
  <c r="BA39"/>
  <c r="BA87"/>
  <c r="N38"/>
  <c r="F39"/>
  <c r="BB39"/>
  <c r="BB87"/>
  <c r="B40"/>
  <c r="AX40"/>
  <c r="AX88"/>
  <c r="J39"/>
  <c r="K39"/>
  <c r="C40"/>
  <c r="AY40"/>
  <c r="AY88"/>
  <c r="L39"/>
  <c r="D40"/>
  <c r="AZ40"/>
  <c r="AZ88"/>
  <c r="M39"/>
  <c r="E40"/>
  <c r="BA40"/>
  <c r="BA88"/>
  <c r="N39"/>
  <c r="F40"/>
  <c r="BB40"/>
  <c r="BB88"/>
  <c r="B41"/>
  <c r="AX41"/>
  <c r="AX89"/>
  <c r="J40"/>
  <c r="K40"/>
  <c r="C41"/>
  <c r="AY41"/>
  <c r="AY89"/>
  <c r="L40"/>
  <c r="D41"/>
  <c r="AZ41"/>
  <c r="AZ89"/>
  <c r="M40"/>
  <c r="E41"/>
  <c r="BA41"/>
  <c r="BA89"/>
  <c r="N40"/>
  <c r="F41"/>
  <c r="BB41"/>
  <c r="BB89"/>
  <c r="B42"/>
  <c r="AX42"/>
  <c r="AX90"/>
  <c r="J41"/>
  <c r="K41"/>
  <c r="C42"/>
  <c r="AY42"/>
  <c r="AY90"/>
  <c r="L41"/>
  <c r="D42"/>
  <c r="AZ42"/>
  <c r="AZ90"/>
  <c r="M41"/>
  <c r="E42"/>
  <c r="BA42"/>
  <c r="BA90"/>
  <c r="N41"/>
  <c r="F42"/>
  <c r="BB42"/>
  <c r="BB90"/>
  <c r="B43"/>
  <c r="AX43"/>
  <c r="AX91"/>
  <c r="J42"/>
  <c r="K42"/>
  <c r="C43"/>
  <c r="AY43"/>
  <c r="AY91"/>
  <c r="L42"/>
  <c r="D43"/>
  <c r="AZ43"/>
  <c r="AZ91"/>
  <c r="M42"/>
  <c r="E43"/>
  <c r="BA43"/>
  <c r="BA91"/>
  <c r="N42"/>
  <c r="F43"/>
  <c r="BB43"/>
  <c r="BB91"/>
  <c r="B44"/>
  <c r="AX44"/>
  <c r="AX92"/>
  <c r="J43"/>
  <c r="K43"/>
  <c r="C44"/>
  <c r="AY44"/>
  <c r="AY92"/>
  <c r="L43"/>
  <c r="D44"/>
  <c r="AZ44"/>
  <c r="AZ92"/>
  <c r="M43"/>
  <c r="E44"/>
  <c r="BA44"/>
  <c r="BA92"/>
  <c r="N43"/>
  <c r="F44"/>
  <c r="BB44"/>
  <c r="BB92"/>
  <c r="B45"/>
  <c r="AX45"/>
  <c r="AX93"/>
  <c r="J44"/>
  <c r="K44"/>
  <c r="C45"/>
  <c r="AY45"/>
  <c r="AY93"/>
  <c r="L44"/>
  <c r="D45"/>
  <c r="AZ45"/>
  <c r="AZ93"/>
  <c r="M44"/>
  <c r="E45"/>
  <c r="BA45"/>
  <c r="BA93"/>
  <c r="N44"/>
  <c r="F45"/>
  <c r="BB45"/>
  <c r="BB93"/>
  <c r="B46"/>
  <c r="AX46"/>
  <c r="AX94"/>
  <c r="J45"/>
  <c r="K45"/>
  <c r="C46"/>
  <c r="AY46"/>
  <c r="AY94"/>
  <c r="L45"/>
  <c r="D46"/>
  <c r="AZ46"/>
  <c r="AZ94"/>
  <c r="M45"/>
  <c r="E46"/>
  <c r="BA46"/>
  <c r="BA94"/>
  <c r="N45"/>
  <c r="F46"/>
  <c r="BB46"/>
  <c r="BB94"/>
  <c r="B47"/>
  <c r="AX47"/>
  <c r="AX95"/>
  <c r="J46"/>
  <c r="K46"/>
  <c r="C47"/>
  <c r="AY47"/>
  <c r="AY95"/>
  <c r="L46"/>
  <c r="D47"/>
  <c r="AZ47"/>
  <c r="AZ95"/>
  <c r="M46"/>
  <c r="E47"/>
  <c r="BA47"/>
  <c r="BA95"/>
  <c r="N46"/>
  <c r="F47"/>
  <c r="BB47"/>
  <c r="BB95"/>
  <c r="B48"/>
  <c r="AX48"/>
  <c r="AX96"/>
  <c r="J47"/>
  <c r="K47"/>
  <c r="C48"/>
  <c r="AY48"/>
  <c r="AY96"/>
  <c r="L47"/>
  <c r="D48"/>
  <c r="AZ48"/>
  <c r="AZ96"/>
  <c r="M47"/>
  <c r="E48"/>
  <c r="BA48"/>
  <c r="BA96"/>
  <c r="N47"/>
  <c r="F48"/>
  <c r="BB48"/>
  <c r="BB96"/>
  <c r="AI12"/>
  <c r="AI60"/>
  <c r="AJ12"/>
  <c r="AJ60"/>
  <c r="AK12"/>
  <c r="AK60"/>
  <c r="AL12"/>
  <c r="AL60"/>
  <c r="O8"/>
  <c r="O12"/>
  <c r="AM12"/>
  <c r="AM60"/>
  <c r="P8"/>
  <c r="P12"/>
  <c r="G12"/>
  <c r="AN12"/>
  <c r="AN60"/>
  <c r="AI13"/>
  <c r="AI61"/>
  <c r="AJ13"/>
  <c r="AJ61"/>
  <c r="AK13"/>
  <c r="AK61"/>
  <c r="AL13"/>
  <c r="AL61"/>
  <c r="O13"/>
  <c r="AM13"/>
  <c r="AM61"/>
  <c r="P13"/>
  <c r="G13"/>
  <c r="AN13"/>
  <c r="AN61"/>
  <c r="AI14"/>
  <c r="AI62"/>
  <c r="AJ14"/>
  <c r="AJ62"/>
  <c r="AK14"/>
  <c r="AK62"/>
  <c r="AL14"/>
  <c r="AL62"/>
  <c r="O14"/>
  <c r="AM14"/>
  <c r="AM62"/>
  <c r="P14"/>
  <c r="G14"/>
  <c r="AN14"/>
  <c r="AN62"/>
  <c r="AI15"/>
  <c r="AI63"/>
  <c r="AJ15"/>
  <c r="AJ63"/>
  <c r="AK15"/>
  <c r="AK63"/>
  <c r="AL15"/>
  <c r="AL63"/>
  <c r="O15"/>
  <c r="AM15"/>
  <c r="AM63"/>
  <c r="P15"/>
  <c r="G15"/>
  <c r="AN15"/>
  <c r="AN63"/>
  <c r="AI16"/>
  <c r="AI64"/>
  <c r="AJ16"/>
  <c r="AJ64"/>
  <c r="AK16"/>
  <c r="AK64"/>
  <c r="AL16"/>
  <c r="AL64"/>
  <c r="O16"/>
  <c r="AM16"/>
  <c r="AM64"/>
  <c r="P16"/>
  <c r="G16"/>
  <c r="AN16"/>
  <c r="AN64"/>
  <c r="AI17"/>
  <c r="AI65"/>
  <c r="AJ17"/>
  <c r="AJ65"/>
  <c r="AK17"/>
  <c r="AK65"/>
  <c r="AL17"/>
  <c r="AL65"/>
  <c r="O17"/>
  <c r="AM17"/>
  <c r="AM65"/>
  <c r="P17"/>
  <c r="G17"/>
  <c r="AN17"/>
  <c r="AN65"/>
  <c r="AI18"/>
  <c r="AI66"/>
  <c r="AJ18"/>
  <c r="AJ66"/>
  <c r="AK18"/>
  <c r="AK66"/>
  <c r="AL18"/>
  <c r="AL66"/>
  <c r="O18"/>
  <c r="AM18"/>
  <c r="AM66"/>
  <c r="P18"/>
  <c r="G18"/>
  <c r="AN18"/>
  <c r="AN66"/>
  <c r="AI19"/>
  <c r="AI67"/>
  <c r="AJ19"/>
  <c r="AJ67"/>
  <c r="AK19"/>
  <c r="AK67"/>
  <c r="AL19"/>
  <c r="AL67"/>
  <c r="O19"/>
  <c r="AM19"/>
  <c r="AM67"/>
  <c r="P19"/>
  <c r="G19"/>
  <c r="AN19"/>
  <c r="AN67"/>
  <c r="AI20"/>
  <c r="AI68"/>
  <c r="AJ20"/>
  <c r="AJ68"/>
  <c r="AK20"/>
  <c r="AK68"/>
  <c r="AL20"/>
  <c r="AL68"/>
  <c r="O20"/>
  <c r="AM20"/>
  <c r="AM68"/>
  <c r="P20"/>
  <c r="G20"/>
  <c r="AN20"/>
  <c r="AN68"/>
  <c r="AI21"/>
  <c r="AI69"/>
  <c r="AJ21"/>
  <c r="AJ69"/>
  <c r="AK21"/>
  <c r="AK69"/>
  <c r="AL21"/>
  <c r="AL69"/>
  <c r="O21"/>
  <c r="AM21"/>
  <c r="AM69"/>
  <c r="P21"/>
  <c r="G21"/>
  <c r="AN21"/>
  <c r="AN69"/>
  <c r="AI22"/>
  <c r="AI70"/>
  <c r="AJ22"/>
  <c r="AJ70"/>
  <c r="AK22"/>
  <c r="AK70"/>
  <c r="AL22"/>
  <c r="AL70"/>
  <c r="O22"/>
  <c r="AM22"/>
  <c r="AM70"/>
  <c r="P22"/>
  <c r="G22"/>
  <c r="AN22"/>
  <c r="AN70"/>
  <c r="AI23"/>
  <c r="AI71"/>
  <c r="AJ23"/>
  <c r="AJ71"/>
  <c r="AK23"/>
  <c r="AK71"/>
  <c r="AL23"/>
  <c r="AL71"/>
  <c r="O23"/>
  <c r="AM23"/>
  <c r="AM71"/>
  <c r="P23"/>
  <c r="G23"/>
  <c r="AN23"/>
  <c r="AN71"/>
  <c r="AI24"/>
  <c r="AI72"/>
  <c r="AJ24"/>
  <c r="AJ72"/>
  <c r="AK24"/>
  <c r="AK72"/>
  <c r="AL24"/>
  <c r="AL72"/>
  <c r="O24"/>
  <c r="AM24"/>
  <c r="AM72"/>
  <c r="P24"/>
  <c r="G24"/>
  <c r="AN24"/>
  <c r="AN72"/>
  <c r="AI25"/>
  <c r="AI73"/>
  <c r="AJ25"/>
  <c r="AJ73"/>
  <c r="AK25"/>
  <c r="AK73"/>
  <c r="AL25"/>
  <c r="AL73"/>
  <c r="O25"/>
  <c r="AM25"/>
  <c r="AM73"/>
  <c r="P25"/>
  <c r="G25"/>
  <c r="AN25"/>
  <c r="AN73"/>
  <c r="AI26"/>
  <c r="AI74"/>
  <c r="AJ26"/>
  <c r="AJ74"/>
  <c r="AK26"/>
  <c r="AK74"/>
  <c r="AL26"/>
  <c r="AL74"/>
  <c r="O26"/>
  <c r="AM26"/>
  <c r="AM74"/>
  <c r="P26"/>
  <c r="G26"/>
  <c r="AN26"/>
  <c r="AN74"/>
  <c r="AI27"/>
  <c r="AI75"/>
  <c r="AJ27"/>
  <c r="AJ75"/>
  <c r="AK27"/>
  <c r="AK75"/>
  <c r="AL27"/>
  <c r="AL75"/>
  <c r="O27"/>
  <c r="AM27"/>
  <c r="AM75"/>
  <c r="P27"/>
  <c r="G27"/>
  <c r="AN27"/>
  <c r="AN75"/>
  <c r="AI28"/>
  <c r="AI76"/>
  <c r="AJ28"/>
  <c r="AJ76"/>
  <c r="AK28"/>
  <c r="AK76"/>
  <c r="AL28"/>
  <c r="AL76"/>
  <c r="O28"/>
  <c r="AM28"/>
  <c r="AM76"/>
  <c r="P28"/>
  <c r="G28"/>
  <c r="AN28"/>
  <c r="AN76"/>
  <c r="AI29"/>
  <c r="AI77"/>
  <c r="AJ29"/>
  <c r="AJ77"/>
  <c r="AK29"/>
  <c r="AK77"/>
  <c r="AL29"/>
  <c r="AL77"/>
  <c r="O29"/>
  <c r="AM29"/>
  <c r="AM77"/>
  <c r="P29"/>
  <c r="G29"/>
  <c r="AN29"/>
  <c r="AN77"/>
  <c r="AI30"/>
  <c r="AI78"/>
  <c r="AJ30"/>
  <c r="AJ78"/>
  <c r="AK30"/>
  <c r="AK78"/>
  <c r="AL30"/>
  <c r="AL78"/>
  <c r="O30"/>
  <c r="AM30"/>
  <c r="AM78"/>
  <c r="P30"/>
  <c r="G30"/>
  <c r="AN30"/>
  <c r="AN78"/>
  <c r="AI31"/>
  <c r="AI79"/>
  <c r="AJ31"/>
  <c r="AJ79"/>
  <c r="AK31"/>
  <c r="AK79"/>
  <c r="AL31"/>
  <c r="AL79"/>
  <c r="O31"/>
  <c r="AM31"/>
  <c r="AM79"/>
  <c r="P31"/>
  <c r="G31"/>
  <c r="AN31"/>
  <c r="AN79"/>
  <c r="AI32"/>
  <c r="AI80"/>
  <c r="AJ32"/>
  <c r="AJ80"/>
  <c r="AK32"/>
  <c r="AK80"/>
  <c r="AL32"/>
  <c r="AL80"/>
  <c r="O32"/>
  <c r="AM32"/>
  <c r="AM80"/>
  <c r="P32"/>
  <c r="G32"/>
  <c r="AN32"/>
  <c r="AN80"/>
  <c r="AI33"/>
  <c r="AI81"/>
  <c r="AJ33"/>
  <c r="AJ81"/>
  <c r="AK33"/>
  <c r="AK81"/>
  <c r="AL33"/>
  <c r="AL81"/>
  <c r="O33"/>
  <c r="AM33"/>
  <c r="AM81"/>
  <c r="P33"/>
  <c r="G33"/>
  <c r="AN33"/>
  <c r="AN81"/>
  <c r="AI34"/>
  <c r="AI82"/>
  <c r="AJ34"/>
  <c r="AJ82"/>
  <c r="AK34"/>
  <c r="AK82"/>
  <c r="AL34"/>
  <c r="AL82"/>
  <c r="O34"/>
  <c r="AM34"/>
  <c r="AM82"/>
  <c r="P34"/>
  <c r="G34"/>
  <c r="AN34"/>
  <c r="AN82"/>
  <c r="AI35"/>
  <c r="AI83"/>
  <c r="AJ35"/>
  <c r="AJ83"/>
  <c r="AK35"/>
  <c r="AK83"/>
  <c r="AL35"/>
  <c r="AL83"/>
  <c r="O35"/>
  <c r="AM35"/>
  <c r="AM83"/>
  <c r="P35"/>
  <c r="G35"/>
  <c r="AN35"/>
  <c r="AN83"/>
  <c r="AI36"/>
  <c r="AI84"/>
  <c r="AJ36"/>
  <c r="AJ84"/>
  <c r="AK36"/>
  <c r="AK84"/>
  <c r="AL36"/>
  <c r="AL84"/>
  <c r="O36"/>
  <c r="AM36"/>
  <c r="AM84"/>
  <c r="P36"/>
  <c r="G36"/>
  <c r="AN36"/>
  <c r="AN84"/>
  <c r="AI37"/>
  <c r="AI85"/>
  <c r="AJ37"/>
  <c r="AJ85"/>
  <c r="AK37"/>
  <c r="AK85"/>
  <c r="AL37"/>
  <c r="AL85"/>
  <c r="O37"/>
  <c r="AM37"/>
  <c r="AM85"/>
  <c r="P37"/>
  <c r="G37"/>
  <c r="AN37"/>
  <c r="AN85"/>
  <c r="AI38"/>
  <c r="AI86"/>
  <c r="AJ38"/>
  <c r="AJ86"/>
  <c r="AK38"/>
  <c r="AK86"/>
  <c r="AL38"/>
  <c r="AL86"/>
  <c r="O38"/>
  <c r="AM38"/>
  <c r="AM86"/>
  <c r="P38"/>
  <c r="G38"/>
  <c r="AN38"/>
  <c r="AN86"/>
  <c r="AI39"/>
  <c r="AI87"/>
  <c r="AJ39"/>
  <c r="AJ87"/>
  <c r="AK39"/>
  <c r="AK87"/>
  <c r="AL39"/>
  <c r="AL87"/>
  <c r="O39"/>
  <c r="AM39"/>
  <c r="AM87"/>
  <c r="P39"/>
  <c r="G39"/>
  <c r="AN39"/>
  <c r="AN87"/>
  <c r="AI40"/>
  <c r="AI88"/>
  <c r="AJ40"/>
  <c r="AJ88"/>
  <c r="AK40"/>
  <c r="AK88"/>
  <c r="AL40"/>
  <c r="AL88"/>
  <c r="O40"/>
  <c r="AM40"/>
  <c r="AM88"/>
  <c r="P40"/>
  <c r="G40"/>
  <c r="AN40"/>
  <c r="AN88"/>
  <c r="AI41"/>
  <c r="AI89"/>
  <c r="AJ41"/>
  <c r="AJ89"/>
  <c r="AK41"/>
  <c r="AK89"/>
  <c r="AL41"/>
  <c r="AL89"/>
  <c r="O41"/>
  <c r="AM41"/>
  <c r="AM89"/>
  <c r="P41"/>
  <c r="G41"/>
  <c r="AN41"/>
  <c r="AN89"/>
  <c r="AI42"/>
  <c r="AI90"/>
  <c r="AJ42"/>
  <c r="AJ90"/>
  <c r="AK42"/>
  <c r="AK90"/>
  <c r="AL42"/>
  <c r="AL90"/>
  <c r="O42"/>
  <c r="AM42"/>
  <c r="AM90"/>
  <c r="P42"/>
  <c r="G42"/>
  <c r="AN42"/>
  <c r="AN90"/>
  <c r="AI43"/>
  <c r="AI91"/>
  <c r="AJ43"/>
  <c r="AJ91"/>
  <c r="AK43"/>
  <c r="AK91"/>
  <c r="AL43"/>
  <c r="AL91"/>
  <c r="O43"/>
  <c r="AM43"/>
  <c r="AM91"/>
  <c r="P43"/>
  <c r="G43"/>
  <c r="AN43"/>
  <c r="AN91"/>
  <c r="AI44"/>
  <c r="AI92"/>
  <c r="AJ44"/>
  <c r="AJ92"/>
  <c r="AK44"/>
  <c r="AK92"/>
  <c r="AL44"/>
  <c r="AL92"/>
  <c r="O44"/>
  <c r="AM44"/>
  <c r="AM92"/>
  <c r="P44"/>
  <c r="G44"/>
  <c r="AN44"/>
  <c r="AN92"/>
  <c r="AI45"/>
  <c r="AI93"/>
  <c r="AJ45"/>
  <c r="AJ93"/>
  <c r="AK45"/>
  <c r="AK93"/>
  <c r="AL45"/>
  <c r="AL93"/>
  <c r="O45"/>
  <c r="AM45"/>
  <c r="AM93"/>
  <c r="P45"/>
  <c r="G45"/>
  <c r="AN45"/>
  <c r="AN93"/>
  <c r="AI46"/>
  <c r="AI94"/>
  <c r="AJ46"/>
  <c r="AJ94"/>
  <c r="AK46"/>
  <c r="AK94"/>
  <c r="AL46"/>
  <c r="AL94"/>
  <c r="O46"/>
  <c r="AM46"/>
  <c r="AM94"/>
  <c r="P46"/>
  <c r="G46"/>
  <c r="AN46"/>
  <c r="AN94"/>
  <c r="AI47"/>
  <c r="AI95"/>
  <c r="AJ47"/>
  <c r="AJ95"/>
  <c r="AK47"/>
  <c r="AK95"/>
  <c r="AL47"/>
  <c r="AL95"/>
  <c r="O47"/>
  <c r="AM47"/>
  <c r="AM95"/>
  <c r="P47"/>
  <c r="G47"/>
  <c r="AN47"/>
  <c r="AN95"/>
  <c r="BV47"/>
  <c r="BV46"/>
  <c r="BV45"/>
  <c r="G48"/>
  <c r="BU48"/>
  <c r="BU47"/>
  <c r="BU46"/>
  <c r="BV13"/>
  <c r="BV14"/>
  <c r="BV15"/>
  <c r="BV16"/>
  <c r="BV17"/>
  <c r="BV18"/>
  <c r="BV19"/>
  <c r="BV20"/>
  <c r="BV21"/>
  <c r="BV22"/>
  <c r="BV23"/>
  <c r="BV24"/>
  <c r="BV25"/>
  <c r="BV26"/>
  <c r="BV27"/>
  <c r="BV28"/>
  <c r="BV29"/>
  <c r="BV30"/>
  <c r="BV31"/>
  <c r="BV32"/>
  <c r="BV33"/>
  <c r="BV34"/>
  <c r="BV35"/>
  <c r="BV36"/>
  <c r="BV37"/>
  <c r="BV38"/>
  <c r="BV39"/>
  <c r="BV40"/>
  <c r="BV41"/>
  <c r="BV42"/>
  <c r="BV43"/>
  <c r="BV44"/>
  <c r="BV12"/>
  <c r="AI53"/>
  <c r="S51"/>
  <c r="BU12"/>
  <c r="BU45"/>
  <c r="BU44"/>
  <c r="BU43"/>
  <c r="BU42"/>
  <c r="BU41"/>
  <c r="BU40"/>
  <c r="BU39"/>
  <c r="BU38"/>
  <c r="BU37"/>
  <c r="BU36"/>
  <c r="BU35"/>
  <c r="BU34"/>
  <c r="BU33"/>
  <c r="BU32"/>
  <c r="BU31"/>
  <c r="BU30"/>
  <c r="BU29"/>
  <c r="BU28"/>
  <c r="BU27"/>
  <c r="BU26"/>
  <c r="BU25"/>
  <c r="BU24"/>
  <c r="BU23"/>
  <c r="BU22"/>
  <c r="BU21"/>
  <c r="BU20"/>
  <c r="BU19"/>
  <c r="BU18"/>
  <c r="BU17"/>
  <c r="BU16"/>
  <c r="BU15"/>
  <c r="BU14"/>
  <c r="BU13"/>
</calcChain>
</file>

<file path=xl/sharedStrings.xml><?xml version="1.0" encoding="utf-8"?>
<sst xmlns="http://schemas.openxmlformats.org/spreadsheetml/2006/main" count="30" uniqueCount="25">
  <si>
    <t>sel</t>
  </si>
  <si>
    <t>q</t>
  </si>
  <si>
    <t>N</t>
  </si>
  <si>
    <t>F</t>
  </si>
  <si>
    <t>Fmult</t>
  </si>
  <si>
    <t>M</t>
  </si>
  <si>
    <t>C</t>
  </si>
  <si>
    <t>Chat</t>
  </si>
  <si>
    <t>I</t>
  </si>
  <si>
    <t>Ihat</t>
  </si>
  <si>
    <t>mat</t>
  </si>
  <si>
    <t>w</t>
  </si>
  <si>
    <t>SSB</t>
  </si>
  <si>
    <t>Fbar</t>
  </si>
  <si>
    <t>RSS</t>
  </si>
  <si>
    <t>logS</t>
  </si>
  <si>
    <t>logq</t>
  </si>
  <si>
    <t>logN</t>
  </si>
  <si>
    <t>logF</t>
  </si>
  <si>
    <t>res2</t>
  </si>
  <si>
    <t>f</t>
  </si>
  <si>
    <t>6+</t>
  </si>
  <si>
    <t>sigma</t>
  </si>
  <si>
    <t>n</t>
  </si>
  <si>
    <t>neglogL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</si>
</sst>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5" borderId="2" applyNumberFormat="0" applyAlignment="0" applyProtection="0"/>
    <xf numFmtId="0" fontId="1" fillId="6" borderId="4" applyNumberFormat="0" applyFont="0" applyAlignment="0" applyProtection="0"/>
  </cellStyleXfs>
  <cellXfs count="16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6" borderId="4" xfId="4" applyNumberFormat="1" applyFont="1"/>
    <xf numFmtId="1" fontId="3" fillId="3" borderId="2" xfId="1" applyNumberFormat="1"/>
    <xf numFmtId="2" fontId="0" fillId="6" borderId="4" xfId="4" applyNumberFormat="1" applyFont="1"/>
    <xf numFmtId="0" fontId="0" fillId="0" borderId="0" xfId="0" applyNumberFormat="1" applyFont="1" applyAlignment="1">
      <alignment horizontal="right"/>
    </xf>
    <xf numFmtId="0" fontId="0" fillId="0" borderId="0" xfId="0" applyFill="1" applyBorder="1"/>
    <xf numFmtId="164" fontId="0" fillId="6" borderId="4" xfId="4" applyNumberFormat="1" applyFont="1"/>
    <xf numFmtId="164" fontId="0" fillId="0" borderId="0" xfId="0" applyNumberFormat="1"/>
    <xf numFmtId="164" fontId="3" fillId="3" borderId="2" xfId="1" applyNumberFormat="1"/>
    <xf numFmtId="164" fontId="5" fillId="5" borderId="2" xfId="3" applyNumberFormat="1"/>
    <xf numFmtId="164" fontId="4" fillId="4" borderId="3" xfId="2" applyNumberFormat="1"/>
    <xf numFmtId="2" fontId="4" fillId="2" borderId="3" xfId="2" applyNumberFormat="1" applyFill="1"/>
    <xf numFmtId="2" fontId="3" fillId="3" borderId="2" xfId="1" applyNumberFormat="1"/>
    <xf numFmtId="164" fontId="5" fillId="5" borderId="1" xfId="3" applyNumberFormat="1" applyBorder="1"/>
  </cellXfs>
  <cellStyles count="5">
    <cellStyle name="Calculation" xfId="1" builtinId="22"/>
    <cellStyle name="Check Cell" xfId="2" builtinId="23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193300</xdr:colOff>
      <xdr:row>98</xdr:row>
      <xdr:rowOff>38100</xdr:rowOff>
    </xdr:from>
    <xdr:ext cx="4979869" cy="2369083"/>
    <xdr:sp macro="" textlink="">
      <xdr:nvSpPr>
        <xdr:cNvPr id="2" name="TextBox 1"/>
        <xdr:cNvSpPr txBox="1"/>
      </xdr:nvSpPr>
      <xdr:spPr>
        <a:xfrm>
          <a:off x="193300" y="318247"/>
          <a:ext cx="2784545" cy="39318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𝑁_(𝑡+1,𝑎+1)=𝑁_(𝑡,𝑎) 𝑒^(〖−𝑍〗_(𝑡,𝑎) )</a:t>
          </a:r>
          <a:endParaRPr lang="is-IS" sz="2400" baseline="30000"/>
        </a:p>
      </xdr:txBody>
    </xdr:sp>
    <xdr:clientData/>
  </xdr:oneCellAnchor>
  <xdr:oneCellAnchor>
    <xdr:from>
      <xdr:col>10</xdr:col>
      <xdr:colOff>125504</xdr:colOff>
      <xdr:row>98</xdr:row>
      <xdr:rowOff>30256</xdr:rowOff>
    </xdr:from>
    <xdr:ext cx="2207901" cy="2375050"/>
    <xdr:sp macro="" textlink="">
      <xdr:nvSpPr>
        <xdr:cNvPr id="6" name="TextBox 5"/>
        <xdr:cNvSpPr txBox="1"/>
      </xdr:nvSpPr>
      <xdr:spPr>
        <a:xfrm>
          <a:off x="3468779" y="310403"/>
          <a:ext cx="1847814" cy="386131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𝐹_(𝑡,𝑎)=𝐹_𝑡</a:t>
          </a:r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×</a:t>
          </a:r>
          <a:r>
            <a:rPr lang="en-US" sz="2400" b="0" i="0">
              <a:latin typeface="Cambria Math" panose="02040503050406030204" pitchFamily="18" charset="0"/>
            </a:rPr>
            <a:t>𝑆_𝑎</a:t>
          </a:r>
          <a:endParaRPr lang="is-IS" sz="2400" baseline="30000"/>
        </a:p>
      </xdr:txBody>
    </xdr:sp>
    <xdr:clientData/>
  </xdr:oneCellAnchor>
  <xdr:oneCellAnchor>
    <xdr:from>
      <xdr:col>33</xdr:col>
      <xdr:colOff>50986</xdr:colOff>
      <xdr:row>97</xdr:row>
      <xdr:rowOff>134471</xdr:rowOff>
    </xdr:from>
    <xdr:ext cx="7051825" cy="2384564"/>
    <xdr:sp macro="" textlink="">
      <xdr:nvSpPr>
        <xdr:cNvPr id="8" name="TextBox 7"/>
        <xdr:cNvSpPr txBox="1"/>
      </xdr:nvSpPr>
      <xdr:spPr>
        <a:xfrm>
          <a:off x="10137961" y="233643"/>
          <a:ext cx="3795591" cy="78213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𝐶 ̂_(𝑡,𝑎)=𝐹_(𝑡,𝑎)/𝑍_(𝑡,𝑎) </a:t>
          </a:r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×</a:t>
          </a:r>
          <a:r>
            <a:rPr lang="en-US" sz="2400" b="0" i="0">
              <a:latin typeface="Cambria Math" panose="02040503050406030204" pitchFamily="18" charset="0"/>
            </a:rPr>
            <a:t>𝑁_(𝑡,𝑎) (1−𝑒^(〖−𝑍〗_(𝑡,𝑎) ))</a:t>
          </a:r>
          <a:endParaRPr lang="is-IS" sz="2400" baseline="30000"/>
        </a:p>
      </xdr:txBody>
    </xdr:sp>
    <xdr:clientData/>
  </xdr:oneCellAnchor>
  <xdr:oneCellAnchor>
    <xdr:from>
      <xdr:col>48</xdr:col>
      <xdr:colOff>45384</xdr:colOff>
      <xdr:row>98</xdr:row>
      <xdr:rowOff>29696</xdr:rowOff>
    </xdr:from>
    <xdr:ext cx="2720101" cy="2377017"/>
    <xdr:sp macro="" textlink="">
      <xdr:nvSpPr>
        <xdr:cNvPr id="9" name="TextBox 8"/>
        <xdr:cNvSpPr txBox="1"/>
      </xdr:nvSpPr>
      <xdr:spPr>
        <a:xfrm>
          <a:off x="14961534" y="319368"/>
          <a:ext cx="2039853" cy="4041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𝐼 ̂_(𝑡,𝑎)=𝑞_𝑎</a:t>
          </a:r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×</a:t>
          </a:r>
          <a:r>
            <a:rPr lang="en-US" sz="2400" b="0" i="0">
              <a:latin typeface="Cambria Math" panose="02040503050406030204" pitchFamily="18" charset="0"/>
            </a:rPr>
            <a:t>𝑁_(𝑡,𝑎)</a:t>
          </a:r>
          <a:endParaRPr lang="is-IS" sz="2400" baseline="30000"/>
        </a:p>
      </xdr:txBody>
    </xdr:sp>
    <xdr:clientData/>
  </xdr:oneCellAnchor>
  <xdr:oneCellAnchor>
    <xdr:from>
      <xdr:col>17</xdr:col>
      <xdr:colOff>171450</xdr:colOff>
      <xdr:row>55</xdr:row>
      <xdr:rowOff>40902</xdr:rowOff>
    </xdr:from>
    <xdr:ext cx="4313413" cy="2372364"/>
    <xdr:sp macro="" textlink="">
      <xdr:nvSpPr>
        <xdr:cNvPr id="10" name="TextBox 9"/>
        <xdr:cNvSpPr txBox="1"/>
      </xdr:nvSpPr>
      <xdr:spPr>
        <a:xfrm>
          <a:off x="5648325" y="9420225"/>
          <a:ext cx="3142206" cy="406586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𝜀_(</a:t>
          </a:r>
          <a:r>
            <a:rPr lang="en-US" sz="2400" b="0" i="0">
              <a:latin typeface="Cambria Math" panose="02040503050406030204" pitchFamily="18" charset="0"/>
            </a:rPr>
            <a:t>𝑡,𝑎)=log〖 𝐶〗_(𝑡,𝑎)−log 𝐶 ̂_(𝑡,𝑎)</a:t>
          </a:r>
          <a:endParaRPr lang="is-IS" sz="2400" baseline="30000"/>
        </a:p>
      </xdr:txBody>
    </xdr:sp>
    <xdr:clientData/>
  </xdr:oneCellAnchor>
  <xdr:oneCellAnchor>
    <xdr:from>
      <xdr:col>17</xdr:col>
      <xdr:colOff>179854</xdr:colOff>
      <xdr:row>59</xdr:row>
      <xdr:rowOff>40901</xdr:rowOff>
    </xdr:from>
    <xdr:ext cx="2405994" cy="2369068"/>
    <xdr:sp macro="" textlink="">
      <xdr:nvSpPr>
        <xdr:cNvPr id="7" name="TextBox 6"/>
        <xdr:cNvSpPr txBox="1"/>
      </xdr:nvSpPr>
      <xdr:spPr>
        <a:xfrm>
          <a:off x="5737972" y="10798548"/>
          <a:ext cx="1878784" cy="89434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𝑅𝑆𝑆=∑▒</a:t>
          </a:r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𝜀_(</a:t>
          </a:r>
          <a:r>
            <a:rPr lang="en-US" sz="2400" b="0" i="0">
              <a:latin typeface="Cambria Math" panose="02040503050406030204" pitchFamily="18" charset="0"/>
            </a:rPr>
            <a:t>𝑡,𝑎)^2 </a:t>
          </a:r>
          <a:endParaRPr lang="is-IS" sz="2400" baseline="30000"/>
        </a:p>
      </xdr:txBody>
    </xdr:sp>
    <xdr:clientData/>
  </xdr:oneCellAnchor>
  <xdr:oneCellAnchor>
    <xdr:from>
      <xdr:col>17</xdr:col>
      <xdr:colOff>202266</xdr:colOff>
      <xdr:row>65</xdr:row>
      <xdr:rowOff>74519</xdr:rowOff>
    </xdr:from>
    <xdr:ext cx="2400435" cy="2383440"/>
    <xdr:sp macro="" textlink="">
      <xdr:nvSpPr>
        <xdr:cNvPr id="11" name="TextBox 10"/>
        <xdr:cNvSpPr txBox="1"/>
      </xdr:nvSpPr>
      <xdr:spPr>
        <a:xfrm>
          <a:off x="5760384" y="11975166"/>
          <a:ext cx="1855316" cy="1091196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𝜎_𝑀𝐿𝐸</a:t>
          </a:r>
          <a:r>
            <a:rPr lang="en-US" sz="2400" b="0" i="0">
              <a:latin typeface="Cambria Math" panose="02040503050406030204" pitchFamily="18" charset="0"/>
            </a:rPr>
            <a:t>=√(𝑅𝑆𝑆/𝑛)</a:t>
          </a:r>
          <a:endParaRPr lang="is-IS" sz="2400" baseline="30000"/>
        </a:p>
      </xdr:txBody>
    </xdr:sp>
    <xdr:clientData/>
  </xdr:oneCellAnchor>
  <xdr:oneCellAnchor>
    <xdr:from>
      <xdr:col>17</xdr:col>
      <xdr:colOff>235884</xdr:colOff>
      <xdr:row>73</xdr:row>
      <xdr:rowOff>18490</xdr:rowOff>
    </xdr:from>
    <xdr:ext cx="3778987" cy="2385721"/>
    <xdr:sp macro="" textlink="">
      <xdr:nvSpPr>
        <xdr:cNvPr id="12" name="TextBox 11"/>
        <xdr:cNvSpPr txBox="1"/>
      </xdr:nvSpPr>
      <xdr:spPr>
        <a:xfrm>
          <a:off x="5794002" y="13443137"/>
          <a:ext cx="3112647" cy="693844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2400" b="0" i="0">
              <a:latin typeface="Cambria Math" panose="02040503050406030204" pitchFamily="18" charset="0"/>
            </a:rPr>
            <a:t>−log 𝐿=𝑛 log </a:t>
          </a:r>
          <a:r>
            <a:rPr lang="en-US" sz="2400" b="0" i="0">
              <a:latin typeface="Cambria Math" panose="02040503050406030204" pitchFamily="18" charset="0"/>
              <a:ea typeface="Cambria Math" panose="02040503050406030204" pitchFamily="18" charset="0"/>
            </a:rPr>
            <a:t>𝜎+𝑅𝑆𝑆/(2𝜎^2 )</a:t>
          </a:r>
          <a:endParaRPr lang="is-IS" sz="2400" baseline="30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BZ130"/>
  <sheetViews>
    <sheetView tabSelected="1" topLeftCell="X45" zoomScale="85" zoomScaleNormal="85" workbookViewId="0">
      <selection activeCell="AV54" sqref="AV54"/>
    </sheetView>
  </sheetViews>
  <sheetFormatPr defaultRowHeight="15"/>
  <cols>
    <col min="1" max="1" width="5.28515625" customWidth="1"/>
    <col min="2" max="2" width="5.140625" style="2" bestFit="1" customWidth="1"/>
    <col min="3" max="3" width="4.140625" style="2" bestFit="1" customWidth="1"/>
    <col min="4" max="7" width="3.7109375" style="2" bestFit="1" customWidth="1"/>
    <col min="9" max="9" width="5.140625" bestFit="1" customWidth="1"/>
    <col min="10" max="10" width="6.42578125" bestFit="1" customWidth="1"/>
    <col min="11" max="12" width="4.28515625" bestFit="1" customWidth="1"/>
    <col min="13" max="14" width="3.7109375" bestFit="1" customWidth="1"/>
    <col min="15" max="15" width="4.28515625" bestFit="1" customWidth="1"/>
    <col min="16" max="16" width="3.7109375" bestFit="1" customWidth="1"/>
    <col min="18" max="18" width="5.140625" bestFit="1" customWidth="1"/>
    <col min="19" max="19" width="7.42578125" bestFit="1" customWidth="1"/>
    <col min="20" max="24" width="3.7109375" bestFit="1" customWidth="1"/>
    <col min="26" max="26" width="5.140625" bestFit="1" customWidth="1"/>
    <col min="27" max="28" width="4.140625" style="2" bestFit="1" customWidth="1"/>
    <col min="29" max="30" width="3.140625" style="2" bestFit="1" customWidth="1"/>
    <col min="31" max="32" width="2.140625" style="2" bestFit="1" customWidth="1"/>
    <col min="34" max="34" width="8.140625" bestFit="1" customWidth="1"/>
    <col min="35" max="35" width="6.7109375" style="2" bestFit="1" customWidth="1"/>
    <col min="36" max="40" width="4.28515625" style="2" bestFit="1" customWidth="1"/>
    <col min="42" max="42" width="5.140625" bestFit="1" customWidth="1"/>
    <col min="43" max="44" width="4.7109375" bestFit="1" customWidth="1"/>
    <col min="45" max="47" width="3.7109375" bestFit="1" customWidth="1"/>
    <col min="49" max="49" width="8.140625" bestFit="1" customWidth="1"/>
    <col min="50" max="50" width="6.7109375" bestFit="1" customWidth="1"/>
    <col min="51" max="54" width="4.7109375" bestFit="1" customWidth="1"/>
    <col min="56" max="56" width="5.140625" bestFit="1" customWidth="1"/>
    <col min="57" max="62" width="3.7109375" bestFit="1" customWidth="1"/>
    <col min="64" max="64" width="5.140625" bestFit="1" customWidth="1"/>
    <col min="65" max="70" width="3.7109375" bestFit="1" customWidth="1"/>
    <col min="73" max="73" width="4.28515625" style="2" bestFit="1" customWidth="1"/>
    <col min="74" max="74" width="5.140625" bestFit="1" customWidth="1"/>
  </cols>
  <sheetData>
    <row r="8" spans="1:74">
      <c r="I8" t="s">
        <v>0</v>
      </c>
      <c r="K8" s="8">
        <f t="shared" ref="K8:P8" si="0">EXP(K54)</f>
        <v>1.501362119310224</v>
      </c>
      <c r="L8" s="8">
        <f t="shared" si="0"/>
        <v>5.9024878995662267</v>
      </c>
      <c r="M8" s="8">
        <f t="shared" si="0"/>
        <v>7.4042623550704576</v>
      </c>
      <c r="N8" s="8">
        <f t="shared" si="0"/>
        <v>5.9239704487801816</v>
      </c>
      <c r="O8" s="8">
        <f t="shared" si="0"/>
        <v>4.4188761236631828</v>
      </c>
      <c r="P8" s="8">
        <f t="shared" si="0"/>
        <v>1</v>
      </c>
      <c r="AW8" t="s">
        <v>1</v>
      </c>
      <c r="AX8" s="5">
        <f>EXP(AX57)</f>
        <v>7.6870151892391627E-3</v>
      </c>
      <c r="AY8" s="5">
        <f>EXP(AY57)</f>
        <v>2.8120521368219874E-2</v>
      </c>
      <c r="AZ8" s="5">
        <f>EXP(AZ57)</f>
        <v>5.2173198837052279E-2</v>
      </c>
      <c r="BA8" s="5">
        <f>EXP(BA57)</f>
        <v>5.4482201829277009E-2</v>
      </c>
      <c r="BB8" s="5">
        <f>EXP(BB57)</f>
        <v>6.1750243146817332E-2</v>
      </c>
    </row>
    <row r="11" spans="1:74" s="1" customFormat="1">
      <c r="A11" s="1" t="s">
        <v>2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6" t="s">
        <v>21</v>
      </c>
      <c r="I11" s="1" t="s">
        <v>3</v>
      </c>
      <c r="J11" s="1" t="s">
        <v>4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R11" s="1" t="s">
        <v>5</v>
      </c>
      <c r="S11" s="1">
        <v>1</v>
      </c>
      <c r="T11" s="1">
        <v>2</v>
      </c>
      <c r="U11" s="1">
        <v>3</v>
      </c>
      <c r="V11" s="1">
        <v>4</v>
      </c>
      <c r="W11" s="1">
        <v>5</v>
      </c>
      <c r="X11" s="1">
        <v>6</v>
      </c>
      <c r="Z11" s="1" t="s">
        <v>6</v>
      </c>
      <c r="AA11" s="1">
        <v>1</v>
      </c>
      <c r="AB11" s="1">
        <v>2</v>
      </c>
      <c r="AC11" s="1">
        <v>3</v>
      </c>
      <c r="AD11" s="1">
        <v>4</v>
      </c>
      <c r="AE11" s="1">
        <v>5</v>
      </c>
      <c r="AF11" s="1">
        <v>6</v>
      </c>
      <c r="AH11" s="1" t="s">
        <v>7</v>
      </c>
      <c r="AI11" s="1">
        <v>1</v>
      </c>
      <c r="AJ11" s="1">
        <v>2</v>
      </c>
      <c r="AK11" s="1">
        <v>3</v>
      </c>
      <c r="AL11" s="1">
        <v>4</v>
      </c>
      <c r="AM11" s="1">
        <v>5</v>
      </c>
      <c r="AN11" s="1">
        <v>6</v>
      </c>
      <c r="AP11" s="1" t="s">
        <v>8</v>
      </c>
      <c r="AQ11" s="1">
        <v>1</v>
      </c>
      <c r="AR11" s="1">
        <v>2</v>
      </c>
      <c r="AS11" s="1">
        <v>3</v>
      </c>
      <c r="AT11" s="1">
        <v>4</v>
      </c>
      <c r="AU11" s="1">
        <v>5</v>
      </c>
      <c r="AW11" s="1" t="s">
        <v>9</v>
      </c>
      <c r="AX11" s="1">
        <v>1</v>
      </c>
      <c r="AY11" s="1">
        <v>2</v>
      </c>
      <c r="AZ11" s="1">
        <v>3</v>
      </c>
      <c r="BA11" s="1">
        <v>4</v>
      </c>
      <c r="BB11" s="1">
        <v>5</v>
      </c>
      <c r="BD11" s="1" t="s">
        <v>10</v>
      </c>
      <c r="BE11" s="1">
        <v>1</v>
      </c>
      <c r="BF11" s="1">
        <v>2</v>
      </c>
      <c r="BG11" s="1">
        <v>3</v>
      </c>
      <c r="BH11" s="1">
        <v>4</v>
      </c>
      <c r="BI11" s="1">
        <v>5</v>
      </c>
      <c r="BJ11" s="1">
        <v>6</v>
      </c>
      <c r="BL11" s="1" t="s">
        <v>11</v>
      </c>
      <c r="BM11" s="1">
        <v>1</v>
      </c>
      <c r="BN11" s="1">
        <v>2</v>
      </c>
      <c r="BO11" s="1">
        <v>3</v>
      </c>
      <c r="BP11" s="1">
        <v>4</v>
      </c>
      <c r="BQ11" s="1">
        <v>5</v>
      </c>
      <c r="BR11" s="1">
        <v>6</v>
      </c>
      <c r="BU11" s="1" t="s">
        <v>12</v>
      </c>
      <c r="BV11" s="1" t="s">
        <v>13</v>
      </c>
    </row>
    <row r="12" spans="1:74">
      <c r="A12">
        <v>1983</v>
      </c>
      <c r="B12" s="3">
        <f t="shared" ref="B12:G12" si="1">EXP(B57)</f>
        <v>747.84643377392615</v>
      </c>
      <c r="C12" s="3">
        <f t="shared" si="1"/>
        <v>297.40122916933603</v>
      </c>
      <c r="D12" s="3">
        <f t="shared" si="1"/>
        <v>34.192222975874309</v>
      </c>
      <c r="E12" s="3">
        <f t="shared" si="1"/>
        <v>21.493727544824171</v>
      </c>
      <c r="F12" s="3">
        <f t="shared" si="1"/>
        <v>6.3716876834596867</v>
      </c>
      <c r="G12" s="3">
        <f t="shared" si="1"/>
        <v>19.251444485096041</v>
      </c>
      <c r="I12">
        <v>1983</v>
      </c>
      <c r="J12" s="8">
        <f>EXP(J57)</f>
        <v>0.14750474685218759</v>
      </c>
      <c r="K12" s="10">
        <f>$J12*K$8</f>
        <v>0.22145803934231845</v>
      </c>
      <c r="L12" s="10">
        <f t="shared" ref="L12:P27" si="2">$J12*L$8</f>
        <v>0.87064498342361674</v>
      </c>
      <c r="M12" s="10">
        <f t="shared" si="2"/>
        <v>1.0921638443118502</v>
      </c>
      <c r="N12" s="10">
        <f t="shared" si="2"/>
        <v>0.87381376140716083</v>
      </c>
      <c r="O12" s="10">
        <f t="shared" si="2"/>
        <v>0.65180520399211372</v>
      </c>
      <c r="P12" s="10">
        <f t="shared" si="2"/>
        <v>0.14750474685218759</v>
      </c>
      <c r="R12">
        <v>1983</v>
      </c>
      <c r="S12" s="9">
        <v>1.1679999999999999</v>
      </c>
      <c r="T12" s="9">
        <v>0.64300000000000002</v>
      </c>
      <c r="U12" s="9">
        <v>0.23400000000000001</v>
      </c>
      <c r="V12" s="9">
        <v>0.2</v>
      </c>
      <c r="W12" s="9">
        <v>0.2</v>
      </c>
      <c r="X12" s="9">
        <v>0.2</v>
      </c>
      <c r="Z12">
        <v>1983</v>
      </c>
      <c r="AA12" s="2">
        <v>80.436999999999998</v>
      </c>
      <c r="AB12" s="2">
        <v>139.52600000000001</v>
      </c>
      <c r="AC12" s="2">
        <v>21.48</v>
      </c>
      <c r="AD12" s="2">
        <v>11.787000000000001</v>
      </c>
      <c r="AE12" s="2">
        <v>2.8029999999999999</v>
      </c>
      <c r="AF12" s="2">
        <v>2.153</v>
      </c>
      <c r="AH12">
        <v>1983</v>
      </c>
      <c r="AI12" s="4">
        <f t="shared" ref="AI12:AN12" si="3">K12/(K12+S12) * B12*(1-EXP(-K12-S12))</f>
        <v>89.490457876041759</v>
      </c>
      <c r="AJ12" s="4">
        <f t="shared" si="3"/>
        <v>133.41212020675917</v>
      </c>
      <c r="AK12" s="4">
        <f t="shared" si="3"/>
        <v>20.682994824903645</v>
      </c>
      <c r="AL12" s="4">
        <f t="shared" si="3"/>
        <v>11.513931064697186</v>
      </c>
      <c r="AM12" s="4">
        <f t="shared" si="3"/>
        <v>2.7954796381274232</v>
      </c>
      <c r="AN12" s="4">
        <f t="shared" si="3"/>
        <v>2.3987922825019927</v>
      </c>
      <c r="AP12">
        <v>1983</v>
      </c>
      <c r="AQ12" s="9">
        <v>4.2709999999999999</v>
      </c>
      <c r="AR12" s="9">
        <v>14.177</v>
      </c>
      <c r="AS12" s="9">
        <v>1.633</v>
      </c>
      <c r="AT12" s="9">
        <v>0.97699999999999998</v>
      </c>
      <c r="AU12" s="9">
        <v>0.377</v>
      </c>
      <c r="AW12">
        <v>1983</v>
      </c>
      <c r="AX12" s="10">
        <f>AX$8*B12</f>
        <v>5.7487068956385095</v>
      </c>
      <c r="AY12" s="10">
        <f>AY$8*C12</f>
        <v>8.36307761979117</v>
      </c>
      <c r="AZ12" s="10">
        <f>AZ$8*D12</f>
        <v>1.7839176480011176</v>
      </c>
      <c r="BA12" s="10">
        <f>BA$8*E12</f>
        <v>1.1710256021606011</v>
      </c>
      <c r="BB12" s="10">
        <f>BB$8*F12</f>
        <v>0.3934532637092169</v>
      </c>
      <c r="BD12">
        <v>1983</v>
      </c>
      <c r="BE12" s="9">
        <v>5.0000000000000001E-3</v>
      </c>
      <c r="BF12" s="9">
        <v>6.2E-2</v>
      </c>
      <c r="BG12" s="9">
        <v>0.21199999999999999</v>
      </c>
      <c r="BH12" s="9">
        <v>0.48499999999999999</v>
      </c>
      <c r="BI12" s="9">
        <v>0.68200000000000005</v>
      </c>
      <c r="BJ12" s="9">
        <v>1</v>
      </c>
      <c r="BL12">
        <v>1983</v>
      </c>
      <c r="BM12" s="9">
        <v>0.40300000000000002</v>
      </c>
      <c r="BN12" s="9">
        <v>0.88200000000000001</v>
      </c>
      <c r="BO12" s="9">
        <v>1.8340000000000001</v>
      </c>
      <c r="BP12" s="9">
        <v>3.88</v>
      </c>
      <c r="BQ12" s="9">
        <v>6.4909999999999997</v>
      </c>
      <c r="BR12" s="9">
        <v>8.423</v>
      </c>
      <c r="BT12">
        <v>1983</v>
      </c>
      <c r="BU12" s="4">
        <f>SUMPRODUCT(B12:G12,BE12:BJ12,BM12:BR12)</f>
        <v>261.87260468434397</v>
      </c>
      <c r="BV12" s="14">
        <f>AVERAGE(L12:N12)</f>
        <v>0.94554086304754259</v>
      </c>
    </row>
    <row r="13" spans="1:74">
      <c r="A13">
        <v>1984</v>
      </c>
      <c r="B13" s="3">
        <f t="shared" ref="B13:B48" si="4">EXP(B58)</f>
        <v>1639.3205182289989</v>
      </c>
      <c r="C13" s="4">
        <f>B12*EXP(-K12-S12)</f>
        <v>186.37105672478702</v>
      </c>
      <c r="D13" s="4">
        <f>C12*EXP(-L12-T12)</f>
        <v>65.45986348800956</v>
      </c>
      <c r="E13" s="4">
        <f>D12*EXP(-M12-U12)</f>
        <v>9.0778227219831038</v>
      </c>
      <c r="F13" s="4">
        <f>E12*EXP(-N12-V12)</f>
        <v>7.3444680902065684</v>
      </c>
      <c r="G13" s="4">
        <f>F12*EXP(-O12-W12) + G12*EXP(-P12-X12)</f>
        <v>16.31859985145821</v>
      </c>
      <c r="I13">
        <v>1984</v>
      </c>
      <c r="J13" s="8">
        <f t="shared" ref="J13:J47" si="5">EXP(J58)</f>
        <v>0.15461113479419039</v>
      </c>
      <c r="K13" s="10">
        <f t="shared" ref="K13:P47" si="6">$J13*K$8</f>
        <v>0.23212730100356441</v>
      </c>
      <c r="L13" s="10">
        <f t="shared" si="2"/>
        <v>0.91259035226091156</v>
      </c>
      <c r="M13" s="10">
        <f t="shared" si="2"/>
        <v>1.1447814050313481</v>
      </c>
      <c r="N13" s="10">
        <f t="shared" si="2"/>
        <v>0.91591179357315322</v>
      </c>
      <c r="O13" s="10">
        <f t="shared" si="2"/>
        <v>0.68320745199451793</v>
      </c>
      <c r="P13" s="10">
        <f t="shared" si="2"/>
        <v>0.15461113479419039</v>
      </c>
      <c r="R13">
        <v>1984</v>
      </c>
      <c r="S13" s="9">
        <v>1.157</v>
      </c>
      <c r="T13" s="9">
        <v>0.64600000000000002</v>
      </c>
      <c r="U13" s="9">
        <v>0.23599999999999999</v>
      </c>
      <c r="V13" s="9">
        <v>0.2</v>
      </c>
      <c r="W13" s="9">
        <v>0.2</v>
      </c>
      <c r="X13" s="9">
        <v>0.2</v>
      </c>
      <c r="Z13">
        <v>1984</v>
      </c>
      <c r="AA13" s="2">
        <v>601.87900000000002</v>
      </c>
      <c r="AB13" s="2">
        <v>78.543000000000006</v>
      </c>
      <c r="AC13" s="2">
        <v>31.091999999999999</v>
      </c>
      <c r="AD13" s="2">
        <v>4.2380000000000004</v>
      </c>
      <c r="AE13" s="2">
        <v>3.415</v>
      </c>
      <c r="AF13" s="2">
        <v>1.8120000000000001</v>
      </c>
      <c r="AH13">
        <v>1984</v>
      </c>
      <c r="AI13" s="4">
        <f t="shared" ref="AI13:AI44" si="7">K13/(K13+S13) * B13*(1-EXP(-K13-S13))</f>
        <v>205.64523448285246</v>
      </c>
      <c r="AJ13" s="4">
        <f t="shared" ref="AJ13:AJ44" si="8">L13/(L13+T13) * C13*(1-EXP(-L13-T13))</f>
        <v>86.16117682055345</v>
      </c>
      <c r="AK13" s="4">
        <f t="shared" ref="AK13:AK44" si="9">M13/(M13+U13) * D13*(1-EXP(-M13-U13))</f>
        <v>40.628704174791039</v>
      </c>
      <c r="AL13" s="4">
        <f t="shared" ref="AL13:AL44" si="10">N13/(N13+V13) * E13*(1-EXP(-N13-V13))</f>
        <v>5.0098252521396924</v>
      </c>
      <c r="AM13" s="4">
        <f t="shared" ref="AM13:AM44" si="11">O13/(O13+W13) * F13*(1-EXP(-O13-W13))</f>
        <v>3.3323592639441326</v>
      </c>
      <c r="AN13" s="4">
        <f t="shared" ref="AN13:AN44" si="12">P13/(P13+X13) * G13*(1-EXP(-P13-X13))</f>
        <v>2.124192918717029</v>
      </c>
      <c r="AP13">
        <v>1984</v>
      </c>
      <c r="AQ13" s="9">
        <v>12.958</v>
      </c>
      <c r="AR13" s="9">
        <v>5.4459999999999997</v>
      </c>
      <c r="AS13" s="9">
        <v>2.2909999999999999</v>
      </c>
      <c r="AT13" s="9">
        <v>0.46200000000000002</v>
      </c>
      <c r="AU13" s="9">
        <v>0.437</v>
      </c>
      <c r="AW13">
        <v>1984</v>
      </c>
      <c r="AX13" s="10">
        <f t="shared" ref="AX13:AX45" si="13">AX$8*B13</f>
        <v>12.601481723657731</v>
      </c>
      <c r="AY13" s="10">
        <f t="shared" ref="AY13:AY45" si="14">AY$8*C13</f>
        <v>5.2408512830470917</v>
      </c>
      <c r="AZ13" s="10">
        <f t="shared" ref="AZ13:AZ45" si="15">AZ$8*D13</f>
        <v>3.4152504736062212</v>
      </c>
      <c r="BA13" s="10">
        <f t="shared" ref="BA13:BA45" si="16">BA$8*E13</f>
        <v>0.49457976970948025</v>
      </c>
      <c r="BB13" s="10">
        <f t="shared" ref="BB13:BB45" si="17">BB$8*F13</f>
        <v>0.45352269035429671</v>
      </c>
      <c r="BD13">
        <v>1984</v>
      </c>
      <c r="BE13" s="9">
        <v>7.0000000000000001E-3</v>
      </c>
      <c r="BF13" s="9">
        <v>6.5000000000000002E-2</v>
      </c>
      <c r="BG13" s="9">
        <v>0.221</v>
      </c>
      <c r="BH13" s="9">
        <v>0.49199999999999999</v>
      </c>
      <c r="BI13" s="9">
        <v>0.69299999999999995</v>
      </c>
      <c r="BJ13" s="9">
        <v>1</v>
      </c>
      <c r="BL13">
        <v>1984</v>
      </c>
      <c r="BM13" s="9">
        <v>0.30499999999999999</v>
      </c>
      <c r="BN13" s="9">
        <v>0.92100000000000004</v>
      </c>
      <c r="BO13" s="9">
        <v>2.1560000000000001</v>
      </c>
      <c r="BP13" s="9">
        <v>3.972</v>
      </c>
      <c r="BQ13" s="9">
        <v>6.19</v>
      </c>
      <c r="BR13" s="9">
        <v>8.3620000000000001</v>
      </c>
      <c r="BT13">
        <v>1984</v>
      </c>
      <c r="BU13" s="4">
        <f t="shared" ref="BU13:BU48" si="18">SUMPRODUCT(B13:G13,BE13:BJ13,BM13:BR13)</f>
        <v>231.54868195401582</v>
      </c>
      <c r="BV13" s="14">
        <f t="shared" ref="BV13:BV47" si="19">AVERAGE(L13:N13)</f>
        <v>0.99109451695513773</v>
      </c>
    </row>
    <row r="14" spans="1:74">
      <c r="A14">
        <v>1985</v>
      </c>
      <c r="B14" s="3">
        <f t="shared" si="4"/>
        <v>353.58725575362854</v>
      </c>
      <c r="C14" s="4">
        <f t="shared" ref="C14:C45" si="20">B13*EXP(-K13-S13)</f>
        <v>408.67074844158623</v>
      </c>
      <c r="D14" s="4">
        <f t="shared" ref="D14:D45" si="21">C13*EXP(-L13-T13)</f>
        <v>39.2185270062093</v>
      </c>
      <c r="E14" s="4">
        <f t="shared" ref="E14:E45" si="22">D13*EXP(-M13-U13)</f>
        <v>16.455434355502142</v>
      </c>
      <c r="F14" s="4">
        <f t="shared" ref="F14:F45" si="23">E13*EXP(-N13-V13)</f>
        <v>2.9740438190021279</v>
      </c>
      <c r="G14" s="4">
        <f t="shared" ref="G14:G45" si="24">F13*EXP(-O13-W13) + G13*EXP(-P13-X13)</f>
        <v>14.483223632319003</v>
      </c>
      <c r="I14">
        <v>1985</v>
      </c>
      <c r="J14" s="8">
        <f t="shared" si="5"/>
        <v>0.14956587526293111</v>
      </c>
      <c r="K14" s="10">
        <f t="shared" si="6"/>
        <v>0.22455253946124284</v>
      </c>
      <c r="L14" s="10">
        <f t="shared" si="2"/>
        <v>0.88281076892748245</v>
      </c>
      <c r="M14" s="10">
        <f t="shared" si="2"/>
        <v>1.1074249798124847</v>
      </c>
      <c r="N14" s="10">
        <f t="shared" si="2"/>
        <v>0.88602382520354661</v>
      </c>
      <c r="O14" s="10">
        <f t="shared" si="2"/>
        <v>0.66091307511415209</v>
      </c>
      <c r="P14" s="10">
        <f t="shared" si="2"/>
        <v>0.14956587526293111</v>
      </c>
      <c r="R14">
        <v>1985</v>
      </c>
      <c r="S14" s="9">
        <v>1.143</v>
      </c>
      <c r="T14" s="9">
        <v>0.65</v>
      </c>
      <c r="U14" s="9">
        <v>0.23799999999999999</v>
      </c>
      <c r="V14" s="9">
        <v>0.2</v>
      </c>
      <c r="W14" s="9">
        <v>0.2</v>
      </c>
      <c r="X14" s="9">
        <v>0.2</v>
      </c>
      <c r="Z14">
        <v>1985</v>
      </c>
      <c r="AA14" s="2">
        <v>72.096000000000004</v>
      </c>
      <c r="AB14" s="2">
        <v>153.95699999999999</v>
      </c>
      <c r="AC14" s="2">
        <v>19.003</v>
      </c>
      <c r="AD14" s="2">
        <v>7.7789999999999999</v>
      </c>
      <c r="AE14" s="2">
        <v>1.369</v>
      </c>
      <c r="AF14" s="2">
        <v>1.925</v>
      </c>
      <c r="AH14">
        <v>1985</v>
      </c>
      <c r="AI14" s="4">
        <f t="shared" si="7"/>
        <v>43.269751846942761</v>
      </c>
      <c r="AJ14" s="4">
        <f t="shared" si="8"/>
        <v>184.54770059171315</v>
      </c>
      <c r="AK14" s="4">
        <f t="shared" si="9"/>
        <v>23.874043230795102</v>
      </c>
      <c r="AL14" s="4">
        <f t="shared" si="10"/>
        <v>8.8933331513081288</v>
      </c>
      <c r="AM14" s="4">
        <f t="shared" si="11"/>
        <v>1.3178830535848258</v>
      </c>
      <c r="AN14" s="4">
        <f t="shared" si="12"/>
        <v>1.8280979284841081</v>
      </c>
      <c r="AP14">
        <v>1985</v>
      </c>
      <c r="AQ14" s="9">
        <v>0.61799999999999999</v>
      </c>
      <c r="AR14" s="9">
        <v>14.497999999999999</v>
      </c>
      <c r="AS14" s="9">
        <v>1.964</v>
      </c>
      <c r="AT14" s="9">
        <v>0.79500000000000004</v>
      </c>
      <c r="AU14" s="9">
        <v>0.23499999999999999</v>
      </c>
      <c r="AW14">
        <v>1985</v>
      </c>
      <c r="AX14" s="10">
        <f t="shared" si="13"/>
        <v>2.7180306056995351</v>
      </c>
      <c r="AY14" s="10">
        <f t="shared" si="14"/>
        <v>11.492034514118034</v>
      </c>
      <c r="AZ14" s="10">
        <f t="shared" si="15"/>
        <v>2.0461560075912626</v>
      </c>
      <c r="BA14" s="10">
        <f t="shared" si="16"/>
        <v>0.89652829574488657</v>
      </c>
      <c r="BB14" s="10">
        <f t="shared" si="17"/>
        <v>0.1836479289526706</v>
      </c>
      <c r="BD14">
        <v>1985</v>
      </c>
      <c r="BE14" s="9">
        <v>8.9999999999999993E-3</v>
      </c>
      <c r="BF14" s="9">
        <v>6.9000000000000006E-2</v>
      </c>
      <c r="BG14" s="9">
        <v>0.23499999999999999</v>
      </c>
      <c r="BH14" s="9">
        <v>0.505</v>
      </c>
      <c r="BI14" s="9">
        <v>0.70899999999999996</v>
      </c>
      <c r="BJ14" s="9">
        <v>1</v>
      </c>
      <c r="BL14">
        <v>1985</v>
      </c>
      <c r="BM14" s="9">
        <v>0.314</v>
      </c>
      <c r="BN14" s="9">
        <v>0.8</v>
      </c>
      <c r="BO14" s="9">
        <v>2.1320000000000001</v>
      </c>
      <c r="BP14" s="9">
        <v>4.1639999999999997</v>
      </c>
      <c r="BQ14" s="9">
        <v>6.3239999999999998</v>
      </c>
      <c r="BR14" s="9">
        <v>8.43</v>
      </c>
      <c r="BT14">
        <v>1985</v>
      </c>
      <c r="BU14" s="4">
        <f t="shared" si="18"/>
        <v>213.23828884723343</v>
      </c>
      <c r="BV14" s="14">
        <f t="shared" si="19"/>
        <v>0.95875319131450454</v>
      </c>
    </row>
    <row r="15" spans="1:74">
      <c r="A15">
        <v>1986</v>
      </c>
      <c r="B15" s="3">
        <f t="shared" si="4"/>
        <v>1687.3991280448054</v>
      </c>
      <c r="C15" s="4">
        <f t="shared" si="20"/>
        <v>90.069153655488648</v>
      </c>
      <c r="D15" s="4">
        <f t="shared" si="21"/>
        <v>88.24341247756459</v>
      </c>
      <c r="E15" s="4">
        <f t="shared" si="22"/>
        <v>10.213642054748531</v>
      </c>
      <c r="F15" s="4">
        <f t="shared" si="23"/>
        <v>5.5546307731895066</v>
      </c>
      <c r="G15" s="4">
        <f t="shared" si="24"/>
        <v>11.467940893176703</v>
      </c>
      <c r="I15">
        <v>1986</v>
      </c>
      <c r="J15" s="8">
        <f t="shared" si="5"/>
        <v>0.17431120656888208</v>
      </c>
      <c r="K15" s="10">
        <f t="shared" si="6"/>
        <v>0.26170424251377905</v>
      </c>
      <c r="L15" s="10">
        <f t="shared" si="2"/>
        <v>1.0288697875316155</v>
      </c>
      <c r="M15" s="10">
        <f t="shared" si="2"/>
        <v>1.2906459048648837</v>
      </c>
      <c r="N15" s="10">
        <f t="shared" si="2"/>
        <v>1.0326144366052754</v>
      </c>
      <c r="O15" s="10">
        <f t="shared" si="2"/>
        <v>0.77025962879415399</v>
      </c>
      <c r="P15" s="10">
        <f t="shared" si="2"/>
        <v>0.17431120656888208</v>
      </c>
      <c r="R15">
        <v>1986</v>
      </c>
      <c r="S15" s="9">
        <v>1.127</v>
      </c>
      <c r="T15" s="9">
        <v>0.65300000000000002</v>
      </c>
      <c r="U15" s="9">
        <v>0.24</v>
      </c>
      <c r="V15" s="9">
        <v>0.2</v>
      </c>
      <c r="W15" s="9">
        <v>0.2</v>
      </c>
      <c r="X15" s="9">
        <v>0.2</v>
      </c>
      <c r="Z15">
        <v>1986</v>
      </c>
      <c r="AA15" s="2">
        <v>663.34699999999998</v>
      </c>
      <c r="AB15" s="2">
        <v>38.069000000000003</v>
      </c>
      <c r="AC15" s="2">
        <v>34.277000000000001</v>
      </c>
      <c r="AD15" s="2">
        <v>5.7910000000000004</v>
      </c>
      <c r="AE15" s="2">
        <v>2.9809999999999999</v>
      </c>
      <c r="AF15" s="2">
        <v>1.4610000000000001</v>
      </c>
      <c r="AH15">
        <v>1986</v>
      </c>
      <c r="AI15" s="4">
        <f t="shared" si="7"/>
        <v>238.68679385664558</v>
      </c>
      <c r="AJ15" s="4">
        <f t="shared" si="8"/>
        <v>44.849205616714535</v>
      </c>
      <c r="AK15" s="4">
        <f t="shared" si="9"/>
        <v>58.305751199484078</v>
      </c>
      <c r="AL15" s="4">
        <f t="shared" si="10"/>
        <v>6.0619648195275566</v>
      </c>
      <c r="AM15" s="4">
        <f t="shared" si="11"/>
        <v>2.7384620042294801</v>
      </c>
      <c r="AN15" s="4">
        <f t="shared" si="12"/>
        <v>1.6674872053048317</v>
      </c>
      <c r="AP15">
        <v>1986</v>
      </c>
      <c r="AQ15" s="9">
        <v>12.785</v>
      </c>
      <c r="AR15" s="9">
        <v>2.2170000000000001</v>
      </c>
      <c r="AS15" s="9">
        <v>3.3039999999999998</v>
      </c>
      <c r="AT15" s="9">
        <v>0.94599999999999995</v>
      </c>
      <c r="AU15" s="9">
        <v>0.437</v>
      </c>
      <c r="AW15">
        <v>1986</v>
      </c>
      <c r="AX15" s="10">
        <f t="shared" si="13"/>
        <v>12.971062727589338</v>
      </c>
      <c r="AY15" s="10">
        <f t="shared" si="14"/>
        <v>2.5327915599866477</v>
      </c>
      <c r="AZ15" s="10">
        <f t="shared" si="15"/>
        <v>4.6039411052519972</v>
      </c>
      <c r="BA15" s="10">
        <f t="shared" si="16"/>
        <v>0.556461707838801</v>
      </c>
      <c r="BB15" s="10">
        <f t="shared" si="17"/>
        <v>0.342999800835246</v>
      </c>
      <c r="BD15">
        <v>1986</v>
      </c>
      <c r="BE15" s="9">
        <v>1.2E-2</v>
      </c>
      <c r="BF15" s="9">
        <v>7.3999999999999996E-2</v>
      </c>
      <c r="BG15" s="9">
        <v>0.255</v>
      </c>
      <c r="BH15" s="9">
        <v>0.52400000000000002</v>
      </c>
      <c r="BI15" s="9">
        <v>0.73</v>
      </c>
      <c r="BJ15" s="9">
        <v>1</v>
      </c>
      <c r="BL15">
        <v>1986</v>
      </c>
      <c r="BM15" s="9">
        <v>0.29299999999999998</v>
      </c>
      <c r="BN15" s="9">
        <v>0.78200000000000003</v>
      </c>
      <c r="BO15" s="9">
        <v>1.8220000000000001</v>
      </c>
      <c r="BP15" s="9">
        <v>3.504</v>
      </c>
      <c r="BQ15" s="9">
        <v>6.23</v>
      </c>
      <c r="BR15" s="9">
        <v>8.14</v>
      </c>
      <c r="BT15">
        <v>1986</v>
      </c>
      <c r="BU15" s="4">
        <f t="shared" si="18"/>
        <v>189.50796047514513</v>
      </c>
      <c r="BV15" s="14">
        <f t="shared" si="19"/>
        <v>1.1173767096672582</v>
      </c>
    </row>
    <row r="16" spans="1:74">
      <c r="A16">
        <v>1987</v>
      </c>
      <c r="B16" s="3">
        <f t="shared" si="4"/>
        <v>576.33005021806002</v>
      </c>
      <c r="C16" s="4">
        <f t="shared" si="20"/>
        <v>420.83439803939319</v>
      </c>
      <c r="D16" s="4">
        <f t="shared" si="21"/>
        <v>16.755188335822222</v>
      </c>
      <c r="E16" s="4">
        <f t="shared" si="22"/>
        <v>19.095508341221244</v>
      </c>
      <c r="F16" s="4">
        <f t="shared" si="23"/>
        <v>2.9775768925110095</v>
      </c>
      <c r="G16" s="4">
        <f t="shared" si="24"/>
        <v>9.9923433113476072</v>
      </c>
      <c r="I16">
        <v>1987</v>
      </c>
      <c r="J16" s="8">
        <f t="shared" si="5"/>
        <v>0.14554760694463906</v>
      </c>
      <c r="K16" s="10">
        <f t="shared" si="6"/>
        <v>0.21851966362293476</v>
      </c>
      <c r="L16" s="10">
        <f t="shared" si="2"/>
        <v>0.85909298880155338</v>
      </c>
      <c r="M16" s="10">
        <f t="shared" si="2"/>
        <v>1.0776726669707826</v>
      </c>
      <c r="N16" s="10">
        <f t="shared" si="2"/>
        <v>0.86221972243071487</v>
      </c>
      <c r="O16" s="10">
        <f t="shared" si="2"/>
        <v>0.6431568451839792</v>
      </c>
      <c r="P16" s="10">
        <f t="shared" si="2"/>
        <v>0.14554760694463906</v>
      </c>
      <c r="R16">
        <v>1987</v>
      </c>
      <c r="S16" s="9">
        <v>1.111</v>
      </c>
      <c r="T16" s="9">
        <v>0.65700000000000003</v>
      </c>
      <c r="U16" s="9">
        <v>0.24199999999999999</v>
      </c>
      <c r="V16" s="9">
        <v>0.2</v>
      </c>
      <c r="W16" s="9">
        <v>0.2</v>
      </c>
      <c r="X16" s="9">
        <v>0.2</v>
      </c>
      <c r="Z16">
        <v>1987</v>
      </c>
      <c r="AA16" s="2">
        <v>49.451000000000001</v>
      </c>
      <c r="AB16" s="2">
        <v>189.72200000000001</v>
      </c>
      <c r="AC16" s="2">
        <v>9.7609999999999992</v>
      </c>
      <c r="AD16" s="2">
        <v>8.6890000000000001</v>
      </c>
      <c r="AE16" s="2">
        <v>1.528</v>
      </c>
      <c r="AF16" s="2">
        <v>1.6339999999999999</v>
      </c>
      <c r="AH16">
        <v>1987</v>
      </c>
      <c r="AI16" s="4">
        <f t="shared" si="7"/>
        <v>69.660741254303929</v>
      </c>
      <c r="AJ16" s="4">
        <f t="shared" si="8"/>
        <v>186.10609504172876</v>
      </c>
      <c r="AK16" s="4">
        <f t="shared" si="9"/>
        <v>10.026328572599807</v>
      </c>
      <c r="AL16" s="4">
        <f t="shared" si="10"/>
        <v>10.141914585906141</v>
      </c>
      <c r="AM16" s="4">
        <f t="shared" si="11"/>
        <v>1.2938375273802416</v>
      </c>
      <c r="AN16" s="4">
        <f t="shared" si="12"/>
        <v>1.2296916749152795</v>
      </c>
      <c r="AP16">
        <v>1987</v>
      </c>
      <c r="AQ16" s="9">
        <v>5.2670000000000003</v>
      </c>
      <c r="AR16" s="9">
        <v>14.195</v>
      </c>
      <c r="AS16" s="9">
        <v>0.66700000000000004</v>
      </c>
      <c r="AT16" s="9">
        <v>0.79800000000000004</v>
      </c>
      <c r="AU16" s="9">
        <v>0.22500000000000001</v>
      </c>
      <c r="AW16">
        <v>1987</v>
      </c>
      <c r="AX16" s="10">
        <f t="shared" si="13"/>
        <v>4.4302578500411967</v>
      </c>
      <c r="AY16" s="10">
        <f t="shared" si="14"/>
        <v>11.834082682548704</v>
      </c>
      <c r="AZ16" s="10">
        <f t="shared" si="15"/>
        <v>0.87417177259711187</v>
      </c>
      <c r="BA16" s="10">
        <f t="shared" si="16"/>
        <v>1.0403653394790584</v>
      </c>
      <c r="BB16" s="10">
        <f t="shared" si="17"/>
        <v>0.18386609710089963</v>
      </c>
      <c r="BD16">
        <v>1987</v>
      </c>
      <c r="BE16" s="9">
        <v>1.4E-2</v>
      </c>
      <c r="BF16" s="9">
        <v>0.08</v>
      </c>
      <c r="BG16" s="9">
        <v>0.28199999999999997</v>
      </c>
      <c r="BH16" s="9">
        <v>0.54700000000000004</v>
      </c>
      <c r="BI16" s="9">
        <v>0.754</v>
      </c>
      <c r="BJ16" s="9">
        <v>1</v>
      </c>
      <c r="BL16">
        <v>1987</v>
      </c>
      <c r="BM16" s="9">
        <v>0.437</v>
      </c>
      <c r="BN16" s="9">
        <v>0.77300000000000002</v>
      </c>
      <c r="BO16" s="9">
        <v>1.9550000000000001</v>
      </c>
      <c r="BP16" s="9">
        <v>3.65</v>
      </c>
      <c r="BQ16" s="9">
        <v>6.0519999999999996</v>
      </c>
      <c r="BR16" s="9">
        <v>8.3070000000000004</v>
      </c>
      <c r="BT16">
        <v>1987</v>
      </c>
      <c r="BU16" s="4">
        <f t="shared" si="18"/>
        <v>173.50652506596356</v>
      </c>
      <c r="BV16" s="14">
        <f t="shared" si="19"/>
        <v>0.93299512606768353</v>
      </c>
    </row>
    <row r="17" spans="1:74">
      <c r="A17">
        <v>1988</v>
      </c>
      <c r="B17" s="3">
        <f t="shared" si="4"/>
        <v>413.75731259411259</v>
      </c>
      <c r="C17" s="4">
        <f t="shared" si="20"/>
        <v>152.49942671884833</v>
      </c>
      <c r="D17" s="4">
        <f t="shared" si="21"/>
        <v>92.40179581363239</v>
      </c>
      <c r="E17" s="4">
        <f t="shared" si="22"/>
        <v>4.4773676460571785</v>
      </c>
      <c r="F17" s="4">
        <f t="shared" si="23"/>
        <v>6.6010809741611975</v>
      </c>
      <c r="G17" s="4">
        <f t="shared" si="24"/>
        <v>8.3543063850318795</v>
      </c>
      <c r="I17">
        <v>1988</v>
      </c>
      <c r="J17" s="8">
        <f t="shared" si="5"/>
        <v>0.13458806406859788</v>
      </c>
      <c r="K17" s="10">
        <f t="shared" si="6"/>
        <v>0.20206542110389034</v>
      </c>
      <c r="L17" s="10">
        <f t="shared" si="2"/>
        <v>0.7944044195909431</v>
      </c>
      <c r="M17" s="10">
        <f t="shared" si="2"/>
        <v>0.99652533622493022</v>
      </c>
      <c r="N17" s="10">
        <f t="shared" si="2"/>
        <v>0.79729571430090762</v>
      </c>
      <c r="O17" s="10">
        <f t="shared" si="2"/>
        <v>0.59472798284277795</v>
      </c>
      <c r="P17" s="10">
        <f t="shared" si="2"/>
        <v>0.13458806406859788</v>
      </c>
      <c r="R17">
        <v>1988</v>
      </c>
      <c r="S17" s="9">
        <v>1.095</v>
      </c>
      <c r="T17" s="9">
        <v>0.66300000000000003</v>
      </c>
      <c r="U17" s="9">
        <v>0.24399999999999999</v>
      </c>
      <c r="V17" s="9">
        <v>0.2</v>
      </c>
      <c r="W17" s="9">
        <v>0.2</v>
      </c>
      <c r="X17" s="9">
        <v>0.2</v>
      </c>
      <c r="Z17">
        <v>1988</v>
      </c>
      <c r="AA17" s="2">
        <v>36.738</v>
      </c>
      <c r="AB17" s="2">
        <v>72.108999999999995</v>
      </c>
      <c r="AC17" s="2">
        <v>43.929000000000002</v>
      </c>
      <c r="AD17" s="2">
        <v>3.117</v>
      </c>
      <c r="AE17" s="2">
        <v>2.5430000000000001</v>
      </c>
      <c r="AF17" s="2">
        <v>1.1140000000000001</v>
      </c>
      <c r="AH17">
        <v>1988</v>
      </c>
      <c r="AI17" s="4">
        <f t="shared" si="7"/>
        <v>46.839408109414407</v>
      </c>
      <c r="AJ17" s="4">
        <f t="shared" si="8"/>
        <v>63.76991210627525</v>
      </c>
      <c r="AK17" s="4">
        <f t="shared" si="9"/>
        <v>52.758305946564242</v>
      </c>
      <c r="AL17" s="4">
        <f t="shared" si="10"/>
        <v>2.2590881515265298</v>
      </c>
      <c r="AM17" s="4">
        <f t="shared" si="11"/>
        <v>2.7085068296725594</v>
      </c>
      <c r="AN17" s="4">
        <f t="shared" si="12"/>
        <v>0.95562162964217345</v>
      </c>
      <c r="AP17">
        <v>1988</v>
      </c>
      <c r="AQ17" s="9">
        <v>2.8759999999999999</v>
      </c>
      <c r="AR17" s="9">
        <v>3.415</v>
      </c>
      <c r="AS17" s="9">
        <v>3.3530000000000002</v>
      </c>
      <c r="AT17" s="9">
        <v>0.19800000000000001</v>
      </c>
      <c r="AU17" s="9">
        <v>0.36299999999999999</v>
      </c>
      <c r="AW17">
        <v>1988</v>
      </c>
      <c r="AX17" s="10">
        <f t="shared" si="13"/>
        <v>3.1805587465697198</v>
      </c>
      <c r="AY17" s="10">
        <f t="shared" si="14"/>
        <v>4.2883633876886549</v>
      </c>
      <c r="AZ17" s="10">
        <f t="shared" si="15"/>
        <v>4.8208972658853479</v>
      </c>
      <c r="BA17" s="10">
        <f t="shared" si="16"/>
        <v>0.2439368477563621</v>
      </c>
      <c r="BB17" s="10">
        <f t="shared" si="17"/>
        <v>0.40761835518628375</v>
      </c>
      <c r="BD17">
        <v>1988</v>
      </c>
      <c r="BE17" s="9">
        <v>1.6E-2</v>
      </c>
      <c r="BF17" s="9">
        <v>8.5999999999999993E-2</v>
      </c>
      <c r="BG17" s="9">
        <v>0.314</v>
      </c>
      <c r="BH17" s="9">
        <v>0.57399999999999995</v>
      </c>
      <c r="BI17" s="9">
        <v>0.77900000000000003</v>
      </c>
      <c r="BJ17" s="9">
        <v>1</v>
      </c>
      <c r="BL17">
        <v>1988</v>
      </c>
      <c r="BM17" s="9">
        <v>0.46600000000000003</v>
      </c>
      <c r="BN17" s="9">
        <v>0.753</v>
      </c>
      <c r="BO17" s="9">
        <v>1.9750000000000001</v>
      </c>
      <c r="BP17" s="9">
        <v>3.1869999999999998</v>
      </c>
      <c r="BQ17" s="9">
        <v>5.992</v>
      </c>
      <c r="BR17" s="9">
        <v>7.9139999999999997</v>
      </c>
      <c r="BT17">
        <v>1988</v>
      </c>
      <c r="BU17" s="4">
        <f t="shared" si="18"/>
        <v>175.3824201146287</v>
      </c>
      <c r="BV17" s="14">
        <f t="shared" si="19"/>
        <v>0.86274182337226024</v>
      </c>
    </row>
    <row r="18" spans="1:74">
      <c r="A18">
        <v>1989</v>
      </c>
      <c r="B18" s="3">
        <f t="shared" si="4"/>
        <v>784.62961649037516</v>
      </c>
      <c r="C18" s="4">
        <f t="shared" si="20"/>
        <v>113.09341734773841</v>
      </c>
      <c r="D18" s="4">
        <f t="shared" si="21"/>
        <v>35.507942975004447</v>
      </c>
      <c r="E18" s="4">
        <f t="shared" si="22"/>
        <v>26.725577815049796</v>
      </c>
      <c r="F18" s="4">
        <f t="shared" si="23"/>
        <v>1.6515918500329321</v>
      </c>
      <c r="G18" s="4">
        <f t="shared" si="24"/>
        <v>8.9603511127507929</v>
      </c>
      <c r="I18">
        <v>1989</v>
      </c>
      <c r="J18" s="8">
        <f t="shared" si="5"/>
        <v>0.1637304873544527</v>
      </c>
      <c r="K18" s="10">
        <f t="shared" si="6"/>
        <v>0.24581875149017693</v>
      </c>
      <c r="L18" s="10">
        <f t="shared" si="2"/>
        <v>0.9664172203997381</v>
      </c>
      <c r="M18" s="10">
        <f t="shared" si="2"/>
        <v>1.2123034838959137</v>
      </c>
      <c r="N18" s="10">
        <f t="shared" si="2"/>
        <v>0.96993456865215499</v>
      </c>
      <c r="O18" s="10">
        <f t="shared" si="2"/>
        <v>0.72350474128632769</v>
      </c>
      <c r="P18" s="10">
        <f t="shared" si="2"/>
        <v>0.1637304873544527</v>
      </c>
      <c r="R18">
        <v>1989</v>
      </c>
      <c r="S18" s="9">
        <v>1.0820000000000001</v>
      </c>
      <c r="T18" s="9">
        <v>0.67</v>
      </c>
      <c r="U18" s="9">
        <v>0.246</v>
      </c>
      <c r="V18" s="9">
        <v>0.2</v>
      </c>
      <c r="W18" s="9">
        <v>0.2</v>
      </c>
      <c r="X18" s="9">
        <v>0.2</v>
      </c>
      <c r="Z18">
        <v>1989</v>
      </c>
      <c r="AA18" s="2">
        <v>198.99199999999999</v>
      </c>
      <c r="AB18" s="2">
        <v>44.768000000000001</v>
      </c>
      <c r="AC18" s="2">
        <v>18.544</v>
      </c>
      <c r="AD18" s="2">
        <v>9.7910000000000004</v>
      </c>
      <c r="AE18" s="2">
        <v>0.99399999999999999</v>
      </c>
      <c r="AF18" s="2">
        <v>1.484</v>
      </c>
      <c r="AH18">
        <v>1989</v>
      </c>
      <c r="AI18" s="4">
        <f t="shared" si="7"/>
        <v>106.75688093430111</v>
      </c>
      <c r="AJ18" s="4">
        <f t="shared" si="8"/>
        <v>53.787138365768207</v>
      </c>
      <c r="AK18" s="4">
        <f t="shared" si="9"/>
        <v>22.651315528001604</v>
      </c>
      <c r="AL18" s="4">
        <f t="shared" si="10"/>
        <v>15.279644524194984</v>
      </c>
      <c r="AM18" s="4">
        <f t="shared" si="11"/>
        <v>0.7800679177909644</v>
      </c>
      <c r="AN18" s="4">
        <f t="shared" si="12"/>
        <v>1.2298805196375047</v>
      </c>
      <c r="AP18">
        <v>1989</v>
      </c>
      <c r="AQ18" s="9">
        <v>9.9</v>
      </c>
      <c r="AR18" s="9">
        <v>3.3479999999999999</v>
      </c>
      <c r="AS18" s="9">
        <v>2.5310000000000001</v>
      </c>
      <c r="AT18" s="9">
        <v>1.1870000000000001</v>
      </c>
      <c r="AU18" s="9">
        <v>0.17199999999999999</v>
      </c>
      <c r="AW18">
        <v>1989</v>
      </c>
      <c r="AX18" s="10">
        <f t="shared" si="13"/>
        <v>6.0314597798884124</v>
      </c>
      <c r="AY18" s="10">
        <f t="shared" si="14"/>
        <v>3.1802458591320861</v>
      </c>
      <c r="AZ18" s="10">
        <f t="shared" si="15"/>
        <v>1.8525629691296206</v>
      </c>
      <c r="BA18" s="10">
        <f t="shared" si="16"/>
        <v>1.456068324523591</v>
      </c>
      <c r="BB18" s="10">
        <f t="shared" si="17"/>
        <v>0.10198619831883542</v>
      </c>
      <c r="BD18">
        <v>1989</v>
      </c>
      <c r="BE18" s="9">
        <v>1.6E-2</v>
      </c>
      <c r="BF18" s="9">
        <v>9.1999999999999998E-2</v>
      </c>
      <c r="BG18" s="9">
        <v>0.34899999999999998</v>
      </c>
      <c r="BH18" s="9">
        <v>0.60299999999999998</v>
      </c>
      <c r="BI18" s="9">
        <v>0.80500000000000005</v>
      </c>
      <c r="BJ18" s="9">
        <v>1</v>
      </c>
      <c r="BL18">
        <v>1989</v>
      </c>
      <c r="BM18" s="9">
        <v>0.36399999999999999</v>
      </c>
      <c r="BN18" s="9">
        <v>0.93200000000000005</v>
      </c>
      <c r="BO18" s="9">
        <v>1.81</v>
      </c>
      <c r="BP18" s="9">
        <v>3.585</v>
      </c>
      <c r="BQ18" s="9">
        <v>5.2729999999999997</v>
      </c>
      <c r="BR18" s="9">
        <v>7.9210000000000003</v>
      </c>
      <c r="BT18">
        <v>1989</v>
      </c>
      <c r="BU18" s="4">
        <f t="shared" si="18"/>
        <v>172.45648927436201</v>
      </c>
      <c r="BV18" s="14">
        <f t="shared" si="19"/>
        <v>1.049551757649269</v>
      </c>
    </row>
    <row r="19" spans="1:74">
      <c r="A19">
        <v>1990</v>
      </c>
      <c r="B19" s="3">
        <f t="shared" si="4"/>
        <v>322.88316042134824</v>
      </c>
      <c r="C19" s="4">
        <f t="shared" si="20"/>
        <v>207.96983160478746</v>
      </c>
      <c r="D19" s="4">
        <f t="shared" si="21"/>
        <v>22.016605387206848</v>
      </c>
      <c r="E19" s="4">
        <f t="shared" si="22"/>
        <v>8.2602341396263395</v>
      </c>
      <c r="F19" s="4">
        <f t="shared" si="23"/>
        <v>8.2952785935120925</v>
      </c>
      <c r="G19" s="4">
        <f t="shared" si="24"/>
        <v>6.8840354778647557</v>
      </c>
      <c r="I19">
        <v>1990</v>
      </c>
      <c r="J19" s="8">
        <f t="shared" si="5"/>
        <v>0.13672553123146899</v>
      </c>
      <c r="K19" s="10">
        <f t="shared" si="6"/>
        <v>0.20527453333349452</v>
      </c>
      <c r="L19" s="10">
        <f t="shared" si="2"/>
        <v>0.80702079365550994</v>
      </c>
      <c r="M19" s="10">
        <f t="shared" si="2"/>
        <v>1.0123517038741761</v>
      </c>
      <c r="N19" s="10">
        <f t="shared" si="2"/>
        <v>0.80995800660899409</v>
      </c>
      <c r="O19" s="10">
        <f t="shared" si="2"/>
        <v>0.60417318545390319</v>
      </c>
      <c r="P19" s="10">
        <f t="shared" si="2"/>
        <v>0.13672553123146899</v>
      </c>
      <c r="R19">
        <v>1990</v>
      </c>
      <c r="S19" s="9">
        <v>1.07</v>
      </c>
      <c r="T19" s="9">
        <v>0.67700000000000005</v>
      </c>
      <c r="U19" s="9">
        <v>0.247</v>
      </c>
      <c r="V19" s="9">
        <v>0.2</v>
      </c>
      <c r="W19" s="9">
        <v>0.2</v>
      </c>
      <c r="X19" s="9">
        <v>0.2</v>
      </c>
      <c r="Z19">
        <v>1990</v>
      </c>
      <c r="AA19" s="2">
        <v>45.503999999999998</v>
      </c>
      <c r="AB19" s="2">
        <v>102.027</v>
      </c>
      <c r="AC19" s="2">
        <v>11.872999999999999</v>
      </c>
      <c r="AD19" s="2">
        <v>4.2990000000000004</v>
      </c>
      <c r="AE19" s="2">
        <v>2.4449999999999998</v>
      </c>
      <c r="AF19" s="2">
        <v>0.748</v>
      </c>
      <c r="AH19">
        <v>1990</v>
      </c>
      <c r="AI19" s="4">
        <f t="shared" si="7"/>
        <v>37.45403415526075</v>
      </c>
      <c r="AJ19" s="4">
        <f t="shared" si="8"/>
        <v>87.453958948791936</v>
      </c>
      <c r="AK19" s="4">
        <f t="shared" si="9"/>
        <v>12.674943416805165</v>
      </c>
      <c r="AL19" s="4">
        <f t="shared" si="10"/>
        <v>4.2116149161872167</v>
      </c>
      <c r="AM19" s="4">
        <f t="shared" si="11"/>
        <v>3.4435654034461232</v>
      </c>
      <c r="AN19" s="4">
        <f t="shared" si="12"/>
        <v>0.79914119274015072</v>
      </c>
      <c r="AP19">
        <v>1990</v>
      </c>
      <c r="AQ19" s="9">
        <v>2.077</v>
      </c>
      <c r="AR19" s="9">
        <v>7.1369999999999996</v>
      </c>
      <c r="AS19" s="9">
        <v>1.1120000000000001</v>
      </c>
      <c r="AT19" s="9">
        <v>0.433</v>
      </c>
      <c r="AU19" s="9">
        <v>0.49</v>
      </c>
      <c r="AW19">
        <v>1990</v>
      </c>
      <c r="AX19" s="10">
        <f t="shared" si="13"/>
        <v>2.4820077585084492</v>
      </c>
      <c r="AY19" s="10">
        <f t="shared" si="14"/>
        <v>5.8482200935875142</v>
      </c>
      <c r="AZ19" s="10">
        <f t="shared" si="15"/>
        <v>1.1486767305836592</v>
      </c>
      <c r="BA19" s="10">
        <f t="shared" si="16"/>
        <v>0.45003574355220655</v>
      </c>
      <c r="BB19" s="10">
        <f t="shared" si="17"/>
        <v>0.51223547011996062</v>
      </c>
      <c r="BD19">
        <v>1990</v>
      </c>
      <c r="BE19" s="9">
        <v>1.6E-2</v>
      </c>
      <c r="BF19" s="9">
        <v>9.7000000000000003E-2</v>
      </c>
      <c r="BG19" s="9">
        <v>0.38500000000000001</v>
      </c>
      <c r="BH19" s="9">
        <v>0.63200000000000001</v>
      </c>
      <c r="BI19" s="9">
        <v>0.82799999999999996</v>
      </c>
      <c r="BJ19" s="9">
        <v>1</v>
      </c>
      <c r="BL19">
        <v>1990</v>
      </c>
      <c r="BM19" s="9">
        <v>0.38200000000000001</v>
      </c>
      <c r="BN19" s="9">
        <v>0.69</v>
      </c>
      <c r="BO19" s="9">
        <v>2.165</v>
      </c>
      <c r="BP19" s="9">
        <v>3.7909999999999999</v>
      </c>
      <c r="BQ19" s="9">
        <v>5.931</v>
      </c>
      <c r="BR19" s="9">
        <v>7.89</v>
      </c>
      <c r="BT19">
        <v>1990</v>
      </c>
      <c r="BU19" s="4">
        <f t="shared" si="18"/>
        <v>149.08712592543219</v>
      </c>
      <c r="BV19" s="14">
        <f t="shared" si="19"/>
        <v>0.87644350137956006</v>
      </c>
    </row>
    <row r="20" spans="1:74">
      <c r="A20">
        <v>1991</v>
      </c>
      <c r="B20" s="3">
        <f t="shared" si="4"/>
        <v>362.34328245286792</v>
      </c>
      <c r="C20" s="4">
        <f t="shared" si="20"/>
        <v>90.19878816554602</v>
      </c>
      <c r="D20" s="4">
        <f t="shared" si="21"/>
        <v>47.151802394374329</v>
      </c>
      <c r="E20" s="4">
        <f t="shared" si="22"/>
        <v>6.2491487539276687</v>
      </c>
      <c r="F20" s="4">
        <f t="shared" si="23"/>
        <v>3.0086603905559834</v>
      </c>
      <c r="G20" s="4">
        <f t="shared" si="24"/>
        <v>8.6277094613731595</v>
      </c>
      <c r="I20">
        <v>1991</v>
      </c>
      <c r="J20" s="8">
        <f t="shared" si="5"/>
        <v>0.15199880074299363</v>
      </c>
      <c r="K20" s="10">
        <f t="shared" si="6"/>
        <v>0.22820524161611336</v>
      </c>
      <c r="L20" s="10">
        <f t="shared" si="2"/>
        <v>0.89717108213409791</v>
      </c>
      <c r="M20" s="10">
        <f t="shared" si="2"/>
        <v>1.1254389983572033</v>
      </c>
      <c r="N20" s="10">
        <f t="shared" si="2"/>
        <v>0.90043640385152135</v>
      </c>
      <c r="O20" s="10">
        <f t="shared" si="2"/>
        <v>0.67166387142865225</v>
      </c>
      <c r="P20" s="10">
        <f t="shared" si="2"/>
        <v>0.15199880074299363</v>
      </c>
      <c r="R20">
        <v>1991</v>
      </c>
      <c r="S20" s="9">
        <v>1.0609999999999999</v>
      </c>
      <c r="T20" s="9">
        <v>0.68500000000000005</v>
      </c>
      <c r="U20" s="9">
        <v>0.249</v>
      </c>
      <c r="V20" s="9">
        <v>0.2</v>
      </c>
      <c r="W20" s="9">
        <v>0.2</v>
      </c>
      <c r="X20" s="9">
        <v>0.2</v>
      </c>
      <c r="Z20">
        <v>1991</v>
      </c>
      <c r="AA20" s="2">
        <v>60.761000000000003</v>
      </c>
      <c r="AB20" s="2">
        <v>31.527999999999999</v>
      </c>
      <c r="AC20" s="2">
        <v>17.001999999999999</v>
      </c>
      <c r="AD20" s="2">
        <v>3.2669999999999999</v>
      </c>
      <c r="AE20" s="2">
        <v>1.3720000000000001</v>
      </c>
      <c r="AF20" s="2">
        <v>1.44</v>
      </c>
      <c r="AH20">
        <v>1991</v>
      </c>
      <c r="AI20" s="4">
        <f t="shared" si="7"/>
        <v>46.469539076593989</v>
      </c>
      <c r="AJ20" s="4">
        <f t="shared" si="8"/>
        <v>40.635060175225227</v>
      </c>
      <c r="AK20" s="4">
        <f t="shared" si="9"/>
        <v>28.842052212899173</v>
      </c>
      <c r="AL20" s="4">
        <f t="shared" si="10"/>
        <v>3.4120332903060628</v>
      </c>
      <c r="AM20" s="4">
        <f t="shared" si="11"/>
        <v>1.3486794341278003</v>
      </c>
      <c r="AN20" s="4">
        <f t="shared" si="12"/>
        <v>1.1054520176178244</v>
      </c>
      <c r="AP20">
        <v>1991</v>
      </c>
      <c r="AQ20" s="9">
        <v>1.7430000000000001</v>
      </c>
      <c r="AR20" s="9">
        <v>2.242</v>
      </c>
      <c r="AS20" s="9">
        <v>1.9019999999999999</v>
      </c>
      <c r="AT20" s="9">
        <v>0.51300000000000001</v>
      </c>
      <c r="AU20" s="9">
        <v>0.27400000000000002</v>
      </c>
      <c r="AW20">
        <v>1991</v>
      </c>
      <c r="AX20" s="10">
        <f t="shared" si="13"/>
        <v>2.7853383159339717</v>
      </c>
      <c r="AY20" s="10">
        <f t="shared" si="14"/>
        <v>2.5364369499967747</v>
      </c>
      <c r="AZ20" s="10">
        <f t="shared" si="15"/>
        <v>2.4600603618470895</v>
      </c>
      <c r="BA20" s="10">
        <f t="shared" si="16"/>
        <v>0.34046738367266216</v>
      </c>
      <c r="BB20" s="10">
        <f t="shared" si="17"/>
        <v>0.18578551066303037</v>
      </c>
      <c r="BD20">
        <v>1991</v>
      </c>
      <c r="BE20" s="9">
        <v>1.4E-2</v>
      </c>
      <c r="BF20" s="9">
        <v>0.10299999999999999</v>
      </c>
      <c r="BG20" s="9">
        <v>0.41899999999999998</v>
      </c>
      <c r="BH20" s="9">
        <v>0.66100000000000003</v>
      </c>
      <c r="BI20" s="9">
        <v>0.85099999999999998</v>
      </c>
      <c r="BJ20" s="9">
        <v>1</v>
      </c>
      <c r="BL20">
        <v>1991</v>
      </c>
      <c r="BM20" s="9">
        <v>0.39300000000000002</v>
      </c>
      <c r="BN20" s="9">
        <v>0.88900000000000001</v>
      </c>
      <c r="BO20" s="9">
        <v>1.9950000000000001</v>
      </c>
      <c r="BP20" s="9">
        <v>3.9710000000000001</v>
      </c>
      <c r="BQ20" s="9">
        <v>6.0819999999999999</v>
      </c>
      <c r="BR20" s="9">
        <v>8.0329999999999995</v>
      </c>
      <c r="BT20">
        <v>1991</v>
      </c>
      <c r="BU20" s="4">
        <f t="shared" si="18"/>
        <v>150.94879232616364</v>
      </c>
      <c r="BV20" s="14">
        <f t="shared" si="19"/>
        <v>0.97434882811427403</v>
      </c>
    </row>
    <row r="21" spans="1:74">
      <c r="A21">
        <v>1992</v>
      </c>
      <c r="B21" s="3">
        <f t="shared" si="4"/>
        <v>753.3280525157744</v>
      </c>
      <c r="C21" s="4">
        <f t="shared" si="20"/>
        <v>99.821821820476941</v>
      </c>
      <c r="D21" s="4">
        <f t="shared" si="21"/>
        <v>18.538412112084696</v>
      </c>
      <c r="E21" s="4">
        <f t="shared" si="22"/>
        <v>11.928532708564648</v>
      </c>
      <c r="F21" s="4">
        <f t="shared" si="23"/>
        <v>2.0792533257268127</v>
      </c>
      <c r="G21" s="4">
        <f t="shared" si="24"/>
        <v>7.3260912331859682</v>
      </c>
      <c r="I21">
        <v>1992</v>
      </c>
      <c r="J21" s="8">
        <f t="shared" si="5"/>
        <v>0.13537625494663441</v>
      </c>
      <c r="K21" s="10">
        <f t="shared" si="6"/>
        <v>0.20324878103096022</v>
      </c>
      <c r="L21" s="10">
        <f t="shared" si="2"/>
        <v>0.79905670671110218</v>
      </c>
      <c r="M21" s="10">
        <f t="shared" si="2"/>
        <v>1.0023613082717859</v>
      </c>
      <c r="N21" s="10">
        <f t="shared" si="2"/>
        <v>0.80196493377039413</v>
      </c>
      <c r="O21" s="10">
        <f t="shared" si="2"/>
        <v>0.59821090069462268</v>
      </c>
      <c r="P21" s="10">
        <f t="shared" si="2"/>
        <v>0.13537625494663441</v>
      </c>
      <c r="R21">
        <v>1992</v>
      </c>
      <c r="S21" s="9">
        <v>1.054</v>
      </c>
      <c r="T21" s="9">
        <v>0.69299999999999995</v>
      </c>
      <c r="U21" s="9">
        <v>0.251</v>
      </c>
      <c r="V21" s="9">
        <v>0.2</v>
      </c>
      <c r="W21" s="9">
        <v>0.2</v>
      </c>
      <c r="X21" s="9">
        <v>0.2</v>
      </c>
      <c r="Z21">
        <v>1992</v>
      </c>
      <c r="AA21" s="2">
        <v>129.572</v>
      </c>
      <c r="AB21" s="2">
        <v>41.353000000000002</v>
      </c>
      <c r="AC21" s="2">
        <v>8.5250000000000004</v>
      </c>
      <c r="AD21" s="2">
        <v>4.9160000000000004</v>
      </c>
      <c r="AE21" s="2">
        <v>1.0409999999999999</v>
      </c>
      <c r="AF21" s="2">
        <v>0.92100000000000004</v>
      </c>
      <c r="AH21">
        <v>1992</v>
      </c>
      <c r="AI21" s="4">
        <f t="shared" si="7"/>
        <v>87.144434465674848</v>
      </c>
      <c r="AJ21" s="4">
        <f t="shared" si="8"/>
        <v>41.435264737315656</v>
      </c>
      <c r="AK21" s="4">
        <f t="shared" si="9"/>
        <v>10.592449593446327</v>
      </c>
      <c r="AL21" s="4">
        <f t="shared" si="10"/>
        <v>6.0420687459603837</v>
      </c>
      <c r="AM21" s="4">
        <f t="shared" si="11"/>
        <v>0.85684303943816176</v>
      </c>
      <c r="AN21" s="4">
        <f t="shared" si="12"/>
        <v>0.84260150189758676</v>
      </c>
      <c r="AP21">
        <v>1992</v>
      </c>
      <c r="AQ21" s="9">
        <v>9.5549999999999997</v>
      </c>
      <c r="AR21" s="9">
        <v>3.1680000000000001</v>
      </c>
      <c r="AS21" s="9">
        <v>0.72599999999999998</v>
      </c>
      <c r="AT21" s="9">
        <v>0.51400000000000001</v>
      </c>
      <c r="AU21" s="9">
        <v>0.16200000000000001</v>
      </c>
      <c r="AW21">
        <v>1992</v>
      </c>
      <c r="AX21" s="10">
        <f t="shared" si="13"/>
        <v>5.7908441821687155</v>
      </c>
      <c r="AY21" s="10">
        <f t="shared" si="14"/>
        <v>2.8070416735173587</v>
      </c>
      <c r="AZ21" s="10">
        <f t="shared" si="15"/>
        <v>0.9672082612470132</v>
      </c>
      <c r="BA21" s="10">
        <f t="shared" si="16"/>
        <v>0.64989272655515151</v>
      </c>
      <c r="BB21" s="10">
        <f t="shared" si="17"/>
        <v>0.12839439842745926</v>
      </c>
      <c r="BD21">
        <v>1992</v>
      </c>
      <c r="BE21" s="9">
        <v>1.2E-2</v>
      </c>
      <c r="BF21" s="9">
        <v>0.108</v>
      </c>
      <c r="BG21" s="9">
        <v>0.44700000000000001</v>
      </c>
      <c r="BH21" s="9">
        <v>0.68799999999999994</v>
      </c>
      <c r="BI21" s="9">
        <v>0.87</v>
      </c>
      <c r="BJ21" s="9">
        <v>1</v>
      </c>
      <c r="BL21">
        <v>1992</v>
      </c>
      <c r="BM21" s="9">
        <v>0.39500000000000002</v>
      </c>
      <c r="BN21" s="9">
        <v>0.97</v>
      </c>
      <c r="BO21" s="9">
        <v>2.5459999999999998</v>
      </c>
      <c r="BP21" s="9">
        <v>4.2229999999999999</v>
      </c>
      <c r="BQ21" s="9">
        <v>6.2469999999999999</v>
      </c>
      <c r="BR21" s="9">
        <v>8.4830000000000005</v>
      </c>
      <c r="BT21">
        <v>1992</v>
      </c>
      <c r="BU21" s="4">
        <f t="shared" si="18"/>
        <v>143.23116164276595</v>
      </c>
      <c r="BV21" s="14">
        <f t="shared" si="19"/>
        <v>0.86779431625109416</v>
      </c>
    </row>
    <row r="22" spans="1:74">
      <c r="A22">
        <v>1993</v>
      </c>
      <c r="B22" s="3">
        <f t="shared" si="4"/>
        <v>402.0679791779682</v>
      </c>
      <c r="C22" s="4">
        <f t="shared" si="20"/>
        <v>214.27323777170534</v>
      </c>
      <c r="D22" s="4">
        <f t="shared" si="21"/>
        <v>22.450886658532099</v>
      </c>
      <c r="E22" s="4">
        <f t="shared" si="22"/>
        <v>5.2935209030107524</v>
      </c>
      <c r="F22" s="4">
        <f t="shared" si="23"/>
        <v>4.3796477686457749</v>
      </c>
      <c r="G22" s="4">
        <f t="shared" si="24"/>
        <v>6.1746023790292304</v>
      </c>
      <c r="I22">
        <v>1993</v>
      </c>
      <c r="J22" s="8">
        <f t="shared" si="5"/>
        <v>0.13130875208288861</v>
      </c>
      <c r="K22" s="10">
        <f t="shared" si="6"/>
        <v>0.19714198631114643</v>
      </c>
      <c r="L22" s="10">
        <f t="shared" si="2"/>
        <v>0.77504832027639159</v>
      </c>
      <c r="M22" s="10">
        <f t="shared" si="2"/>
        <v>0.9722444499386117</v>
      </c>
      <c r="N22" s="10">
        <f t="shared" si="2"/>
        <v>0.77786916700523523</v>
      </c>
      <c r="O22" s="10">
        <f t="shared" si="2"/>
        <v>0.58023710940708473</v>
      </c>
      <c r="P22" s="10">
        <f t="shared" si="2"/>
        <v>0.13130875208288861</v>
      </c>
      <c r="R22">
        <v>1993</v>
      </c>
      <c r="S22" s="9">
        <v>1.048</v>
      </c>
      <c r="T22" s="9">
        <v>0.7</v>
      </c>
      <c r="U22" s="9">
        <v>0.255</v>
      </c>
      <c r="V22" s="9">
        <v>0.2</v>
      </c>
      <c r="W22" s="9">
        <v>0.2</v>
      </c>
      <c r="X22" s="9">
        <v>0.2</v>
      </c>
      <c r="Z22">
        <v>1993</v>
      </c>
      <c r="AA22" s="2">
        <v>38.121000000000002</v>
      </c>
      <c r="AB22" s="2">
        <v>82.709000000000003</v>
      </c>
      <c r="AC22" s="2">
        <v>11.145</v>
      </c>
      <c r="AD22" s="2">
        <v>3.1259999999999999</v>
      </c>
      <c r="AE22" s="2">
        <v>1.546</v>
      </c>
      <c r="AF22" s="2">
        <v>0.77200000000000002</v>
      </c>
      <c r="AH22">
        <v>1993</v>
      </c>
      <c r="AI22" s="4">
        <f t="shared" si="7"/>
        <v>45.331564346120103</v>
      </c>
      <c r="AJ22" s="4">
        <f t="shared" si="8"/>
        <v>86.831177301893035</v>
      </c>
      <c r="AK22" s="4">
        <f t="shared" si="9"/>
        <v>12.572927710510767</v>
      </c>
      <c r="AL22" s="4">
        <f t="shared" si="10"/>
        <v>2.6271041739139478</v>
      </c>
      <c r="AM22" s="4">
        <f t="shared" si="11"/>
        <v>1.7643269067522267</v>
      </c>
      <c r="AN22" s="4">
        <f t="shared" si="12"/>
        <v>0.69015135899665137</v>
      </c>
      <c r="AP22">
        <v>1993</v>
      </c>
      <c r="AQ22" s="9">
        <v>3.3220000000000001</v>
      </c>
      <c r="AR22" s="9">
        <v>7.7949999999999999</v>
      </c>
      <c r="AS22" s="9">
        <v>0.94299999999999995</v>
      </c>
      <c r="AT22" s="9">
        <v>0.34899999999999998</v>
      </c>
      <c r="AU22" s="9">
        <v>0.255</v>
      </c>
      <c r="AW22">
        <v>1993</v>
      </c>
      <c r="AX22" s="10">
        <f t="shared" si="13"/>
        <v>3.090702663047737</v>
      </c>
      <c r="AY22" s="10">
        <f t="shared" si="14"/>
        <v>6.0254751613968978</v>
      </c>
      <c r="AZ22" s="10">
        <f t="shared" si="15"/>
        <v>1.1713345737037195</v>
      </c>
      <c r="BA22" s="10">
        <f t="shared" si="16"/>
        <v>0.2884026742253285</v>
      </c>
      <c r="BB22" s="10">
        <f t="shared" si="17"/>
        <v>0.27044431461129259</v>
      </c>
      <c r="BD22">
        <v>1993</v>
      </c>
      <c r="BE22" s="9">
        <v>8.9999999999999993E-3</v>
      </c>
      <c r="BF22" s="9">
        <v>0.115</v>
      </c>
      <c r="BG22" s="9">
        <v>0.46800000000000003</v>
      </c>
      <c r="BH22" s="9">
        <v>0.71099999999999997</v>
      </c>
      <c r="BI22" s="9">
        <v>0.88700000000000001</v>
      </c>
      <c r="BJ22" s="9">
        <v>1</v>
      </c>
      <c r="BL22">
        <v>1993</v>
      </c>
      <c r="BM22" s="9">
        <v>0.32600000000000001</v>
      </c>
      <c r="BN22" s="9">
        <v>0.84599999999999997</v>
      </c>
      <c r="BO22" s="9">
        <v>2.4769999999999999</v>
      </c>
      <c r="BP22" s="9">
        <v>4.5510000000000002</v>
      </c>
      <c r="BQ22" s="9">
        <v>6.54</v>
      </c>
      <c r="BR22" s="9">
        <v>8.0939999999999994</v>
      </c>
      <c r="BT22">
        <v>1993</v>
      </c>
      <c r="BU22" s="4">
        <f t="shared" si="18"/>
        <v>140.56423605967584</v>
      </c>
      <c r="BV22" s="14">
        <f t="shared" si="19"/>
        <v>0.84172064574007954</v>
      </c>
    </row>
    <row r="23" spans="1:74">
      <c r="A23">
        <v>1994</v>
      </c>
      <c r="B23" s="3">
        <f t="shared" si="4"/>
        <v>895.83362419205446</v>
      </c>
      <c r="C23" s="4">
        <f t="shared" si="20"/>
        <v>115.75538220821672</v>
      </c>
      <c r="D23" s="4">
        <f t="shared" si="21"/>
        <v>49.018789918565119</v>
      </c>
      <c r="E23" s="4">
        <f t="shared" si="22"/>
        <v>6.5803350157040192</v>
      </c>
      <c r="F23" s="4">
        <f t="shared" si="23"/>
        <v>1.9909550228491613</v>
      </c>
      <c r="G23" s="4">
        <f t="shared" si="24"/>
        <v>6.4404432417240427</v>
      </c>
      <c r="I23">
        <v>1994</v>
      </c>
      <c r="J23" s="8">
        <f t="shared" si="5"/>
        <v>0.15541692344490632</v>
      </c>
      <c r="K23" s="10">
        <f t="shared" si="6"/>
        <v>0.23333708155991939</v>
      </c>
      <c r="L23" s="10">
        <f t="shared" si="2"/>
        <v>0.91734651002137013</v>
      </c>
      <c r="M23" s="10">
        <f t="shared" si="2"/>
        <v>1.1507476756039872</v>
      </c>
      <c r="N23" s="10">
        <f t="shared" si="2"/>
        <v>0.92068526172795684</v>
      </c>
      <c r="O23" s="10">
        <f t="shared" si="2"/>
        <v>0.68676813222388522</v>
      </c>
      <c r="P23" s="10">
        <f t="shared" si="2"/>
        <v>0.15541692344490632</v>
      </c>
      <c r="R23">
        <v>1994</v>
      </c>
      <c r="S23" s="9">
        <v>1.0449999999999999</v>
      </c>
      <c r="T23" s="9">
        <v>0.70799999999999996</v>
      </c>
      <c r="U23" s="9">
        <v>0.25900000000000001</v>
      </c>
      <c r="V23" s="9">
        <v>0.2</v>
      </c>
      <c r="W23" s="9">
        <v>0.2</v>
      </c>
      <c r="X23" s="9">
        <v>0.2</v>
      </c>
      <c r="Z23">
        <v>1994</v>
      </c>
      <c r="AA23" s="2">
        <v>336.09199999999998</v>
      </c>
      <c r="AB23" s="2">
        <v>41.773000000000003</v>
      </c>
      <c r="AC23" s="2">
        <v>21.045000000000002</v>
      </c>
      <c r="AD23" s="2">
        <v>3.0449999999999999</v>
      </c>
      <c r="AE23" s="2">
        <v>0.85899999999999999</v>
      </c>
      <c r="AF23" s="2">
        <v>0.76400000000000001</v>
      </c>
      <c r="AH23">
        <v>1994</v>
      </c>
      <c r="AI23" s="4">
        <f t="shared" si="7"/>
        <v>117.97827616438869</v>
      </c>
      <c r="AJ23" s="4">
        <f t="shared" si="8"/>
        <v>52.472148382955972</v>
      </c>
      <c r="AK23" s="4">
        <f t="shared" si="9"/>
        <v>30.241642871322121</v>
      </c>
      <c r="AL23" s="4">
        <f t="shared" si="10"/>
        <v>3.6433354829654392</v>
      </c>
      <c r="AM23" s="4">
        <f t="shared" si="11"/>
        <v>0.9066712577728242</v>
      </c>
      <c r="AN23" s="4">
        <f t="shared" si="12"/>
        <v>0.84240263619322175</v>
      </c>
      <c r="AP23">
        <v>1994</v>
      </c>
      <c r="AQ23" s="9">
        <v>7.2539999999999996</v>
      </c>
      <c r="AR23" s="9">
        <v>2.1070000000000002</v>
      </c>
      <c r="AS23" s="9">
        <v>1.5469999999999999</v>
      </c>
      <c r="AT23" s="9">
        <v>0.48799999999999999</v>
      </c>
      <c r="AU23" s="9">
        <v>0.23100000000000001</v>
      </c>
      <c r="AW23">
        <v>1994</v>
      </c>
      <c r="AX23" s="10">
        <f t="shared" si="13"/>
        <v>6.8862866761954908</v>
      </c>
      <c r="AY23" s="10">
        <f t="shared" si="14"/>
        <v>3.2551016988726169</v>
      </c>
      <c r="AZ23" s="10">
        <f t="shared" si="15"/>
        <v>2.5574670731729916</v>
      </c>
      <c r="BA23" s="10">
        <f t="shared" si="16"/>
        <v>0.35851114042984505</v>
      </c>
      <c r="BB23" s="10">
        <f t="shared" si="17"/>
        <v>0.12294195675531297</v>
      </c>
      <c r="BD23">
        <v>1994</v>
      </c>
      <c r="BE23" s="9">
        <v>7.0000000000000001E-3</v>
      </c>
      <c r="BF23" s="9">
        <v>0.122</v>
      </c>
      <c r="BG23" s="9">
        <v>0.48199999999999998</v>
      </c>
      <c r="BH23" s="9">
        <v>0.73</v>
      </c>
      <c r="BI23" s="9">
        <v>0.90200000000000002</v>
      </c>
      <c r="BJ23" s="9">
        <v>1</v>
      </c>
      <c r="BL23">
        <v>1994</v>
      </c>
      <c r="BM23" s="9">
        <v>0.30499999999999999</v>
      </c>
      <c r="BN23" s="9">
        <v>0.78800000000000003</v>
      </c>
      <c r="BO23" s="9">
        <v>2.1880000000000002</v>
      </c>
      <c r="BP23" s="9">
        <v>4.4710000000000001</v>
      </c>
      <c r="BQ23" s="9">
        <v>7.1669999999999998</v>
      </c>
      <c r="BR23" s="9">
        <v>8.4359999999999999</v>
      </c>
      <c r="BT23">
        <v>1994</v>
      </c>
      <c r="BU23" s="4">
        <f t="shared" si="18"/>
        <v>153.41633391504737</v>
      </c>
      <c r="BV23" s="14">
        <f t="shared" si="19"/>
        <v>0.99625981578443801</v>
      </c>
    </row>
    <row r="24" spans="1:74">
      <c r="A24">
        <v>1995</v>
      </c>
      <c r="B24" s="3">
        <f t="shared" si="4"/>
        <v>528.21747911219438</v>
      </c>
      <c r="C24" s="4">
        <f t="shared" si="20"/>
        <v>249.48969878075499</v>
      </c>
      <c r="D24" s="4">
        <f t="shared" si="21"/>
        <v>22.785689386717689</v>
      </c>
      <c r="E24" s="4">
        <f t="shared" si="22"/>
        <v>11.970628407471352</v>
      </c>
      <c r="F24" s="4">
        <f t="shared" si="23"/>
        <v>2.1455595837319965</v>
      </c>
      <c r="G24" s="4">
        <f t="shared" si="24"/>
        <v>5.3342291588017039</v>
      </c>
      <c r="I24">
        <v>1995</v>
      </c>
      <c r="J24" s="8">
        <f t="shared" si="5"/>
        <v>0.13826494863446478</v>
      </c>
      <c r="K24" s="10">
        <f t="shared" si="6"/>
        <v>0.20758575630815931</v>
      </c>
      <c r="L24" s="10">
        <f t="shared" si="2"/>
        <v>0.8161071862490743</v>
      </c>
      <c r="M24" s="10">
        <f t="shared" si="2"/>
        <v>1.023749954199918</v>
      </c>
      <c r="N24" s="10">
        <f t="shared" si="2"/>
        <v>0.81907746981267915</v>
      </c>
      <c r="O24" s="10">
        <f t="shared" si="2"/>
        <v>0.61097568026035287</v>
      </c>
      <c r="P24" s="10">
        <f t="shared" si="2"/>
        <v>0.13826494863446478</v>
      </c>
      <c r="R24">
        <v>1995</v>
      </c>
      <c r="S24" s="9">
        <v>1.042</v>
      </c>
      <c r="T24" s="9">
        <v>0.71699999999999997</v>
      </c>
      <c r="U24" s="9">
        <v>0.26500000000000001</v>
      </c>
      <c r="V24" s="9">
        <v>0.2</v>
      </c>
      <c r="W24" s="9">
        <v>0.2</v>
      </c>
      <c r="X24" s="9">
        <v>0.2</v>
      </c>
      <c r="Z24">
        <v>1995</v>
      </c>
      <c r="AA24" s="2">
        <v>60.241999999999997</v>
      </c>
      <c r="AB24" s="2">
        <v>106.084</v>
      </c>
      <c r="AC24" s="2">
        <v>12.782999999999999</v>
      </c>
      <c r="AD24" s="2">
        <v>5.2229999999999999</v>
      </c>
      <c r="AE24" s="2">
        <v>0.79</v>
      </c>
      <c r="AF24" s="2">
        <v>0.504</v>
      </c>
      <c r="AH24">
        <v>1995</v>
      </c>
      <c r="AI24" s="4">
        <f t="shared" si="7"/>
        <v>62.598373481294395</v>
      </c>
      <c r="AJ24" s="4">
        <f t="shared" si="8"/>
        <v>104.1402827684292</v>
      </c>
      <c r="AK24" s="4">
        <f t="shared" si="9"/>
        <v>13.111633295357377</v>
      </c>
      <c r="AL24" s="4">
        <f t="shared" si="10"/>
        <v>6.1487195825483241</v>
      </c>
      <c r="AM24" s="4">
        <f t="shared" si="11"/>
        <v>0.89804885339665386</v>
      </c>
      <c r="AN24" s="4">
        <f t="shared" si="12"/>
        <v>0.62574739607937591</v>
      </c>
      <c r="AP24">
        <v>1995</v>
      </c>
      <c r="AQ24" s="9">
        <v>7.0730000000000004</v>
      </c>
      <c r="AR24" s="9">
        <v>9.2360000000000007</v>
      </c>
      <c r="AS24" s="9">
        <v>1.802</v>
      </c>
      <c r="AT24" s="9">
        <v>0.52600000000000002</v>
      </c>
      <c r="AU24" s="9">
        <v>0.19400000000000001</v>
      </c>
      <c r="AW24">
        <v>1995</v>
      </c>
      <c r="AX24" s="10">
        <f t="shared" si="13"/>
        <v>4.0604157851570584</v>
      </c>
      <c r="AY24" s="10">
        <f t="shared" si="14"/>
        <v>7.0157804057149606</v>
      </c>
      <c r="AZ24" s="10">
        <f t="shared" si="15"/>
        <v>1.1888023030125339</v>
      </c>
      <c r="BA24" s="10">
        <f t="shared" si="16"/>
        <v>0.65218619291913105</v>
      </c>
      <c r="BB24" s="10">
        <f t="shared" si="17"/>
        <v>0.13248882598143497</v>
      </c>
      <c r="BD24">
        <v>1995</v>
      </c>
      <c r="BE24" s="9">
        <v>5.0000000000000001E-3</v>
      </c>
      <c r="BF24" s="9">
        <v>0.13100000000000001</v>
      </c>
      <c r="BG24" s="9">
        <v>0.48799999999999999</v>
      </c>
      <c r="BH24" s="9">
        <v>0.745</v>
      </c>
      <c r="BI24" s="9">
        <v>0.91400000000000003</v>
      </c>
      <c r="BJ24" s="9">
        <v>1</v>
      </c>
      <c r="BL24">
        <v>1995</v>
      </c>
      <c r="BM24" s="9">
        <v>0.42</v>
      </c>
      <c r="BN24" s="9">
        <v>0.76800000000000002</v>
      </c>
      <c r="BO24" s="9">
        <v>2.206</v>
      </c>
      <c r="BP24" s="9">
        <v>4.2930000000000001</v>
      </c>
      <c r="BQ24" s="9">
        <v>7.22</v>
      </c>
      <c r="BR24" s="9">
        <v>8.98</v>
      </c>
      <c r="BT24">
        <v>1995</v>
      </c>
      <c r="BU24" s="4">
        <f t="shared" si="18"/>
        <v>151.0849274052172</v>
      </c>
      <c r="BV24" s="14">
        <f t="shared" si="19"/>
        <v>0.88631153675389041</v>
      </c>
    </row>
    <row r="25" spans="1:74">
      <c r="A25">
        <v>1996</v>
      </c>
      <c r="B25" s="3">
        <f t="shared" si="4"/>
        <v>377.894271305053</v>
      </c>
      <c r="C25" s="4">
        <f t="shared" si="20"/>
        <v>151.39954486932695</v>
      </c>
      <c r="D25" s="4">
        <f t="shared" si="21"/>
        <v>53.855818108661417</v>
      </c>
      <c r="E25" s="4">
        <f t="shared" si="22"/>
        <v>6.280080043776346</v>
      </c>
      <c r="F25" s="4">
        <f t="shared" si="23"/>
        <v>4.3205320176829209</v>
      </c>
      <c r="G25" s="4">
        <f t="shared" si="24"/>
        <v>4.7568779620782209</v>
      </c>
      <c r="I25">
        <v>1996</v>
      </c>
      <c r="J25" s="8">
        <f t="shared" si="5"/>
        <v>0.13053884841733343</v>
      </c>
      <c r="K25" s="10">
        <f t="shared" si="6"/>
        <v>0.19598608211216381</v>
      </c>
      <c r="L25" s="10">
        <f t="shared" si="2"/>
        <v>0.77050397320662045</v>
      </c>
      <c r="M25" s="10">
        <f t="shared" si="2"/>
        <v>0.96654388121071066</v>
      </c>
      <c r="N25" s="10">
        <f t="shared" si="2"/>
        <v>0.77330828044207878</v>
      </c>
      <c r="O25" s="10">
        <f t="shared" si="2"/>
        <v>0.57683500048184211</v>
      </c>
      <c r="P25" s="10">
        <f t="shared" si="2"/>
        <v>0.13053884841733343</v>
      </c>
      <c r="R25">
        <v>1996</v>
      </c>
      <c r="S25" s="9">
        <v>1.04</v>
      </c>
      <c r="T25" s="9">
        <v>0.72799999999999998</v>
      </c>
      <c r="U25" s="9">
        <v>0.27400000000000002</v>
      </c>
      <c r="V25" s="9">
        <v>0.2</v>
      </c>
      <c r="W25" s="9">
        <v>0.2</v>
      </c>
      <c r="X25" s="9">
        <v>0.2</v>
      </c>
      <c r="Z25">
        <v>1996</v>
      </c>
      <c r="AA25" s="2">
        <v>19.123999999999999</v>
      </c>
      <c r="AB25" s="2">
        <v>59.36</v>
      </c>
      <c r="AC25" s="2">
        <v>23.809000000000001</v>
      </c>
      <c r="AD25" s="2">
        <v>3.125</v>
      </c>
      <c r="AE25" s="2">
        <v>1.8340000000000001</v>
      </c>
      <c r="AF25" s="2">
        <v>0.69299999999999995</v>
      </c>
      <c r="AH25">
        <v>1996</v>
      </c>
      <c r="AI25" s="4">
        <f t="shared" si="7"/>
        <v>42.51135080236017</v>
      </c>
      <c r="AJ25" s="4">
        <f t="shared" si="8"/>
        <v>60.45093539914096</v>
      </c>
      <c r="AK25" s="4">
        <f t="shared" si="9"/>
        <v>29.824493281029625</v>
      </c>
      <c r="AL25" s="4">
        <f t="shared" si="10"/>
        <v>3.1043865396632917</v>
      </c>
      <c r="AM25" s="4">
        <f t="shared" si="11"/>
        <v>1.732874293718671</v>
      </c>
      <c r="AN25" s="4">
        <f t="shared" si="12"/>
        <v>0.52876346876048586</v>
      </c>
      <c r="AP25">
        <v>1996</v>
      </c>
      <c r="AQ25" s="9">
        <v>1.8580000000000001</v>
      </c>
      <c r="AR25" s="9">
        <v>4.0579999999999998</v>
      </c>
      <c r="AS25" s="9">
        <v>2.4039999999999999</v>
      </c>
      <c r="AT25" s="9">
        <v>0.42199999999999999</v>
      </c>
      <c r="AU25" s="9">
        <v>0.26400000000000001</v>
      </c>
      <c r="AW25">
        <v>1996</v>
      </c>
      <c r="AX25" s="10">
        <f t="shared" si="13"/>
        <v>2.9048790034484075</v>
      </c>
      <c r="AY25" s="10">
        <f t="shared" si="14"/>
        <v>4.2574341366366717</v>
      </c>
      <c r="AZ25" s="10">
        <f t="shared" si="15"/>
        <v>2.809830306715313</v>
      </c>
      <c r="BA25" s="10">
        <f t="shared" si="16"/>
        <v>0.34215258844903768</v>
      </c>
      <c r="BB25" s="10">
        <f t="shared" si="17"/>
        <v>0.26679390261552965</v>
      </c>
      <c r="BD25">
        <v>1996</v>
      </c>
      <c r="BE25" s="9">
        <v>3.0000000000000001E-3</v>
      </c>
      <c r="BF25" s="9">
        <v>0.14199999999999999</v>
      </c>
      <c r="BG25" s="9">
        <v>0.49</v>
      </c>
      <c r="BH25" s="9">
        <v>0.75700000000000001</v>
      </c>
      <c r="BI25" s="9">
        <v>0.92400000000000004</v>
      </c>
      <c r="BJ25" s="9">
        <v>1</v>
      </c>
      <c r="BL25">
        <v>1996</v>
      </c>
      <c r="BM25" s="9">
        <v>0.433</v>
      </c>
      <c r="BN25" s="9">
        <v>0.83099999999999996</v>
      </c>
      <c r="BO25" s="9">
        <v>2.0950000000000002</v>
      </c>
      <c r="BP25" s="9">
        <v>4.0339999999999998</v>
      </c>
      <c r="BQ25" s="9">
        <v>6.6369999999999996</v>
      </c>
      <c r="BR25" s="9">
        <v>8.4939999999999998</v>
      </c>
      <c r="BT25">
        <v>1996</v>
      </c>
      <c r="BU25" s="4">
        <f t="shared" si="18"/>
        <v>159.72070711941393</v>
      </c>
      <c r="BV25" s="14">
        <f t="shared" si="19"/>
        <v>0.83678537828646993</v>
      </c>
    </row>
    <row r="26" spans="1:74">
      <c r="A26">
        <v>1997</v>
      </c>
      <c r="B26" s="3">
        <f t="shared" si="4"/>
        <v>1047.5291541471072</v>
      </c>
      <c r="C26" s="4">
        <f t="shared" si="20"/>
        <v>109.79646886296905</v>
      </c>
      <c r="D26" s="4">
        <f t="shared" si="21"/>
        <v>33.832381000364393</v>
      </c>
      <c r="E26" s="4">
        <f t="shared" si="22"/>
        <v>15.576549707886759</v>
      </c>
      <c r="F26" s="4">
        <f t="shared" si="23"/>
        <v>2.3728089060356616</v>
      </c>
      <c r="G26" s="4">
        <f t="shared" si="24"/>
        <v>5.4048264329622269</v>
      </c>
      <c r="I26">
        <v>1997</v>
      </c>
      <c r="J26" s="8">
        <f t="shared" si="5"/>
        <v>0.13115178259907051</v>
      </c>
      <c r="K26" s="10">
        <f t="shared" si="6"/>
        <v>0.19690631827425426</v>
      </c>
      <c r="L26" s="10">
        <f t="shared" si="2"/>
        <v>0.77412180979755407</v>
      </c>
      <c r="M26" s="10">
        <f t="shared" si="2"/>
        <v>0.9710822066986825</v>
      </c>
      <c r="N26" s="10">
        <f t="shared" si="2"/>
        <v>0.77693928442173654</v>
      </c>
      <c r="O26" s="10">
        <f t="shared" si="2"/>
        <v>0.57954348070289718</v>
      </c>
      <c r="P26" s="10">
        <f t="shared" si="2"/>
        <v>0.13115178259907051</v>
      </c>
      <c r="R26">
        <v>1997</v>
      </c>
      <c r="S26" s="9">
        <v>1.0369999999999999</v>
      </c>
      <c r="T26" s="9">
        <v>0.74</v>
      </c>
      <c r="U26" s="9">
        <v>0.28399999999999997</v>
      </c>
      <c r="V26" s="9">
        <v>0.2</v>
      </c>
      <c r="W26" s="9">
        <v>0.2</v>
      </c>
      <c r="X26" s="9">
        <v>0.2</v>
      </c>
      <c r="Z26">
        <v>1997</v>
      </c>
      <c r="AA26" s="2">
        <v>109.55200000000001</v>
      </c>
      <c r="AB26" s="2">
        <v>42.494</v>
      </c>
      <c r="AC26" s="2">
        <v>18.43</v>
      </c>
      <c r="AD26" s="2">
        <v>6.4089999999999998</v>
      </c>
      <c r="AE26" s="2">
        <v>1.2210000000000001</v>
      </c>
      <c r="AF26" s="2">
        <v>0.92700000000000005</v>
      </c>
      <c r="AH26">
        <v>1997</v>
      </c>
      <c r="AI26" s="4">
        <f t="shared" si="7"/>
        <v>118.49392296641069</v>
      </c>
      <c r="AJ26" s="4">
        <f t="shared" si="8"/>
        <v>43.785542843311248</v>
      </c>
      <c r="AK26" s="4">
        <f t="shared" si="9"/>
        <v>18.715032728714455</v>
      </c>
      <c r="AL26" s="4">
        <f t="shared" si="10"/>
        <v>7.7242085622147245</v>
      </c>
      <c r="AM26" s="4">
        <f t="shared" si="11"/>
        <v>0.95502424803289154</v>
      </c>
      <c r="AN26" s="4">
        <f t="shared" si="12"/>
        <v>0.60343408069446647</v>
      </c>
      <c r="AP26">
        <v>1997</v>
      </c>
      <c r="AQ26" s="9">
        <v>16.260999999999999</v>
      </c>
      <c r="AR26" s="9">
        <v>3.0209999999999999</v>
      </c>
      <c r="AS26" s="9">
        <v>1.1950000000000001</v>
      </c>
      <c r="AT26" s="9">
        <v>0.55100000000000005</v>
      </c>
      <c r="AU26" s="9">
        <v>0.16400000000000001</v>
      </c>
      <c r="AW26">
        <v>1997</v>
      </c>
      <c r="AX26" s="10">
        <f t="shared" si="13"/>
        <v>8.0523725190996647</v>
      </c>
      <c r="AY26" s="10">
        <f t="shared" si="14"/>
        <v>3.0875339488162092</v>
      </c>
      <c r="AZ26" s="10">
        <f t="shared" si="15"/>
        <v>1.765143541062921</v>
      </c>
      <c r="BA26" s="10">
        <f t="shared" si="16"/>
        <v>0.84864472498885224</v>
      </c>
      <c r="BB26" s="10">
        <f t="shared" si="17"/>
        <v>0.14652152688863573</v>
      </c>
      <c r="BD26">
        <v>1997</v>
      </c>
      <c r="BE26" s="9">
        <v>2E-3</v>
      </c>
      <c r="BF26" s="9">
        <v>0.156</v>
      </c>
      <c r="BG26" s="9">
        <v>0.49099999999999999</v>
      </c>
      <c r="BH26" s="9">
        <v>0.76600000000000001</v>
      </c>
      <c r="BI26" s="9">
        <v>0.93200000000000005</v>
      </c>
      <c r="BJ26" s="9">
        <v>1</v>
      </c>
      <c r="BL26">
        <v>1997</v>
      </c>
      <c r="BM26" s="9">
        <v>0.38600000000000001</v>
      </c>
      <c r="BN26" s="9">
        <v>0.79700000000000004</v>
      </c>
      <c r="BO26" s="9">
        <v>2.117</v>
      </c>
      <c r="BP26" s="9">
        <v>3.8210000000000002</v>
      </c>
      <c r="BQ26" s="9">
        <v>6.2279999999999998</v>
      </c>
      <c r="BR26" s="9">
        <v>8.3940000000000001</v>
      </c>
      <c r="BT26">
        <v>1997</v>
      </c>
      <c r="BU26" s="4">
        <f t="shared" si="18"/>
        <v>154.35873215780916</v>
      </c>
      <c r="BV26" s="14">
        <f t="shared" si="19"/>
        <v>0.8407144336393243</v>
      </c>
    </row>
    <row r="27" spans="1:74">
      <c r="A27">
        <v>1998</v>
      </c>
      <c r="B27" s="3">
        <f t="shared" si="4"/>
        <v>151.07780833143963</v>
      </c>
      <c r="C27" s="4">
        <f t="shared" si="20"/>
        <v>304.9912736626793</v>
      </c>
      <c r="D27" s="4">
        <f t="shared" si="21"/>
        <v>24.155366217610862</v>
      </c>
      <c r="E27" s="4">
        <f t="shared" si="22"/>
        <v>9.6440018769876801</v>
      </c>
      <c r="F27" s="4">
        <f t="shared" si="23"/>
        <v>5.863972500375966</v>
      </c>
      <c r="G27" s="4">
        <f t="shared" si="24"/>
        <v>4.9693916809537519</v>
      </c>
      <c r="I27">
        <v>1998</v>
      </c>
      <c r="J27" s="8">
        <f t="shared" si="5"/>
        <v>0.15561811853379065</v>
      </c>
      <c r="K27" s="10">
        <f t="shared" si="6"/>
        <v>0.23363914824496157</v>
      </c>
      <c r="L27" s="10">
        <f t="shared" si="2"/>
        <v>0.91853406159896211</v>
      </c>
      <c r="M27" s="10">
        <f t="shared" si="2"/>
        <v>1.1522373768266383</v>
      </c>
      <c r="N27" s="10">
        <f t="shared" si="2"/>
        <v>0.92187713548894734</v>
      </c>
      <c r="O27" s="10">
        <f t="shared" si="2"/>
        <v>0.68765718839835455</v>
      </c>
      <c r="P27" s="10">
        <f t="shared" si="2"/>
        <v>0.15561811853379065</v>
      </c>
      <c r="R27">
        <v>1998</v>
      </c>
      <c r="S27" s="9">
        <v>1.0349999999999999</v>
      </c>
      <c r="T27" s="9">
        <v>0.755</v>
      </c>
      <c r="U27" s="9">
        <v>0.29499999999999998</v>
      </c>
      <c r="V27" s="9">
        <v>0.2</v>
      </c>
      <c r="W27" s="9">
        <v>0.2</v>
      </c>
      <c r="X27" s="9">
        <v>0.2</v>
      </c>
      <c r="Z27">
        <v>1998</v>
      </c>
      <c r="AA27" s="2">
        <v>16.701000000000001</v>
      </c>
      <c r="AB27" s="2">
        <v>171.20599999999999</v>
      </c>
      <c r="AC27" s="2">
        <v>18.292999999999999</v>
      </c>
      <c r="AD27" s="2">
        <v>5.9089999999999998</v>
      </c>
      <c r="AE27" s="2">
        <v>2.379</v>
      </c>
      <c r="AF27" s="2">
        <v>0.81</v>
      </c>
      <c r="AH27">
        <v>1998</v>
      </c>
      <c r="AI27" s="4">
        <f t="shared" si="7"/>
        <v>19.998976011177284</v>
      </c>
      <c r="AJ27" s="4">
        <f t="shared" si="8"/>
        <v>135.99631649785965</v>
      </c>
      <c r="AK27" s="4">
        <f t="shared" si="9"/>
        <v>14.707971636070214</v>
      </c>
      <c r="AL27" s="4">
        <f t="shared" si="10"/>
        <v>5.3439067129802558</v>
      </c>
      <c r="AM27" s="4">
        <f t="shared" si="11"/>
        <v>2.6728666990719976</v>
      </c>
      <c r="AN27" s="4">
        <f t="shared" si="12"/>
        <v>0.65077061659368363</v>
      </c>
      <c r="AP27">
        <v>1998</v>
      </c>
      <c r="AQ27" s="9">
        <v>0.65</v>
      </c>
      <c r="AR27" s="9">
        <v>9.7230000000000008</v>
      </c>
      <c r="AS27" s="9">
        <v>1.177</v>
      </c>
      <c r="AT27" s="9">
        <v>0.49199999999999999</v>
      </c>
      <c r="AU27" s="9">
        <v>0.3</v>
      </c>
      <c r="AW27">
        <v>1998</v>
      </c>
      <c r="AX27" s="10">
        <f t="shared" si="13"/>
        <v>1.1613374074007394</v>
      </c>
      <c r="AY27" s="10">
        <f t="shared" si="14"/>
        <v>8.576513628151968</v>
      </c>
      <c r="AZ27" s="10">
        <f t="shared" si="15"/>
        <v>1.260262724653227</v>
      </c>
      <c r="BA27" s="10">
        <f t="shared" si="16"/>
        <v>0.52542645670396915</v>
      </c>
      <c r="BB27" s="10">
        <f t="shared" si="17"/>
        <v>0.3621017277044663</v>
      </c>
      <c r="BD27">
        <v>1998</v>
      </c>
      <c r="BE27" s="9">
        <v>2E-3</v>
      </c>
      <c r="BF27" s="9">
        <v>0.17199999999999999</v>
      </c>
      <c r="BG27" s="9">
        <v>0.495</v>
      </c>
      <c r="BH27" s="9">
        <v>0.77500000000000002</v>
      </c>
      <c r="BI27" s="9">
        <v>0.93799999999999994</v>
      </c>
      <c r="BJ27" s="9">
        <v>1</v>
      </c>
      <c r="BL27">
        <v>1998</v>
      </c>
      <c r="BM27" s="9">
        <v>0.372</v>
      </c>
      <c r="BN27" s="9">
        <v>0.63400000000000001</v>
      </c>
      <c r="BO27" s="9">
        <v>1.6220000000000001</v>
      </c>
      <c r="BP27" s="9">
        <v>3.4950000000000001</v>
      </c>
      <c r="BQ27" s="9">
        <v>5.3869999999999996</v>
      </c>
      <c r="BR27" s="9">
        <v>7.5629999999999997</v>
      </c>
      <c r="BT27">
        <v>1998</v>
      </c>
      <c r="BU27" s="4">
        <f t="shared" si="18"/>
        <v>146.10137437756777</v>
      </c>
      <c r="BV27" s="14">
        <f t="shared" si="19"/>
        <v>0.99754952463818258</v>
      </c>
    </row>
    <row r="28" spans="1:74">
      <c r="A28">
        <v>1999</v>
      </c>
      <c r="B28" s="3">
        <f t="shared" si="4"/>
        <v>262.1765725982155</v>
      </c>
      <c r="C28" s="4">
        <f t="shared" si="20"/>
        <v>42.485202669351047</v>
      </c>
      <c r="D28" s="4">
        <f t="shared" si="21"/>
        <v>57.2111668313986</v>
      </c>
      <c r="E28" s="4">
        <f t="shared" si="22"/>
        <v>5.6818062401953187</v>
      </c>
      <c r="F28" s="4">
        <f t="shared" si="23"/>
        <v>3.1407418169595132</v>
      </c>
      <c r="G28" s="4">
        <f t="shared" si="24"/>
        <v>5.8959746843939804</v>
      </c>
      <c r="I28">
        <v>1999</v>
      </c>
      <c r="J28" s="8">
        <f t="shared" si="5"/>
        <v>0.16324857630325953</v>
      </c>
      <c r="K28" s="10">
        <f t="shared" si="6"/>
        <v>0.24509522849303855</v>
      </c>
      <c r="L28" s="10">
        <f t="shared" si="6"/>
        <v>0.96357274625140321</v>
      </c>
      <c r="M28" s="10">
        <f t="shared" si="6"/>
        <v>1.2087352880410718</v>
      </c>
      <c r="N28" s="10">
        <f t="shared" si="6"/>
        <v>0.96707974182594614</v>
      </c>
      <c r="O28" s="10">
        <f t="shared" si="6"/>
        <v>0.72137523604848086</v>
      </c>
      <c r="P28" s="10">
        <f t="shared" si="6"/>
        <v>0.16324857630325953</v>
      </c>
      <c r="R28">
        <v>1999</v>
      </c>
      <c r="S28" s="9">
        <v>1.0329999999999999</v>
      </c>
      <c r="T28" s="9">
        <v>0.77100000000000002</v>
      </c>
      <c r="U28" s="9">
        <v>0.308</v>
      </c>
      <c r="V28" s="9">
        <v>0.2</v>
      </c>
      <c r="W28" s="9">
        <v>0.2</v>
      </c>
      <c r="X28" s="9">
        <v>0.2</v>
      </c>
      <c r="Z28">
        <v>1999</v>
      </c>
      <c r="AA28" s="2">
        <v>36.792999999999999</v>
      </c>
      <c r="AB28" s="2">
        <v>15.18</v>
      </c>
      <c r="AC28" s="2">
        <v>39.904000000000003</v>
      </c>
      <c r="AD28" s="2">
        <v>3.9590000000000001</v>
      </c>
      <c r="AE28" s="2">
        <v>1.419</v>
      </c>
      <c r="AF28" s="2">
        <v>0.94699999999999995</v>
      </c>
      <c r="AH28">
        <v>1999</v>
      </c>
      <c r="AI28" s="4">
        <f t="shared" si="7"/>
        <v>36.271146739280802</v>
      </c>
      <c r="AJ28" s="4">
        <f t="shared" si="8"/>
        <v>19.435967469513866</v>
      </c>
      <c r="AK28" s="4">
        <f t="shared" si="9"/>
        <v>35.588992456982368</v>
      </c>
      <c r="AL28" s="4">
        <f t="shared" si="10"/>
        <v>3.2426066089991004</v>
      </c>
      <c r="AM28" s="4">
        <f t="shared" si="11"/>
        <v>1.4803829790494036</v>
      </c>
      <c r="AN28" s="4">
        <f t="shared" si="12"/>
        <v>0.80707087077453765</v>
      </c>
      <c r="AP28">
        <v>1999</v>
      </c>
      <c r="AQ28" s="9">
        <v>1.419</v>
      </c>
      <c r="AR28" s="9">
        <v>0.47399999999999998</v>
      </c>
      <c r="AS28" s="9">
        <v>4.1429999999999998</v>
      </c>
      <c r="AT28" s="9">
        <v>0.61799999999999999</v>
      </c>
      <c r="AU28" s="9">
        <v>0.29499999999999998</v>
      </c>
      <c r="AW28">
        <v>1999</v>
      </c>
      <c r="AX28" s="10">
        <f t="shared" si="13"/>
        <v>2.0153552958251466</v>
      </c>
      <c r="AY28" s="10">
        <f t="shared" si="14"/>
        <v>1.1947060494966382</v>
      </c>
      <c r="AZ28" s="10">
        <f t="shared" si="15"/>
        <v>2.9848895827943291</v>
      </c>
      <c r="BA28" s="10">
        <f t="shared" si="16"/>
        <v>0.30955731433316691</v>
      </c>
      <c r="BB28" s="10">
        <f t="shared" si="17"/>
        <v>0.19394157085862679</v>
      </c>
      <c r="BD28">
        <v>1999</v>
      </c>
      <c r="BE28" s="9">
        <v>3.0000000000000001E-3</v>
      </c>
      <c r="BF28" s="9">
        <v>0.192</v>
      </c>
      <c r="BG28" s="9">
        <v>0.505</v>
      </c>
      <c r="BH28" s="9">
        <v>0.78200000000000003</v>
      </c>
      <c r="BI28" s="9">
        <v>0.94299999999999995</v>
      </c>
      <c r="BJ28" s="9">
        <v>1</v>
      </c>
      <c r="BL28">
        <v>1999</v>
      </c>
      <c r="BM28" s="9">
        <v>0.318</v>
      </c>
      <c r="BN28" s="9">
        <v>0.73199999999999998</v>
      </c>
      <c r="BO28" s="9">
        <v>1.405</v>
      </c>
      <c r="BP28" s="9">
        <v>3.3050000000000002</v>
      </c>
      <c r="BQ28" s="9">
        <v>5.726</v>
      </c>
      <c r="BR28" s="9">
        <v>7.4029999999999996</v>
      </c>
      <c r="BT28">
        <v>1999</v>
      </c>
      <c r="BU28" s="4">
        <f t="shared" si="18"/>
        <v>122.10530160289119</v>
      </c>
      <c r="BV28" s="14">
        <f t="shared" si="19"/>
        <v>1.0464625920394737</v>
      </c>
    </row>
    <row r="29" spans="1:74">
      <c r="A29">
        <v>2000</v>
      </c>
      <c r="B29" s="3">
        <f t="shared" si="4"/>
        <v>431.89411678364553</v>
      </c>
      <c r="C29" s="4">
        <f t="shared" si="20"/>
        <v>73.033846872886514</v>
      </c>
      <c r="D29" s="4">
        <f t="shared" si="21"/>
        <v>7.49760095396213</v>
      </c>
      <c r="E29" s="4">
        <f t="shared" si="22"/>
        <v>12.553679572287054</v>
      </c>
      <c r="F29" s="4">
        <f t="shared" si="23"/>
        <v>1.7686020643654363</v>
      </c>
      <c r="G29" s="4">
        <f t="shared" si="24"/>
        <v>5.3500659705722668</v>
      </c>
      <c r="I29">
        <v>2000</v>
      </c>
      <c r="J29" s="8">
        <f t="shared" si="5"/>
        <v>0.14955790938099184</v>
      </c>
      <c r="K29" s="10">
        <f t="shared" si="6"/>
        <v>0.22454057978785233</v>
      </c>
      <c r="L29" s="10">
        <f t="shared" si="6"/>
        <v>0.88276375040572663</v>
      </c>
      <c r="M29" s="10">
        <f t="shared" si="6"/>
        <v>1.1073659983327167</v>
      </c>
      <c r="N29" s="10">
        <f t="shared" si="6"/>
        <v>0.88597663555433992</v>
      </c>
      <c r="O29" s="10">
        <f t="shared" si="6"/>
        <v>0.6608778748686468</v>
      </c>
      <c r="P29" s="10">
        <f t="shared" si="6"/>
        <v>0.14955790938099184</v>
      </c>
      <c r="R29">
        <v>2000</v>
      </c>
      <c r="S29" s="9">
        <v>1.0329999999999999</v>
      </c>
      <c r="T29" s="9">
        <v>0.79</v>
      </c>
      <c r="U29" s="9">
        <v>0.32200000000000001</v>
      </c>
      <c r="V29" s="9">
        <v>0.2</v>
      </c>
      <c r="W29" s="9">
        <v>0.2</v>
      </c>
      <c r="X29" s="9">
        <v>0.2</v>
      </c>
      <c r="Z29">
        <v>2000</v>
      </c>
      <c r="AA29" s="2">
        <v>45.118000000000002</v>
      </c>
      <c r="AB29" s="2">
        <v>27.965</v>
      </c>
      <c r="AC29" s="2">
        <v>6.31</v>
      </c>
      <c r="AD29" s="2">
        <v>6.5289999999999999</v>
      </c>
      <c r="AE29" s="2">
        <v>0.996</v>
      </c>
      <c r="AF29" s="2">
        <v>0.57299999999999995</v>
      </c>
      <c r="AH29">
        <v>2000</v>
      </c>
      <c r="AI29" s="4">
        <f t="shared" si="7"/>
        <v>55.188586668202809</v>
      </c>
      <c r="AJ29" s="4">
        <f t="shared" si="8"/>
        <v>31.306592531656449</v>
      </c>
      <c r="AK29" s="4">
        <f t="shared" si="9"/>
        <v>4.417654269397139</v>
      </c>
      <c r="AL29" s="4">
        <f t="shared" si="10"/>
        <v>6.7844015894149976</v>
      </c>
      <c r="AM29" s="4">
        <f t="shared" si="11"/>
        <v>0.7836877660004874</v>
      </c>
      <c r="AN29" s="4">
        <f t="shared" si="12"/>
        <v>0.67526129180686367</v>
      </c>
      <c r="AP29">
        <v>2000</v>
      </c>
      <c r="AQ29" s="9">
        <v>3.5920000000000001</v>
      </c>
      <c r="AR29" s="9">
        <v>2.0790000000000002</v>
      </c>
      <c r="AS29" s="9">
        <v>0.505</v>
      </c>
      <c r="AT29" s="9">
        <v>0.96299999999999997</v>
      </c>
      <c r="AU29" s="9">
        <v>0.17399999999999999</v>
      </c>
      <c r="AW29">
        <v>2000</v>
      </c>
      <c r="AX29" s="10">
        <f t="shared" si="13"/>
        <v>3.3199766358589158</v>
      </c>
      <c r="AY29" s="10">
        <f t="shared" si="14"/>
        <v>2.0537498515923036</v>
      </c>
      <c r="AZ29" s="10">
        <f t="shared" si="15"/>
        <v>0.39117382537193907</v>
      </c>
      <c r="BA29" s="10">
        <f t="shared" si="16"/>
        <v>0.68395210415741514</v>
      </c>
      <c r="BB29" s="10">
        <f t="shared" si="17"/>
        <v>0.10921160750452877</v>
      </c>
      <c r="BD29">
        <v>2000</v>
      </c>
      <c r="BE29" s="9">
        <v>4.0000000000000001E-3</v>
      </c>
      <c r="BF29" s="9">
        <v>0.21299999999999999</v>
      </c>
      <c r="BG29" s="9">
        <v>0.52400000000000002</v>
      </c>
      <c r="BH29" s="9">
        <v>0.79</v>
      </c>
      <c r="BI29" s="9">
        <v>0.94599999999999995</v>
      </c>
      <c r="BJ29" s="9">
        <v>1</v>
      </c>
      <c r="BL29">
        <v>2000</v>
      </c>
      <c r="BM29" s="9">
        <v>0.35399999999999998</v>
      </c>
      <c r="BN29" s="9">
        <v>0.90300000000000002</v>
      </c>
      <c r="BO29" s="9">
        <v>1.7470000000000001</v>
      </c>
      <c r="BP29" s="9">
        <v>3.2160000000000002</v>
      </c>
      <c r="BQ29" s="9">
        <v>4.9029999999999996</v>
      </c>
      <c r="BR29" s="9">
        <v>7.4880000000000004</v>
      </c>
      <c r="BT29">
        <v>2000</v>
      </c>
      <c r="BU29" s="4">
        <f t="shared" si="18"/>
        <v>101.68120474713214</v>
      </c>
      <c r="BV29" s="14">
        <f t="shared" si="19"/>
        <v>0.95870212809759447</v>
      </c>
    </row>
    <row r="30" spans="1:74">
      <c r="A30">
        <v>2001</v>
      </c>
      <c r="B30" s="3">
        <f t="shared" si="4"/>
        <v>154.78478972961759</v>
      </c>
      <c r="C30" s="4">
        <f t="shared" si="20"/>
        <v>122.81017595666746</v>
      </c>
      <c r="D30" s="4">
        <f t="shared" si="21"/>
        <v>13.710462658697294</v>
      </c>
      <c r="E30" s="4">
        <f t="shared" si="22"/>
        <v>1.7953807173169312</v>
      </c>
      <c r="F30" s="4">
        <f t="shared" si="23"/>
        <v>4.2377699685167771</v>
      </c>
      <c r="G30" s="4">
        <f t="shared" si="24"/>
        <v>4.5195434896853763</v>
      </c>
      <c r="I30">
        <v>2001</v>
      </c>
      <c r="J30" s="8">
        <f t="shared" si="5"/>
        <v>9.4742712218209749E-2</v>
      </c>
      <c r="K30" s="10">
        <f t="shared" si="6"/>
        <v>0.14224311920513005</v>
      </c>
      <c r="L30" s="10">
        <f t="shared" si="6"/>
        <v>0.55921771244006835</v>
      </c>
      <c r="M30" s="10">
        <f t="shared" si="6"/>
        <v>0.70149989749456432</v>
      </c>
      <c r="N30" s="10">
        <f t="shared" si="6"/>
        <v>0.56125302741795957</v>
      </c>
      <c r="O30" s="10">
        <f t="shared" si="6"/>
        <v>0.41865630891213917</v>
      </c>
      <c r="P30" s="10">
        <f t="shared" si="6"/>
        <v>9.4742712218209749E-2</v>
      </c>
      <c r="R30">
        <v>2001</v>
      </c>
      <c r="S30" s="9">
        <v>1.038</v>
      </c>
      <c r="T30" s="9">
        <v>0.81100000000000005</v>
      </c>
      <c r="U30" s="9">
        <v>0.33500000000000002</v>
      </c>
      <c r="V30" s="9">
        <v>0.2</v>
      </c>
      <c r="W30" s="9">
        <v>0.2</v>
      </c>
      <c r="X30" s="9">
        <v>0.2</v>
      </c>
      <c r="Z30">
        <v>2001</v>
      </c>
      <c r="AA30" s="2">
        <v>7.6239999999999997</v>
      </c>
      <c r="AB30" s="2">
        <v>53.402999999999999</v>
      </c>
      <c r="AC30" s="2">
        <v>6.7969999999999997</v>
      </c>
      <c r="AD30" s="2">
        <v>1.1140000000000001</v>
      </c>
      <c r="AE30" s="2">
        <v>1.0529999999999999</v>
      </c>
      <c r="AF30" s="2">
        <v>0.27</v>
      </c>
      <c r="AH30">
        <v>2001</v>
      </c>
      <c r="AI30" s="4">
        <f t="shared" si="7"/>
        <v>12.923894870549985</v>
      </c>
      <c r="AJ30" s="4">
        <f t="shared" si="8"/>
        <v>37.388191334999696</v>
      </c>
      <c r="AK30" s="4">
        <f t="shared" si="9"/>
        <v>5.9879225894466055</v>
      </c>
      <c r="AL30" s="4">
        <f t="shared" si="10"/>
        <v>0.70541971244521851</v>
      </c>
      <c r="AM30" s="4">
        <f t="shared" si="11"/>
        <v>1.3229985988848476</v>
      </c>
      <c r="AN30" s="4">
        <f t="shared" si="12"/>
        <v>0.37085889837941044</v>
      </c>
      <c r="AP30">
        <v>2001</v>
      </c>
      <c r="AQ30" s="9">
        <v>0.877</v>
      </c>
      <c r="AR30" s="9">
        <v>3.72</v>
      </c>
      <c r="AS30" s="9">
        <v>0.86199999999999999</v>
      </c>
      <c r="AT30" s="9">
        <v>0.161</v>
      </c>
      <c r="AU30" s="9">
        <v>0.151</v>
      </c>
      <c r="AW30">
        <v>2001</v>
      </c>
      <c r="AX30" s="10">
        <f t="shared" si="13"/>
        <v>1.1898330297147603</v>
      </c>
      <c r="AY30" s="10">
        <f t="shared" si="14"/>
        <v>3.4534861772243102</v>
      </c>
      <c r="AZ30" s="10">
        <f t="shared" si="15"/>
        <v>0.71531869444019436</v>
      </c>
      <c r="BA30" s="10">
        <f t="shared" si="16"/>
        <v>9.781629460125317E-2</v>
      </c>
      <c r="BB30" s="10">
        <f t="shared" si="17"/>
        <v>0.26168332595619143</v>
      </c>
      <c r="BD30">
        <v>2001</v>
      </c>
      <c r="BE30" s="9">
        <v>6.0000000000000001E-3</v>
      </c>
      <c r="BF30" s="9">
        <v>0.23499999999999999</v>
      </c>
      <c r="BG30" s="9">
        <v>0.55200000000000005</v>
      </c>
      <c r="BH30" s="9">
        <v>0.79900000000000004</v>
      </c>
      <c r="BI30" s="9">
        <v>0.94799999999999995</v>
      </c>
      <c r="BJ30" s="9">
        <v>1</v>
      </c>
      <c r="BL30">
        <v>2001</v>
      </c>
      <c r="BM30" s="9">
        <v>0.372</v>
      </c>
      <c r="BN30" s="9">
        <v>0.60599999999999998</v>
      </c>
      <c r="BO30" s="9">
        <v>2.093</v>
      </c>
      <c r="BP30" s="9">
        <v>3.6629999999999998</v>
      </c>
      <c r="BQ30" s="9">
        <v>5.8710000000000004</v>
      </c>
      <c r="BR30" s="9">
        <v>7.3330000000000002</v>
      </c>
      <c r="BT30">
        <v>2001</v>
      </c>
      <c r="BU30" s="4">
        <f t="shared" si="18"/>
        <v>95.657677695168658</v>
      </c>
      <c r="BV30" s="14">
        <f t="shared" si="19"/>
        <v>0.60732354578419745</v>
      </c>
    </row>
    <row r="31" spans="1:74">
      <c r="A31">
        <v>2002</v>
      </c>
      <c r="B31" s="3">
        <f t="shared" si="4"/>
        <v>213.35570449664664</v>
      </c>
      <c r="C31" s="4">
        <f t="shared" si="20"/>
        <v>47.550513094414441</v>
      </c>
      <c r="D31" s="4">
        <f t="shared" si="21"/>
        <v>31.200127019232884</v>
      </c>
      <c r="E31" s="4">
        <f t="shared" si="22"/>
        <v>4.8630185288642105</v>
      </c>
      <c r="F31" s="4">
        <f t="shared" si="23"/>
        <v>0.83858785301879635</v>
      </c>
      <c r="G31" s="4">
        <f t="shared" si="24"/>
        <v>5.6485587924811673</v>
      </c>
      <c r="I31">
        <v>2002</v>
      </c>
      <c r="J31" s="8">
        <f t="shared" si="5"/>
        <v>0.14497820026172781</v>
      </c>
      <c r="K31" s="10">
        <f t="shared" si="6"/>
        <v>0.21766477799872974</v>
      </c>
      <c r="L31" s="10">
        <f t="shared" si="6"/>
        <v>0.85573207274573759</v>
      </c>
      <c r="M31" s="10">
        <f t="shared" si="6"/>
        <v>1.0734566305037772</v>
      </c>
      <c r="N31" s="10">
        <f t="shared" si="6"/>
        <v>0.85884657406781073</v>
      </c>
      <c r="O31" s="10">
        <f t="shared" si="6"/>
        <v>0.64064070758820846</v>
      </c>
      <c r="P31" s="10">
        <f t="shared" si="6"/>
        <v>0.14497820026172781</v>
      </c>
      <c r="R31">
        <v>2002</v>
      </c>
      <c r="S31" s="9">
        <v>1.0469999999999999</v>
      </c>
      <c r="T31" s="9">
        <v>0.83399999999999996</v>
      </c>
      <c r="U31" s="9">
        <v>0.34799999999999998</v>
      </c>
      <c r="V31" s="9">
        <v>0.2</v>
      </c>
      <c r="W31" s="9">
        <v>0.2</v>
      </c>
      <c r="X31" s="9">
        <v>0.2</v>
      </c>
      <c r="Z31">
        <v>2002</v>
      </c>
      <c r="AA31" s="2">
        <v>30.692</v>
      </c>
      <c r="AB31" s="2">
        <v>21.265000000000001</v>
      </c>
      <c r="AC31" s="2">
        <v>17.012</v>
      </c>
      <c r="AD31" s="2">
        <v>2.8050000000000002</v>
      </c>
      <c r="AE31" s="2">
        <v>0.39500000000000002</v>
      </c>
      <c r="AF31" s="2">
        <v>0.503</v>
      </c>
      <c r="AH31">
        <v>2002</v>
      </c>
      <c r="AI31" s="4">
        <f t="shared" si="7"/>
        <v>26.353567315622069</v>
      </c>
      <c r="AJ31" s="4">
        <f t="shared" si="8"/>
        <v>19.636424150520632</v>
      </c>
      <c r="AK31" s="4">
        <f t="shared" si="9"/>
        <v>17.874822502028991</v>
      </c>
      <c r="AL31" s="4">
        <f t="shared" si="10"/>
        <v>2.5763072112921095</v>
      </c>
      <c r="AM31" s="4">
        <f t="shared" si="11"/>
        <v>0.36335702267272146</v>
      </c>
      <c r="AN31" s="4">
        <f t="shared" si="12"/>
        <v>0.69259717928754416</v>
      </c>
      <c r="AP31">
        <v>2002</v>
      </c>
      <c r="AQ31" s="9">
        <v>2.9510000000000001</v>
      </c>
      <c r="AR31" s="9">
        <v>1.5049999999999999</v>
      </c>
      <c r="AS31" s="9">
        <v>1.571</v>
      </c>
      <c r="AT31" s="9">
        <v>0.249</v>
      </c>
      <c r="AU31" s="9">
        <v>5.7000000000000002E-2</v>
      </c>
      <c r="AW31">
        <v>2002</v>
      </c>
      <c r="AX31" s="10">
        <f t="shared" si="13"/>
        <v>1.640068541176545</v>
      </c>
      <c r="AY31" s="10">
        <f t="shared" si="14"/>
        <v>1.3371452195413003</v>
      </c>
      <c r="AZ31" s="10">
        <f t="shared" si="15"/>
        <v>1.6278104307157244</v>
      </c>
      <c r="BA31" s="10">
        <f t="shared" si="16"/>
        <v>0.26494795698909368</v>
      </c>
      <c r="BB31" s="10">
        <f t="shared" si="17"/>
        <v>5.1783003823878189E-2</v>
      </c>
      <c r="BD31">
        <v>2002</v>
      </c>
      <c r="BE31" s="9">
        <v>8.0000000000000002E-3</v>
      </c>
      <c r="BF31" s="9">
        <v>0.25800000000000001</v>
      </c>
      <c r="BG31" s="9">
        <v>0.58799999999999997</v>
      </c>
      <c r="BH31" s="9">
        <v>0.80900000000000005</v>
      </c>
      <c r="BI31" s="9">
        <v>0.95</v>
      </c>
      <c r="BJ31" s="9">
        <v>1</v>
      </c>
      <c r="BL31">
        <v>2002</v>
      </c>
      <c r="BM31" s="9">
        <v>0.29799999999999999</v>
      </c>
      <c r="BN31" s="9">
        <v>0.57199999999999995</v>
      </c>
      <c r="BO31" s="9">
        <v>1.5760000000000001</v>
      </c>
      <c r="BP31" s="9">
        <v>3.726</v>
      </c>
      <c r="BQ31" s="9">
        <v>5.5369999999999999</v>
      </c>
      <c r="BR31" s="9">
        <v>8.0060000000000002</v>
      </c>
      <c r="BT31">
        <v>2002</v>
      </c>
      <c r="BU31" s="4">
        <f t="shared" si="18"/>
        <v>100.73095950898661</v>
      </c>
      <c r="BV31" s="14">
        <f t="shared" si="19"/>
        <v>0.92934509243910846</v>
      </c>
    </row>
    <row r="32" spans="1:74">
      <c r="A32">
        <v>2003</v>
      </c>
      <c r="B32" s="3">
        <f t="shared" si="4"/>
        <v>116.47249010425607</v>
      </c>
      <c r="C32" s="4">
        <f t="shared" si="20"/>
        <v>60.237553433729786</v>
      </c>
      <c r="D32" s="4">
        <f t="shared" si="21"/>
        <v>8.7763491499569106</v>
      </c>
      <c r="E32" s="4">
        <f t="shared" si="22"/>
        <v>7.530530835674889</v>
      </c>
      <c r="F32" s="4">
        <f t="shared" si="23"/>
        <v>1.6867654624958492</v>
      </c>
      <c r="G32" s="4">
        <f t="shared" si="24"/>
        <v>4.3623068354325998</v>
      </c>
      <c r="I32">
        <v>2003</v>
      </c>
      <c r="J32" s="8">
        <f t="shared" si="5"/>
        <v>7.4895713950308543E-2</v>
      </c>
      <c r="K32" s="10">
        <f t="shared" si="6"/>
        <v>0.11244558782368755</v>
      </c>
      <c r="L32" s="10">
        <f t="shared" si="6"/>
        <v>0.44207104532106961</v>
      </c>
      <c r="M32" s="10">
        <f t="shared" si="6"/>
        <v>0.55454751535839486</v>
      </c>
      <c r="N32" s="10">
        <f t="shared" si="6"/>
        <v>0.44367999618192139</v>
      </c>
      <c r="O32" s="10">
        <f t="shared" si="6"/>
        <v>0.33095488213972596</v>
      </c>
      <c r="P32" s="10">
        <f t="shared" si="6"/>
        <v>7.4895713950308543E-2</v>
      </c>
      <c r="R32">
        <v>2003</v>
      </c>
      <c r="S32" s="9">
        <v>1.0609999999999999</v>
      </c>
      <c r="T32" s="9">
        <v>0.85699999999999998</v>
      </c>
      <c r="U32" s="9">
        <v>0.35899999999999999</v>
      </c>
      <c r="V32" s="9">
        <v>0.2</v>
      </c>
      <c r="W32" s="9">
        <v>0.2</v>
      </c>
      <c r="X32" s="9">
        <v>0.2</v>
      </c>
      <c r="Z32">
        <v>2003</v>
      </c>
      <c r="AA32" s="2">
        <v>6.1349999999999998</v>
      </c>
      <c r="AB32" s="2">
        <v>14.975</v>
      </c>
      <c r="AC32" s="2">
        <v>4.3280000000000003</v>
      </c>
      <c r="AD32" s="2">
        <v>3.1269999999999998</v>
      </c>
      <c r="AE32" s="2">
        <v>0.39700000000000002</v>
      </c>
      <c r="AF32" s="2">
        <v>0.152</v>
      </c>
      <c r="AH32">
        <v>2003</v>
      </c>
      <c r="AI32" s="4">
        <f t="shared" si="7"/>
        <v>7.7089045080741228</v>
      </c>
      <c r="AJ32" s="4">
        <f t="shared" si="8"/>
        <v>14.906966394641913</v>
      </c>
      <c r="AK32" s="4">
        <f t="shared" si="9"/>
        <v>3.1906319062092057</v>
      </c>
      <c r="AL32" s="4">
        <f t="shared" si="10"/>
        <v>2.4637340665967251</v>
      </c>
      <c r="AM32" s="4">
        <f t="shared" si="11"/>
        <v>0.43312929698009195</v>
      </c>
      <c r="AN32" s="4">
        <f t="shared" si="12"/>
        <v>0.28565834197422846</v>
      </c>
      <c r="AP32">
        <v>2003</v>
      </c>
      <c r="AQ32" s="9">
        <v>0.36</v>
      </c>
      <c r="AR32" s="9">
        <v>1.917</v>
      </c>
      <c r="AS32" s="9">
        <v>0.70599999999999996</v>
      </c>
      <c r="AT32" s="9">
        <v>0.48</v>
      </c>
      <c r="AU32" s="9">
        <v>0.159</v>
      </c>
      <c r="AW32">
        <v>2003</v>
      </c>
      <c r="AX32" s="10">
        <f t="shared" si="13"/>
        <v>0.8953258005599245</v>
      </c>
      <c r="AY32" s="10">
        <f t="shared" si="14"/>
        <v>1.6939114085024849</v>
      </c>
      <c r="AZ32" s="10">
        <f t="shared" si="15"/>
        <v>0.45789020926409663</v>
      </c>
      <c r="BA32" s="10">
        <f t="shared" si="16"/>
        <v>0.41027990087083338</v>
      </c>
      <c r="BB32" s="10">
        <f t="shared" si="17"/>
        <v>0.10415817744077248</v>
      </c>
      <c r="BD32">
        <v>2003</v>
      </c>
      <c r="BE32" s="9">
        <v>1.0999999999999999E-2</v>
      </c>
      <c r="BF32" s="9">
        <v>0.27900000000000003</v>
      </c>
      <c r="BG32" s="9">
        <v>0.629</v>
      </c>
      <c r="BH32" s="9">
        <v>0.82</v>
      </c>
      <c r="BI32" s="9">
        <v>0.95099999999999996</v>
      </c>
      <c r="BJ32" s="9">
        <v>1</v>
      </c>
      <c r="BL32">
        <v>2003</v>
      </c>
      <c r="BM32" s="9">
        <v>0.28499999999999998</v>
      </c>
      <c r="BN32" s="9">
        <v>0.78100000000000003</v>
      </c>
      <c r="BO32" s="9">
        <v>1.645</v>
      </c>
      <c r="BP32" s="9">
        <v>3.298</v>
      </c>
      <c r="BQ32" s="9">
        <v>5.7569999999999997</v>
      </c>
      <c r="BR32" s="9">
        <v>6.694</v>
      </c>
      <c r="BT32">
        <v>2003</v>
      </c>
      <c r="BU32" s="4">
        <f t="shared" si="18"/>
        <v>81.373208624467622</v>
      </c>
      <c r="BV32" s="14">
        <f t="shared" si="19"/>
        <v>0.48009951895379527</v>
      </c>
    </row>
    <row r="33" spans="1:74">
      <c r="A33">
        <v>2004</v>
      </c>
      <c r="B33" s="3">
        <f t="shared" si="4"/>
        <v>231.47389944433218</v>
      </c>
      <c r="C33" s="4">
        <f t="shared" si="20"/>
        <v>36.02486955254858</v>
      </c>
      <c r="D33" s="4">
        <f t="shared" si="21"/>
        <v>16.431905853285187</v>
      </c>
      <c r="E33" s="4">
        <f t="shared" si="22"/>
        <v>3.5201830512649774</v>
      </c>
      <c r="F33" s="4">
        <f t="shared" si="23"/>
        <v>3.9562062138138585</v>
      </c>
      <c r="G33" s="4">
        <f t="shared" si="24"/>
        <v>4.305723176216226</v>
      </c>
      <c r="I33">
        <v>2004</v>
      </c>
      <c r="J33" s="8">
        <f t="shared" si="5"/>
        <v>9.7738420755742558E-2</v>
      </c>
      <c r="K33" s="10">
        <f t="shared" si="6"/>
        <v>0.14674076252387602</v>
      </c>
      <c r="L33" s="10">
        <f t="shared" si="6"/>
        <v>0.57689984583348297</v>
      </c>
      <c r="M33" s="10">
        <f t="shared" si="6"/>
        <v>0.72368090944578167</v>
      </c>
      <c r="N33" s="10">
        <f t="shared" si="6"/>
        <v>0.57899951626746249</v>
      </c>
      <c r="O33" s="10">
        <f t="shared" si="6"/>
        <v>0.43189397384209682</v>
      </c>
      <c r="P33" s="10">
        <f t="shared" si="6"/>
        <v>9.7738420755742558E-2</v>
      </c>
      <c r="R33">
        <v>2004</v>
      </c>
      <c r="S33" s="9">
        <v>1.077</v>
      </c>
      <c r="T33" s="9">
        <v>0.88</v>
      </c>
      <c r="U33" s="9">
        <v>0.36599999999999999</v>
      </c>
      <c r="V33" s="9">
        <v>0.2</v>
      </c>
      <c r="W33" s="9">
        <v>0.2</v>
      </c>
      <c r="X33" s="9">
        <v>0.2</v>
      </c>
      <c r="Z33">
        <v>2004</v>
      </c>
      <c r="AA33" s="2">
        <v>21.806999999999999</v>
      </c>
      <c r="AB33" s="2">
        <v>12.452</v>
      </c>
      <c r="AC33" s="2">
        <v>7.46</v>
      </c>
      <c r="AD33" s="2">
        <v>1.65</v>
      </c>
      <c r="AE33" s="2">
        <v>0.94399999999999995</v>
      </c>
      <c r="AF33" s="2">
        <v>0.21099999999999999</v>
      </c>
      <c r="AH33">
        <v>2004</v>
      </c>
      <c r="AI33" s="4">
        <f t="shared" si="7"/>
        <v>19.592480527953896</v>
      </c>
      <c r="AJ33" s="4">
        <f t="shared" si="8"/>
        <v>10.941897684805419</v>
      </c>
      <c r="AK33" s="4">
        <f t="shared" si="9"/>
        <v>7.2425576231013524</v>
      </c>
      <c r="AL33" s="4">
        <f t="shared" si="10"/>
        <v>1.4158328693449926</v>
      </c>
      <c r="AM33" s="4">
        <f t="shared" si="11"/>
        <v>1.2666118152598824</v>
      </c>
      <c r="AN33" s="4">
        <f t="shared" si="12"/>
        <v>0.36396640939839775</v>
      </c>
      <c r="AP33">
        <v>2004</v>
      </c>
      <c r="AQ33" s="9">
        <v>2.7480000000000002</v>
      </c>
      <c r="AR33" s="9">
        <v>1.2130000000000001</v>
      </c>
      <c r="AS33" s="9">
        <v>1.1339999999999999</v>
      </c>
      <c r="AT33" s="9">
        <v>0.191</v>
      </c>
      <c r="AU33" s="9">
        <v>0.188</v>
      </c>
      <c r="AW33">
        <v>2004</v>
      </c>
      <c r="AX33" s="10">
        <f t="shared" si="13"/>
        <v>1.779343380941</v>
      </c>
      <c r="AY33" s="10">
        <f t="shared" si="14"/>
        <v>1.0130381140397759</v>
      </c>
      <c r="AZ33" s="10">
        <f t="shared" si="15"/>
        <v>0.8573050913551713</v>
      </c>
      <c r="BA33" s="10">
        <f t="shared" si="16"/>
        <v>0.19178732347501867</v>
      </c>
      <c r="BB33" s="10">
        <f t="shared" si="17"/>
        <v>0.24429669564195536</v>
      </c>
      <c r="BD33">
        <v>2004</v>
      </c>
      <c r="BE33" s="9">
        <v>1.6E-2</v>
      </c>
      <c r="BF33" s="9">
        <v>0.29799999999999999</v>
      </c>
      <c r="BG33" s="9">
        <v>0.67100000000000004</v>
      </c>
      <c r="BH33" s="9">
        <v>0.83</v>
      </c>
      <c r="BI33" s="9">
        <v>0.95099999999999996</v>
      </c>
      <c r="BJ33" s="9">
        <v>1</v>
      </c>
      <c r="BL33">
        <v>2004</v>
      </c>
      <c r="BM33" s="9">
        <v>0.26900000000000002</v>
      </c>
      <c r="BN33" s="9">
        <v>0.496</v>
      </c>
      <c r="BO33" s="9">
        <v>1.712</v>
      </c>
      <c r="BP33" s="9">
        <v>3.0750000000000002</v>
      </c>
      <c r="BQ33" s="9">
        <v>5.1749999999999998</v>
      </c>
      <c r="BR33" s="9">
        <v>7.4489999999999998</v>
      </c>
      <c r="BT33">
        <v>2004</v>
      </c>
      <c r="BU33" s="4">
        <f t="shared" si="18"/>
        <v>85.725103592849138</v>
      </c>
      <c r="BV33" s="14">
        <f t="shared" si="19"/>
        <v>0.62652675718224238</v>
      </c>
    </row>
    <row r="34" spans="1:74">
      <c r="A34">
        <v>2005</v>
      </c>
      <c r="B34" s="3">
        <f t="shared" si="4"/>
        <v>189.85855332817229</v>
      </c>
      <c r="C34" s="4">
        <f t="shared" si="20"/>
        <v>68.082918992589171</v>
      </c>
      <c r="D34" s="4">
        <f t="shared" si="21"/>
        <v>8.3922585105271548</v>
      </c>
      <c r="E34" s="4">
        <f t="shared" si="22"/>
        <v>5.5264409246903883</v>
      </c>
      <c r="F34" s="4">
        <f t="shared" si="23"/>
        <v>1.6152883331391079</v>
      </c>
      <c r="G34" s="4">
        <f t="shared" si="24"/>
        <v>5.3000363215962922</v>
      </c>
      <c r="I34">
        <v>2005</v>
      </c>
      <c r="J34" s="8">
        <f t="shared" si="5"/>
        <v>9.4021173291484447E-2</v>
      </c>
      <c r="K34" s="10">
        <f t="shared" si="6"/>
        <v>0.14115982799293691</v>
      </c>
      <c r="L34" s="10">
        <f t="shared" si="6"/>
        <v>0.55495883765600629</v>
      </c>
      <c r="M34" s="10">
        <f t="shared" si="6"/>
        <v>0.69615743398169427</v>
      </c>
      <c r="N34" s="10">
        <f t="shared" si="6"/>
        <v>0.55697865213839437</v>
      </c>
      <c r="O34" s="10">
        <f t="shared" si="6"/>
        <v>0.41546791777653919</v>
      </c>
      <c r="P34" s="10">
        <f t="shared" si="6"/>
        <v>9.4021173291484447E-2</v>
      </c>
      <c r="R34">
        <v>2005</v>
      </c>
      <c r="S34" s="9">
        <v>1.0940000000000001</v>
      </c>
      <c r="T34" s="9">
        <v>0.89900000000000002</v>
      </c>
      <c r="U34" s="9">
        <v>0.36899999999999999</v>
      </c>
      <c r="V34" s="9">
        <v>0.2</v>
      </c>
      <c r="W34" s="9">
        <v>0.2</v>
      </c>
      <c r="X34" s="9">
        <v>0.2</v>
      </c>
      <c r="Z34">
        <v>2005</v>
      </c>
      <c r="AA34" s="2">
        <v>11.222</v>
      </c>
      <c r="AB34" s="2">
        <v>16.478000000000002</v>
      </c>
      <c r="AC34" s="2">
        <v>4.8310000000000004</v>
      </c>
      <c r="AD34" s="2">
        <v>1.863</v>
      </c>
      <c r="AE34" s="2">
        <v>0.54600000000000004</v>
      </c>
      <c r="AF34" s="2">
        <v>0.43099999999999999</v>
      </c>
      <c r="AH34">
        <v>2005</v>
      </c>
      <c r="AI34" s="4">
        <f t="shared" si="7"/>
        <v>15.388420024659151</v>
      </c>
      <c r="AJ34" s="4">
        <f t="shared" si="8"/>
        <v>19.914879094826141</v>
      </c>
      <c r="AK34" s="4">
        <f t="shared" si="9"/>
        <v>3.5944313053250423</v>
      </c>
      <c r="AL34" s="4">
        <f t="shared" si="10"/>
        <v>2.158878843662317</v>
      </c>
      <c r="AM34" s="4">
        <f t="shared" si="11"/>
        <v>0.50115666336389497</v>
      </c>
      <c r="AN34" s="4">
        <f t="shared" si="12"/>
        <v>0.43173955267969649</v>
      </c>
      <c r="AP34">
        <v>2005</v>
      </c>
      <c r="AQ34" s="9">
        <v>1.1000000000000001</v>
      </c>
      <c r="AR34" s="9">
        <v>1.446</v>
      </c>
      <c r="AS34" s="9">
        <v>0.48399999999999999</v>
      </c>
      <c r="AT34" s="9">
        <v>0.40400000000000003</v>
      </c>
      <c r="AU34" s="9">
        <v>7.0000000000000007E-2</v>
      </c>
      <c r="AW34">
        <v>2005</v>
      </c>
      <c r="AX34" s="10">
        <f t="shared" si="13"/>
        <v>1.4594455832406339</v>
      </c>
      <c r="AY34" s="10">
        <f t="shared" si="14"/>
        <v>1.9145271783418865</v>
      </c>
      <c r="AZ34" s="10">
        <f t="shared" si="15"/>
        <v>0.43785097196167744</v>
      </c>
      <c r="BA34" s="10">
        <f t="shared" si="16"/>
        <v>0.30109266985655797</v>
      </c>
      <c r="BB34" s="10">
        <f t="shared" si="17"/>
        <v>9.9744447323557195E-2</v>
      </c>
      <c r="BD34">
        <v>2005</v>
      </c>
      <c r="BE34" s="9">
        <v>2.1000000000000001E-2</v>
      </c>
      <c r="BF34" s="9">
        <v>0.315</v>
      </c>
      <c r="BG34" s="9">
        <v>0.71</v>
      </c>
      <c r="BH34" s="9">
        <v>0.84099999999999997</v>
      </c>
      <c r="BI34" s="9">
        <v>0.95199999999999996</v>
      </c>
      <c r="BJ34" s="9">
        <v>1</v>
      </c>
      <c r="BL34">
        <v>2005</v>
      </c>
      <c r="BM34" s="9">
        <v>0.34200000000000003</v>
      </c>
      <c r="BN34" s="9">
        <v>0.86</v>
      </c>
      <c r="BO34" s="9">
        <v>1.5289999999999999</v>
      </c>
      <c r="BP34" s="9">
        <v>3.5329999999999999</v>
      </c>
      <c r="BQ34" s="9">
        <v>5.1239999999999997</v>
      </c>
      <c r="BR34" s="9">
        <v>7.2009999999999996</v>
      </c>
      <c r="BT34">
        <v>2005</v>
      </c>
      <c r="BU34" s="4">
        <f t="shared" si="18"/>
        <v>91.383248553055068</v>
      </c>
      <c r="BV34" s="14">
        <f t="shared" si="19"/>
        <v>0.60269830792536494</v>
      </c>
    </row>
    <row r="35" spans="1:74">
      <c r="A35">
        <v>2006</v>
      </c>
      <c r="B35" s="3">
        <f t="shared" si="4"/>
        <v>377.45217461537879</v>
      </c>
      <c r="C35" s="4">
        <f t="shared" si="20"/>
        <v>55.208642648966105</v>
      </c>
      <c r="D35" s="4">
        <f t="shared" si="21"/>
        <v>15.907131355666335</v>
      </c>
      <c r="E35" s="4">
        <f t="shared" si="22"/>
        <v>2.8925898452002698</v>
      </c>
      <c r="F35" s="4">
        <f t="shared" si="23"/>
        <v>2.5923514565727941</v>
      </c>
      <c r="G35" s="4">
        <f t="shared" si="24"/>
        <v>4.8227912386724823</v>
      </c>
      <c r="I35">
        <v>2006</v>
      </c>
      <c r="J35" s="8">
        <f t="shared" si="5"/>
        <v>9.1781324996685232E-2</v>
      </c>
      <c r="K35" s="10">
        <f t="shared" si="6"/>
        <v>0.13779700461012379</v>
      </c>
      <c r="L35" s="10">
        <f t="shared" si="6"/>
        <v>0.54173816019908982</v>
      </c>
      <c r="M35" s="10">
        <f t="shared" si="6"/>
        <v>0.67957300957144362</v>
      </c>
      <c r="N35" s="10">
        <f t="shared" si="6"/>
        <v>0.5437098570302531</v>
      </c>
      <c r="O35" s="10">
        <f t="shared" si="6"/>
        <v>0.4055703056260232</v>
      </c>
      <c r="P35" s="10">
        <f t="shared" si="6"/>
        <v>9.1781324996685232E-2</v>
      </c>
      <c r="R35">
        <v>2006</v>
      </c>
      <c r="S35" s="9">
        <v>1.1100000000000001</v>
      </c>
      <c r="T35" s="9">
        <v>0.91400000000000003</v>
      </c>
      <c r="U35" s="9">
        <v>0.36799999999999999</v>
      </c>
      <c r="V35" s="9">
        <v>0.2</v>
      </c>
      <c r="W35" s="9">
        <v>0.2</v>
      </c>
      <c r="X35" s="9">
        <v>0.2</v>
      </c>
      <c r="Z35">
        <v>2006</v>
      </c>
      <c r="AA35" s="2">
        <v>28.177</v>
      </c>
      <c r="AB35" s="2">
        <v>39.743000000000002</v>
      </c>
      <c r="AC35" s="2">
        <v>6.375</v>
      </c>
      <c r="AD35" s="2">
        <v>1.02</v>
      </c>
      <c r="AE35" s="2">
        <v>0.52400000000000002</v>
      </c>
      <c r="AF35" s="2">
        <v>0.33600000000000002</v>
      </c>
      <c r="AH35">
        <v>2006</v>
      </c>
      <c r="AI35" s="4">
        <f t="shared" si="7"/>
        <v>29.714200565190875</v>
      </c>
      <c r="AJ35" s="4">
        <f t="shared" si="8"/>
        <v>15.753584889349185</v>
      </c>
      <c r="AK35" s="4">
        <f t="shared" si="9"/>
        <v>6.6993115723305765</v>
      </c>
      <c r="AL35" s="4">
        <f t="shared" si="10"/>
        <v>1.1094878372636443</v>
      </c>
      <c r="AM35" s="4">
        <f t="shared" si="11"/>
        <v>0.78863833480839196</v>
      </c>
      <c r="AN35" s="4">
        <f t="shared" si="12"/>
        <v>0.38391296485116044</v>
      </c>
      <c r="AP35">
        <v>2006</v>
      </c>
      <c r="AQ35" s="9">
        <v>3.8679999999999999</v>
      </c>
      <c r="AR35" s="9">
        <v>0.84599999999999997</v>
      </c>
      <c r="AS35" s="9">
        <v>0.75800000000000001</v>
      </c>
      <c r="AT35" s="9">
        <v>0.157</v>
      </c>
      <c r="AU35" s="9">
        <v>8.6999999999999994E-2</v>
      </c>
      <c r="AW35">
        <v>2006</v>
      </c>
      <c r="AX35" s="10">
        <f t="shared" si="13"/>
        <v>2.9014805994797697</v>
      </c>
      <c r="AY35" s="10">
        <f t="shared" si="14"/>
        <v>1.5524958153206665</v>
      </c>
      <c r="AZ35" s="10">
        <f t="shared" si="15"/>
        <v>0.82992592714628866</v>
      </c>
      <c r="BA35" s="10">
        <f t="shared" si="16"/>
        <v>0.15759466375551826</v>
      </c>
      <c r="BB35" s="10">
        <f t="shared" si="17"/>
        <v>0.16007833276537611</v>
      </c>
      <c r="BD35">
        <v>2006</v>
      </c>
      <c r="BE35" s="9">
        <v>2.7E-2</v>
      </c>
      <c r="BF35" s="9">
        <v>0.32800000000000001</v>
      </c>
      <c r="BG35" s="9">
        <v>0.74099999999999999</v>
      </c>
      <c r="BH35" s="9">
        <v>0.85099999999999998</v>
      </c>
      <c r="BI35" s="9">
        <v>0.95199999999999996</v>
      </c>
      <c r="BJ35" s="9">
        <v>1</v>
      </c>
      <c r="BL35">
        <v>2006</v>
      </c>
      <c r="BM35" s="9">
        <v>0.25</v>
      </c>
      <c r="BN35" s="9">
        <v>0.23599999999999999</v>
      </c>
      <c r="BO35" s="9">
        <v>1.804</v>
      </c>
      <c r="BP35" s="9">
        <v>3.8279999999999998</v>
      </c>
      <c r="BQ35" s="9">
        <v>5.665</v>
      </c>
      <c r="BR35" s="9">
        <v>7.2290000000000001</v>
      </c>
      <c r="BT35">
        <v>2006</v>
      </c>
      <c r="BU35" s="4">
        <f t="shared" si="18"/>
        <v>86.353171658367984</v>
      </c>
      <c r="BV35" s="14">
        <f t="shared" si="19"/>
        <v>0.58834034226692877</v>
      </c>
    </row>
    <row r="36" spans="1:74">
      <c r="A36">
        <v>2007</v>
      </c>
      <c r="B36" s="3">
        <f t="shared" si="4"/>
        <v>197.34700971521238</v>
      </c>
      <c r="C36" s="4">
        <f t="shared" si="20"/>
        <v>108.38035723782167</v>
      </c>
      <c r="D36" s="4">
        <f t="shared" si="21"/>
        <v>12.876209070845254</v>
      </c>
      <c r="E36" s="4">
        <f t="shared" si="22"/>
        <v>5.5800320049889356</v>
      </c>
      <c r="F36" s="4">
        <f t="shared" si="23"/>
        <v>1.3749843978113745</v>
      </c>
      <c r="G36" s="4">
        <f t="shared" si="24"/>
        <v>5.0171061298841249</v>
      </c>
      <c r="I36">
        <v>2007</v>
      </c>
      <c r="J36" s="8">
        <f t="shared" si="5"/>
        <v>8.1969316806930426E-2</v>
      </c>
      <c r="K36" s="10">
        <f t="shared" si="6"/>
        <v>0.12306562719966423</v>
      </c>
      <c r="L36" s="10">
        <f t="shared" si="6"/>
        <v>0.48382290058861738</v>
      </c>
      <c r="M36" s="10">
        <f t="shared" si="6"/>
        <v>0.60692232670439916</v>
      </c>
      <c r="N36" s="10">
        <f t="shared" si="6"/>
        <v>0.4855838104709565</v>
      </c>
      <c r="O36" s="10">
        <f t="shared" si="6"/>
        <v>0.36221225691112813</v>
      </c>
      <c r="P36" s="10">
        <f t="shared" si="6"/>
        <v>8.1969316806930426E-2</v>
      </c>
      <c r="R36">
        <v>2007</v>
      </c>
      <c r="S36" s="9">
        <v>1.125</v>
      </c>
      <c r="T36" s="9">
        <v>0.92400000000000004</v>
      </c>
      <c r="U36" s="9">
        <v>0.36299999999999999</v>
      </c>
      <c r="V36" s="9">
        <v>0.2</v>
      </c>
      <c r="W36" s="9">
        <v>0.2</v>
      </c>
      <c r="X36" s="9">
        <v>0.2</v>
      </c>
      <c r="Z36">
        <v>2007</v>
      </c>
      <c r="AA36" s="2">
        <v>16.946999999999999</v>
      </c>
      <c r="AB36" s="2">
        <v>29.381</v>
      </c>
      <c r="AC36" s="2">
        <v>4.9210000000000003</v>
      </c>
      <c r="AD36" s="2">
        <v>2.0430000000000001</v>
      </c>
      <c r="AE36" s="2">
        <v>0.45100000000000001</v>
      </c>
      <c r="AF36" s="2">
        <v>0.25</v>
      </c>
      <c r="AH36">
        <v>2007</v>
      </c>
      <c r="AI36" s="4">
        <f t="shared" si="7"/>
        <v>13.873408011021255</v>
      </c>
      <c r="AJ36" s="4">
        <f t="shared" si="8"/>
        <v>28.133425244165778</v>
      </c>
      <c r="AK36" s="4">
        <f t="shared" si="9"/>
        <v>5.0026152775198689</v>
      </c>
      <c r="AL36" s="4">
        <f t="shared" si="10"/>
        <v>1.9611037788550005</v>
      </c>
      <c r="AM36" s="4">
        <f t="shared" si="11"/>
        <v>0.3809629904619492</v>
      </c>
      <c r="AN36" s="4">
        <f t="shared" si="12"/>
        <v>0.35835503746717595</v>
      </c>
      <c r="AP36">
        <v>2007</v>
      </c>
      <c r="AQ36" s="9">
        <v>1.448</v>
      </c>
      <c r="AR36" s="9">
        <v>2.5510000000000002</v>
      </c>
      <c r="AS36" s="9">
        <v>0.69399999999999995</v>
      </c>
      <c r="AT36" s="9">
        <v>0.23200000000000001</v>
      </c>
      <c r="AU36" s="9">
        <v>8.7999999999999995E-2</v>
      </c>
      <c r="AW36">
        <v>2007</v>
      </c>
      <c r="AX36" s="10">
        <f t="shared" si="13"/>
        <v>1.5170094612317662</v>
      </c>
      <c r="AY36" s="10">
        <f t="shared" si="14"/>
        <v>3.0477121516014676</v>
      </c>
      <c r="AZ36" s="10">
        <f t="shared" si="15"/>
        <v>0.67179301612066566</v>
      </c>
      <c r="BA36" s="10">
        <f t="shared" si="16"/>
        <v>0.30401242990963245</v>
      </c>
      <c r="BB36" s="10">
        <f t="shared" si="17"/>
        <v>8.490562088793259E-2</v>
      </c>
      <c r="BD36">
        <v>2007</v>
      </c>
      <c r="BE36" s="9">
        <v>3.4000000000000002E-2</v>
      </c>
      <c r="BF36" s="9">
        <v>0.33900000000000002</v>
      </c>
      <c r="BG36" s="9">
        <v>0.76100000000000001</v>
      </c>
      <c r="BH36" s="9">
        <v>0.85899999999999999</v>
      </c>
      <c r="BI36" s="9">
        <v>0.95299999999999996</v>
      </c>
      <c r="BJ36" s="9">
        <v>1</v>
      </c>
      <c r="BL36">
        <v>2007</v>
      </c>
      <c r="BM36" s="9">
        <v>0.313</v>
      </c>
      <c r="BN36" s="9">
        <v>0.89300000000000002</v>
      </c>
      <c r="BO36" s="9">
        <v>2.0009999999999999</v>
      </c>
      <c r="BP36" s="9">
        <v>4.0259999999999998</v>
      </c>
      <c r="BQ36" s="9">
        <v>6.117</v>
      </c>
      <c r="BR36" s="9">
        <v>8.5429999999999993</v>
      </c>
      <c r="BT36">
        <v>2007</v>
      </c>
      <c r="BU36" s="4">
        <f t="shared" si="18"/>
        <v>124.69144127742003</v>
      </c>
      <c r="BV36" s="14">
        <f t="shared" si="19"/>
        <v>0.52544301258799098</v>
      </c>
    </row>
    <row r="37" spans="1:74">
      <c r="A37">
        <v>2008</v>
      </c>
      <c r="B37" s="3">
        <f t="shared" si="4"/>
        <v>208.61407301526197</v>
      </c>
      <c r="C37" s="4">
        <f t="shared" si="20"/>
        <v>56.650341891141608</v>
      </c>
      <c r="D37" s="4">
        <f t="shared" si="21"/>
        <v>26.518005781226922</v>
      </c>
      <c r="E37" s="4">
        <f t="shared" si="22"/>
        <v>4.881531603752701</v>
      </c>
      <c r="F37" s="4">
        <f t="shared" si="23"/>
        <v>2.8111979284730757</v>
      </c>
      <c r="G37" s="4">
        <f t="shared" si="24"/>
        <v>4.5680551983294535</v>
      </c>
      <c r="I37">
        <v>2008</v>
      </c>
      <c r="J37" s="8">
        <f t="shared" si="5"/>
        <v>7.3152025574353172E-2</v>
      </c>
      <c r="K37" s="10">
        <f t="shared" si="6"/>
        <v>0.10982768014814659</v>
      </c>
      <c r="L37" s="10">
        <f t="shared" si="6"/>
        <v>0.43177894578137876</v>
      </c>
      <c r="M37" s="10">
        <f t="shared" si="6"/>
        <v>0.5416367891573346</v>
      </c>
      <c r="N37" s="10">
        <f t="shared" si="6"/>
        <v>0.43335043777088028</v>
      </c>
      <c r="O37" s="10">
        <f t="shared" si="6"/>
        <v>0.32324973920810773</v>
      </c>
      <c r="P37" s="10">
        <f t="shared" si="6"/>
        <v>7.3152025574353172E-2</v>
      </c>
      <c r="R37">
        <v>2008</v>
      </c>
      <c r="S37" s="9">
        <v>1.139</v>
      </c>
      <c r="T37" s="9">
        <v>0.92900000000000005</v>
      </c>
      <c r="U37" s="9">
        <v>0.35599999999999998</v>
      </c>
      <c r="V37" s="9">
        <v>0.2</v>
      </c>
      <c r="W37" s="9">
        <v>0.2</v>
      </c>
      <c r="X37" s="9">
        <v>0.2</v>
      </c>
      <c r="Z37">
        <v>2008</v>
      </c>
      <c r="AA37" s="2">
        <v>11.185</v>
      </c>
      <c r="AB37" s="2">
        <v>12.599</v>
      </c>
      <c r="AC37" s="2">
        <v>11.721</v>
      </c>
      <c r="AD37" s="2">
        <v>1.369</v>
      </c>
      <c r="AE37" s="2">
        <v>0.72</v>
      </c>
      <c r="AF37" s="2">
        <v>0.33500000000000002</v>
      </c>
      <c r="AH37">
        <v>2008</v>
      </c>
      <c r="AI37" s="4">
        <f t="shared" si="7"/>
        <v>13.08396408854053</v>
      </c>
      <c r="AJ37" s="4">
        <f t="shared" si="8"/>
        <v>13.365346104907209</v>
      </c>
      <c r="AK37" s="4">
        <f t="shared" si="9"/>
        <v>9.4801139978073383</v>
      </c>
      <c r="AL37" s="4">
        <f t="shared" si="10"/>
        <v>1.5671106913429316</v>
      </c>
      <c r="AM37" s="4">
        <f t="shared" si="11"/>
        <v>0.70753921527822461</v>
      </c>
      <c r="AN37" s="4">
        <f t="shared" si="12"/>
        <v>0.29241039118986761</v>
      </c>
      <c r="AP37">
        <v>2008</v>
      </c>
      <c r="AQ37" s="9">
        <v>2.306</v>
      </c>
      <c r="AR37" s="9">
        <v>1.044</v>
      </c>
      <c r="AS37" s="9">
        <v>1.163</v>
      </c>
      <c r="AT37" s="9">
        <v>0.29399999999999998</v>
      </c>
      <c r="AU37" s="9">
        <v>0.20100000000000001</v>
      </c>
      <c r="AW37">
        <v>2008</v>
      </c>
      <c r="AX37" s="10">
        <f t="shared" si="13"/>
        <v>1.6036195479573665</v>
      </c>
      <c r="AY37" s="10">
        <f t="shared" si="14"/>
        <v>1.593037149666809</v>
      </c>
      <c r="AZ37" s="10">
        <f t="shared" si="15"/>
        <v>1.3835291883860541</v>
      </c>
      <c r="BA37" s="10">
        <f t="shared" si="16"/>
        <v>0.26595659007164896</v>
      </c>
      <c r="BB37" s="10">
        <f t="shared" si="17"/>
        <v>0.17359215561704164</v>
      </c>
      <c r="BD37">
        <v>2008</v>
      </c>
      <c r="BE37" s="9">
        <v>4.1000000000000002E-2</v>
      </c>
      <c r="BF37" s="9">
        <v>0.34799999999999998</v>
      </c>
      <c r="BG37" s="9">
        <v>0.76800000000000002</v>
      </c>
      <c r="BH37" s="9">
        <v>0.86599999999999999</v>
      </c>
      <c r="BI37" s="9">
        <v>0.95299999999999996</v>
      </c>
      <c r="BJ37" s="9">
        <v>1</v>
      </c>
      <c r="BL37">
        <v>2008</v>
      </c>
      <c r="BM37" s="9">
        <v>0.42399999999999999</v>
      </c>
      <c r="BN37" s="9">
        <v>0.90400000000000003</v>
      </c>
      <c r="BO37" s="9">
        <v>1.966</v>
      </c>
      <c r="BP37" s="9">
        <v>3.89</v>
      </c>
      <c r="BQ37" s="9">
        <v>6.2069999999999999</v>
      </c>
      <c r="BR37" s="9">
        <v>7.4909999999999997</v>
      </c>
      <c r="BT37">
        <v>2008</v>
      </c>
      <c r="BU37" s="4">
        <f t="shared" si="18"/>
        <v>128.78041996158916</v>
      </c>
      <c r="BV37" s="14">
        <f t="shared" si="19"/>
        <v>0.46892205756986455</v>
      </c>
    </row>
    <row r="38" spans="1:74">
      <c r="A38">
        <v>2009</v>
      </c>
      <c r="B38" s="3">
        <f t="shared" si="4"/>
        <v>207.691491720832</v>
      </c>
      <c r="C38" s="4">
        <f t="shared" si="20"/>
        <v>59.83904200492637</v>
      </c>
      <c r="D38" s="4">
        <f t="shared" si="21"/>
        <v>14.528599364474742</v>
      </c>
      <c r="E38" s="4">
        <f t="shared" si="22"/>
        <v>10.806925477622608</v>
      </c>
      <c r="F38" s="4">
        <f t="shared" si="23"/>
        <v>2.5911676029616366</v>
      </c>
      <c r="G38" s="4">
        <f t="shared" si="24"/>
        <v>5.1420777665770547</v>
      </c>
      <c r="I38">
        <v>2009</v>
      </c>
      <c r="J38" s="8">
        <f t="shared" si="5"/>
        <v>7.0233279914134583E-2</v>
      </c>
      <c r="K38" s="10">
        <f t="shared" si="6"/>
        <v>0.10544558597799329</v>
      </c>
      <c r="L38" s="10">
        <f t="shared" si="6"/>
        <v>0.41455108484002712</v>
      </c>
      <c r="M38" s="10">
        <f t="shared" si="6"/>
        <v>0.52002563054135276</v>
      </c>
      <c r="N38" s="10">
        <f t="shared" si="6"/>
        <v>0.41605987473223999</v>
      </c>
      <c r="O38" s="10">
        <f t="shared" si="6"/>
        <v>0.31035216369912233</v>
      </c>
      <c r="P38" s="10">
        <f t="shared" si="6"/>
        <v>7.0233279914134583E-2</v>
      </c>
      <c r="R38">
        <v>2009</v>
      </c>
      <c r="S38" s="9">
        <v>1.151</v>
      </c>
      <c r="T38" s="9">
        <v>0.92900000000000005</v>
      </c>
      <c r="U38" s="9">
        <v>0.34799999999999998</v>
      </c>
      <c r="V38" s="9">
        <v>0.2</v>
      </c>
      <c r="W38" s="9">
        <v>0.2</v>
      </c>
      <c r="X38" s="9">
        <v>0.2</v>
      </c>
      <c r="Z38">
        <v>2009</v>
      </c>
      <c r="AA38" s="2">
        <v>10.127000000000001</v>
      </c>
      <c r="AB38" s="2">
        <v>13.887</v>
      </c>
      <c r="AC38" s="2">
        <v>5.4939999999999998</v>
      </c>
      <c r="AD38" s="2">
        <v>3.5390000000000001</v>
      </c>
      <c r="AE38" s="2">
        <v>0.64600000000000002</v>
      </c>
      <c r="AF38" s="2">
        <v>0.35699999999999998</v>
      </c>
      <c r="AH38">
        <v>2009</v>
      </c>
      <c r="AI38" s="4">
        <f t="shared" si="7"/>
        <v>12.468479060453657</v>
      </c>
      <c r="AJ38" s="4">
        <f t="shared" si="8"/>
        <v>13.645876429820495</v>
      </c>
      <c r="AK38" s="4">
        <f t="shared" si="9"/>
        <v>5.0502048389569287</v>
      </c>
      <c r="AL38" s="4">
        <f t="shared" si="10"/>
        <v>3.3568235823152226</v>
      </c>
      <c r="AM38" s="4">
        <f t="shared" si="11"/>
        <v>0.62984211865840722</v>
      </c>
      <c r="AN38" s="4">
        <f t="shared" si="12"/>
        <v>0.31646218812869614</v>
      </c>
      <c r="AP38">
        <v>2009</v>
      </c>
      <c r="AQ38" s="9">
        <v>1.0649999999999999</v>
      </c>
      <c r="AR38" s="9">
        <v>1.708</v>
      </c>
      <c r="AS38" s="9">
        <v>0.81499999999999995</v>
      </c>
      <c r="AT38" s="9">
        <v>0.39400000000000002</v>
      </c>
      <c r="AU38" s="9">
        <v>0.127</v>
      </c>
      <c r="AW38">
        <v>2009</v>
      </c>
      <c r="AX38" s="10">
        <f t="shared" si="13"/>
        <v>1.5965276515337754</v>
      </c>
      <c r="AY38" s="10">
        <f t="shared" si="14"/>
        <v>1.6827050593533386</v>
      </c>
      <c r="AZ38" s="10">
        <f t="shared" si="15"/>
        <v>0.75800350346661205</v>
      </c>
      <c r="BA38" s="10">
        <f t="shared" si="16"/>
        <v>0.58878509502579079</v>
      </c>
      <c r="BB38" s="10">
        <f t="shared" si="17"/>
        <v>0.16000522951703688</v>
      </c>
      <c r="BD38">
        <v>2009</v>
      </c>
      <c r="BE38" s="9">
        <v>4.8000000000000001E-2</v>
      </c>
      <c r="BF38" s="9">
        <v>0.35299999999999998</v>
      </c>
      <c r="BG38" s="9">
        <v>0.76300000000000001</v>
      </c>
      <c r="BH38" s="9">
        <v>0.872</v>
      </c>
      <c r="BI38" s="9">
        <v>0.95299999999999996</v>
      </c>
      <c r="BJ38" s="9">
        <v>1</v>
      </c>
      <c r="BL38">
        <v>2009</v>
      </c>
      <c r="BM38" s="9">
        <v>0.40600000000000003</v>
      </c>
      <c r="BN38" s="9">
        <v>1.133</v>
      </c>
      <c r="BO38" s="9">
        <v>2.355</v>
      </c>
      <c r="BP38" s="9">
        <v>4.0229999999999997</v>
      </c>
      <c r="BQ38" s="9">
        <v>6.1539999999999999</v>
      </c>
      <c r="BR38" s="9">
        <v>7.56</v>
      </c>
      <c r="BT38">
        <v>2009</v>
      </c>
      <c r="BU38" s="4">
        <f t="shared" si="18"/>
        <v>146.06797747066065</v>
      </c>
      <c r="BV38" s="14">
        <f t="shared" si="19"/>
        <v>0.45021219670453999</v>
      </c>
    </row>
    <row r="39" spans="1:74">
      <c r="A39">
        <v>2010</v>
      </c>
      <c r="B39" s="3">
        <f t="shared" si="4"/>
        <v>291.79508341372025</v>
      </c>
      <c r="C39" s="4">
        <f t="shared" si="20"/>
        <v>59.122299999183703</v>
      </c>
      <c r="D39" s="4">
        <f t="shared" si="21"/>
        <v>15.613052129750338</v>
      </c>
      <c r="E39" s="4">
        <f t="shared" si="22"/>
        <v>6.0988086344772814</v>
      </c>
      <c r="F39" s="4">
        <f t="shared" si="23"/>
        <v>5.8364766523177583</v>
      </c>
      <c r="G39" s="4">
        <f t="shared" si="24"/>
        <v>5.4798779499009616</v>
      </c>
      <c r="I39">
        <v>2010</v>
      </c>
      <c r="J39" s="8">
        <f t="shared" si="5"/>
        <v>6.0878169949788029E-2</v>
      </c>
      <c r="K39" s="10">
        <f t="shared" si="6"/>
        <v>9.1400178255541753E-2</v>
      </c>
      <c r="L39" s="10">
        <f t="shared" si="6"/>
        <v>0.35933266147636012</v>
      </c>
      <c r="M39" s="10">
        <f t="shared" si="6"/>
        <v>0.45075794200479707</v>
      </c>
      <c r="N39" s="10">
        <f t="shared" si="6"/>
        <v>0.36064047975836194</v>
      </c>
      <c r="O39" s="10">
        <f t="shared" si="6"/>
        <v>0.26901309164342779</v>
      </c>
      <c r="P39" s="10">
        <f t="shared" si="6"/>
        <v>6.0878169949788029E-2</v>
      </c>
      <c r="R39">
        <v>2010</v>
      </c>
      <c r="S39" s="9">
        <v>1.163</v>
      </c>
      <c r="T39" s="9">
        <v>0.92700000000000005</v>
      </c>
      <c r="U39" s="9">
        <v>0.34</v>
      </c>
      <c r="V39" s="9">
        <v>0.2</v>
      </c>
      <c r="W39" s="9">
        <v>0.2</v>
      </c>
      <c r="X39" s="9">
        <v>0.2</v>
      </c>
      <c r="Z39">
        <v>2010</v>
      </c>
      <c r="AA39" s="2">
        <v>10.987</v>
      </c>
      <c r="AB39" s="2">
        <v>14.188000000000001</v>
      </c>
      <c r="AC39" s="2">
        <v>5.8310000000000004</v>
      </c>
      <c r="AD39" s="2">
        <v>1.6459999999999999</v>
      </c>
      <c r="AE39" s="2">
        <v>1.3440000000000001</v>
      </c>
      <c r="AF39" s="2">
        <v>0.29199999999999998</v>
      </c>
      <c r="AH39">
        <v>2010</v>
      </c>
      <c r="AI39" s="4">
        <f t="shared" si="7"/>
        <v>15.196548372532101</v>
      </c>
      <c r="AJ39" s="4">
        <f t="shared" si="8"/>
        <v>11.952644525481029</v>
      </c>
      <c r="AK39" s="4">
        <f t="shared" si="9"/>
        <v>4.8638150911588198</v>
      </c>
      <c r="AL39" s="4">
        <f t="shared" si="10"/>
        <v>1.6836464167681182</v>
      </c>
      <c r="AM39" s="4">
        <f t="shared" si="11"/>
        <v>1.2532928072081888</v>
      </c>
      <c r="AN39" s="4">
        <f t="shared" si="12"/>
        <v>0.29363940949187622</v>
      </c>
      <c r="AP39">
        <v>2010</v>
      </c>
      <c r="AQ39" s="9">
        <v>2.8420000000000001</v>
      </c>
      <c r="AR39" s="9">
        <v>1.5920000000000001</v>
      </c>
      <c r="AS39" s="9">
        <v>1.147</v>
      </c>
      <c r="AT39" s="9">
        <v>0.32900000000000001</v>
      </c>
      <c r="AU39" s="9">
        <v>0.20699999999999999</v>
      </c>
      <c r="AW39">
        <v>2010</v>
      </c>
      <c r="AX39" s="10">
        <f t="shared" si="13"/>
        <v>2.2430332383465759</v>
      </c>
      <c r="AY39" s="10">
        <f t="shared" si="14"/>
        <v>1.6625499004653512</v>
      </c>
      <c r="AZ39" s="10">
        <f t="shared" si="15"/>
        <v>0.81458287321872691</v>
      </c>
      <c r="BA39" s="10">
        <f t="shared" si="16"/>
        <v>0.33227652294172855</v>
      </c>
      <c r="BB39" s="10">
        <f t="shared" si="17"/>
        <v>0.36040385240134404</v>
      </c>
      <c r="BD39">
        <v>2010</v>
      </c>
      <c r="BE39" s="9">
        <v>5.5E-2</v>
      </c>
      <c r="BF39" s="9">
        <v>0.35699999999999998</v>
      </c>
      <c r="BG39" s="9">
        <v>0.748</v>
      </c>
      <c r="BH39" s="9">
        <v>0.875</v>
      </c>
      <c r="BI39" s="9">
        <v>0.95299999999999996</v>
      </c>
      <c r="BJ39" s="9">
        <v>1</v>
      </c>
      <c r="BL39">
        <v>2010</v>
      </c>
      <c r="BM39" s="9">
        <v>0.33500000000000002</v>
      </c>
      <c r="BN39" s="9">
        <v>0.96499999999999997</v>
      </c>
      <c r="BO39" s="9">
        <v>2.4260000000000002</v>
      </c>
      <c r="BP39" s="9">
        <v>4.18</v>
      </c>
      <c r="BQ39" s="9">
        <v>6.0330000000000004</v>
      </c>
      <c r="BR39" s="9">
        <v>8.2989999999999995</v>
      </c>
      <c r="BT39">
        <v>2010</v>
      </c>
      <c r="BU39" s="4">
        <f t="shared" si="18"/>
        <v>155.41687073328418</v>
      </c>
      <c r="BV39" s="14">
        <f t="shared" si="19"/>
        <v>0.39024369441317308</v>
      </c>
    </row>
    <row r="40" spans="1:74">
      <c r="A40">
        <v>2011</v>
      </c>
      <c r="B40" s="3">
        <f t="shared" si="4"/>
        <v>149.52955042614639</v>
      </c>
      <c r="C40" s="4">
        <f t="shared" si="20"/>
        <v>83.233641289646087</v>
      </c>
      <c r="D40" s="4">
        <f t="shared" si="21"/>
        <v>16.334436015507517</v>
      </c>
      <c r="E40" s="4">
        <f t="shared" si="22"/>
        <v>7.0805337792790066</v>
      </c>
      <c r="F40" s="4">
        <f t="shared" si="23"/>
        <v>3.4814642490861161</v>
      </c>
      <c r="G40" s="4">
        <f t="shared" si="24"/>
        <v>7.8729726869593719</v>
      </c>
      <c r="I40">
        <v>2011</v>
      </c>
      <c r="J40" s="8">
        <f t="shared" si="5"/>
        <v>4.9258727373954155E-2</v>
      </c>
      <c r="K40" s="10">
        <f t="shared" si="6"/>
        <v>7.3955187324684354E-2</v>
      </c>
      <c r="L40" s="10">
        <f t="shared" si="6"/>
        <v>0.29074904227279608</v>
      </c>
      <c r="M40" s="10">
        <f t="shared" si="6"/>
        <v>0.36472454075364741</v>
      </c>
      <c r="N40" s="10">
        <f t="shared" si="6"/>
        <v>0.29180724530782381</v>
      </c>
      <c r="O40" s="10">
        <f t="shared" si="6"/>
        <v>0.21766821427480004</v>
      </c>
      <c r="P40" s="10">
        <f t="shared" si="6"/>
        <v>4.9258727373954155E-2</v>
      </c>
      <c r="R40">
        <v>2011</v>
      </c>
      <c r="S40" s="9">
        <v>1.177</v>
      </c>
      <c r="T40" s="9">
        <v>0.92300000000000004</v>
      </c>
      <c r="U40" s="9">
        <v>0.33300000000000002</v>
      </c>
      <c r="V40" s="9">
        <v>0.2</v>
      </c>
      <c r="W40" s="9">
        <v>0.2</v>
      </c>
      <c r="X40" s="9">
        <v>0.2</v>
      </c>
      <c r="Z40">
        <v>2011</v>
      </c>
      <c r="AA40" s="2">
        <v>5.0350000000000001</v>
      </c>
      <c r="AB40" s="2">
        <v>12.391</v>
      </c>
      <c r="AC40" s="2">
        <v>4.97</v>
      </c>
      <c r="AD40" s="2">
        <v>1.4890000000000001</v>
      </c>
      <c r="AE40" s="2">
        <v>0.61599999999999999</v>
      </c>
      <c r="AF40" s="2">
        <v>0.54</v>
      </c>
      <c r="AH40">
        <v>2011</v>
      </c>
      <c r="AI40" s="4">
        <f t="shared" si="7"/>
        <v>6.3097396424533043</v>
      </c>
      <c r="AJ40" s="4">
        <f t="shared" si="8"/>
        <v>14.015006747960234</v>
      </c>
      <c r="AK40" s="4">
        <f t="shared" si="9"/>
        <v>4.2887822843267234</v>
      </c>
      <c r="AL40" s="4">
        <f t="shared" si="10"/>
        <v>1.6320578837472932</v>
      </c>
      <c r="AM40" s="4">
        <f t="shared" si="11"/>
        <v>0.61946046821248946</v>
      </c>
      <c r="AN40" s="4">
        <f t="shared" si="12"/>
        <v>0.34325730152690126</v>
      </c>
      <c r="AP40">
        <v>2011</v>
      </c>
      <c r="AQ40" s="9">
        <v>0.76800000000000002</v>
      </c>
      <c r="AR40" s="9">
        <v>2.8180000000000001</v>
      </c>
      <c r="AS40" s="9">
        <v>0.59199999999999997</v>
      </c>
      <c r="AT40" s="9">
        <v>0.33600000000000002</v>
      </c>
      <c r="AU40" s="9">
        <v>0.21299999999999999</v>
      </c>
      <c r="AW40">
        <v>2011</v>
      </c>
      <c r="AX40" s="10">
        <f t="shared" si="13"/>
        <v>1.1494359253658906</v>
      </c>
      <c r="AY40" s="10">
        <f t="shared" si="14"/>
        <v>2.3405733884402409</v>
      </c>
      <c r="AZ40" s="10">
        <f t="shared" si="15"/>
        <v>0.85221977812818162</v>
      </c>
      <c r="BA40" s="10">
        <f t="shared" si="16"/>
        <v>0.38576307042169233</v>
      </c>
      <c r="BB40" s="10">
        <f t="shared" si="17"/>
        <v>0.2149812638880195</v>
      </c>
      <c r="BD40">
        <v>2011</v>
      </c>
      <c r="BE40" s="9">
        <v>5.8999999999999997E-2</v>
      </c>
      <c r="BF40" s="9">
        <v>0.35899999999999999</v>
      </c>
      <c r="BG40" s="9">
        <v>0.72399999999999998</v>
      </c>
      <c r="BH40" s="9">
        <v>0.876</v>
      </c>
      <c r="BI40" s="9">
        <v>0.95199999999999996</v>
      </c>
      <c r="BJ40" s="9">
        <v>1</v>
      </c>
      <c r="BL40">
        <v>2011</v>
      </c>
      <c r="BM40" s="9">
        <v>0.40500000000000003</v>
      </c>
      <c r="BN40" s="9">
        <v>0.91500000000000004</v>
      </c>
      <c r="BO40" s="9">
        <v>2.4380000000000002</v>
      </c>
      <c r="BP40" s="9">
        <v>4.569</v>
      </c>
      <c r="BQ40" s="9">
        <v>6.4720000000000004</v>
      </c>
      <c r="BR40" s="9">
        <v>7.8289999999999997</v>
      </c>
      <c r="BT40">
        <v>2011</v>
      </c>
      <c r="BU40" s="4">
        <f t="shared" si="18"/>
        <v>171.17356226086542</v>
      </c>
      <c r="BV40" s="14">
        <f t="shared" si="19"/>
        <v>0.31576027611142243</v>
      </c>
    </row>
    <row r="41" spans="1:74">
      <c r="A41">
        <v>2012</v>
      </c>
      <c r="B41" s="3">
        <f t="shared" si="4"/>
        <v>212.90671768392519</v>
      </c>
      <c r="C41" s="4">
        <f t="shared" si="20"/>
        <v>42.800031890255788</v>
      </c>
      <c r="D41" s="4">
        <f t="shared" si="21"/>
        <v>24.727168199278442</v>
      </c>
      <c r="E41" s="4">
        <f t="shared" si="22"/>
        <v>8.1299191394537971</v>
      </c>
      <c r="F41" s="4">
        <f t="shared" si="23"/>
        <v>4.3298896301182852</v>
      </c>
      <c r="G41" s="4">
        <f t="shared" si="24"/>
        <v>8.4288492366563936</v>
      </c>
      <c r="I41">
        <v>2012</v>
      </c>
      <c r="J41" s="8">
        <f t="shared" si="5"/>
        <v>5.1072178541801939E-2</v>
      </c>
      <c r="K41" s="10">
        <f t="shared" si="6"/>
        <v>7.6677834213309912E-2</v>
      </c>
      <c r="L41" s="10">
        <f t="shared" si="6"/>
        <v>0.30145291584747186</v>
      </c>
      <c r="M41" s="10">
        <f t="shared" si="6"/>
        <v>0.37815180896850131</v>
      </c>
      <c r="N41" s="10">
        <f t="shared" si="6"/>
        <v>0.30255007643645998</v>
      </c>
      <c r="O41" s="10">
        <f t="shared" si="6"/>
        <v>0.22568163034183175</v>
      </c>
      <c r="P41" s="10">
        <f t="shared" si="6"/>
        <v>5.1072178541801939E-2</v>
      </c>
      <c r="R41">
        <v>2012</v>
      </c>
      <c r="S41" s="9">
        <v>1.1930000000000001</v>
      </c>
      <c r="T41" s="9">
        <v>0.91800000000000004</v>
      </c>
      <c r="U41" s="9">
        <v>0.32700000000000001</v>
      </c>
      <c r="V41" s="9">
        <v>0.2</v>
      </c>
      <c r="W41" s="9">
        <v>0.2</v>
      </c>
      <c r="X41" s="9">
        <v>0.2</v>
      </c>
      <c r="Z41">
        <v>2012</v>
      </c>
      <c r="AA41" s="2">
        <v>11.815</v>
      </c>
      <c r="AB41" s="2">
        <v>7.42</v>
      </c>
      <c r="AC41" s="2">
        <v>6.7889999999999997</v>
      </c>
      <c r="AD41" s="2">
        <v>2.077</v>
      </c>
      <c r="AE41" s="2">
        <v>0.63800000000000001</v>
      </c>
      <c r="AF41" s="2">
        <v>0.41299999999999998</v>
      </c>
      <c r="AH41">
        <v>2012</v>
      </c>
      <c r="AI41" s="4">
        <f t="shared" si="7"/>
        <v>9.2457383591718525</v>
      </c>
      <c r="AJ41" s="4">
        <f t="shared" si="8"/>
        <v>7.454976576792105</v>
      </c>
      <c r="AK41" s="4">
        <f t="shared" si="9"/>
        <v>6.7093375835578497</v>
      </c>
      <c r="AL41" s="4">
        <f t="shared" si="10"/>
        <v>1.9333777402900345</v>
      </c>
      <c r="AM41" s="4">
        <f t="shared" si="11"/>
        <v>0.79581389750768217</v>
      </c>
      <c r="AN41" s="4">
        <f t="shared" si="12"/>
        <v>0.38069146209007315</v>
      </c>
      <c r="AP41">
        <v>2012</v>
      </c>
      <c r="AQ41" s="9">
        <v>1.585</v>
      </c>
      <c r="AR41" s="9">
        <v>1.5069999999999999</v>
      </c>
      <c r="AS41" s="9">
        <v>1.849</v>
      </c>
      <c r="AT41" s="9">
        <v>0.41199999999999998</v>
      </c>
      <c r="AU41" s="9">
        <v>0.22700000000000001</v>
      </c>
      <c r="AW41">
        <v>2012</v>
      </c>
      <c r="AX41" s="10">
        <f t="shared" si="13"/>
        <v>1.6366171727273873</v>
      </c>
      <c r="AY41" s="10">
        <f t="shared" si="14"/>
        <v>1.2035592113304299</v>
      </c>
      <c r="AZ41" s="10">
        <f t="shared" si="15"/>
        <v>1.29009546313819</v>
      </c>
      <c r="BA41" s="10">
        <f t="shared" si="16"/>
        <v>0.44293589541142381</v>
      </c>
      <c r="BB41" s="10">
        <f t="shared" si="17"/>
        <v>0.26737173745868709</v>
      </c>
      <c r="BD41">
        <v>2012</v>
      </c>
      <c r="BE41" s="9">
        <v>6.2E-2</v>
      </c>
      <c r="BF41" s="9">
        <v>0.36</v>
      </c>
      <c r="BG41" s="9">
        <v>0.69599999999999995</v>
      </c>
      <c r="BH41" s="9">
        <v>0.876</v>
      </c>
      <c r="BI41" s="9">
        <v>0.95</v>
      </c>
      <c r="BJ41" s="9">
        <v>1</v>
      </c>
      <c r="BL41">
        <v>2012</v>
      </c>
      <c r="BM41" s="9">
        <v>0.27400000000000002</v>
      </c>
      <c r="BN41" s="9">
        <v>0.8</v>
      </c>
      <c r="BO41" s="9">
        <v>2.2519999999999998</v>
      </c>
      <c r="BP41" s="9">
        <v>4.1539999999999999</v>
      </c>
      <c r="BQ41" s="9">
        <v>6.3920000000000003</v>
      </c>
      <c r="BR41" s="9">
        <v>8.1170000000000009</v>
      </c>
      <c r="BT41">
        <v>2012</v>
      </c>
      <c r="BU41" s="4">
        <f t="shared" si="18"/>
        <v>178.99422044271682</v>
      </c>
      <c r="BV41" s="14">
        <f t="shared" si="19"/>
        <v>0.32738493375081101</v>
      </c>
    </row>
    <row r="42" spans="1:74">
      <c r="A42">
        <v>2013</v>
      </c>
      <c r="B42" s="3">
        <f t="shared" si="4"/>
        <v>266.03870597343439</v>
      </c>
      <c r="C42" s="4">
        <f t="shared" si="20"/>
        <v>59.810204512736284</v>
      </c>
      <c r="D42" s="4">
        <f t="shared" si="21"/>
        <v>12.642775329687083</v>
      </c>
      <c r="E42" s="4">
        <f t="shared" si="22"/>
        <v>12.216051177436416</v>
      </c>
      <c r="F42" s="4">
        <f t="shared" si="23"/>
        <v>4.9184866962451386</v>
      </c>
      <c r="G42" s="4">
        <f t="shared" si="24"/>
        <v>9.386182099655155</v>
      </c>
      <c r="I42">
        <v>2013</v>
      </c>
      <c r="J42" s="8">
        <f t="shared" si="5"/>
        <v>4.510633935001019E-2</v>
      </c>
      <c r="K42" s="10">
        <f t="shared" si="6"/>
        <v>6.7720949240857448E-2</v>
      </c>
      <c r="L42" s="10">
        <f t="shared" si="6"/>
        <v>0.26623962220716307</v>
      </c>
      <c r="M42" s="10">
        <f t="shared" si="6"/>
        <v>0.33397917042431369</v>
      </c>
      <c r="N42" s="10">
        <f t="shared" si="6"/>
        <v>0.26720862136211104</v>
      </c>
      <c r="O42" s="10">
        <f t="shared" si="6"/>
        <v>0.19931932597960911</v>
      </c>
      <c r="P42" s="10">
        <f t="shared" si="6"/>
        <v>4.510633935001019E-2</v>
      </c>
      <c r="R42">
        <v>2013</v>
      </c>
      <c r="S42" s="9">
        <v>1.212</v>
      </c>
      <c r="T42" s="9">
        <v>0.91200000000000003</v>
      </c>
      <c r="U42" s="9">
        <v>0.32400000000000001</v>
      </c>
      <c r="V42" s="9">
        <v>0.2</v>
      </c>
      <c r="W42" s="9">
        <v>0.2</v>
      </c>
      <c r="X42" s="9">
        <v>0.2</v>
      </c>
      <c r="Z42">
        <v>2013</v>
      </c>
      <c r="AA42" s="2">
        <v>6.8710000000000004</v>
      </c>
      <c r="AB42" s="2">
        <v>8.7430000000000003</v>
      </c>
      <c r="AC42" s="2">
        <v>3.919</v>
      </c>
      <c r="AD42" s="2">
        <v>2.9889999999999999</v>
      </c>
      <c r="AE42" s="2">
        <v>0.94899999999999995</v>
      </c>
      <c r="AF42" s="2">
        <v>0.374</v>
      </c>
      <c r="AH42">
        <v>2013</v>
      </c>
      <c r="AI42" s="4">
        <f t="shared" si="7"/>
        <v>10.16297046440687</v>
      </c>
      <c r="AJ42" s="4">
        <f t="shared" si="8"/>
        <v>9.3547742209735762</v>
      </c>
      <c r="AK42" s="4">
        <f t="shared" si="9"/>
        <v>3.0937813529385987</v>
      </c>
      <c r="AL42" s="4">
        <f t="shared" si="10"/>
        <v>2.6077806902404363</v>
      </c>
      <c r="AM42" s="4">
        <f t="shared" si="11"/>
        <v>0.80826067213676667</v>
      </c>
      <c r="AN42" s="4">
        <f t="shared" si="12"/>
        <v>0.37548187784246473</v>
      </c>
      <c r="AP42">
        <v>2013</v>
      </c>
      <c r="AQ42" s="9">
        <v>1.6319999999999999</v>
      </c>
      <c r="AR42" s="9">
        <v>1.431</v>
      </c>
      <c r="AS42" s="9">
        <v>0.76500000000000001</v>
      </c>
      <c r="AT42" s="9">
        <v>0.55800000000000005</v>
      </c>
      <c r="AU42" s="9">
        <v>0.373</v>
      </c>
      <c r="AW42">
        <v>2013</v>
      </c>
      <c r="AX42" s="10">
        <f t="shared" si="13"/>
        <v>2.0450435737433219</v>
      </c>
      <c r="AY42" s="10">
        <f t="shared" si="14"/>
        <v>1.6818941340380014</v>
      </c>
      <c r="AZ42" s="10">
        <f t="shared" si="15"/>
        <v>0.65961403112794337</v>
      </c>
      <c r="BA42" s="10">
        <f t="shared" si="16"/>
        <v>0.66555736580586788</v>
      </c>
      <c r="BB42" s="10">
        <f t="shared" si="17"/>
        <v>0.30371774940752361</v>
      </c>
      <c r="BD42">
        <v>2013</v>
      </c>
      <c r="BE42" s="9">
        <v>6.3E-2</v>
      </c>
      <c r="BF42" s="9">
        <v>0.35899999999999999</v>
      </c>
      <c r="BG42" s="9">
        <v>0.66800000000000004</v>
      </c>
      <c r="BH42" s="9">
        <v>0.873</v>
      </c>
      <c r="BI42" s="9">
        <v>0.94899999999999995</v>
      </c>
      <c r="BJ42" s="9">
        <v>1</v>
      </c>
      <c r="BL42">
        <v>2013</v>
      </c>
      <c r="BM42" s="9">
        <v>0.38800000000000001</v>
      </c>
      <c r="BN42" s="9">
        <v>0.93200000000000005</v>
      </c>
      <c r="BO42" s="9">
        <v>2.2490000000000001</v>
      </c>
      <c r="BP42" s="9">
        <v>4.0599999999999996</v>
      </c>
      <c r="BQ42" s="9">
        <v>5.9989999999999997</v>
      </c>
      <c r="BR42" s="9">
        <v>8.36</v>
      </c>
      <c r="BT42">
        <v>2013</v>
      </c>
      <c r="BU42" s="4">
        <f t="shared" si="18"/>
        <v>195.27647821286575</v>
      </c>
      <c r="BV42" s="14">
        <f t="shared" si="19"/>
        <v>0.28914247133119592</v>
      </c>
    </row>
    <row r="43" spans="1:74">
      <c r="A43">
        <v>2014</v>
      </c>
      <c r="B43" s="3">
        <f t="shared" si="4"/>
        <v>330.95692878417822</v>
      </c>
      <c r="C43" s="4">
        <f t="shared" si="20"/>
        <v>73.989327522446743</v>
      </c>
      <c r="D43" s="4">
        <f t="shared" si="21"/>
        <v>18.41078562617858</v>
      </c>
      <c r="E43" s="4">
        <f t="shared" si="22"/>
        <v>6.5476536324431915</v>
      </c>
      <c r="F43" s="4">
        <f t="shared" si="23"/>
        <v>7.6564018109929988</v>
      </c>
      <c r="G43" s="4">
        <f t="shared" si="24"/>
        <v>10.6450312820223</v>
      </c>
      <c r="I43">
        <v>2014</v>
      </c>
      <c r="J43" s="8">
        <f t="shared" si="5"/>
        <v>4.5841327069912396E-2</v>
      </c>
      <c r="K43" s="10">
        <f t="shared" si="6"/>
        <v>6.8824431961676813E-2</v>
      </c>
      <c r="L43" s="10">
        <f t="shared" si="6"/>
        <v>0.27057787833021563</v>
      </c>
      <c r="M43" s="10">
        <f t="shared" si="6"/>
        <v>0.33942121233022465</v>
      </c>
      <c r="N43" s="10">
        <f t="shared" si="6"/>
        <v>0.271562666895028</v>
      </c>
      <c r="O43" s="10">
        <f t="shared" si="6"/>
        <v>0.20256714566627063</v>
      </c>
      <c r="P43" s="10">
        <f t="shared" si="6"/>
        <v>4.5841327069912396E-2</v>
      </c>
      <c r="R43">
        <v>2014</v>
      </c>
      <c r="S43" s="9">
        <v>1.2330000000000001</v>
      </c>
      <c r="T43" s="9">
        <v>0.90700000000000003</v>
      </c>
      <c r="U43" s="9">
        <v>0.32100000000000001</v>
      </c>
      <c r="V43" s="9">
        <v>0.2</v>
      </c>
      <c r="W43" s="9">
        <v>0.2</v>
      </c>
      <c r="X43" s="9">
        <v>0.2</v>
      </c>
      <c r="Z43">
        <v>2014</v>
      </c>
      <c r="AA43" s="2">
        <v>9.9949999999999992</v>
      </c>
      <c r="AB43" s="2">
        <v>10.711</v>
      </c>
      <c r="AC43" s="2">
        <v>5.81</v>
      </c>
      <c r="AD43" s="2">
        <v>1.768</v>
      </c>
      <c r="AE43" s="2">
        <v>1.345</v>
      </c>
      <c r="AF43" s="2">
        <v>0.44700000000000001</v>
      </c>
      <c r="AH43">
        <v>2014</v>
      </c>
      <c r="AI43" s="4">
        <f t="shared" si="7"/>
        <v>12.7371474532414</v>
      </c>
      <c r="AJ43" s="4">
        <f t="shared" si="8"/>
        <v>11.764211366656426</v>
      </c>
      <c r="AK43" s="4">
        <f t="shared" si="9"/>
        <v>4.5736894936637009</v>
      </c>
      <c r="AL43" s="4">
        <f t="shared" si="10"/>
        <v>1.4176654118012628</v>
      </c>
      <c r="AM43" s="4">
        <f t="shared" si="11"/>
        <v>1.2767504207757148</v>
      </c>
      <c r="AN43" s="4">
        <f t="shared" si="12"/>
        <v>0.43262684934303103</v>
      </c>
      <c r="AP43">
        <v>2014</v>
      </c>
      <c r="AQ43" s="9">
        <v>2.714</v>
      </c>
      <c r="AR43" s="9">
        <v>1.6930000000000001</v>
      </c>
      <c r="AS43" s="9">
        <v>0.74099999999999999</v>
      </c>
      <c r="AT43" s="9">
        <v>0.28899999999999998</v>
      </c>
      <c r="AU43" s="9">
        <v>0.34899999999999998</v>
      </c>
      <c r="AW43">
        <v>2014</v>
      </c>
      <c r="AX43" s="10">
        <f t="shared" si="13"/>
        <v>2.5440709385479217</v>
      </c>
      <c r="AY43" s="10">
        <f t="shared" si="14"/>
        <v>2.0806184656151823</v>
      </c>
      <c r="AZ43" s="10">
        <f t="shared" si="15"/>
        <v>0.96054957922095907</v>
      </c>
      <c r="BA43" s="10">
        <f t="shared" si="16"/>
        <v>0.35673058671096869</v>
      </c>
      <c r="BB43" s="10">
        <f t="shared" si="17"/>
        <v>0.47278467345855024</v>
      </c>
      <c r="BD43">
        <v>2014</v>
      </c>
      <c r="BE43" s="9">
        <v>6.0999999999999999E-2</v>
      </c>
      <c r="BF43" s="9">
        <v>0.35699999999999998</v>
      </c>
      <c r="BG43" s="9">
        <v>0.64300000000000002</v>
      </c>
      <c r="BH43" s="9">
        <v>0.86799999999999999</v>
      </c>
      <c r="BI43" s="9">
        <v>0.94799999999999995</v>
      </c>
      <c r="BJ43" s="9">
        <v>1</v>
      </c>
      <c r="BL43">
        <v>2014</v>
      </c>
      <c r="BM43" s="9">
        <v>0.39800000000000002</v>
      </c>
      <c r="BN43" s="9">
        <v>0.92700000000000005</v>
      </c>
      <c r="BO43" s="9">
        <v>2.2370000000000001</v>
      </c>
      <c r="BP43" s="9">
        <v>4.0830000000000002</v>
      </c>
      <c r="BQ43" s="9">
        <v>5.5979999999999999</v>
      </c>
      <c r="BR43" s="9">
        <v>7.3920000000000003</v>
      </c>
      <c r="BT43">
        <v>2014</v>
      </c>
      <c r="BU43" s="4">
        <f t="shared" si="18"/>
        <v>201.52786792881125</v>
      </c>
      <c r="BV43" s="14">
        <f t="shared" si="19"/>
        <v>0.29385391918515608</v>
      </c>
    </row>
    <row r="44" spans="1:74">
      <c r="A44">
        <v>2015</v>
      </c>
      <c r="B44" s="3">
        <f t="shared" si="4"/>
        <v>154.77382679038342</v>
      </c>
      <c r="C44" s="4">
        <f t="shared" si="20"/>
        <v>90.031878253268999</v>
      </c>
      <c r="D44" s="4">
        <f t="shared" si="21"/>
        <v>22.790481752546739</v>
      </c>
      <c r="E44" s="4">
        <f t="shared" si="22"/>
        <v>9.5116318594167275</v>
      </c>
      <c r="F44" s="4">
        <f t="shared" si="23"/>
        <v>4.0859084669626364</v>
      </c>
      <c r="G44" s="4">
        <f t="shared" si="24"/>
        <v>13.443988681696592</v>
      </c>
      <c r="I44">
        <v>2015</v>
      </c>
      <c r="J44" s="8">
        <f t="shared" si="5"/>
        <v>4.9502768147488566E-2</v>
      </c>
      <c r="K44" s="10">
        <f t="shared" si="6"/>
        <v>7.4321580897636089E-2</v>
      </c>
      <c r="L44" s="10">
        <f t="shared" si="6"/>
        <v>0.29218948998558369</v>
      </c>
      <c r="M44" s="10">
        <f t="shared" si="6"/>
        <v>0.36653148266623053</v>
      </c>
      <c r="N44" s="10">
        <f t="shared" si="6"/>
        <v>0.2932529356385391</v>
      </c>
      <c r="O44" s="10">
        <f t="shared" si="6"/>
        <v>0.21874660022217154</v>
      </c>
      <c r="P44" s="10">
        <f t="shared" si="6"/>
        <v>4.9502768147488566E-2</v>
      </c>
      <c r="R44">
        <v>2015</v>
      </c>
      <c r="S44" s="9">
        <v>1.256</v>
      </c>
      <c r="T44" s="9">
        <v>0.90200000000000002</v>
      </c>
      <c r="U44" s="9">
        <v>0.32</v>
      </c>
      <c r="V44" s="9">
        <v>0.2</v>
      </c>
      <c r="W44" s="9">
        <v>0.2</v>
      </c>
      <c r="X44" s="9">
        <v>0.2</v>
      </c>
      <c r="Z44">
        <v>2015</v>
      </c>
      <c r="AA44" s="2">
        <v>4.6660000000000004</v>
      </c>
      <c r="AB44" s="2">
        <v>15.319000000000001</v>
      </c>
      <c r="AC44" s="2">
        <v>6.8689999999999998</v>
      </c>
      <c r="AD44" s="2">
        <v>2.113</v>
      </c>
      <c r="AE44" s="2">
        <v>0.8</v>
      </c>
      <c r="AF44" s="2">
        <v>0.84499999999999997</v>
      </c>
      <c r="AH44">
        <v>2015</v>
      </c>
      <c r="AI44" s="4">
        <f t="shared" si="7"/>
        <v>6.3606593119702897</v>
      </c>
      <c r="AJ44" s="4">
        <f t="shared" si="8"/>
        <v>15.35507573086508</v>
      </c>
      <c r="AK44" s="4">
        <f t="shared" si="9"/>
        <v>6.0434097385831009</v>
      </c>
      <c r="AL44" s="4">
        <f t="shared" si="10"/>
        <v>2.2018241338043909</v>
      </c>
      <c r="AM44" s="4">
        <f t="shared" si="11"/>
        <v>0.7302451704341254</v>
      </c>
      <c r="AN44" s="4">
        <f t="shared" si="12"/>
        <v>0.58898560746355832</v>
      </c>
      <c r="AP44">
        <v>2015</v>
      </c>
      <c r="AQ44" s="9">
        <v>1.6879999999999999</v>
      </c>
      <c r="AR44" s="9">
        <v>3.53</v>
      </c>
      <c r="AS44" s="9">
        <v>1.214</v>
      </c>
      <c r="AT44" s="9">
        <v>0.45200000000000001</v>
      </c>
      <c r="AU44" s="9">
        <v>0.19900000000000001</v>
      </c>
      <c r="AW44">
        <v>2015</v>
      </c>
      <c r="AX44" s="10">
        <f t="shared" si="13"/>
        <v>1.1897487574343486</v>
      </c>
      <c r="AY44" s="10">
        <f t="shared" si="14"/>
        <v>2.5317433562420208</v>
      </c>
      <c r="AZ44" s="10">
        <f t="shared" si="15"/>
        <v>1.1890523360678327</v>
      </c>
      <c r="BA44" s="10">
        <f t="shared" si="16"/>
        <v>0.51821464669052353</v>
      </c>
      <c r="BB44" s="10">
        <f t="shared" si="17"/>
        <v>0.25230584131058248</v>
      </c>
      <c r="BD44">
        <v>2015</v>
      </c>
      <c r="BE44" s="9">
        <v>5.6000000000000001E-2</v>
      </c>
      <c r="BF44" s="9">
        <v>0.35399999999999998</v>
      </c>
      <c r="BG44" s="9">
        <v>0.622</v>
      </c>
      <c r="BH44" s="9">
        <v>0.86199999999999999</v>
      </c>
      <c r="BI44" s="9">
        <v>0.94699999999999995</v>
      </c>
      <c r="BJ44" s="9">
        <v>1</v>
      </c>
      <c r="BL44">
        <v>2015</v>
      </c>
      <c r="BM44" s="9">
        <v>0.36599999999999999</v>
      </c>
      <c r="BN44" s="9">
        <v>0.94499999999999995</v>
      </c>
      <c r="BO44" s="9">
        <v>2.0979999999999999</v>
      </c>
      <c r="BP44" s="9">
        <v>4.0309999999999997</v>
      </c>
      <c r="BQ44" s="9">
        <v>5.8019999999999996</v>
      </c>
      <c r="BR44" s="9">
        <v>6.7610000000000001</v>
      </c>
      <c r="BT44">
        <v>2015</v>
      </c>
      <c r="BU44" s="4">
        <f t="shared" si="18"/>
        <v>209.42626800288042</v>
      </c>
      <c r="BV44" s="14">
        <f t="shared" si="19"/>
        <v>0.31732463609678446</v>
      </c>
    </row>
    <row r="45" spans="1:74">
      <c r="A45">
        <v>2016</v>
      </c>
      <c r="B45" s="3">
        <f t="shared" si="4"/>
        <v>104.46379004154858</v>
      </c>
      <c r="C45" s="4">
        <f t="shared" si="20"/>
        <v>40.920996303556088</v>
      </c>
      <c r="D45" s="4">
        <f t="shared" si="21"/>
        <v>27.275103337660283</v>
      </c>
      <c r="E45" s="4">
        <f t="shared" si="22"/>
        <v>11.470878268534069</v>
      </c>
      <c r="F45" s="4">
        <f t="shared" si="23"/>
        <v>5.8081524197515018</v>
      </c>
      <c r="G45" s="4">
        <f t="shared" si="24"/>
        <v>13.163396511434803</v>
      </c>
      <c r="I45">
        <v>2016</v>
      </c>
      <c r="J45" s="8">
        <f t="shared" si="5"/>
        <v>4.9565496962620748E-2</v>
      </c>
      <c r="K45" s="10">
        <f t="shared" si="6"/>
        <v>7.4415759564464751E-2</v>
      </c>
      <c r="L45" s="10">
        <f t="shared" si="6"/>
        <v>0.29255974605785551</v>
      </c>
      <c r="M45" s="10">
        <f t="shared" si="6"/>
        <v>0.3669959432706919</v>
      </c>
      <c r="N45" s="10">
        <f t="shared" si="6"/>
        <v>0.29362453928566917</v>
      </c>
      <c r="O45" s="10">
        <f t="shared" si="6"/>
        <v>0.21902379108562484</v>
      </c>
      <c r="P45" s="10">
        <f t="shared" si="6"/>
        <v>4.9565496962620748E-2</v>
      </c>
      <c r="R45">
        <v>2016</v>
      </c>
      <c r="S45" s="9">
        <v>1.28</v>
      </c>
      <c r="T45" s="9">
        <v>0.89700000000000002</v>
      </c>
      <c r="U45" s="9">
        <v>0.32</v>
      </c>
      <c r="V45" s="9">
        <v>0.2</v>
      </c>
      <c r="W45" s="9">
        <v>0.2</v>
      </c>
      <c r="X45" s="9">
        <v>0.2</v>
      </c>
      <c r="Z45">
        <v>2016</v>
      </c>
      <c r="AA45" s="2">
        <v>3.234</v>
      </c>
      <c r="AB45" s="2">
        <v>6.9770000000000003</v>
      </c>
      <c r="AC45" s="2">
        <v>8.7539999999999996</v>
      </c>
      <c r="AD45" s="2">
        <v>3.4079999999999999</v>
      </c>
      <c r="AE45" s="2">
        <v>1.044</v>
      </c>
      <c r="AF45" s="2">
        <v>0.52700000000000002</v>
      </c>
      <c r="AH45">
        <v>2016</v>
      </c>
      <c r="AI45" s="4">
        <f t="shared" ref="AI45:AN47" si="25">K45/(K45+S45) * B45*(1-EXP(-K45-S45))</f>
        <v>4.2581917709763069</v>
      </c>
      <c r="AJ45" s="4">
        <f t="shared" si="25"/>
        <v>7.0010315580397018</v>
      </c>
      <c r="AK45" s="4">
        <f t="shared" si="25"/>
        <v>7.240282591314708</v>
      </c>
      <c r="AL45" s="4">
        <f t="shared" si="25"/>
        <v>2.6582765634980015</v>
      </c>
      <c r="AM45" s="4">
        <f t="shared" si="25"/>
        <v>1.0392308814222428</v>
      </c>
      <c r="AN45" s="4">
        <f t="shared" si="25"/>
        <v>0.57740618581317782</v>
      </c>
      <c r="AP45">
        <v>2016</v>
      </c>
      <c r="AQ45" s="9">
        <v>0.95599999999999996</v>
      </c>
      <c r="AR45" s="9">
        <v>1.0720000000000001</v>
      </c>
      <c r="AS45" s="9">
        <v>1.89</v>
      </c>
      <c r="AT45" s="9">
        <v>0.624</v>
      </c>
      <c r="AU45" s="9">
        <v>0.36099999999999999</v>
      </c>
      <c r="AW45">
        <v>2016</v>
      </c>
      <c r="AX45" s="10">
        <f t="shared" si="13"/>
        <v>0.80301474077487467</v>
      </c>
      <c r="AY45" s="10">
        <f t="shared" si="14"/>
        <v>1.1507197509629954</v>
      </c>
      <c r="AZ45" s="10">
        <f t="shared" si="15"/>
        <v>1.4230293897368982</v>
      </c>
      <c r="BA45" s="10">
        <f t="shared" si="16"/>
        <v>0.62495870498534067</v>
      </c>
      <c r="BB45" s="10">
        <f t="shared" si="17"/>
        <v>0.3586548241534307</v>
      </c>
      <c r="BD45">
        <v>2016</v>
      </c>
      <c r="BE45" s="9">
        <v>0.05</v>
      </c>
      <c r="BF45" s="9">
        <v>0.35</v>
      </c>
      <c r="BG45" s="9">
        <v>0.60499999999999998</v>
      </c>
      <c r="BH45" s="9">
        <v>0.85399999999999998</v>
      </c>
      <c r="BI45" s="9">
        <v>0.94699999999999995</v>
      </c>
      <c r="BJ45" s="9">
        <v>1</v>
      </c>
      <c r="BL45">
        <v>2016</v>
      </c>
      <c r="BM45" s="9">
        <v>0.38700000000000001</v>
      </c>
      <c r="BN45" s="9">
        <v>1.0489999999999999</v>
      </c>
      <c r="BO45" s="9">
        <v>2.1379999999999999</v>
      </c>
      <c r="BP45" s="9">
        <v>3.8029999999999999</v>
      </c>
      <c r="BQ45" s="9">
        <v>5.7119999999999997</v>
      </c>
      <c r="BR45" s="9">
        <v>7.3319999999999999</v>
      </c>
      <c r="BT45">
        <v>2016</v>
      </c>
      <c r="BU45" s="4">
        <f t="shared" si="18"/>
        <v>217.51212710607018</v>
      </c>
      <c r="BV45" s="14">
        <f t="shared" si="19"/>
        <v>0.31772674287140551</v>
      </c>
    </row>
    <row r="46" spans="1:74">
      <c r="A46">
        <v>2017</v>
      </c>
      <c r="B46" s="3">
        <f t="shared" si="4"/>
        <v>308.34012167202781</v>
      </c>
      <c r="C46" s="4">
        <f t="shared" ref="C46:F48" si="26">B45*EXP(-K45-S45)</f>
        <v>26.961899640740555</v>
      </c>
      <c r="D46" s="4">
        <f t="shared" si="26"/>
        <v>12.454519166685055</v>
      </c>
      <c r="E46" s="4">
        <f t="shared" si="26"/>
        <v>13.721698021956778</v>
      </c>
      <c r="F46" s="4">
        <f t="shared" si="26"/>
        <v>7.0019379437815985</v>
      </c>
      <c r="G46" s="4">
        <f>F45*EXP(-O45-W45) + G45*EXP(-P45-X45)</f>
        <v>14.076074189039328</v>
      </c>
      <c r="I46">
        <v>2017</v>
      </c>
      <c r="J46" s="8">
        <f t="shared" si="5"/>
        <v>6.0016498553873789E-2</v>
      </c>
      <c r="K46" s="10">
        <f t="shared" si="6"/>
        <v>9.0106497462422941E-2</v>
      </c>
      <c r="L46" s="10">
        <f t="shared" si="6"/>
        <v>0.35424665648857395</v>
      </c>
      <c r="M46" s="10">
        <f t="shared" si="6"/>
        <v>0.44437790092558827</v>
      </c>
      <c r="N46" s="10">
        <f t="shared" si="6"/>
        <v>0.35553596387240682</v>
      </c>
      <c r="O46" s="10">
        <f t="shared" si="6"/>
        <v>0.26520547248557885</v>
      </c>
      <c r="P46" s="10">
        <f t="shared" si="6"/>
        <v>6.0016498553873789E-2</v>
      </c>
      <c r="R46">
        <v>2017</v>
      </c>
      <c r="S46" s="9">
        <v>1.28</v>
      </c>
      <c r="T46" s="9">
        <v>0.89700000000000002</v>
      </c>
      <c r="U46" s="9">
        <v>0.32</v>
      </c>
      <c r="V46" s="9">
        <v>0.2</v>
      </c>
      <c r="W46" s="9">
        <v>0.2</v>
      </c>
      <c r="X46" s="9">
        <v>0.2</v>
      </c>
      <c r="Z46">
        <v>2017</v>
      </c>
      <c r="AA46" s="2">
        <v>10.118</v>
      </c>
      <c r="AB46" s="2">
        <v>5.0540000000000003</v>
      </c>
      <c r="AC46" s="2">
        <v>4.5039999999999996</v>
      </c>
      <c r="AD46" s="2">
        <v>3.9870000000000001</v>
      </c>
      <c r="AE46" s="2">
        <v>1.756</v>
      </c>
      <c r="AF46" s="2">
        <v>0.60399999999999998</v>
      </c>
      <c r="AH46">
        <v>2017</v>
      </c>
      <c r="AI46" s="4">
        <f t="shared" si="25"/>
        <v>15.126001271766999</v>
      </c>
      <c r="AJ46" s="4">
        <f t="shared" si="25"/>
        <v>5.4490600231428141</v>
      </c>
      <c r="AK46" s="4">
        <f t="shared" si="25"/>
        <v>3.869177406639416</v>
      </c>
      <c r="AL46" s="4">
        <f t="shared" si="25"/>
        <v>3.7430762095845096</v>
      </c>
      <c r="AM46" s="4">
        <f t="shared" si="25"/>
        <v>1.4848814984057987</v>
      </c>
      <c r="AN46" s="4">
        <f t="shared" si="25"/>
        <v>0.74389744293759574</v>
      </c>
      <c r="AP46">
        <v>2017</v>
      </c>
      <c r="AQ46" s="9">
        <v>8.2379999999999995</v>
      </c>
      <c r="AR46" s="9">
        <v>0.88900000000000001</v>
      </c>
      <c r="AS46" s="9">
        <v>1.2030000000000001</v>
      </c>
      <c r="AT46" s="9">
        <v>1.054</v>
      </c>
      <c r="AU46" s="9">
        <v>0.57199999999999995</v>
      </c>
      <c r="AW46">
        <v>2017</v>
      </c>
      <c r="AX46" s="10">
        <f t="shared" ref="AX46:BB48" si="27">AX$8*B46</f>
        <v>2.3702151987447291</v>
      </c>
      <c r="AY46" s="10">
        <f t="shared" si="27"/>
        <v>0.7581826749752445</v>
      </c>
      <c r="AZ46" s="10">
        <f t="shared" si="27"/>
        <v>0.64979210490333805</v>
      </c>
      <c r="BA46" s="10">
        <f t="shared" si="27"/>
        <v>0.74758832107264028</v>
      </c>
      <c r="BB46" s="10">
        <f t="shared" si="27"/>
        <v>0.4323713705274399</v>
      </c>
      <c r="BD46">
        <v>2017</v>
      </c>
      <c r="BE46" s="9">
        <v>4.2000000000000003E-2</v>
      </c>
      <c r="BF46" s="9">
        <v>0.34399999999999997</v>
      </c>
      <c r="BG46" s="9">
        <v>0.59399999999999997</v>
      </c>
      <c r="BH46" s="9">
        <v>0.84599999999999997</v>
      </c>
      <c r="BI46" s="9">
        <v>0.94699999999999995</v>
      </c>
      <c r="BJ46" s="9">
        <v>1</v>
      </c>
      <c r="BL46">
        <v>2017</v>
      </c>
      <c r="BM46" s="9">
        <v>0.249</v>
      </c>
      <c r="BN46" s="9">
        <v>0.92500000000000004</v>
      </c>
      <c r="BO46" s="9">
        <v>2.238</v>
      </c>
      <c r="BP46" s="9">
        <v>3.794</v>
      </c>
      <c r="BQ46" s="9">
        <v>5.2960000000000003</v>
      </c>
      <c r="BR46" s="9">
        <v>6.8570000000000002</v>
      </c>
      <c r="BT46">
        <v>2017</v>
      </c>
      <c r="BU46" s="4">
        <f t="shared" si="18"/>
        <v>204.03999408055719</v>
      </c>
      <c r="BV46" s="14">
        <f t="shared" si="19"/>
        <v>0.3847201737621897</v>
      </c>
    </row>
    <row r="47" spans="1:74">
      <c r="A47">
        <v>2018</v>
      </c>
      <c r="B47" s="3">
        <f t="shared" si="4"/>
        <v>54.358477108785763</v>
      </c>
      <c r="C47" s="4">
        <f t="shared" si="26"/>
        <v>78.34302704835261</v>
      </c>
      <c r="D47" s="4">
        <f t="shared" si="26"/>
        <v>7.7150895154263246</v>
      </c>
      <c r="E47" s="4">
        <f t="shared" si="26"/>
        <v>5.7991168655454484</v>
      </c>
      <c r="F47" s="4">
        <f t="shared" si="26"/>
        <v>7.8730254227323115</v>
      </c>
      <c r="G47" s="4">
        <f>F46*EXP(-O46-W46) + G46*EXP(-P46-X46)</f>
        <v>15.250459679957078</v>
      </c>
      <c r="I47">
        <v>2018</v>
      </c>
      <c r="J47" s="8">
        <f t="shared" si="5"/>
        <v>8.6293732415230626E-2</v>
      </c>
      <c r="K47" s="10">
        <f t="shared" si="6"/>
        <v>0.12955814098212004</v>
      </c>
      <c r="L47" s="10">
        <f t="shared" si="6"/>
        <v>0.50934771138930457</v>
      </c>
      <c r="M47" s="10">
        <f t="shared" si="6"/>
        <v>0.63894143440061535</v>
      </c>
      <c r="N47" s="10">
        <f t="shared" si="6"/>
        <v>0.5112015207427707</v>
      </c>
      <c r="O47" s="10">
        <f t="shared" si="6"/>
        <v>0.38132131379144224</v>
      </c>
      <c r="P47" s="10">
        <f t="shared" si="6"/>
        <v>8.6293732415230626E-2</v>
      </c>
      <c r="R47">
        <v>2018</v>
      </c>
      <c r="S47" s="9">
        <v>1.28</v>
      </c>
      <c r="T47" s="9">
        <v>0.89700000000000002</v>
      </c>
      <c r="U47" s="9">
        <v>0.32</v>
      </c>
      <c r="V47" s="9">
        <v>0.2</v>
      </c>
      <c r="W47" s="9">
        <v>0.2</v>
      </c>
      <c r="X47" s="9">
        <v>0.2</v>
      </c>
      <c r="Z47">
        <v>2018</v>
      </c>
      <c r="AA47" s="2">
        <v>2.9590000000000001</v>
      </c>
      <c r="AB47" s="2">
        <v>15.186999999999999</v>
      </c>
      <c r="AC47" s="2">
        <v>4.359</v>
      </c>
      <c r="AD47" s="2">
        <v>2.21</v>
      </c>
      <c r="AE47" s="2">
        <v>1.7889999999999999</v>
      </c>
      <c r="AF47" s="2">
        <v>1.214</v>
      </c>
      <c r="AH47">
        <v>2018</v>
      </c>
      <c r="AI47" s="4">
        <f t="shared" si="25"/>
        <v>3.7759520460978306</v>
      </c>
      <c r="AJ47" s="4">
        <f t="shared" si="25"/>
        <v>21.421402276282205</v>
      </c>
      <c r="AK47" s="4">
        <f t="shared" si="25"/>
        <v>3.1701878720148766</v>
      </c>
      <c r="AL47" s="4">
        <f t="shared" si="25"/>
        <v>2.1214518081627474</v>
      </c>
      <c r="AM47" s="4">
        <f t="shared" si="25"/>
        <v>2.2766612416060652</v>
      </c>
      <c r="AN47" s="4">
        <f t="shared" si="25"/>
        <v>1.1443963714610148</v>
      </c>
      <c r="AP47">
        <v>2018</v>
      </c>
      <c r="AQ47" s="9">
        <v>0.47299999999999998</v>
      </c>
      <c r="AR47" s="9">
        <v>2.5680000000000001</v>
      </c>
      <c r="AS47" s="9">
        <v>0.51200000000000001</v>
      </c>
      <c r="AT47" s="9">
        <v>0.30399999999999999</v>
      </c>
      <c r="AU47" s="9">
        <v>0.26200000000000001</v>
      </c>
      <c r="AW47">
        <v>2018</v>
      </c>
      <c r="AX47" s="10">
        <f t="shared" si="27"/>
        <v>0.4178544391991455</v>
      </c>
      <c r="AY47" s="10">
        <f t="shared" si="27"/>
        <v>2.2030467661642272</v>
      </c>
      <c r="AZ47" s="10">
        <f t="shared" si="27"/>
        <v>0.40252089933399493</v>
      </c>
      <c r="BA47" s="10">
        <f t="shared" si="27"/>
        <v>0.31594865550021139</v>
      </c>
      <c r="BB47" s="10">
        <f t="shared" si="27"/>
        <v>0.48616123415479456</v>
      </c>
      <c r="BD47">
        <v>2018</v>
      </c>
      <c r="BE47" s="9">
        <v>3.2000000000000001E-2</v>
      </c>
      <c r="BF47" s="9">
        <v>0.33900000000000002</v>
      </c>
      <c r="BG47" s="9">
        <v>0.58499999999999996</v>
      </c>
      <c r="BH47" s="9">
        <v>0.83599999999999997</v>
      </c>
      <c r="BI47" s="9">
        <v>0.94699999999999995</v>
      </c>
      <c r="BJ47" s="9">
        <v>1</v>
      </c>
      <c r="BL47">
        <v>2018</v>
      </c>
      <c r="BM47" s="9">
        <v>0.29899999999999999</v>
      </c>
      <c r="BN47" s="9">
        <v>0.79300000000000004</v>
      </c>
      <c r="BO47" s="9">
        <v>1.865</v>
      </c>
      <c r="BP47" s="9">
        <v>3.7909999999999999</v>
      </c>
      <c r="BQ47" s="9">
        <v>5.641</v>
      </c>
      <c r="BR47" s="9">
        <v>6.8739999999999997</v>
      </c>
      <c r="BT47">
        <v>2018</v>
      </c>
      <c r="BU47" s="4">
        <f t="shared" si="18"/>
        <v>195.26675450298814</v>
      </c>
      <c r="BV47" s="14">
        <f t="shared" si="19"/>
        <v>0.5531635555108968</v>
      </c>
    </row>
    <row r="48" spans="1:74">
      <c r="A48">
        <v>2019</v>
      </c>
      <c r="B48" s="3">
        <f t="shared" si="4"/>
        <v>170.94693066166352</v>
      </c>
      <c r="C48" s="4">
        <f t="shared" si="26"/>
        <v>13.277122388901171</v>
      </c>
      <c r="D48" s="4">
        <f t="shared" si="26"/>
        <v>19.196908606341456</v>
      </c>
      <c r="E48" s="4">
        <f t="shared" si="26"/>
        <v>2.9571816045687398</v>
      </c>
      <c r="F48" s="4">
        <f t="shared" si="26"/>
        <v>2.8476785561374394</v>
      </c>
      <c r="G48" s="4">
        <f>F47*EXP(-O47-W47) + G47*EXP(-P47-X47)</f>
        <v>15.856008850944836</v>
      </c>
      <c r="AP48">
        <v>2019</v>
      </c>
      <c r="AQ48" s="9">
        <v>1.3140000000000001</v>
      </c>
      <c r="AR48" s="9">
        <v>0.504</v>
      </c>
      <c r="AS48" s="9">
        <v>0.90800000000000003</v>
      </c>
      <c r="AT48" s="9">
        <v>9.6000000000000002E-2</v>
      </c>
      <c r="AU48" s="9">
        <v>9.1999999999999998E-2</v>
      </c>
      <c r="AW48">
        <v>2019</v>
      </c>
      <c r="AX48" s="10">
        <f t="shared" si="27"/>
        <v>1.3140716525500213</v>
      </c>
      <c r="AY48" s="10">
        <f t="shared" si="27"/>
        <v>0.37335960384556588</v>
      </c>
      <c r="AZ48" s="10">
        <f t="shared" si="27"/>
        <v>1.001564129775373</v>
      </c>
      <c r="BA48" s="10">
        <f t="shared" si="27"/>
        <v>0.16111376502593933</v>
      </c>
      <c r="BB48" s="10">
        <f t="shared" si="27"/>
        <v>0.17584484324546459</v>
      </c>
      <c r="BD48">
        <v>2019</v>
      </c>
      <c r="BE48" s="9">
        <v>2.3E-2</v>
      </c>
      <c r="BF48" s="9">
        <v>0.33200000000000002</v>
      </c>
      <c r="BG48" s="9">
        <v>0.57799999999999996</v>
      </c>
      <c r="BH48" s="9">
        <v>0.82599999999999996</v>
      </c>
      <c r="BI48" s="9">
        <v>0.94699999999999995</v>
      </c>
      <c r="BJ48" s="9">
        <v>1</v>
      </c>
      <c r="BL48">
        <v>2019</v>
      </c>
      <c r="BM48" s="9">
        <v>0.312</v>
      </c>
      <c r="BN48" s="9">
        <v>0.92200000000000004</v>
      </c>
      <c r="BO48" s="9">
        <v>2.08</v>
      </c>
      <c r="BP48" s="9">
        <v>3.7959999999999998</v>
      </c>
      <c r="BQ48" s="9">
        <v>5.55</v>
      </c>
      <c r="BR48" s="9">
        <v>7.0209999999999999</v>
      </c>
      <c r="BT48">
        <v>2019</v>
      </c>
      <c r="BU48" s="4">
        <f t="shared" si="18"/>
        <v>163.93442742320576</v>
      </c>
    </row>
    <row r="50" spans="1:78" ht="15.75" thickBot="1"/>
    <row r="51" spans="1:78" ht="16.5" thickTop="1" thickBot="1">
      <c r="R51" t="s">
        <v>20</v>
      </c>
      <c r="S51" s="13">
        <f>AI54+AX54</f>
        <v>74.771597093830522</v>
      </c>
      <c r="AH51" t="s">
        <v>14</v>
      </c>
      <c r="AI51" s="9">
        <f>SUM(AI60:AN95)</f>
        <v>14.198701219562503</v>
      </c>
      <c r="AW51" t="s">
        <v>14</v>
      </c>
      <c r="AX51" s="9">
        <f>SUM(AX60:BB96)</f>
        <v>21.235522916062123</v>
      </c>
    </row>
    <row r="52" spans="1:78" ht="15.75" thickTop="1">
      <c r="AH52" t="s">
        <v>23</v>
      </c>
      <c r="AI52" s="1">
        <f>COUNT(AI60:AN95)</f>
        <v>216</v>
      </c>
      <c r="AW52" t="s">
        <v>23</v>
      </c>
      <c r="AX52" s="1">
        <f>COUNT(AX60:BB96)</f>
        <v>185</v>
      </c>
    </row>
    <row r="53" spans="1:78" s="1" customFormat="1" ht="15.75" thickBot="1">
      <c r="K53" s="1">
        <v>1</v>
      </c>
      <c r="L53" s="1">
        <v>2</v>
      </c>
      <c r="M53" s="1">
        <v>3</v>
      </c>
      <c r="N53" s="1">
        <v>4</v>
      </c>
      <c r="O53" s="1">
        <v>5</v>
      </c>
      <c r="R53"/>
      <c r="S53"/>
      <c r="T53"/>
      <c r="U53"/>
      <c r="V53"/>
      <c r="W53"/>
      <c r="X53"/>
      <c r="Y53"/>
      <c r="Z53"/>
      <c r="AA53" s="2"/>
      <c r="AB53" s="2"/>
      <c r="AC53" s="2"/>
      <c r="AD53" s="2"/>
      <c r="AE53" s="2"/>
      <c r="AF53" s="2"/>
      <c r="AG53"/>
      <c r="AH53" t="s">
        <v>22</v>
      </c>
      <c r="AI53">
        <f>SQRT(AI51/AI52)</f>
        <v>0.2563878465691089</v>
      </c>
      <c r="AJ53" s="2"/>
      <c r="AK53" s="2"/>
      <c r="AL53" s="2"/>
      <c r="AM53" s="2"/>
      <c r="AN53" s="2"/>
      <c r="AO53"/>
      <c r="AP53"/>
      <c r="AQ53"/>
      <c r="AR53"/>
      <c r="AS53"/>
      <c r="AT53"/>
      <c r="AU53"/>
      <c r="AV53"/>
      <c r="AW53" t="s">
        <v>22</v>
      </c>
      <c r="AX53">
        <f>SQRT(AX51/AX52)</f>
        <v>0.33880172720500196</v>
      </c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 s="2"/>
      <c r="BV53"/>
      <c r="BW53"/>
      <c r="BX53"/>
      <c r="BY53"/>
      <c r="BZ53"/>
    </row>
    <row r="54" spans="1:78" ht="16.5" thickTop="1" thickBot="1">
      <c r="I54" t="s">
        <v>15</v>
      </c>
      <c r="K54" s="11">
        <v>0.40637277559352153</v>
      </c>
      <c r="L54" s="11">
        <v>1.7753739399231172</v>
      </c>
      <c r="M54" s="11">
        <v>2.002055828317733</v>
      </c>
      <c r="N54" s="11">
        <v>1.7790069080035393</v>
      </c>
      <c r="O54" s="11">
        <v>1.4858853930929021</v>
      </c>
      <c r="AH54" t="s">
        <v>24</v>
      </c>
      <c r="AI54" s="12">
        <f>0.5*AI52*LN(2*PI()) + AI52*LN(AI53) + AI51/(2*AI53^2)</f>
        <v>12.500908819733283</v>
      </c>
      <c r="AW54" s="7" t="s">
        <v>24</v>
      </c>
      <c r="AX54" s="12">
        <f>0.5*AX52*LN(2*PI()) + AX52*LN(AX53) + AX51/(2*AX53^2)</f>
        <v>62.270688274097239</v>
      </c>
    </row>
    <row r="55" spans="1:78" ht="15.75" thickTop="1">
      <c r="AI55"/>
    </row>
    <row r="56" spans="1:78" s="1" customFormat="1">
      <c r="A56" s="1" t="s">
        <v>17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J56" s="1" t="s">
        <v>18</v>
      </c>
    </row>
    <row r="57" spans="1:78">
      <c r="A57">
        <v>1983</v>
      </c>
      <c r="B57" s="11">
        <v>6.6171976544557713</v>
      </c>
      <c r="C57" s="11">
        <v>5.6950821670684082</v>
      </c>
      <c r="D57" s="11">
        <v>3.5319982198433824</v>
      </c>
      <c r="E57" s="11">
        <v>3.06776115046741</v>
      </c>
      <c r="F57" s="11">
        <v>1.8518643769513663</v>
      </c>
      <c r="G57" s="11">
        <v>2.9575860961053766</v>
      </c>
      <c r="I57">
        <v>1983</v>
      </c>
      <c r="J57" s="11">
        <v>-1.9138949216713641</v>
      </c>
      <c r="AW57" t="s">
        <v>16</v>
      </c>
      <c r="AX57" s="11">
        <v>-4.8682227126525879</v>
      </c>
      <c r="AY57" s="11">
        <v>-3.5712556713786974</v>
      </c>
      <c r="AZ57" s="11">
        <v>-2.9531863481853877</v>
      </c>
      <c r="BA57" s="11">
        <v>-2.9098812025890384</v>
      </c>
      <c r="BB57" s="11">
        <v>-2.7846573658815221</v>
      </c>
    </row>
    <row r="58" spans="1:78">
      <c r="A58">
        <v>1984</v>
      </c>
      <c r="B58" s="11">
        <v>7.4020371168117141</v>
      </c>
      <c r="I58">
        <v>1984</v>
      </c>
      <c r="J58" s="11">
        <v>-1.8668421221740443</v>
      </c>
    </row>
    <row r="59" spans="1:78">
      <c r="A59">
        <v>1985</v>
      </c>
      <c r="B59" s="11">
        <v>5.8681302886932469</v>
      </c>
      <c r="I59">
        <v>1985</v>
      </c>
      <c r="J59" s="11">
        <v>-1.9000183459932212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19</v>
      </c>
      <c r="AI59" s="1">
        <v>1</v>
      </c>
      <c r="AJ59" s="1">
        <v>2</v>
      </c>
      <c r="AK59" s="1">
        <v>3</v>
      </c>
      <c r="AL59" s="1">
        <v>4</v>
      </c>
      <c r="AM59" s="1">
        <v>5</v>
      </c>
      <c r="AN59" s="1">
        <v>6</v>
      </c>
      <c r="AO59" s="1"/>
      <c r="AP59" s="1"/>
      <c r="AQ59" s="1"/>
      <c r="AR59" s="1"/>
      <c r="AS59" s="1"/>
      <c r="AT59" s="1"/>
      <c r="AU59" s="1"/>
      <c r="AV59" s="1"/>
      <c r="AW59" s="1" t="s">
        <v>19</v>
      </c>
      <c r="AX59" s="1">
        <v>1</v>
      </c>
      <c r="AY59" s="1">
        <v>2</v>
      </c>
      <c r="AZ59" s="1">
        <v>3</v>
      </c>
      <c r="BA59" s="1">
        <v>4</v>
      </c>
      <c r="BB59" s="1">
        <v>5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>
      <c r="A60">
        <v>1986</v>
      </c>
      <c r="B60" s="11">
        <v>7.4309436449865816</v>
      </c>
      <c r="I60">
        <v>1986</v>
      </c>
      <c r="J60" s="11">
        <v>-1.7469130338076482</v>
      </c>
      <c r="AH60">
        <v>1983</v>
      </c>
      <c r="AI60" s="9">
        <f>(LN(AA12)-LN(AI12))^2</f>
        <v>1.137587229794905E-2</v>
      </c>
      <c r="AJ60" s="9">
        <f t="shared" ref="AJ60:AN75" si="28">(LN(AB12)-LN(AJ12))^2</f>
        <v>2.0077549234705119E-3</v>
      </c>
      <c r="AK60" s="9">
        <f t="shared" si="28"/>
        <v>1.4296273337752318E-3</v>
      </c>
      <c r="AL60" s="9">
        <f t="shared" si="28"/>
        <v>5.4941157104014841E-4</v>
      </c>
      <c r="AM60" s="9">
        <f t="shared" si="28"/>
        <v>7.2176826949113876E-6</v>
      </c>
      <c r="AN60" s="9">
        <f t="shared" si="28"/>
        <v>1.1686296810908298E-2</v>
      </c>
      <c r="AW60">
        <v>1983</v>
      </c>
      <c r="AX60" s="9">
        <f>(LN(AQ12)-LN(AX12))^2</f>
        <v>8.8284424382937404E-2</v>
      </c>
      <c r="AY60" s="9">
        <f>(LN(AR12)-LN(AY12))^2</f>
        <v>0.2785669681987113</v>
      </c>
      <c r="AZ60" s="9">
        <f>(LN(AS12)-LN(AZ12))^2</f>
        <v>7.8133326441930245E-3</v>
      </c>
      <c r="BA60" s="9">
        <f>(LN(AT12)-LN(BA12))^2</f>
        <v>3.2814806158493297E-2</v>
      </c>
      <c r="BB60" s="9">
        <f>(LN(AU12)-LN(BB12))^2</f>
        <v>1.8247508548781379E-3</v>
      </c>
    </row>
    <row r="61" spans="1:78">
      <c r="A61">
        <v>1987</v>
      </c>
      <c r="B61" s="11">
        <v>6.3566805004426685</v>
      </c>
      <c r="I61">
        <v>1987</v>
      </c>
      <c r="J61" s="11">
        <v>-1.9272520503915618</v>
      </c>
      <c r="AH61">
        <v>1984</v>
      </c>
      <c r="AI61" s="9">
        <f t="shared" ref="AI61:AI92" si="29">(LN(AA13)-LN(AI13))^2</f>
        <v>1.1532696014065216</v>
      </c>
      <c r="AJ61" s="9">
        <f t="shared" si="28"/>
        <v>8.5698428647179668E-3</v>
      </c>
      <c r="AK61" s="9">
        <f t="shared" si="28"/>
        <v>7.1569232263456642E-2</v>
      </c>
      <c r="AL61" s="9">
        <f t="shared" si="28"/>
        <v>2.7992493829766756E-2</v>
      </c>
      <c r="AM61" s="9">
        <f t="shared" si="28"/>
        <v>6.0010066799058267E-4</v>
      </c>
      <c r="AN61" s="9">
        <f t="shared" si="28"/>
        <v>2.5268510393391275E-2</v>
      </c>
      <c r="AW61">
        <v>1984</v>
      </c>
      <c r="AX61" s="9">
        <f t="shared" ref="AX61:AX93" si="30">(LN(AQ13)-LN(AX13))^2</f>
        <v>7.7835162696443148E-4</v>
      </c>
      <c r="AY61" s="9">
        <f t="shared" ref="AY61:AY93" si="31">(LN(AR13)-LN(AY13))^2</f>
        <v>1.4743642061910674E-3</v>
      </c>
      <c r="AZ61" s="9">
        <f t="shared" ref="AZ61:AZ93" si="32">(LN(AS13)-LN(AZ13))^2</f>
        <v>0.15941048959700854</v>
      </c>
      <c r="BA61" s="9">
        <f t="shared" ref="BA61:BA93" si="33">(LN(AT13)-LN(BA13))^2</f>
        <v>4.6435448843489199E-3</v>
      </c>
      <c r="BB61" s="9">
        <f t="shared" ref="BB61:BB93" si="34">(LN(AU13)-LN(BB13))^2</f>
        <v>1.3773084908243615E-3</v>
      </c>
    </row>
    <row r="62" spans="1:78">
      <c r="A62">
        <v>1988</v>
      </c>
      <c r="B62" s="11">
        <v>6.0252796004785649</v>
      </c>
      <c r="I62">
        <v>1988</v>
      </c>
      <c r="J62" s="11">
        <v>-2.0055365427570595</v>
      </c>
      <c r="AH62">
        <v>1985</v>
      </c>
      <c r="AI62" s="9">
        <f t="shared" si="29"/>
        <v>0.26065593666795378</v>
      </c>
      <c r="AJ62" s="9">
        <f t="shared" si="28"/>
        <v>3.284599010081185E-2</v>
      </c>
      <c r="AK62" s="9">
        <f t="shared" si="28"/>
        <v>5.2072935215434428E-2</v>
      </c>
      <c r="AL62" s="9">
        <f t="shared" si="28"/>
        <v>1.7922279118744378E-2</v>
      </c>
      <c r="AM62" s="9">
        <f t="shared" si="28"/>
        <v>1.4480950714530674E-3</v>
      </c>
      <c r="AN62" s="9">
        <f t="shared" si="28"/>
        <v>2.6677147279080041E-3</v>
      </c>
      <c r="AW62">
        <v>1985</v>
      </c>
      <c r="AX62" s="9">
        <f t="shared" si="30"/>
        <v>2.1938775960023533</v>
      </c>
      <c r="AY62" s="9">
        <f t="shared" si="31"/>
        <v>5.3989573042650944E-2</v>
      </c>
      <c r="AZ62" s="9">
        <f t="shared" si="32"/>
        <v>1.6793362001578732E-3</v>
      </c>
      <c r="BA62" s="9">
        <f t="shared" si="33"/>
        <v>1.4445092930970278E-2</v>
      </c>
      <c r="BB62" s="9">
        <f t="shared" si="34"/>
        <v>6.0794308636467856E-2</v>
      </c>
    </row>
    <row r="63" spans="1:78">
      <c r="A63">
        <v>1989</v>
      </c>
      <c r="B63" s="11">
        <v>6.6652117803105257</v>
      </c>
      <c r="I63">
        <v>1989</v>
      </c>
      <c r="J63" s="11">
        <v>-1.809533572761217</v>
      </c>
      <c r="AH63">
        <v>1986</v>
      </c>
      <c r="AI63" s="9">
        <f t="shared" si="29"/>
        <v>1.0447824970669806</v>
      </c>
      <c r="AJ63" s="9">
        <f t="shared" si="28"/>
        <v>2.6865037089527005E-2</v>
      </c>
      <c r="AK63" s="9">
        <f t="shared" si="28"/>
        <v>0.2822012347029017</v>
      </c>
      <c r="AL63" s="9">
        <f t="shared" si="28"/>
        <v>2.091140245823118E-3</v>
      </c>
      <c r="AM63" s="9">
        <f t="shared" si="28"/>
        <v>7.2016208602784654E-3</v>
      </c>
      <c r="AN63" s="9">
        <f t="shared" si="28"/>
        <v>1.7475965647811904E-2</v>
      </c>
      <c r="AW63">
        <v>1986</v>
      </c>
      <c r="AX63" s="9">
        <f t="shared" si="30"/>
        <v>2.0875405458573037E-4</v>
      </c>
      <c r="AY63" s="9">
        <f t="shared" si="31"/>
        <v>1.7733489098482071E-2</v>
      </c>
      <c r="AZ63" s="9">
        <f t="shared" si="32"/>
        <v>0.11007720068667008</v>
      </c>
      <c r="BA63" s="9">
        <f t="shared" si="33"/>
        <v>0.28158327720187964</v>
      </c>
      <c r="BB63" s="9">
        <f t="shared" si="34"/>
        <v>5.8662452377691361E-2</v>
      </c>
    </row>
    <row r="64" spans="1:78">
      <c r="A64">
        <v>1990</v>
      </c>
      <c r="B64" s="11">
        <v>5.7772905253400486</v>
      </c>
      <c r="I64">
        <v>1990</v>
      </c>
      <c r="J64" s="11">
        <v>-1.9897797843557226</v>
      </c>
      <c r="AH64">
        <v>1987</v>
      </c>
      <c r="AI64" s="9">
        <f t="shared" si="29"/>
        <v>0.11741219244664279</v>
      </c>
      <c r="AJ64" s="9">
        <f t="shared" si="28"/>
        <v>3.7029028801266001E-4</v>
      </c>
      <c r="AK64" s="9">
        <f t="shared" si="28"/>
        <v>7.1929288397659381E-4</v>
      </c>
      <c r="AL64" s="9">
        <f t="shared" si="28"/>
        <v>2.390701588333782E-2</v>
      </c>
      <c r="AM64" s="9">
        <f t="shared" si="28"/>
        <v>2.7671344699179992E-2</v>
      </c>
      <c r="AN64" s="9">
        <f t="shared" si="28"/>
        <v>8.0808028201390589E-2</v>
      </c>
      <c r="AW64">
        <v>1987</v>
      </c>
      <c r="AX64" s="9">
        <f t="shared" si="30"/>
        <v>2.993009084800493E-2</v>
      </c>
      <c r="AY64" s="9">
        <f t="shared" si="31"/>
        <v>3.3089814239365099E-2</v>
      </c>
      <c r="AZ64" s="9">
        <f t="shared" si="32"/>
        <v>7.316313417361156E-2</v>
      </c>
      <c r="BA64" s="9">
        <f t="shared" si="33"/>
        <v>7.0340916903432527E-2</v>
      </c>
      <c r="BB64" s="9">
        <f t="shared" si="34"/>
        <v>4.0760639163882284E-2</v>
      </c>
    </row>
    <row r="65" spans="1:54">
      <c r="A65">
        <v>1991</v>
      </c>
      <c r="B65" s="11">
        <v>5.8925920565476995</v>
      </c>
      <c r="I65">
        <v>1991</v>
      </c>
      <c r="J65" s="11">
        <v>-1.8838826480157118</v>
      </c>
      <c r="AH65">
        <v>1988</v>
      </c>
      <c r="AI65" s="9">
        <f t="shared" si="29"/>
        <v>5.9006852122582248E-2</v>
      </c>
      <c r="AJ65" s="9">
        <f t="shared" si="28"/>
        <v>1.5103766280463756E-2</v>
      </c>
      <c r="AK65" s="9">
        <f t="shared" si="28"/>
        <v>3.3542649407955462E-2</v>
      </c>
      <c r="AL65" s="9">
        <f t="shared" si="28"/>
        <v>0.1036258817974452</v>
      </c>
      <c r="AM65" s="9">
        <f t="shared" si="28"/>
        <v>3.9756822267763108E-3</v>
      </c>
      <c r="AN65" s="9">
        <f t="shared" si="28"/>
        <v>2.3516336185382434E-2</v>
      </c>
      <c r="AW65">
        <v>1988</v>
      </c>
      <c r="AX65" s="9">
        <f t="shared" si="30"/>
        <v>1.0131720517369009E-2</v>
      </c>
      <c r="AY65" s="9">
        <f t="shared" si="31"/>
        <v>5.1859892785048843E-2</v>
      </c>
      <c r="AZ65" s="9">
        <f t="shared" si="32"/>
        <v>0.13184494909002681</v>
      </c>
      <c r="BA65" s="9">
        <f t="shared" si="33"/>
        <v>4.3531626219344144E-2</v>
      </c>
      <c r="BB65" s="9">
        <f t="shared" si="34"/>
        <v>1.3439416746109047E-2</v>
      </c>
    </row>
    <row r="66" spans="1:54">
      <c r="A66">
        <v>1992</v>
      </c>
      <c r="B66" s="11">
        <v>6.6245007936388394</v>
      </c>
      <c r="I66">
        <v>1992</v>
      </c>
      <c r="J66" s="11">
        <v>-1.9996973035533725</v>
      </c>
      <c r="AH66">
        <v>1989</v>
      </c>
      <c r="AI66" s="9">
        <f t="shared" si="29"/>
        <v>0.38776838484277326</v>
      </c>
      <c r="AJ66" s="9">
        <f t="shared" si="28"/>
        <v>3.3687216554179604E-2</v>
      </c>
      <c r="AK66" s="9">
        <f t="shared" si="28"/>
        <v>4.0028662873513476E-2</v>
      </c>
      <c r="AL66" s="9">
        <f t="shared" si="28"/>
        <v>0.19807655480056097</v>
      </c>
      <c r="AM66" s="9">
        <f t="shared" si="28"/>
        <v>5.8736535759897533E-2</v>
      </c>
      <c r="AN66" s="9">
        <f t="shared" si="28"/>
        <v>3.5277899522309739E-2</v>
      </c>
      <c r="AW66">
        <v>1989</v>
      </c>
      <c r="AX66" s="9">
        <f t="shared" si="30"/>
        <v>0.24556553036479162</v>
      </c>
      <c r="AY66" s="9">
        <f t="shared" si="31"/>
        <v>2.6424374896652759E-3</v>
      </c>
      <c r="AZ66" s="9">
        <f t="shared" si="32"/>
        <v>9.737171538469247E-2</v>
      </c>
      <c r="BA66" s="9">
        <f t="shared" si="33"/>
        <v>4.1742886337036593E-2</v>
      </c>
      <c r="BB66" s="9">
        <f t="shared" si="34"/>
        <v>0.27317032217567772</v>
      </c>
    </row>
    <row r="67" spans="1:54">
      <c r="A67">
        <v>1993</v>
      </c>
      <c r="B67" s="11">
        <v>5.996621176755573</v>
      </c>
      <c r="I67">
        <v>1993</v>
      </c>
      <c r="J67" s="11">
        <v>-2.0302038427517783</v>
      </c>
      <c r="AH67">
        <v>1990</v>
      </c>
      <c r="AI67" s="9">
        <f t="shared" si="29"/>
        <v>3.7902564193780693E-2</v>
      </c>
      <c r="AJ67" s="9">
        <f t="shared" si="28"/>
        <v>2.3754519539806306E-2</v>
      </c>
      <c r="AK67" s="9">
        <f t="shared" si="28"/>
        <v>4.271951904291714E-3</v>
      </c>
      <c r="AL67" s="9">
        <f t="shared" si="28"/>
        <v>4.2173850169137134E-4</v>
      </c>
      <c r="AM67" s="9">
        <f t="shared" si="28"/>
        <v>0.11728040377119127</v>
      </c>
      <c r="AN67" s="9">
        <f t="shared" si="28"/>
        <v>4.3737937817396018E-3</v>
      </c>
      <c r="AW67">
        <v>1990</v>
      </c>
      <c r="AX67" s="9">
        <f t="shared" si="30"/>
        <v>3.1735023860141626E-2</v>
      </c>
      <c r="AY67" s="9">
        <f t="shared" si="31"/>
        <v>3.9662778769233006E-2</v>
      </c>
      <c r="AZ67" s="9">
        <f t="shared" si="32"/>
        <v>1.0530294311513332E-3</v>
      </c>
      <c r="BA67" s="9">
        <f t="shared" si="33"/>
        <v>1.4891326639345339E-3</v>
      </c>
      <c r="BB67" s="9">
        <f t="shared" si="34"/>
        <v>1.9694983738692226E-3</v>
      </c>
    </row>
    <row r="68" spans="1:54">
      <c r="A68">
        <v>1994</v>
      </c>
      <c r="B68" s="11">
        <v>6.7977547084472585</v>
      </c>
      <c r="I68">
        <v>1994</v>
      </c>
      <c r="J68" s="11">
        <v>-1.8616439445011597</v>
      </c>
      <c r="AH68">
        <v>1991</v>
      </c>
      <c r="AI68" s="9">
        <f t="shared" si="29"/>
        <v>7.1905018583195077E-2</v>
      </c>
      <c r="AJ68" s="9">
        <f t="shared" si="28"/>
        <v>6.4391704157547733E-2</v>
      </c>
      <c r="AK68" s="9">
        <f t="shared" si="28"/>
        <v>0.27931593286537132</v>
      </c>
      <c r="AL68" s="9">
        <f t="shared" si="28"/>
        <v>1.8867081436149463E-3</v>
      </c>
      <c r="AM68" s="9">
        <f t="shared" si="28"/>
        <v>2.9390345101030845E-4</v>
      </c>
      <c r="AN68" s="9">
        <f t="shared" si="28"/>
        <v>6.9901435738659132E-2</v>
      </c>
      <c r="AW68">
        <v>1991</v>
      </c>
      <c r="AX68" s="9">
        <f t="shared" si="30"/>
        <v>0.21973741640643635</v>
      </c>
      <c r="AY68" s="9">
        <f t="shared" si="31"/>
        <v>1.5225584671407312E-2</v>
      </c>
      <c r="AZ68" s="9">
        <f t="shared" si="32"/>
        <v>6.6192958704919327E-2</v>
      </c>
      <c r="BA68" s="9">
        <f t="shared" si="33"/>
        <v>0.16806434310612686</v>
      </c>
      <c r="BB68" s="9">
        <f t="shared" si="34"/>
        <v>0.1509596533636266</v>
      </c>
    </row>
    <row r="69" spans="1:54">
      <c r="A69">
        <v>1995</v>
      </c>
      <c r="B69" s="11">
        <v>6.2695080911598753</v>
      </c>
      <c r="I69">
        <v>1995</v>
      </c>
      <c r="J69" s="11">
        <v>-1.9785835168701567</v>
      </c>
      <c r="AH69">
        <v>1992</v>
      </c>
      <c r="AI69" s="9">
        <f t="shared" si="29"/>
        <v>0.15734693246879683</v>
      </c>
      <c r="AJ69" s="9">
        <f t="shared" si="28"/>
        <v>3.949573026489339E-6</v>
      </c>
      <c r="AK69" s="9">
        <f t="shared" si="28"/>
        <v>4.7149094150319391E-2</v>
      </c>
      <c r="AL69" s="9">
        <f t="shared" si="28"/>
        <v>4.2539586050706596E-2</v>
      </c>
      <c r="AM69" s="9">
        <f t="shared" si="28"/>
        <v>3.7901204930985727E-2</v>
      </c>
      <c r="AN69" s="9">
        <f t="shared" si="28"/>
        <v>7.9149321200500476E-3</v>
      </c>
      <c r="AW69">
        <v>1992</v>
      </c>
      <c r="AX69" s="9">
        <f t="shared" si="30"/>
        <v>0.25078711528305325</v>
      </c>
      <c r="AY69" s="9">
        <f t="shared" si="31"/>
        <v>1.4633578897252756E-2</v>
      </c>
      <c r="AZ69" s="9">
        <f t="shared" si="32"/>
        <v>8.2290854578091863E-2</v>
      </c>
      <c r="BA69" s="9">
        <f t="shared" si="33"/>
        <v>5.5029675456695584E-2</v>
      </c>
      <c r="BB69" s="9">
        <f t="shared" si="34"/>
        <v>5.4051400569142982E-2</v>
      </c>
    </row>
    <row r="70" spans="1:54">
      <c r="A70">
        <v>1996</v>
      </c>
      <c r="B70" s="11">
        <v>5.9346144509525089</v>
      </c>
      <c r="I70">
        <v>1996</v>
      </c>
      <c r="J70" s="11">
        <v>-2.036084407498262</v>
      </c>
      <c r="AH70">
        <v>1993</v>
      </c>
      <c r="AI70" s="9">
        <f t="shared" si="29"/>
        <v>3.0011495815522472E-2</v>
      </c>
      <c r="AJ70" s="9">
        <f t="shared" si="28"/>
        <v>2.3655888467883895E-3</v>
      </c>
      <c r="AK70" s="9">
        <f t="shared" si="28"/>
        <v>1.453349384173212E-2</v>
      </c>
      <c r="AL70" s="9">
        <f t="shared" si="28"/>
        <v>3.0231495681104163E-2</v>
      </c>
      <c r="AM70" s="9">
        <f t="shared" si="28"/>
        <v>1.7449963911087742E-2</v>
      </c>
      <c r="AN70" s="9">
        <f t="shared" si="28"/>
        <v>1.2560495319223392E-2</v>
      </c>
      <c r="AW70">
        <v>1993</v>
      </c>
      <c r="AX70" s="9">
        <f t="shared" si="30"/>
        <v>5.2082991888098631E-3</v>
      </c>
      <c r="AY70" s="9">
        <f t="shared" si="31"/>
        <v>6.6299123250997585E-2</v>
      </c>
      <c r="AZ70" s="9">
        <f t="shared" si="32"/>
        <v>4.7016444240985937E-2</v>
      </c>
      <c r="BA70" s="9">
        <f t="shared" si="33"/>
        <v>3.6371922944079559E-2</v>
      </c>
      <c r="BB70" s="9">
        <f t="shared" si="34"/>
        <v>3.4577541143151298E-3</v>
      </c>
    </row>
    <row r="71" spans="1:54">
      <c r="A71">
        <v>1997</v>
      </c>
      <c r="B71" s="11">
        <v>6.95418948353033</v>
      </c>
      <c r="I71">
        <v>1997</v>
      </c>
      <c r="J71" s="11">
        <v>-2.0313999806985641</v>
      </c>
      <c r="AH71">
        <v>1994</v>
      </c>
      <c r="AI71" s="9">
        <f t="shared" si="29"/>
        <v>1.0959669988735294</v>
      </c>
      <c r="AJ71" s="9">
        <f t="shared" si="28"/>
        <v>5.1998740800649458E-2</v>
      </c>
      <c r="AK71" s="9">
        <f t="shared" si="28"/>
        <v>0.13144748787694138</v>
      </c>
      <c r="AL71" s="9">
        <f t="shared" si="28"/>
        <v>3.2183894414287505E-2</v>
      </c>
      <c r="AM71" s="9">
        <f t="shared" si="28"/>
        <v>2.9171894545192202E-3</v>
      </c>
      <c r="AN71" s="9">
        <f t="shared" si="28"/>
        <v>9.5433949158234173E-3</v>
      </c>
      <c r="AW71">
        <v>1994</v>
      </c>
      <c r="AX71" s="9">
        <f t="shared" si="30"/>
        <v>2.7061891297629295E-3</v>
      </c>
      <c r="AY71" s="9">
        <f t="shared" si="31"/>
        <v>0.1891887960238704</v>
      </c>
      <c r="AZ71" s="9">
        <f t="shared" si="32"/>
        <v>0.25270706132702059</v>
      </c>
      <c r="BA71" s="9">
        <f t="shared" si="33"/>
        <v>9.5083219947743589E-2</v>
      </c>
      <c r="BB71" s="9">
        <f t="shared" si="34"/>
        <v>0.39778925469715304</v>
      </c>
    </row>
    <row r="72" spans="1:54">
      <c r="A72">
        <v>1998</v>
      </c>
      <c r="B72" s="11">
        <v>5.0177949910633624</v>
      </c>
      <c r="I72">
        <v>1998</v>
      </c>
      <c r="J72" s="11">
        <v>-1.8603502309975879</v>
      </c>
      <c r="AH72">
        <v>1995</v>
      </c>
      <c r="AI72" s="9">
        <f t="shared" si="29"/>
        <v>1.4722194181087101E-3</v>
      </c>
      <c r="AJ72" s="9">
        <f t="shared" si="28"/>
        <v>3.4196775244052106E-4</v>
      </c>
      <c r="AK72" s="9">
        <f t="shared" si="28"/>
        <v>6.4433277207252859E-4</v>
      </c>
      <c r="AL72" s="9">
        <f t="shared" si="28"/>
        <v>2.6625073103457242E-2</v>
      </c>
      <c r="AM72" s="9">
        <f t="shared" si="28"/>
        <v>1.6433066776097915E-2</v>
      </c>
      <c r="AN72" s="9">
        <f t="shared" si="28"/>
        <v>4.6816193682389748E-2</v>
      </c>
      <c r="AW72">
        <v>1995</v>
      </c>
      <c r="AX72" s="9">
        <f t="shared" si="30"/>
        <v>0.3080242668971237</v>
      </c>
      <c r="AY72" s="9">
        <f t="shared" si="31"/>
        <v>7.5595817606773558E-2</v>
      </c>
      <c r="AZ72" s="9">
        <f t="shared" si="32"/>
        <v>0.17301509043912183</v>
      </c>
      <c r="BA72" s="9">
        <f t="shared" si="33"/>
        <v>4.6237419398718803E-2</v>
      </c>
      <c r="BB72" s="9">
        <f t="shared" si="34"/>
        <v>0.14543533474110074</v>
      </c>
    </row>
    <row r="73" spans="1:54">
      <c r="A73">
        <v>1999</v>
      </c>
      <c r="B73" s="11">
        <v>5.569018217979262</v>
      </c>
      <c r="I73">
        <v>1999</v>
      </c>
      <c r="J73" s="11">
        <v>-1.8124812318237498</v>
      </c>
      <c r="AH73">
        <v>1996</v>
      </c>
      <c r="AI73" s="9">
        <f t="shared" si="29"/>
        <v>0.63812461940149567</v>
      </c>
      <c r="AJ73" s="9">
        <f t="shared" si="28"/>
        <v>3.3165698442747541E-4</v>
      </c>
      <c r="AK73" s="9">
        <f t="shared" si="28"/>
        <v>5.0744913864765838E-2</v>
      </c>
      <c r="AL73" s="9">
        <f t="shared" si="28"/>
        <v>4.3800029738581458E-5</v>
      </c>
      <c r="AM73" s="9">
        <f t="shared" si="28"/>
        <v>3.2169204680518311E-3</v>
      </c>
      <c r="AN73" s="9">
        <f t="shared" si="28"/>
        <v>7.3164188935060284E-2</v>
      </c>
      <c r="AW73">
        <v>1996</v>
      </c>
      <c r="AX73" s="9">
        <f t="shared" si="30"/>
        <v>0.1997116533896629</v>
      </c>
      <c r="AY73" s="9">
        <f t="shared" si="31"/>
        <v>2.3017370745807963E-3</v>
      </c>
      <c r="AZ73" s="9">
        <f t="shared" si="32"/>
        <v>2.4332903741824067E-2</v>
      </c>
      <c r="BA73" s="9">
        <f t="shared" si="33"/>
        <v>4.3994438042811168E-2</v>
      </c>
      <c r="BB73" s="9">
        <f t="shared" si="34"/>
        <v>1.1082524264980308E-4</v>
      </c>
    </row>
    <row r="74" spans="1:54">
      <c r="A74">
        <v>2000</v>
      </c>
      <c r="B74" s="11">
        <v>6.0681804581643295</v>
      </c>
      <c r="I74">
        <v>2000</v>
      </c>
      <c r="J74" s="11">
        <v>-1.9000716074344712</v>
      </c>
      <c r="AH74">
        <v>1997</v>
      </c>
      <c r="AI74" s="9">
        <f t="shared" si="29"/>
        <v>6.156340979149879E-3</v>
      </c>
      <c r="AJ74" s="9">
        <f t="shared" si="28"/>
        <v>8.9645158444171338E-4</v>
      </c>
      <c r="AK74" s="9">
        <f t="shared" si="28"/>
        <v>2.3554018418853547E-4</v>
      </c>
      <c r="AL74" s="9">
        <f t="shared" si="28"/>
        <v>3.4840504714378773E-2</v>
      </c>
      <c r="AM74" s="9">
        <f t="shared" si="28"/>
        <v>6.036295860494803E-2</v>
      </c>
      <c r="AN74" s="9">
        <f t="shared" si="28"/>
        <v>0.18431287984848418</v>
      </c>
      <c r="AW74">
        <v>1997</v>
      </c>
      <c r="AX74" s="9">
        <f t="shared" si="30"/>
        <v>0.49393182061920965</v>
      </c>
      <c r="AY74" s="9">
        <f t="shared" si="31"/>
        <v>4.7457729568040795E-4</v>
      </c>
      <c r="AZ74" s="9">
        <f t="shared" si="32"/>
        <v>0.15216695326592089</v>
      </c>
      <c r="BA74" s="9">
        <f t="shared" si="33"/>
        <v>0.18654264310954255</v>
      </c>
      <c r="BB74" s="9">
        <f t="shared" si="34"/>
        <v>1.2699953174822249E-2</v>
      </c>
    </row>
    <row r="75" spans="1:54">
      <c r="A75">
        <v>2001</v>
      </c>
      <c r="B75" s="11">
        <v>5.0420356987674264</v>
      </c>
      <c r="I75">
        <v>2001</v>
      </c>
      <c r="J75" s="11">
        <v>-2.3565903538805806</v>
      </c>
      <c r="AH75">
        <v>1998</v>
      </c>
      <c r="AI75" s="9">
        <f t="shared" si="29"/>
        <v>3.2476536121347051E-2</v>
      </c>
      <c r="AJ75" s="9">
        <f t="shared" si="28"/>
        <v>5.3010323613203604E-2</v>
      </c>
      <c r="AK75" s="9">
        <f t="shared" si="28"/>
        <v>4.7580189985344169E-2</v>
      </c>
      <c r="AL75" s="9">
        <f t="shared" si="28"/>
        <v>1.0104196555117895E-2</v>
      </c>
      <c r="AM75" s="9">
        <f t="shared" si="28"/>
        <v>1.3565571919609958E-2</v>
      </c>
      <c r="AN75" s="9">
        <f t="shared" si="28"/>
        <v>4.7907151202831504E-2</v>
      </c>
      <c r="AW75">
        <v>1998</v>
      </c>
      <c r="AX75" s="9">
        <f t="shared" si="30"/>
        <v>0.33681215178688068</v>
      </c>
      <c r="AY75" s="9">
        <f t="shared" si="31"/>
        <v>1.5741897564113906E-2</v>
      </c>
      <c r="AZ75" s="9">
        <f t="shared" si="32"/>
        <v>4.671911500496867E-3</v>
      </c>
      <c r="BA75" s="9">
        <f t="shared" si="33"/>
        <v>4.3206320441081516E-3</v>
      </c>
      <c r="BB75" s="9">
        <f t="shared" si="34"/>
        <v>3.5397680624416041E-2</v>
      </c>
    </row>
    <row r="76" spans="1:54">
      <c r="A76">
        <v>2002</v>
      </c>
      <c r="B76" s="11">
        <v>5.3629607470157072</v>
      </c>
      <c r="I76">
        <v>2002</v>
      </c>
      <c r="J76" s="11">
        <v>-1.9311718908867745</v>
      </c>
      <c r="AH76">
        <v>1999</v>
      </c>
      <c r="AI76" s="9">
        <f t="shared" si="29"/>
        <v>2.0406237213310116E-4</v>
      </c>
      <c r="AJ76" s="9">
        <f t="shared" ref="AJ76:AJ92" si="35">(LN(AB28)-LN(AJ28))^2</f>
        <v>6.1081427483639782E-2</v>
      </c>
      <c r="AK76" s="9">
        <f t="shared" ref="AK76:AK92" si="36">(LN(AC28)-LN(AK28))^2</f>
        <v>1.3096554820995459E-2</v>
      </c>
      <c r="AL76" s="9">
        <f t="shared" ref="AL76:AL92" si="37">(LN(AD28)-LN(AL28))^2</f>
        <v>3.9845730157741351E-2</v>
      </c>
      <c r="AM76" s="9">
        <f t="shared" ref="AM76:AM92" si="38">(LN(AE28)-LN(AM28))^2</f>
        <v>1.7933891635886422E-3</v>
      </c>
      <c r="AN76" s="9">
        <f t="shared" ref="AN76:AN92" si="39">(LN(AF28)-LN(AN28))^2</f>
        <v>2.5564047425169264E-2</v>
      </c>
      <c r="AW76">
        <v>1999</v>
      </c>
      <c r="AX76" s="9">
        <f t="shared" si="30"/>
        <v>0.12309088583380232</v>
      </c>
      <c r="AY76" s="9">
        <f t="shared" si="31"/>
        <v>0.85460434270641572</v>
      </c>
      <c r="AZ76" s="9">
        <f t="shared" si="32"/>
        <v>0.10749047973362726</v>
      </c>
      <c r="BA76" s="9">
        <f t="shared" si="33"/>
        <v>0.47795818397078815</v>
      </c>
      <c r="BB76" s="9">
        <f t="shared" si="34"/>
        <v>0.17591181420755869</v>
      </c>
    </row>
    <row r="77" spans="1:54">
      <c r="A77">
        <v>2003</v>
      </c>
      <c r="B77" s="11">
        <v>4.7576551086770014</v>
      </c>
      <c r="I77">
        <v>2003</v>
      </c>
      <c r="J77" s="11">
        <v>-2.5916586137236868</v>
      </c>
      <c r="AH77">
        <v>2000</v>
      </c>
      <c r="AI77" s="9">
        <f t="shared" si="29"/>
        <v>4.0592130769082919E-2</v>
      </c>
      <c r="AJ77" s="9">
        <f t="shared" si="35"/>
        <v>1.2740759102861099E-2</v>
      </c>
      <c r="AK77" s="9">
        <f t="shared" si="36"/>
        <v>0.12711138023902399</v>
      </c>
      <c r="AL77" s="9">
        <f t="shared" si="37"/>
        <v>1.4724334906328802E-3</v>
      </c>
      <c r="AM77" s="9">
        <f t="shared" si="38"/>
        <v>5.7473625015035647E-2</v>
      </c>
      <c r="AN77" s="9">
        <f t="shared" si="39"/>
        <v>2.6966237213842864E-2</v>
      </c>
      <c r="AW77">
        <v>2000</v>
      </c>
      <c r="AX77" s="9">
        <f t="shared" si="30"/>
        <v>6.2017837781671225E-3</v>
      </c>
      <c r="AY77" s="9">
        <f t="shared" si="31"/>
        <v>1.4932084247409414E-4</v>
      </c>
      <c r="AZ77" s="9">
        <f t="shared" si="32"/>
        <v>6.5232430137436404E-2</v>
      </c>
      <c r="BA77" s="9">
        <f t="shared" si="33"/>
        <v>0.11707724293246619</v>
      </c>
      <c r="BB77" s="9">
        <f t="shared" si="34"/>
        <v>0.21693977926368244</v>
      </c>
    </row>
    <row r="78" spans="1:54">
      <c r="A78">
        <v>2004</v>
      </c>
      <c r="B78" s="11">
        <v>5.444467121789196</v>
      </c>
      <c r="I78">
        <v>2004</v>
      </c>
      <c r="J78" s="11">
        <v>-2.3254605448750985</v>
      </c>
      <c r="AH78">
        <v>2001</v>
      </c>
      <c r="AI78" s="9">
        <f t="shared" si="29"/>
        <v>0.27854829482308519</v>
      </c>
      <c r="AJ78" s="9">
        <f t="shared" si="35"/>
        <v>0.12710081277874941</v>
      </c>
      <c r="AK78" s="9">
        <f t="shared" si="36"/>
        <v>1.6062216348722149E-2</v>
      </c>
      <c r="AL78" s="9">
        <f t="shared" si="37"/>
        <v>0.20877539111352852</v>
      </c>
      <c r="AM78" s="9">
        <f t="shared" si="38"/>
        <v>5.2101528733148737E-2</v>
      </c>
      <c r="AN78" s="9">
        <f t="shared" si="39"/>
        <v>0.1007425717487461</v>
      </c>
      <c r="AW78">
        <v>2001</v>
      </c>
      <c r="AX78" s="9">
        <f t="shared" si="30"/>
        <v>9.3062380116470458E-2</v>
      </c>
      <c r="AY78" s="9">
        <f t="shared" si="31"/>
        <v>5.5263555044822877E-3</v>
      </c>
      <c r="AZ78" s="9">
        <f t="shared" si="32"/>
        <v>3.4792359327797368E-2</v>
      </c>
      <c r="BA78" s="9">
        <f t="shared" si="33"/>
        <v>0.24831603568385488</v>
      </c>
      <c r="BB78" s="9">
        <f t="shared" si="34"/>
        <v>0.30234080293285709</v>
      </c>
    </row>
    <row r="79" spans="1:54">
      <c r="A79">
        <v>2005</v>
      </c>
      <c r="B79" s="11">
        <v>5.2462793387478728</v>
      </c>
      <c r="I79">
        <v>2005</v>
      </c>
      <c r="J79" s="11">
        <v>-2.3642352742948565</v>
      </c>
      <c r="AH79">
        <v>2002</v>
      </c>
      <c r="AI79" s="9">
        <f t="shared" si="29"/>
        <v>2.3225268206072246E-2</v>
      </c>
      <c r="AJ79" s="9">
        <f t="shared" si="35"/>
        <v>6.3483147074781584E-3</v>
      </c>
      <c r="AK79" s="9">
        <f t="shared" si="36"/>
        <v>2.4476946037245498E-3</v>
      </c>
      <c r="AL79" s="9">
        <f t="shared" si="37"/>
        <v>7.2329035565133603E-3</v>
      </c>
      <c r="AM79" s="9">
        <f t="shared" si="38"/>
        <v>6.9722300359669389E-3</v>
      </c>
      <c r="AN79" s="9">
        <f t="shared" si="39"/>
        <v>0.10230938915275821</v>
      </c>
      <c r="AW79">
        <v>2002</v>
      </c>
      <c r="AX79" s="9">
        <f t="shared" si="30"/>
        <v>0.34504588120170077</v>
      </c>
      <c r="AY79" s="9">
        <f t="shared" si="31"/>
        <v>1.3984479174957532E-2</v>
      </c>
      <c r="AZ79" s="9">
        <f t="shared" si="32"/>
        <v>1.2619161022052927E-3</v>
      </c>
      <c r="BA79" s="9">
        <f t="shared" si="33"/>
        <v>3.8539911514903725E-3</v>
      </c>
      <c r="BB79" s="9">
        <f t="shared" si="34"/>
        <v>9.2139426270163461E-3</v>
      </c>
    </row>
    <row r="80" spans="1:54">
      <c r="A80">
        <v>2006</v>
      </c>
      <c r="B80" s="11">
        <v>5.9334438709026678</v>
      </c>
      <c r="I80">
        <v>2006</v>
      </c>
      <c r="J80" s="11">
        <v>-2.3883464334593256</v>
      </c>
      <c r="AH80">
        <v>2003</v>
      </c>
      <c r="AI80" s="9">
        <f t="shared" si="29"/>
        <v>5.2151035513108047E-2</v>
      </c>
      <c r="AJ80" s="9">
        <f t="shared" si="35"/>
        <v>2.0734335382881208E-5</v>
      </c>
      <c r="AK80" s="9">
        <f t="shared" si="36"/>
        <v>9.2955811202598118E-2</v>
      </c>
      <c r="AL80" s="9">
        <f t="shared" si="37"/>
        <v>5.6832636674964805E-2</v>
      </c>
      <c r="AM80" s="9">
        <f t="shared" si="38"/>
        <v>7.5864117568633449E-3</v>
      </c>
      <c r="AN80" s="9">
        <f t="shared" si="39"/>
        <v>0.3980549578929774</v>
      </c>
      <c r="AW80">
        <v>2003</v>
      </c>
      <c r="AX80" s="9">
        <f t="shared" si="30"/>
        <v>0.83007340555599674</v>
      </c>
      <c r="AY80" s="9">
        <f t="shared" si="31"/>
        <v>1.5306927021618748E-2</v>
      </c>
      <c r="AZ80" s="9">
        <f t="shared" si="32"/>
        <v>0.18747670289766621</v>
      </c>
      <c r="BA80" s="9">
        <f t="shared" si="33"/>
        <v>2.4632201375026742E-2</v>
      </c>
      <c r="BB80" s="9">
        <f t="shared" si="34"/>
        <v>0.17892351931683448</v>
      </c>
    </row>
    <row r="81" spans="1:54">
      <c r="A81">
        <v>2007</v>
      </c>
      <c r="B81" s="11">
        <v>5.2849636498035988</v>
      </c>
      <c r="I81">
        <v>2007</v>
      </c>
      <c r="J81" s="11">
        <v>-2.5014102870240014</v>
      </c>
      <c r="AH81">
        <v>2004</v>
      </c>
      <c r="AI81" s="9">
        <f t="shared" si="29"/>
        <v>1.1467234293200863E-2</v>
      </c>
      <c r="AJ81" s="9">
        <f t="shared" si="35"/>
        <v>1.6713837506250592E-2</v>
      </c>
      <c r="AK81" s="9">
        <f t="shared" si="36"/>
        <v>8.7503599533045068E-4</v>
      </c>
      <c r="AL81" s="9">
        <f t="shared" si="37"/>
        <v>2.3426546184279091E-2</v>
      </c>
      <c r="AM81" s="9">
        <f t="shared" si="38"/>
        <v>8.6421057343828517E-2</v>
      </c>
      <c r="AN81" s="9">
        <f t="shared" si="39"/>
        <v>0.29724679974369905</v>
      </c>
      <c r="AW81">
        <v>2004</v>
      </c>
      <c r="AX81" s="9">
        <f t="shared" si="30"/>
        <v>0.18890233741124576</v>
      </c>
      <c r="AY81" s="9">
        <f t="shared" si="31"/>
        <v>3.2451421361694315E-2</v>
      </c>
      <c r="AZ81" s="9">
        <f t="shared" si="32"/>
        <v>7.8239155266857083E-2</v>
      </c>
      <c r="BA81" s="9">
        <f t="shared" si="33"/>
        <v>1.6922032442258069E-5</v>
      </c>
      <c r="BB81" s="9">
        <f t="shared" si="34"/>
        <v>6.8613343932677054E-2</v>
      </c>
    </row>
    <row r="82" spans="1:54">
      <c r="A82">
        <v>2008</v>
      </c>
      <c r="B82" s="11">
        <v>5.3404860044102556</v>
      </c>
      <c r="I82">
        <v>2008</v>
      </c>
      <c r="J82" s="11">
        <v>-2.6152154612041936</v>
      </c>
      <c r="AH82">
        <v>2005</v>
      </c>
      <c r="AI82" s="9">
        <f t="shared" si="29"/>
        <v>9.9691206287594328E-2</v>
      </c>
      <c r="AJ82" s="9">
        <f t="shared" si="35"/>
        <v>3.5887887806005075E-2</v>
      </c>
      <c r="AK82" s="9">
        <f t="shared" si="36"/>
        <v>8.741938726494021E-2</v>
      </c>
      <c r="AL82" s="9">
        <f t="shared" si="37"/>
        <v>2.172703754373562E-2</v>
      </c>
      <c r="AM82" s="9">
        <f t="shared" si="38"/>
        <v>7.3445280878323971E-3</v>
      </c>
      <c r="AN82" s="9">
        <f t="shared" si="39"/>
        <v>2.9392668481943703E-6</v>
      </c>
      <c r="AW82">
        <v>2005</v>
      </c>
      <c r="AX82" s="9">
        <f t="shared" si="30"/>
        <v>7.9945552890166804E-2</v>
      </c>
      <c r="AY82" s="9">
        <f t="shared" si="31"/>
        <v>7.8775404240178939E-2</v>
      </c>
      <c r="AZ82" s="9">
        <f t="shared" si="32"/>
        <v>1.0041302740071652E-2</v>
      </c>
      <c r="BA82" s="9">
        <f t="shared" si="33"/>
        <v>8.6434110953261548E-2</v>
      </c>
      <c r="BB82" s="9">
        <f t="shared" si="34"/>
        <v>0.12539824502925515</v>
      </c>
    </row>
    <row r="83" spans="1:54">
      <c r="A83">
        <v>2009</v>
      </c>
      <c r="B83" s="11">
        <v>5.3360537657716165</v>
      </c>
      <c r="I83">
        <v>2009</v>
      </c>
      <c r="J83" s="11">
        <v>-2.6559330074364831</v>
      </c>
      <c r="AH83">
        <v>2006</v>
      </c>
      <c r="AI83" s="9">
        <f t="shared" si="29"/>
        <v>2.8216305752723969E-3</v>
      </c>
      <c r="AJ83" s="9">
        <f t="shared" si="35"/>
        <v>0.85630181489433732</v>
      </c>
      <c r="AK83" s="9">
        <f t="shared" si="36"/>
        <v>2.4622118513916214E-3</v>
      </c>
      <c r="AL83" s="9">
        <f t="shared" si="37"/>
        <v>7.0721159693474646E-3</v>
      </c>
      <c r="AM83" s="9">
        <f t="shared" si="38"/>
        <v>0.16713064217987336</v>
      </c>
      <c r="AN83" s="9">
        <f t="shared" si="39"/>
        <v>1.7770146481665718E-2</v>
      </c>
      <c r="AW83">
        <v>2006</v>
      </c>
      <c r="AX83" s="9">
        <f t="shared" si="30"/>
        <v>8.2665691390651261E-2</v>
      </c>
      <c r="AY83" s="9">
        <f t="shared" si="31"/>
        <v>0.36857011707692178</v>
      </c>
      <c r="AZ83" s="9">
        <f t="shared" si="32"/>
        <v>8.2179785136623097E-3</v>
      </c>
      <c r="BA83" s="9">
        <f t="shared" si="33"/>
        <v>1.4292271609157557E-5</v>
      </c>
      <c r="BB83" s="9">
        <f t="shared" si="34"/>
        <v>0.37180135094878208</v>
      </c>
    </row>
    <row r="84" spans="1:54">
      <c r="A84">
        <v>2010</v>
      </c>
      <c r="B84" s="11">
        <v>5.6760517867819669</v>
      </c>
      <c r="I84">
        <v>2010</v>
      </c>
      <c r="J84" s="11">
        <v>-2.7988806258380059</v>
      </c>
      <c r="AH84">
        <v>2007</v>
      </c>
      <c r="AI84" s="9">
        <f t="shared" si="29"/>
        <v>4.0046778430814743E-2</v>
      </c>
      <c r="AJ84" s="9">
        <f t="shared" si="35"/>
        <v>1.8826770892604555E-3</v>
      </c>
      <c r="AK84" s="9">
        <f t="shared" si="36"/>
        <v>2.7057188111203771E-4</v>
      </c>
      <c r="AL84" s="9">
        <f t="shared" si="37"/>
        <v>1.6737793580676545E-3</v>
      </c>
      <c r="AM84" s="9">
        <f t="shared" si="38"/>
        <v>2.8481661337114869E-2</v>
      </c>
      <c r="AN84" s="9">
        <f t="shared" si="39"/>
        <v>0.12964558135567142</v>
      </c>
      <c r="AW84">
        <v>2007</v>
      </c>
      <c r="AX84" s="9">
        <f t="shared" si="30"/>
        <v>2.1676141391733087E-3</v>
      </c>
      <c r="AY84" s="9">
        <f t="shared" si="31"/>
        <v>3.1650457930463144E-2</v>
      </c>
      <c r="AZ84" s="9">
        <f t="shared" si="32"/>
        <v>1.057659615009309E-3</v>
      </c>
      <c r="BA84" s="9">
        <f t="shared" si="33"/>
        <v>7.3078966757461047E-2</v>
      </c>
      <c r="BB84" s="9">
        <f t="shared" si="34"/>
        <v>1.2813906557997995E-3</v>
      </c>
    </row>
    <row r="85" spans="1:54">
      <c r="A85">
        <v>2011</v>
      </c>
      <c r="B85" s="11">
        <v>5.0074940350115922</v>
      </c>
      <c r="I85">
        <v>2011</v>
      </c>
      <c r="J85" s="11">
        <v>-3.0106687215005694</v>
      </c>
      <c r="AH85">
        <v>2008</v>
      </c>
      <c r="AI85" s="9">
        <f t="shared" si="29"/>
        <v>2.4590558475790999E-2</v>
      </c>
      <c r="AJ85" s="9">
        <f t="shared" si="35"/>
        <v>3.4866426719983331E-3</v>
      </c>
      <c r="AK85" s="9">
        <f t="shared" si="36"/>
        <v>4.5022798215634131E-2</v>
      </c>
      <c r="AL85" s="9">
        <f t="shared" si="37"/>
        <v>1.8266347895202869E-2</v>
      </c>
      <c r="AM85" s="9">
        <f t="shared" si="38"/>
        <v>3.0478721349341793E-4</v>
      </c>
      <c r="AN85" s="9">
        <f t="shared" si="39"/>
        <v>1.8488457391988386E-2</v>
      </c>
      <c r="AW85">
        <v>2008</v>
      </c>
      <c r="AX85" s="9">
        <f t="shared" si="30"/>
        <v>0.13195138351108043</v>
      </c>
      <c r="AY85" s="9">
        <f t="shared" si="31"/>
        <v>0.17857627505731985</v>
      </c>
      <c r="AZ85" s="9">
        <f t="shared" si="32"/>
        <v>3.0149024317698662E-2</v>
      </c>
      <c r="BA85" s="9">
        <f t="shared" si="33"/>
        <v>1.0049394263482572E-2</v>
      </c>
      <c r="BB85" s="9">
        <f t="shared" si="34"/>
        <v>2.1490473236140464E-2</v>
      </c>
    </row>
    <row r="86" spans="1:54">
      <c r="A86">
        <v>2012</v>
      </c>
      <c r="B86" s="11">
        <v>5.3608541246375507</v>
      </c>
      <c r="I86">
        <v>2012</v>
      </c>
      <c r="J86" s="11">
        <v>-2.9745153812766243</v>
      </c>
      <c r="AH86">
        <v>2009</v>
      </c>
      <c r="AI86" s="9">
        <f t="shared" si="29"/>
        <v>4.3263442568648669E-2</v>
      </c>
      <c r="AJ86" s="9">
        <f t="shared" si="35"/>
        <v>3.0680212088842601E-4</v>
      </c>
      <c r="AK86" s="9">
        <f t="shared" si="36"/>
        <v>7.0943194356222752E-3</v>
      </c>
      <c r="AL86" s="9">
        <f t="shared" si="37"/>
        <v>2.7930207045620326E-3</v>
      </c>
      <c r="AM86" s="9">
        <f t="shared" si="38"/>
        <v>6.4162516742909711E-4</v>
      </c>
      <c r="AN86" s="9">
        <f t="shared" si="39"/>
        <v>1.4527966909966895E-2</v>
      </c>
      <c r="AW86">
        <v>2009</v>
      </c>
      <c r="AX86" s="9">
        <f t="shared" si="30"/>
        <v>0.16390858636861347</v>
      </c>
      <c r="AY86" s="9">
        <f t="shared" si="31"/>
        <v>2.2261960388751255E-4</v>
      </c>
      <c r="AZ86" s="9">
        <f t="shared" si="32"/>
        <v>5.2562653151369907E-3</v>
      </c>
      <c r="BA86" s="9">
        <f t="shared" si="33"/>
        <v>0.16137120018877829</v>
      </c>
      <c r="BB86" s="9">
        <f t="shared" si="34"/>
        <v>5.3369969054690367E-2</v>
      </c>
    </row>
    <row r="87" spans="1:54">
      <c r="A87">
        <v>2013</v>
      </c>
      <c r="B87" s="11">
        <v>5.5836418093742992</v>
      </c>
      <c r="I87">
        <v>2013</v>
      </c>
      <c r="J87" s="11">
        <v>-3.0987324802669454</v>
      </c>
      <c r="AH87">
        <v>2010</v>
      </c>
      <c r="AI87" s="9">
        <f t="shared" si="29"/>
        <v>0.10520653293068861</v>
      </c>
      <c r="AJ87" s="9">
        <f t="shared" si="35"/>
        <v>2.9393039585836497E-2</v>
      </c>
      <c r="AK87" s="9">
        <f t="shared" si="36"/>
        <v>3.2893402548547869E-2</v>
      </c>
      <c r="AL87" s="9">
        <f t="shared" si="37"/>
        <v>5.1138509151188493E-4</v>
      </c>
      <c r="AM87" s="9">
        <f t="shared" si="38"/>
        <v>4.8826425976946156E-3</v>
      </c>
      <c r="AN87" s="9">
        <f t="shared" si="39"/>
        <v>3.1345598216438705E-5</v>
      </c>
      <c r="AW87">
        <v>2010</v>
      </c>
      <c r="AX87" s="9">
        <f t="shared" si="30"/>
        <v>5.6016927998122849E-2</v>
      </c>
      <c r="AY87" s="9">
        <f t="shared" si="31"/>
        <v>1.8802128305091793E-3</v>
      </c>
      <c r="AZ87" s="9">
        <f t="shared" si="32"/>
        <v>0.11712065210349702</v>
      </c>
      <c r="BA87" s="9">
        <f t="shared" si="33"/>
        <v>9.8203579287014809E-5</v>
      </c>
      <c r="BB87" s="9">
        <f t="shared" si="34"/>
        <v>0.3074773716506416</v>
      </c>
    </row>
    <row r="88" spans="1:54">
      <c r="A88">
        <v>2014</v>
      </c>
      <c r="B88" s="11">
        <v>5.8019882423910341</v>
      </c>
      <c r="I88">
        <v>2014</v>
      </c>
      <c r="J88" s="11">
        <v>-3.0825692569529783</v>
      </c>
      <c r="AH88">
        <v>2011</v>
      </c>
      <c r="AI88" s="9">
        <f t="shared" si="29"/>
        <v>5.0931863402748592E-2</v>
      </c>
      <c r="AJ88" s="9">
        <f t="shared" si="35"/>
        <v>1.5167957859361288E-2</v>
      </c>
      <c r="AK88" s="9">
        <f t="shared" si="36"/>
        <v>2.1731771083774127E-2</v>
      </c>
      <c r="AL88" s="9">
        <f t="shared" si="37"/>
        <v>8.4156717002793133E-3</v>
      </c>
      <c r="AM88" s="9">
        <f t="shared" si="38"/>
        <v>3.1381542310319173E-5</v>
      </c>
      <c r="AN88" s="9">
        <f t="shared" si="39"/>
        <v>0.20528948188114066</v>
      </c>
      <c r="AW88">
        <v>2011</v>
      </c>
      <c r="AX88" s="9">
        <f t="shared" si="30"/>
        <v>0.16259997187047739</v>
      </c>
      <c r="AY88" s="9">
        <f t="shared" si="31"/>
        <v>3.4459045003995221E-2</v>
      </c>
      <c r="AZ88" s="9">
        <f t="shared" si="32"/>
        <v>0.1327420428778989</v>
      </c>
      <c r="BA88" s="9">
        <f t="shared" si="33"/>
        <v>1.9074983613768866E-2</v>
      </c>
      <c r="BB88" s="9">
        <f t="shared" si="34"/>
        <v>8.572378334187519E-5</v>
      </c>
    </row>
    <row r="89" spans="1:54">
      <c r="A89">
        <v>2015</v>
      </c>
      <c r="B89" s="11">
        <v>5.0419648692788988</v>
      </c>
      <c r="I89">
        <v>2015</v>
      </c>
      <c r="J89" s="11">
        <v>-3.0057266887995926</v>
      </c>
      <c r="AH89">
        <v>2012</v>
      </c>
      <c r="AI89" s="9">
        <f t="shared" si="29"/>
        <v>6.0126562695339045E-2</v>
      </c>
      <c r="AJ89" s="9">
        <f t="shared" si="35"/>
        <v>2.2115848969769736E-5</v>
      </c>
      <c r="AK89" s="9">
        <f t="shared" si="36"/>
        <v>1.3932095953782765E-4</v>
      </c>
      <c r="AL89" s="9">
        <f t="shared" si="37"/>
        <v>5.1345747631046709E-3</v>
      </c>
      <c r="AM89" s="9">
        <f t="shared" si="38"/>
        <v>4.885296923746027E-2</v>
      </c>
      <c r="AN89" s="9">
        <f t="shared" si="39"/>
        <v>6.6354638755194715E-3</v>
      </c>
      <c r="AW89">
        <v>2012</v>
      </c>
      <c r="AX89" s="9">
        <f t="shared" si="30"/>
        <v>1.027010507403684E-3</v>
      </c>
      <c r="AY89" s="9">
        <f t="shared" si="31"/>
        <v>5.0552010828491506E-2</v>
      </c>
      <c r="AZ89" s="9">
        <f t="shared" si="32"/>
        <v>0.12954869380125222</v>
      </c>
      <c r="BA89" s="9">
        <f t="shared" si="33"/>
        <v>5.2420068300264725E-3</v>
      </c>
      <c r="BB89" s="9">
        <f t="shared" si="34"/>
        <v>2.6794398987415723E-2</v>
      </c>
    </row>
    <row r="90" spans="1:54">
      <c r="A90">
        <v>2016</v>
      </c>
      <c r="B90" s="11">
        <v>4.6488405045780805</v>
      </c>
      <c r="I90">
        <v>2016</v>
      </c>
      <c r="J90" s="15">
        <v>-3.0044603130647256</v>
      </c>
      <c r="AH90">
        <v>2013</v>
      </c>
      <c r="AI90" s="9">
        <f t="shared" si="29"/>
        <v>0.15322614409648902</v>
      </c>
      <c r="AJ90" s="9">
        <f t="shared" si="35"/>
        <v>4.5742828356023658E-3</v>
      </c>
      <c r="AK90" s="9">
        <f t="shared" si="36"/>
        <v>5.5905026322252069E-2</v>
      </c>
      <c r="AL90" s="9">
        <f t="shared" si="37"/>
        <v>1.8615691845644669E-2</v>
      </c>
      <c r="AM90" s="9">
        <f t="shared" si="38"/>
        <v>2.5768011750473878E-2</v>
      </c>
      <c r="AN90" s="9">
        <f t="shared" si="39"/>
        <v>1.5637368098055678E-5</v>
      </c>
      <c r="AW90">
        <v>2013</v>
      </c>
      <c r="AX90" s="9">
        <f t="shared" si="30"/>
        <v>5.0901153653994398E-2</v>
      </c>
      <c r="AY90" s="9">
        <f t="shared" si="31"/>
        <v>2.6097471486357476E-2</v>
      </c>
      <c r="AZ90" s="9">
        <f t="shared" si="32"/>
        <v>2.1969456300610694E-2</v>
      </c>
      <c r="BA90" s="9">
        <f t="shared" si="33"/>
        <v>3.1069657384060687E-2</v>
      </c>
      <c r="BB90" s="9">
        <f t="shared" si="34"/>
        <v>4.2221868241933566E-2</v>
      </c>
    </row>
    <row r="91" spans="1:54">
      <c r="A91">
        <v>2017</v>
      </c>
      <c r="B91" s="11">
        <v>5.7312034648355654</v>
      </c>
      <c r="I91">
        <v>2017</v>
      </c>
      <c r="J91" s="15">
        <v>-2.8131357786610831</v>
      </c>
      <c r="AH91">
        <v>2014</v>
      </c>
      <c r="AI91" s="9">
        <f t="shared" si="29"/>
        <v>5.8776063765546768E-2</v>
      </c>
      <c r="AJ91" s="9">
        <f t="shared" si="35"/>
        <v>8.7967023454420638E-3</v>
      </c>
      <c r="AK91" s="9">
        <f t="shared" si="36"/>
        <v>5.7245521132173079E-2</v>
      </c>
      <c r="AL91" s="9">
        <f t="shared" si="37"/>
        <v>4.8769211023714745E-2</v>
      </c>
      <c r="AM91" s="9">
        <f t="shared" si="38"/>
        <v>2.7118990421492483E-3</v>
      </c>
      <c r="AN91" s="9">
        <f t="shared" si="39"/>
        <v>1.0681796633015689E-3</v>
      </c>
      <c r="AW91">
        <v>2014</v>
      </c>
      <c r="AX91" s="9">
        <f t="shared" si="30"/>
        <v>4.1806610599858605E-3</v>
      </c>
      <c r="AY91" s="9">
        <f t="shared" si="31"/>
        <v>4.2503217865657535E-2</v>
      </c>
      <c r="AZ91" s="9">
        <f t="shared" si="32"/>
        <v>6.7342831384244961E-2</v>
      </c>
      <c r="BA91" s="9">
        <f t="shared" si="33"/>
        <v>4.4333049954116632E-2</v>
      </c>
      <c r="BB91" s="9">
        <f t="shared" si="34"/>
        <v>9.2153607621734884E-2</v>
      </c>
    </row>
    <row r="92" spans="1:54">
      <c r="A92">
        <v>2018</v>
      </c>
      <c r="B92" s="11">
        <v>3.9956005739675184</v>
      </c>
      <c r="I92">
        <v>2018</v>
      </c>
      <c r="J92" s="15">
        <v>-2.4499983090778508</v>
      </c>
      <c r="AH92">
        <v>2015</v>
      </c>
      <c r="AI92" s="9">
        <f t="shared" si="29"/>
        <v>9.5994544492436357E-2</v>
      </c>
      <c r="AJ92" s="9">
        <f t="shared" si="35"/>
        <v>5.5328347274043177E-6</v>
      </c>
      <c r="AK92" s="9">
        <f t="shared" si="36"/>
        <v>1.6396842532178917E-2</v>
      </c>
      <c r="AL92" s="9">
        <f t="shared" si="37"/>
        <v>1.6955807334344173E-3</v>
      </c>
      <c r="AM92" s="9">
        <f t="shared" si="38"/>
        <v>8.3231683460852444E-3</v>
      </c>
      <c r="AN92" s="9">
        <f t="shared" si="39"/>
        <v>0.13027398727568729</v>
      </c>
      <c r="AW92">
        <v>2015</v>
      </c>
      <c r="AX92" s="9">
        <f t="shared" si="30"/>
        <v>0.12236160679241466</v>
      </c>
      <c r="AY92" s="9">
        <f t="shared" si="31"/>
        <v>0.11048293386892796</v>
      </c>
      <c r="AZ92" s="9">
        <f t="shared" si="32"/>
        <v>4.3114614696395092E-4</v>
      </c>
      <c r="BA92" s="9">
        <f t="shared" si="33"/>
        <v>1.8688900213265264E-2</v>
      </c>
      <c r="BB92" s="9">
        <f t="shared" si="34"/>
        <v>5.6328938385112243E-2</v>
      </c>
    </row>
    <row r="93" spans="1:54">
      <c r="A93">
        <v>2019</v>
      </c>
      <c r="B93" s="11">
        <v>5.1413531613272454</v>
      </c>
      <c r="AH93">
        <v>2016</v>
      </c>
      <c r="AI93" s="9">
        <f t="shared" ref="AI93:AN95" si="40">(LN(AA45)-LN(AI45))^2</f>
        <v>7.5693678744850473E-2</v>
      </c>
      <c r="AJ93" s="9">
        <f t="shared" si="40"/>
        <v>1.1823135600066085E-5</v>
      </c>
      <c r="AK93" s="9">
        <f t="shared" si="40"/>
        <v>3.604321279953495E-2</v>
      </c>
      <c r="AL93" s="9">
        <f t="shared" si="40"/>
        <v>6.1726212239552672E-2</v>
      </c>
      <c r="AM93" s="9">
        <f t="shared" si="40"/>
        <v>2.0963458858108118E-5</v>
      </c>
      <c r="AN93" s="9">
        <f t="shared" si="40"/>
        <v>8.3439879198628705E-3</v>
      </c>
      <c r="AW93">
        <v>2016</v>
      </c>
      <c r="AX93" s="9">
        <f t="shared" si="30"/>
        <v>3.041007316950806E-2</v>
      </c>
      <c r="AY93" s="9">
        <f t="shared" si="31"/>
        <v>5.0213598854585186E-3</v>
      </c>
      <c r="AZ93" s="9">
        <f t="shared" si="32"/>
        <v>8.0536115251323259E-2</v>
      </c>
      <c r="BA93" s="9">
        <f t="shared" si="33"/>
        <v>2.3568610261620947E-6</v>
      </c>
      <c r="BB93" s="9">
        <f t="shared" si="34"/>
        <v>4.247813191644105E-5</v>
      </c>
    </row>
    <row r="94" spans="1:54">
      <c r="AH94">
        <v>2017</v>
      </c>
      <c r="AI94" s="9">
        <f t="shared" si="40"/>
        <v>0.16168375509420044</v>
      </c>
      <c r="AJ94" s="9">
        <f t="shared" si="40"/>
        <v>5.6645360303587168E-3</v>
      </c>
      <c r="AK94" s="9">
        <f t="shared" si="40"/>
        <v>2.3080890476787734E-2</v>
      </c>
      <c r="AL94" s="9">
        <f t="shared" si="40"/>
        <v>3.9855584035732297E-3</v>
      </c>
      <c r="AM94" s="9">
        <f t="shared" si="40"/>
        <v>2.8124472363068146E-2</v>
      </c>
      <c r="AN94" s="9">
        <f t="shared" si="40"/>
        <v>4.3400964692293494E-2</v>
      </c>
      <c r="AW94">
        <v>2017</v>
      </c>
      <c r="AX94" s="9">
        <f t="shared" ref="AX94:BB96" si="41">(LN(AQ46)-LN(AX46))^2</f>
        <v>1.551959944625307</v>
      </c>
      <c r="AY94" s="9">
        <f t="shared" si="41"/>
        <v>2.5336006649694039E-2</v>
      </c>
      <c r="AZ94" s="9">
        <f t="shared" si="41"/>
        <v>0.37935897739945945</v>
      </c>
      <c r="BA94" s="9">
        <f t="shared" si="41"/>
        <v>0.11798900431495316</v>
      </c>
      <c r="BB94" s="9">
        <f t="shared" si="41"/>
        <v>7.8318327601032647E-2</v>
      </c>
    </row>
    <row r="95" spans="1:54">
      <c r="AH95">
        <v>2018</v>
      </c>
      <c r="AI95" s="9">
        <f t="shared" si="40"/>
        <v>5.9439012993913382E-2</v>
      </c>
      <c r="AJ95" s="9">
        <f t="shared" si="40"/>
        <v>0.11830210458141872</v>
      </c>
      <c r="AK95" s="9">
        <f t="shared" si="40"/>
        <v>0.1014115626188134</v>
      </c>
      <c r="AL95" s="9">
        <f t="shared" si="40"/>
        <v>1.6721430736667702E-3</v>
      </c>
      <c r="AM95" s="9">
        <f t="shared" si="40"/>
        <v>5.8106644019601791E-2</v>
      </c>
      <c r="AN95" s="9">
        <f t="shared" si="40"/>
        <v>3.4861208564071679E-3</v>
      </c>
      <c r="AW95">
        <v>2018</v>
      </c>
      <c r="AX95" s="9">
        <f t="shared" si="41"/>
        <v>1.536663897752534E-2</v>
      </c>
      <c r="AY95" s="9">
        <f t="shared" si="41"/>
        <v>2.3496625336373176E-2</v>
      </c>
      <c r="AZ95" s="9">
        <f t="shared" si="41"/>
        <v>5.7877584372869148E-2</v>
      </c>
      <c r="BA95" s="9">
        <f t="shared" si="41"/>
        <v>1.4862579673258661E-3</v>
      </c>
      <c r="BB95" s="9">
        <f t="shared" si="41"/>
        <v>0.38216607512978457</v>
      </c>
    </row>
    <row r="96" spans="1:54">
      <c r="AW96">
        <v>2019</v>
      </c>
      <c r="AX96" s="9">
        <f t="shared" si="41"/>
        <v>2.973369552702971E-9</v>
      </c>
      <c r="AY96" s="9">
        <f t="shared" si="41"/>
        <v>9.002053766103886E-2</v>
      </c>
      <c r="AZ96" s="9">
        <f t="shared" si="41"/>
        <v>9.6184718507889566E-3</v>
      </c>
      <c r="BA96" s="9">
        <f t="shared" si="41"/>
        <v>0.26807804684318043</v>
      </c>
      <c r="BB96" s="9">
        <f t="shared" si="41"/>
        <v>0.41966227469018363</v>
      </c>
    </row>
    <row r="97" spans="35:54">
      <c r="AI97" s="9"/>
      <c r="AJ97" s="9"/>
      <c r="AK97" s="9"/>
      <c r="AL97" s="9"/>
      <c r="AM97" s="9"/>
      <c r="AN97" s="9"/>
      <c r="AX97" s="9"/>
      <c r="AY97" s="9"/>
      <c r="AZ97" s="9"/>
      <c r="BA97" s="9"/>
      <c r="BB97" s="9"/>
    </row>
    <row r="98" spans="35:54">
      <c r="AI98" s="9"/>
      <c r="AJ98" s="9"/>
      <c r="AK98" s="9"/>
      <c r="AL98" s="9"/>
      <c r="AM98" s="9"/>
      <c r="AN98" s="9"/>
      <c r="AX98" s="9"/>
      <c r="AY98" s="9"/>
      <c r="AZ98" s="9"/>
      <c r="BA98" s="9"/>
      <c r="BB98" s="9"/>
    </row>
    <row r="99" spans="35:54">
      <c r="AI99" s="9"/>
      <c r="AJ99" s="9"/>
      <c r="AK99" s="9"/>
      <c r="AL99" s="9"/>
      <c r="AM99" s="9"/>
      <c r="AN99" s="9"/>
      <c r="AX99" s="9"/>
      <c r="AY99" s="9"/>
      <c r="AZ99" s="9"/>
      <c r="BA99" s="9"/>
      <c r="BB99" s="9"/>
    </row>
    <row r="100" spans="35:54">
      <c r="AI100" s="9"/>
      <c r="AJ100" s="9"/>
      <c r="AK100" s="9"/>
      <c r="AL100" s="9"/>
      <c r="AM100" s="9"/>
      <c r="AN100" s="9"/>
      <c r="AX100" s="9"/>
      <c r="AY100" s="9"/>
      <c r="AZ100" s="9"/>
      <c r="BA100" s="9"/>
      <c r="BB100" s="9"/>
    </row>
    <row r="101" spans="35:54">
      <c r="AI101" s="9"/>
      <c r="AJ101" s="9"/>
      <c r="AK101" s="9"/>
      <c r="AL101" s="9"/>
      <c r="AM101" s="9"/>
      <c r="AN101" s="9"/>
      <c r="AX101" s="9"/>
      <c r="AY101" s="9"/>
      <c r="AZ101" s="9"/>
      <c r="BA101" s="9"/>
      <c r="BB101" s="9"/>
    </row>
    <row r="102" spans="35:54">
      <c r="AI102" s="9"/>
      <c r="AJ102" s="9"/>
      <c r="AK102" s="9"/>
      <c r="AL102" s="9"/>
      <c r="AM102" s="9"/>
      <c r="AN102" s="9"/>
      <c r="AX102" s="9"/>
      <c r="AY102" s="9"/>
      <c r="AZ102" s="9"/>
      <c r="BA102" s="9"/>
      <c r="BB102" s="9"/>
    </row>
    <row r="103" spans="35:54">
      <c r="AI103" s="9"/>
      <c r="AJ103" s="9"/>
      <c r="AK103" s="9"/>
      <c r="AL103" s="9"/>
      <c r="AM103" s="9"/>
      <c r="AN103" s="9"/>
      <c r="AX103" s="9"/>
      <c r="AY103" s="9"/>
      <c r="AZ103" s="9"/>
      <c r="BA103" s="9"/>
      <c r="BB103" s="9"/>
    </row>
    <row r="104" spans="35:54">
      <c r="AI104" s="9"/>
      <c r="AJ104" s="9"/>
      <c r="AK104" s="9"/>
      <c r="AL104" s="9"/>
      <c r="AM104" s="9"/>
      <c r="AN104" s="9"/>
      <c r="AX104" s="9"/>
      <c r="AY104" s="9"/>
      <c r="AZ104" s="9"/>
      <c r="BA104" s="9"/>
      <c r="BB104" s="9"/>
    </row>
    <row r="105" spans="35:54">
      <c r="AI105" s="9"/>
      <c r="AJ105" s="9"/>
      <c r="AK105" s="9"/>
      <c r="AL105" s="9"/>
      <c r="AM105" s="9"/>
      <c r="AN105" s="9"/>
      <c r="AX105" s="9"/>
      <c r="AY105" s="9"/>
      <c r="AZ105" s="9"/>
      <c r="BA105" s="9"/>
      <c r="BB105" s="9"/>
    </row>
    <row r="106" spans="35:54">
      <c r="AI106" s="9"/>
      <c r="AJ106" s="9"/>
      <c r="AK106" s="9"/>
      <c r="AL106" s="9"/>
      <c r="AM106" s="9"/>
      <c r="AN106" s="9"/>
      <c r="AX106" s="9"/>
      <c r="AY106" s="9"/>
      <c r="AZ106" s="9"/>
      <c r="BA106" s="9"/>
      <c r="BB106" s="9"/>
    </row>
    <row r="107" spans="35:54">
      <c r="AI107" s="9"/>
      <c r="AJ107" s="9"/>
      <c r="AK107" s="9"/>
      <c r="AL107" s="9"/>
      <c r="AM107" s="9"/>
      <c r="AN107" s="9"/>
      <c r="AX107" s="9"/>
      <c r="AY107" s="9"/>
      <c r="AZ107" s="9"/>
      <c r="BA107" s="9"/>
      <c r="BB107" s="9"/>
    </row>
    <row r="108" spans="35:54">
      <c r="AI108" s="9"/>
      <c r="AJ108" s="9"/>
      <c r="AK108" s="9"/>
      <c r="AL108" s="9"/>
      <c r="AM108" s="9"/>
      <c r="AN108" s="9"/>
      <c r="AX108" s="9"/>
      <c r="AY108" s="9"/>
      <c r="AZ108" s="9"/>
      <c r="BA108" s="9"/>
      <c r="BB108" s="9"/>
    </row>
    <row r="109" spans="35:54">
      <c r="AI109" s="9"/>
      <c r="AJ109" s="9"/>
      <c r="AK109" s="9"/>
      <c r="AL109" s="9"/>
      <c r="AM109" s="9"/>
      <c r="AN109" s="9"/>
      <c r="AX109" s="9"/>
      <c r="AY109" s="9"/>
      <c r="AZ109" s="9"/>
      <c r="BA109" s="9"/>
      <c r="BB109" s="9"/>
    </row>
    <row r="110" spans="35:54">
      <c r="AI110" s="9"/>
      <c r="AJ110" s="9"/>
      <c r="AK110" s="9"/>
      <c r="AL110" s="9"/>
      <c r="AM110" s="9"/>
      <c r="AN110" s="9"/>
      <c r="AX110" s="9"/>
      <c r="AY110" s="9"/>
      <c r="AZ110" s="9"/>
      <c r="BA110" s="9"/>
      <c r="BB110" s="9"/>
    </row>
    <row r="111" spans="35:54">
      <c r="AI111" s="9"/>
      <c r="AJ111" s="9"/>
      <c r="AK111" s="9"/>
      <c r="AL111" s="9"/>
      <c r="AM111" s="9"/>
      <c r="AN111" s="9"/>
      <c r="AX111" s="9"/>
      <c r="AY111" s="9"/>
      <c r="AZ111" s="9"/>
      <c r="BA111" s="9"/>
      <c r="BB111" s="9"/>
    </row>
    <row r="112" spans="35:54">
      <c r="AI112" s="9"/>
      <c r="AJ112" s="9"/>
      <c r="AK112" s="9"/>
      <c r="AL112" s="9"/>
      <c r="AM112" s="9"/>
      <c r="AN112" s="9"/>
      <c r="AX112" s="9"/>
      <c r="AY112" s="9"/>
      <c r="AZ112" s="9"/>
      <c r="BA112" s="9"/>
      <c r="BB112" s="9"/>
    </row>
    <row r="113" spans="35:54">
      <c r="AI113" s="9"/>
      <c r="AJ113" s="9"/>
      <c r="AK113" s="9"/>
      <c r="AL113" s="9"/>
      <c r="AM113" s="9"/>
      <c r="AN113" s="9"/>
      <c r="AX113" s="9"/>
      <c r="AY113" s="9"/>
      <c r="AZ113" s="9"/>
      <c r="BA113" s="9"/>
      <c r="BB113" s="9"/>
    </row>
    <row r="114" spans="35:54">
      <c r="AI114" s="9"/>
      <c r="AJ114" s="9"/>
      <c r="AK114" s="9"/>
      <c r="AL114" s="9"/>
      <c r="AM114" s="9"/>
      <c r="AN114" s="9"/>
      <c r="AX114" s="9"/>
      <c r="AY114" s="9"/>
      <c r="AZ114" s="9"/>
      <c r="BA114" s="9"/>
      <c r="BB114" s="9"/>
    </row>
    <row r="115" spans="35:54">
      <c r="AI115" s="9"/>
      <c r="AJ115" s="9"/>
      <c r="AK115" s="9"/>
      <c r="AL115" s="9"/>
      <c r="AM115" s="9"/>
      <c r="AN115" s="9"/>
      <c r="AX115" s="9"/>
      <c r="AY115" s="9"/>
      <c r="AZ115" s="9"/>
      <c r="BA115" s="9"/>
      <c r="BB115" s="9"/>
    </row>
    <row r="116" spans="35:54">
      <c r="AI116" s="9"/>
      <c r="AJ116" s="9"/>
      <c r="AK116" s="9"/>
      <c r="AL116" s="9"/>
      <c r="AM116" s="9"/>
      <c r="AN116" s="9"/>
      <c r="AX116" s="9"/>
      <c r="AY116" s="9"/>
      <c r="AZ116" s="9"/>
      <c r="BA116" s="9"/>
      <c r="BB116" s="9"/>
    </row>
    <row r="117" spans="35:54">
      <c r="AI117" s="9"/>
      <c r="AJ117" s="9"/>
      <c r="AK117" s="9"/>
      <c r="AL117" s="9"/>
      <c r="AM117" s="9"/>
      <c r="AN117" s="9"/>
      <c r="AX117" s="9"/>
      <c r="AY117" s="9"/>
      <c r="AZ117" s="9"/>
      <c r="BA117" s="9"/>
      <c r="BB117" s="9"/>
    </row>
    <row r="118" spans="35:54">
      <c r="AI118" s="9"/>
      <c r="AJ118" s="9"/>
      <c r="AK118" s="9"/>
      <c r="AL118" s="9"/>
      <c r="AM118" s="9"/>
      <c r="AN118" s="9"/>
      <c r="AX118" s="9"/>
      <c r="AY118" s="9"/>
      <c r="AZ118" s="9"/>
      <c r="BA118" s="9"/>
      <c r="BB118" s="9"/>
    </row>
    <row r="119" spans="35:54">
      <c r="AI119" s="9"/>
      <c r="AJ119" s="9"/>
      <c r="AK119" s="9"/>
      <c r="AL119" s="9"/>
      <c r="AM119" s="9"/>
      <c r="AN119" s="9"/>
      <c r="AX119" s="9"/>
      <c r="AY119" s="9"/>
      <c r="AZ119" s="9"/>
      <c r="BA119" s="9"/>
      <c r="BB119" s="9"/>
    </row>
    <row r="120" spans="35:54">
      <c r="AI120" s="9"/>
      <c r="AJ120" s="9"/>
      <c r="AK120" s="9"/>
      <c r="AL120" s="9"/>
      <c r="AM120" s="9"/>
      <c r="AN120" s="9"/>
      <c r="AX120" s="9"/>
      <c r="AY120" s="9"/>
      <c r="AZ120" s="9"/>
      <c r="BA120" s="9"/>
      <c r="BB120" s="9"/>
    </row>
    <row r="121" spans="35:54">
      <c r="AI121" s="9"/>
      <c r="AJ121" s="9"/>
      <c r="AK121" s="9"/>
      <c r="AL121" s="9"/>
      <c r="AM121" s="9"/>
      <c r="AN121" s="9"/>
      <c r="AX121" s="9"/>
      <c r="AY121" s="9"/>
      <c r="AZ121" s="9"/>
      <c r="BA121" s="9"/>
      <c r="BB121" s="9"/>
    </row>
    <row r="122" spans="35:54">
      <c r="AI122" s="9"/>
      <c r="AJ122" s="9"/>
      <c r="AK122" s="9"/>
      <c r="AL122" s="9"/>
      <c r="AM122" s="9"/>
      <c r="AN122" s="9"/>
      <c r="AX122" s="9"/>
      <c r="AY122" s="9"/>
      <c r="AZ122" s="9"/>
      <c r="BA122" s="9"/>
      <c r="BB122" s="9"/>
    </row>
    <row r="123" spans="35:54">
      <c r="AI123" s="9"/>
      <c r="AJ123" s="9"/>
      <c r="AK123" s="9"/>
      <c r="AL123" s="9"/>
      <c r="AM123" s="9"/>
      <c r="AN123" s="9"/>
      <c r="AX123" s="9"/>
      <c r="AY123" s="9"/>
      <c r="AZ123" s="9"/>
      <c r="BA123" s="9"/>
      <c r="BB123" s="9"/>
    </row>
    <row r="124" spans="35:54">
      <c r="AI124" s="9"/>
      <c r="AJ124" s="9"/>
      <c r="AK124" s="9"/>
      <c r="AL124" s="9"/>
      <c r="AM124" s="9"/>
      <c r="AN124" s="9"/>
      <c r="AX124" s="9"/>
      <c r="AY124" s="9"/>
      <c r="AZ124" s="9"/>
      <c r="BA124" s="9"/>
      <c r="BB124" s="9"/>
    </row>
    <row r="125" spans="35:54">
      <c r="AI125" s="9"/>
      <c r="AJ125" s="9"/>
      <c r="AK125" s="9"/>
      <c r="AL125" s="9"/>
      <c r="AM125" s="9"/>
      <c r="AN125" s="9"/>
      <c r="AX125" s="9"/>
      <c r="AY125" s="9"/>
      <c r="AZ125" s="9"/>
      <c r="BA125" s="9"/>
      <c r="BB125" s="9"/>
    </row>
    <row r="126" spans="35:54">
      <c r="AI126" s="9"/>
      <c r="AJ126" s="9"/>
      <c r="AK126" s="9"/>
      <c r="AL126" s="9"/>
      <c r="AM126" s="9"/>
      <c r="AN126" s="9"/>
      <c r="AX126" s="9"/>
      <c r="AY126" s="9"/>
      <c r="AZ126" s="9"/>
      <c r="BA126" s="9"/>
      <c r="BB126" s="9"/>
    </row>
    <row r="127" spans="35:54">
      <c r="AI127" s="9"/>
      <c r="AJ127" s="9"/>
      <c r="AK127" s="9"/>
      <c r="AL127" s="9"/>
      <c r="AM127" s="9"/>
      <c r="AN127" s="9"/>
      <c r="AX127" s="9"/>
      <c r="AY127" s="9"/>
      <c r="AZ127" s="9"/>
      <c r="BA127" s="9"/>
      <c r="BB127" s="9"/>
    </row>
    <row r="128" spans="35:54">
      <c r="AI128" s="9"/>
      <c r="AJ128" s="9"/>
      <c r="AK128" s="9"/>
      <c r="AL128" s="9"/>
      <c r="AM128" s="9"/>
      <c r="AN128" s="9"/>
      <c r="AX128" s="9"/>
      <c r="AY128" s="9"/>
      <c r="AZ128" s="9"/>
      <c r="BA128" s="9"/>
      <c r="BB128" s="9"/>
    </row>
    <row r="129" spans="35:54">
      <c r="AI129" s="9"/>
      <c r="AJ129" s="9"/>
      <c r="AK129" s="9"/>
      <c r="AL129" s="9"/>
      <c r="AM129" s="9"/>
      <c r="AN129" s="9"/>
      <c r="AX129" s="9"/>
      <c r="AY129" s="9"/>
      <c r="AZ129" s="9"/>
      <c r="BA129" s="9"/>
      <c r="BB129" s="9"/>
    </row>
    <row r="130" spans="35:54">
      <c r="AX130" s="9"/>
      <c r="AY130" s="9"/>
      <c r="AZ130" s="9"/>
      <c r="BA130" s="9"/>
      <c r="BB130" s="9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Hafrannsoknastofnun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arnima</cp:lastModifiedBy>
  <dcterms:created xsi:type="dcterms:W3CDTF">2017-03-08T02:29:01Z</dcterms:created>
  <dcterms:modified xsi:type="dcterms:W3CDTF">2019-10-25T10:04:30Z</dcterms:modified>
</cp:coreProperties>
</file>