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s2019\Pictures\Camera Roll\GW BootCamp\0 Peter HomeWork\02-Homework\01-Excel\Instructions\Part-2\"/>
    </mc:Choice>
  </mc:AlternateContent>
  <xr:revisionPtr revIDLastSave="0" documentId="13_ncr:1_{26E61D34-8EB7-41A8-B6F1-0A558469C927}" xr6:coauthVersionLast="44" xr6:coauthVersionMax="44" xr10:uidLastSave="{00000000-0000-0000-0000-000000000000}"/>
  <bookViews>
    <workbookView xWindow="-120" yWindow="-120" windowWidth="29040" windowHeight="15840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Bonus" sheetId="6" r:id="rId5"/>
  </sheets>
  <definedNames>
    <definedName name="_xlnm._FilterDatabase" localSheetId="3" hidden="1">Sheet1!$A$1:$T$4115</definedName>
  </definedNames>
  <calcPr calcId="181029"/>
  <pivotCaches>
    <pivotCache cacheId="15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F3" i="6"/>
  <c r="G3" i="6"/>
  <c r="F4" i="6"/>
  <c r="G4" i="6"/>
  <c r="F5" i="6"/>
  <c r="G5" i="6"/>
  <c r="F6" i="6"/>
  <c r="G6" i="6"/>
  <c r="F7" i="6"/>
  <c r="G7" i="6"/>
  <c r="F8" i="6"/>
  <c r="G8" i="6"/>
  <c r="F9" i="6"/>
  <c r="G9" i="6"/>
  <c r="F10" i="6"/>
  <c r="G10" i="6"/>
  <c r="F11" i="6"/>
  <c r="G11" i="6"/>
  <c r="F12" i="6"/>
  <c r="G12" i="6"/>
  <c r="F13" i="6"/>
  <c r="G13" i="6"/>
  <c r="G2" i="6"/>
  <c r="H2" i="6"/>
  <c r="F2" i="6"/>
  <c r="D13" i="6"/>
  <c r="D2" i="6"/>
  <c r="C13" i="6"/>
  <c r="C2" i="6"/>
  <c r="E13" i="6"/>
  <c r="B12" i="6"/>
  <c r="B11" i="6"/>
  <c r="B10" i="6"/>
  <c r="B9" i="6"/>
  <c r="B8" i="6"/>
  <c r="B7" i="6"/>
  <c r="B6" i="6"/>
  <c r="B5" i="6"/>
  <c r="B4" i="6"/>
  <c r="B1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3" i="6" l="1"/>
  <c r="D4" i="6" s="1"/>
  <c r="D5" i="6"/>
  <c r="E2" i="6"/>
  <c r="C3" i="6"/>
  <c r="E3" i="6"/>
  <c r="B3" i="6"/>
  <c r="D6" i="6" l="1"/>
  <c r="D7" i="6" s="1"/>
  <c r="C4" i="6"/>
  <c r="D8" i="6" l="1"/>
  <c r="D10" i="6" s="1"/>
  <c r="D9" i="6"/>
  <c r="D11" i="6" s="1"/>
  <c r="E4" i="6"/>
  <c r="C5" i="6"/>
  <c r="D12" i="6" l="1"/>
  <c r="E5" i="6"/>
  <c r="C6" i="6"/>
  <c r="E6" i="6" l="1"/>
  <c r="C7" i="6"/>
  <c r="E7" i="6" s="1"/>
  <c r="C8" i="6" l="1"/>
  <c r="E8" i="6" l="1"/>
  <c r="C9" i="6"/>
  <c r="E9" i="6" l="1"/>
  <c r="C10" i="6"/>
  <c r="E10" i="6" l="1"/>
  <c r="C11" i="6"/>
  <c r="C12" i="6" l="1"/>
  <c r="E12" i="6" s="1"/>
  <c r="E11" i="6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<sst xmlns="http://schemas.openxmlformats.org/spreadsheetml/2006/main" count="33049" uniqueCount="8401">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</sst>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-0.49998474074526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1A-4ECC-95AD-7B6C347235A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1A-4ECC-95AD-7B6C347235A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1A-4ECC-95AD-7B6C347235A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1A-4ECC-95AD-7B6C3472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486976"/>
        <c:axId val="534487960"/>
      </c:barChart>
      <c:catAx>
        <c:axId val="53448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87960"/>
        <c:crosses val="autoZero"/>
        <c:auto val="1"/>
        <c:lblAlgn val="ctr"/>
        <c:lblOffset val="100"/>
        <c:noMultiLvlLbl val="0"/>
      </c:catAx>
      <c:valAx>
        <c:axId val="53448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8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97-45A4-B1FF-6B8CBEC7042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97-45A4-B1FF-6B8CBEC7042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97-45A4-B1FF-6B8CBEC7042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97-45A4-B1FF-6B8CBEC70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490256"/>
        <c:axId val="534485336"/>
      </c:barChart>
      <c:catAx>
        <c:axId val="53449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85336"/>
        <c:crosses val="autoZero"/>
        <c:auto val="1"/>
        <c:lblAlgn val="ctr"/>
        <c:lblOffset val="100"/>
        <c:noMultiLvlLbl val="0"/>
      </c:catAx>
      <c:valAx>
        <c:axId val="53448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9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B-498A-AAB7-D7AA6806EA3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B-498A-AAB7-D7AA6806EA3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EB-498A-AAB7-D7AA6806E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770624"/>
        <c:axId val="610773904"/>
      </c:lineChart>
      <c:catAx>
        <c:axId val="6107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73904"/>
        <c:crosses val="autoZero"/>
        <c:auto val="1"/>
        <c:lblAlgn val="ctr"/>
        <c:lblOffset val="100"/>
        <c:noMultiLvlLbl val="0"/>
      </c:catAx>
      <c:valAx>
        <c:axId val="6107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5-4990-ACA3-4488CCA825A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5-4990-ACA3-4488CCA825A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5-4990-ACA3-4488CCA82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788336"/>
        <c:axId val="610784072"/>
      </c:lineChart>
      <c:catAx>
        <c:axId val="61078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84072"/>
        <c:crosses val="autoZero"/>
        <c:auto val="1"/>
        <c:lblAlgn val="ctr"/>
        <c:lblOffset val="100"/>
        <c:noMultiLvlLbl val="0"/>
      </c:catAx>
      <c:valAx>
        <c:axId val="61078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9524</xdr:rowOff>
    </xdr:from>
    <xdr:to>
      <xdr:col>16</xdr:col>
      <xdr:colOff>600076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ABF04-227B-4886-A37B-0121EA107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0</xdr:row>
      <xdr:rowOff>76200</xdr:rowOff>
    </xdr:from>
    <xdr:to>
      <xdr:col>19</xdr:col>
      <xdr:colOff>142874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BCAF28-0F37-40A6-9D87-7C79CB414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104775</xdr:rowOff>
    </xdr:from>
    <xdr:to>
      <xdr:col>23</xdr:col>
      <xdr:colOff>295275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D8D91-E756-4744-9578-F1416D38C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14</xdr:row>
      <xdr:rowOff>23812</xdr:rowOff>
    </xdr:from>
    <xdr:to>
      <xdr:col>7</xdr:col>
      <xdr:colOff>1171575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ADDA2-0277-4EE2-88B4-106F4C2A8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s2019" refreshedDate="43728.924182754628" createdVersion="6" refreshedVersion="6" minRefreshableVersion="3" recordCount="4114" xr:uid="{B6E767A1-E02E-4584-81F8-9047AA1E29F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s2019" refreshedDate="43728.936472569447" createdVersion="6" refreshedVersion="6" minRefreshableVersion="3" recordCount="4114" xr:uid="{728A351F-C8EA-4CC4-9096-B9A16F2FDFE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56642-A910-4BB8-89FE-B7E4535B6529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7C2B7-6F94-4C0C-8F5E-67762B3DBA21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6F2A8-DDBC-4211-8096-91130807632E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5AB60-C3E9-42D7-ABB1-E585B4D99D3D}">
  <dimension ref="A1:F14"/>
  <sheetViews>
    <sheetView workbookViewId="0">
      <selection activeCell="E23" sqref="E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8360</v>
      </c>
      <c r="B3" s="8" t="s">
        <v>8366</v>
      </c>
    </row>
    <row r="4" spans="1:6" x14ac:dyDescent="0.2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F513A-4862-49C1-8B0A-7692606519B3}">
  <dimension ref="A1:F47"/>
  <sheetViews>
    <sheetView workbookViewId="0">
      <selection activeCell="F13" sqref="F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8360</v>
      </c>
      <c r="B4" s="8" t="s">
        <v>8366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61189-FC90-4667-BDA1-4F8483C5B134}">
  <dimension ref="A1:E18"/>
  <sheetViews>
    <sheetView tabSelected="1"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8" t="s">
        <v>8308</v>
      </c>
      <c r="B1" t="s">
        <v>8363</v>
      </c>
    </row>
    <row r="2" spans="1:5" x14ac:dyDescent="0.25">
      <c r="A2" s="8" t="s">
        <v>8379</v>
      </c>
      <c r="B2" t="s">
        <v>8363</v>
      </c>
    </row>
    <row r="4" spans="1:5" x14ac:dyDescent="0.25">
      <c r="A4" s="8" t="s">
        <v>8360</v>
      </c>
      <c r="B4" s="8" t="s">
        <v>8366</v>
      </c>
    </row>
    <row r="5" spans="1:5" x14ac:dyDescent="0.2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1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11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11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11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11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11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11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11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11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11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11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11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11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6" ySplit="7" topLeftCell="G8" activePane="bottomRight" state="frozen"/>
      <selection pane="topRight" activeCell="G1" sqref="G1"/>
      <selection pane="bottomLeft" activeCell="A8" sqref="A8"/>
      <selection pane="bottomRight"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t="s">
        <v>8307</v>
      </c>
      <c r="Q1" s="1" t="s">
        <v>8308</v>
      </c>
      <c r="R1" s="1" t="s">
        <v>8309</v>
      </c>
      <c r="S1" t="s">
        <v>8364</v>
      </c>
      <c r="T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28B5D2A1-08A1-4E1B-9B35-719FA1B8912C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D78A3-17DC-4E98-B54C-971E18E94C03}">
  <dimension ref="A1:H14"/>
  <sheetViews>
    <sheetView topLeftCell="A4" workbookViewId="0">
      <selection activeCell="G1" activeCellId="2" sqref="A1:A13 F1:F13 G1:H13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6">
        <f>B2/$E2</f>
        <v>0.71081677704194257</v>
      </c>
      <c r="G2" s="6">
        <f t="shared" ref="G2:H2" si="0">C2/$E2</f>
        <v>0.24944812362030905</v>
      </c>
      <c r="H2" s="6">
        <f t="shared" si="0"/>
        <v>3.9735099337748346E-2</v>
      </c>
    </row>
    <row r="3" spans="1:8" x14ac:dyDescent="0.25">
      <c r="A3" t="s">
        <v>8389</v>
      </c>
      <c r="B3">
        <f>COUNTIFS(Sheet1!$D:$D,"&lt;5000",Sheet1!$F:$F,"Successful")-B2</f>
        <v>932</v>
      </c>
      <c r="C3">
        <f>COUNTIFS(Sheet1!$D:$D,"&lt;5000",Sheet1!$F:$F,"failed")-C2</f>
        <v>420</v>
      </c>
      <c r="D3">
        <f>COUNTIFS(Sheet1!$D:$D,"&lt;5000",Sheet1!$F:$F,"Canceled")-D2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ref="G3:G13" si="3">C3/$E3</f>
        <v>0.29745042492917845</v>
      </c>
      <c r="H3" s="6">
        <f t="shared" ref="H3:H13" si="4">D3/$E3</f>
        <v>4.2492917847025496E-2</v>
      </c>
    </row>
    <row r="4" spans="1:8" x14ac:dyDescent="0.25">
      <c r="A4" t="s">
        <v>8390</v>
      </c>
      <c r="B4">
        <f>COUNTIFS(Sheet1!$D:$D,"&lt;10000",Sheet1!$F:$F,"Successful")-SUM(B$2:B3)</f>
        <v>381</v>
      </c>
      <c r="C4">
        <f>COUNTIFS(Sheet1!$D:$D,"&lt;10000",Sheet1!$F:$F,"failed")-SUM(C$2:C3)</f>
        <v>283</v>
      </c>
      <c r="D4">
        <f>COUNTIFS(Sheet1!$D:$D,"&lt;10000",Sheet1!$F:$F,"Canceled")-SUM(D$2:D3)</f>
        <v>52</v>
      </c>
      <c r="E4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</row>
    <row r="5" spans="1:8" x14ac:dyDescent="0.25">
      <c r="A5" t="s">
        <v>8391</v>
      </c>
      <c r="B5">
        <f>COUNTIFS(Sheet1!$D:$D,"&lt;15000",Sheet1!$F:$F,"Successful")-SUM(B$2:B4)</f>
        <v>168</v>
      </c>
      <c r="C5">
        <f>COUNTIFS(Sheet1!$D:$D,"&lt;15000",Sheet1!$F:$F,"failed")-SUM(C$2:C4)</f>
        <v>144</v>
      </c>
      <c r="D5">
        <f>COUNTIFS(Sheet1!$D:$D,"&lt;15000",Sheet1!$F:$F,"Canceled")-SUM(D$2:D4)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25">
      <c r="A6" t="s">
        <v>8392</v>
      </c>
      <c r="B6">
        <f>COUNTIFS(Sheet1!$D:$D,"&lt;20000",Sheet1!$F:$F,"Successful")-SUM(B$2:B5)</f>
        <v>94</v>
      </c>
      <c r="C6">
        <f>COUNTIFS(Sheet1!$D:$D,"&lt;20000",Sheet1!$F:$F,"failed")-SUM(C$2:C5)</f>
        <v>90</v>
      </c>
      <c r="D6">
        <f>COUNTIFS(Sheet1!$D:$D,"&lt;20000",Sheet1!$F:$F,"Canceled")-SUM(D$2:D5)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25">
      <c r="A7" t="s">
        <v>8393</v>
      </c>
      <c r="B7">
        <f>COUNTIFS(Sheet1!$D:$D,"&lt;25000",Sheet1!$F:$F,"Successful")-SUM(B$2:B6)</f>
        <v>62</v>
      </c>
      <c r="C7">
        <f>COUNTIFS(Sheet1!$D:$D,"&lt;25000",Sheet1!$F:$F,"failed")-SUM(C$2:C6)</f>
        <v>72</v>
      </c>
      <c r="D7">
        <f>COUNTIFS(Sheet1!$D:$D,"&lt;25000",Sheet1!$F:$F,"Canceled")-SUM(D$2:D6)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25">
      <c r="A8" t="s">
        <v>8394</v>
      </c>
      <c r="B8">
        <f>COUNTIFS(Sheet1!$D:$D,"&lt;30000",Sheet1!$F:$F,"Successful")-SUM(B$2:B7)</f>
        <v>55</v>
      </c>
      <c r="C8">
        <f>COUNTIFS(Sheet1!$D:$D,"&lt;30000",Sheet1!$F:$F,"failed")-SUM(C$2:C7)</f>
        <v>64</v>
      </c>
      <c r="D8">
        <f>COUNTIFS(Sheet1!$D:$D,"&lt;30000",Sheet1!$F:$F,"Canceled")-SUM(D$2:D7)</f>
        <v>18</v>
      </c>
      <c r="E8">
        <f t="shared" si="1"/>
        <v>137</v>
      </c>
      <c r="F8" s="6">
        <f t="shared" si="2"/>
        <v>0.40145985401459855</v>
      </c>
      <c r="G8" s="6">
        <f t="shared" si="3"/>
        <v>0.46715328467153283</v>
      </c>
      <c r="H8" s="6">
        <f t="shared" si="4"/>
        <v>0.13138686131386862</v>
      </c>
    </row>
    <row r="9" spans="1:8" x14ac:dyDescent="0.25">
      <c r="A9" t="s">
        <v>8395</v>
      </c>
      <c r="B9">
        <f>COUNTIFS(Sheet1!$D:$D,"&lt;35000",Sheet1!$F:$F,"Successful")-SUM(B$2:B8)</f>
        <v>32</v>
      </c>
      <c r="C9">
        <f>COUNTIFS(Sheet1!$D:$D,"&lt;35000",Sheet1!$F:$F,"failed")-SUM(C$2:C8)</f>
        <v>37</v>
      </c>
      <c r="D9">
        <f>COUNTIFS(Sheet1!$D:$D,"&lt;35000",Sheet1!$F:$F,"Canceled")-SUM(D$2:D8)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25">
      <c r="A10" t="s">
        <v>8396</v>
      </c>
      <c r="B10">
        <f>COUNTIFS(Sheet1!$D:$D,"&lt;40000",Sheet1!$F:$F,"Successful")-SUM(B$2:B9)</f>
        <v>26</v>
      </c>
      <c r="C10">
        <f>COUNTIFS(Sheet1!$D:$D,"&lt;40000",Sheet1!$F:$F,"failed")-SUM(C$2:C9)</f>
        <v>22</v>
      </c>
      <c r="D10">
        <f>COUNTIFS(Sheet1!$D:$D,"&lt;40000",Sheet1!$F:$F,"Canceled")-SUM(D$2:D9)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25">
      <c r="A11" t="s">
        <v>8397</v>
      </c>
      <c r="B11">
        <f>COUNTIFS(Sheet1!$D:$D,"&lt;45000",Sheet1!$F:$F,"Successful")-SUM(B$2:B10)</f>
        <v>21</v>
      </c>
      <c r="C11">
        <f>COUNTIFS(Sheet1!$D:$D,"&lt;45000",Sheet1!$F:$F,"failed")-SUM(C$2:C10)</f>
        <v>16</v>
      </c>
      <c r="D11">
        <f>COUNTIFS(Sheet1!$D:$D,"&lt;45000",Sheet1!$F:$F,"Canceled")-SUM(D$2:D10)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25">
      <c r="A12" t="s">
        <v>8398</v>
      </c>
      <c r="B12">
        <f>COUNTIFS(Sheet1!$D:$D,"&lt;50000",Sheet1!$F:$F,"Successful")-SUM(B$2:B11)</f>
        <v>6</v>
      </c>
      <c r="C12">
        <f>COUNTIFS(Sheet1!$D:$D,"&lt;50000",Sheet1!$F:$F,"failed")-SUM(C$2:C11)</f>
        <v>11</v>
      </c>
      <c r="D12">
        <f>COUNTIFS(Sheet1!$D:$D,"&lt;50000",Sheet1!$F:$F,"Canceled")-SUM(D$2:D11)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25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  <row r="14" spans="1:8" x14ac:dyDescent="0.25">
      <c r="E14" t="s">
        <v>8400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dbs2019</cp:lastModifiedBy>
  <dcterms:created xsi:type="dcterms:W3CDTF">2017-04-20T15:17:24Z</dcterms:created>
  <dcterms:modified xsi:type="dcterms:W3CDTF">2019-09-21T03:42:31Z</dcterms:modified>
</cp:coreProperties>
</file>