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yi-che/Google Drive/sync/brangwynneLab/"/>
    </mc:Choice>
  </mc:AlternateContent>
  <bookViews>
    <workbookView xWindow="580" yWindow="500" windowWidth="24040" windowHeight="14700"/>
  </bookViews>
  <sheets>
    <sheet name="FuGENE HD" sheetId="1" r:id="rId1"/>
    <sheet name="Lipofectamine LTX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G11" i="2"/>
  <c r="J11" i="2"/>
  <c r="C10" i="2"/>
  <c r="G10" i="2"/>
  <c r="J10" i="2"/>
  <c r="C9" i="2"/>
  <c r="G9" i="2"/>
  <c r="J9" i="2"/>
  <c r="D4" i="2"/>
  <c r="E9" i="2"/>
  <c r="C8" i="2"/>
  <c r="G8" i="2"/>
  <c r="J8" i="2"/>
  <c r="C7" i="2"/>
  <c r="G7" i="2"/>
  <c r="J7" i="2"/>
  <c r="E8" i="2"/>
  <c r="D3" i="2"/>
  <c r="K24" i="1"/>
  <c r="L21" i="1"/>
  <c r="C21" i="1"/>
  <c r="G21" i="1"/>
  <c r="J21" i="1"/>
  <c r="D3" i="1"/>
  <c r="D21" i="1"/>
  <c r="C20" i="1"/>
  <c r="G20" i="1"/>
  <c r="J20" i="1"/>
  <c r="D4" i="1"/>
  <c r="E20" i="1"/>
  <c r="C19" i="1"/>
  <c r="G19" i="1"/>
  <c r="J19" i="1"/>
  <c r="D19" i="1"/>
  <c r="D18" i="1"/>
  <c r="C18" i="1"/>
  <c r="G18" i="1"/>
  <c r="J18" i="1"/>
  <c r="C17" i="1"/>
  <c r="G17" i="1"/>
  <c r="J17" i="1"/>
  <c r="D17" i="1"/>
  <c r="C16" i="1"/>
  <c r="G16" i="1"/>
  <c r="J16" i="1"/>
  <c r="E16" i="1"/>
  <c r="C15" i="1"/>
  <c r="G15" i="1"/>
  <c r="J15" i="1"/>
  <c r="D15" i="1"/>
  <c r="D14" i="1"/>
  <c r="C14" i="1"/>
  <c r="G14" i="1"/>
  <c r="J14" i="1"/>
  <c r="C13" i="1"/>
  <c r="G13" i="1"/>
  <c r="J13" i="1"/>
  <c r="D13" i="1"/>
  <c r="C12" i="1"/>
  <c r="G12" i="1"/>
  <c r="J12" i="1"/>
  <c r="E12" i="1"/>
  <c r="C11" i="1"/>
  <c r="G11" i="1"/>
  <c r="J11" i="1"/>
  <c r="D11" i="1"/>
  <c r="D10" i="1"/>
  <c r="C10" i="1"/>
  <c r="G10" i="1"/>
  <c r="J10" i="1"/>
  <c r="C9" i="1"/>
  <c r="G9" i="1"/>
  <c r="J9" i="1"/>
  <c r="D9" i="1"/>
  <c r="E19" i="1"/>
  <c r="E3" i="1"/>
  <c r="H18" i="1"/>
  <c r="K18" i="1"/>
  <c r="D20" i="1"/>
  <c r="H10" i="1"/>
  <c r="K10" i="1"/>
  <c r="H14" i="1"/>
  <c r="K14" i="1"/>
  <c r="D9" i="2"/>
  <c r="D8" i="2"/>
  <c r="D7" i="2"/>
  <c r="E3" i="2"/>
  <c r="D11" i="2"/>
  <c r="D10" i="2"/>
  <c r="H21" i="1"/>
  <c r="K21" i="1"/>
  <c r="H17" i="1"/>
  <c r="K17" i="1"/>
  <c r="H13" i="1"/>
  <c r="K13" i="1"/>
  <c r="H9" i="1"/>
  <c r="K9" i="1"/>
  <c r="H20" i="1"/>
  <c r="K20" i="1"/>
  <c r="H16" i="1"/>
  <c r="K16" i="1"/>
  <c r="H12" i="1"/>
  <c r="K12" i="1"/>
  <c r="H19" i="1"/>
  <c r="K19" i="1"/>
  <c r="H15" i="1"/>
  <c r="K15" i="1"/>
  <c r="H11" i="1"/>
  <c r="K11" i="1"/>
  <c r="E10" i="2"/>
  <c r="E9" i="1"/>
  <c r="E13" i="1"/>
  <c r="E17" i="1"/>
  <c r="E21" i="1"/>
  <c r="E4" i="1"/>
  <c r="E10" i="1"/>
  <c r="E14" i="1"/>
  <c r="E18" i="1"/>
  <c r="E7" i="2"/>
  <c r="E11" i="2"/>
  <c r="E11" i="1"/>
  <c r="D12" i="1"/>
  <c r="E15" i="1"/>
  <c r="D16" i="1"/>
  <c r="E4" i="2"/>
  <c r="I9" i="2"/>
  <c r="L9" i="2"/>
  <c r="I8" i="2"/>
  <c r="L8" i="2"/>
  <c r="I7" i="2"/>
  <c r="L7" i="2"/>
  <c r="I10" i="2"/>
  <c r="L10" i="2"/>
  <c r="I11" i="2"/>
  <c r="L11" i="2"/>
  <c r="H10" i="2"/>
  <c r="K10" i="2"/>
  <c r="H9" i="2"/>
  <c r="K9" i="2"/>
  <c r="H11" i="2"/>
  <c r="K11" i="2"/>
  <c r="H8" i="2"/>
  <c r="K8" i="2"/>
  <c r="H7" i="2"/>
  <c r="K7" i="2"/>
  <c r="I20" i="1"/>
  <c r="L20" i="1"/>
  <c r="I16" i="1"/>
  <c r="L16" i="1"/>
  <c r="I12" i="1"/>
  <c r="L12" i="1"/>
  <c r="I19" i="1"/>
  <c r="L19" i="1"/>
  <c r="I15" i="1"/>
  <c r="L15" i="1"/>
  <c r="I11" i="1"/>
  <c r="L11" i="1"/>
  <c r="I18" i="1"/>
  <c r="L18" i="1"/>
  <c r="I14" i="1"/>
  <c r="L14" i="1"/>
  <c r="I10" i="1"/>
  <c r="L10" i="1"/>
  <c r="I9" i="1"/>
  <c r="L9" i="1"/>
  <c r="I13" i="1"/>
  <c r="L13" i="1"/>
  <c r="I17" i="1"/>
  <c r="L17" i="1"/>
</calcChain>
</file>

<file path=xl/sharedStrings.xml><?xml version="1.0" encoding="utf-8"?>
<sst xmlns="http://schemas.openxmlformats.org/spreadsheetml/2006/main" count="102" uniqueCount="68">
  <si>
    <t>293T LENTIVIRUS: FuGENE HD</t>
  </si>
  <si>
    <t>length</t>
  </si>
  <si>
    <t>concentration (ng/uL)</t>
  </si>
  <si>
    <t>ug needed per well of 6-well plate</t>
  </si>
  <si>
    <t>293T LENTIVIRUS: LIPOFECTAMINE LTX</t>
  </si>
  <si>
    <t>uL needed per well of 6-well plate</t>
  </si>
  <si>
    <t>note: 15cm dish = 15.8 wells of 6-well (surface area); 10cm dish = 5.7 wells of 6-well (surface area); 6cm dish = 2.2 wells of a 6-well (surface area)</t>
  </si>
  <si>
    <t>pCMVdR8.91</t>
  </si>
  <si>
    <t>pCMVdR8.91 (mine)</t>
  </si>
  <si>
    <t>total DNA desired</t>
  </si>
  <si>
    <t>ug</t>
  </si>
  <si>
    <t>pMD2.G (mine)</t>
  </si>
  <si>
    <t>pMD2.G</t>
  </si>
  <si>
    <t xml:space="preserve">(per well of </t>
  </si>
  <si>
    <t>(per well of 6-well plate)</t>
  </si>
  <si>
    <t>6-well plate)</t>
  </si>
  <si>
    <t>how many wells of a 6-well plate equivalent:</t>
  </si>
  <si>
    <t>how many wells-of-a-6-well plate equivalents:</t>
  </si>
  <si>
    <t>transfer vector</t>
  </si>
  <si>
    <t>length(bp)</t>
  </si>
  <si>
    <t>transfer vector DNA needed (ug)</t>
  </si>
  <si>
    <t>pCMVdR8.91 DNA needed (ug)</t>
  </si>
  <si>
    <t>pMD2.G DNA needed (ug)</t>
  </si>
  <si>
    <t>Concentration of transfer vector prep (ng/uL)</t>
  </si>
  <si>
    <t>Vol of transfer vector needed per well-of-a-6-well-plate (uL)</t>
  </si>
  <si>
    <t>Vol of pCMVdR8.91 needed per well-of-a-6-well-plate (uL)</t>
  </si>
  <si>
    <t>Vol of pMD2.G needed per well-of-a-6-well-plate (uL)</t>
  </si>
  <si>
    <t>total vol transfer vector (uL)</t>
  </si>
  <si>
    <t>total vol pCMVdR8.91 (uL)</t>
  </si>
  <si>
    <t>total vol pMD2.G (uL)</t>
  </si>
  <si>
    <t>pHR-mCherry</t>
  </si>
  <si>
    <t>pHR-pEF-mCherry</t>
  </si>
  <si>
    <t>pHR-mesothelin-mCherry</t>
  </si>
  <si>
    <t>How to use this spreadsheet</t>
  </si>
  <si>
    <t>by Jason Park; 8/26/2011</t>
  </si>
  <si>
    <t>Fill out any cell that's highlighted in yellow with your own information.</t>
  </si>
  <si>
    <t>Protocol example for 3 wells of a 6-well plate</t>
  </si>
  <si>
    <t>(Note that this spreadsheet is laid out in terms of how many wells of a 6-well plate you want to transfect)</t>
  </si>
  <si>
    <t>- Change GM on 293Tcells - 1.5mL antibiotic-free growth medium (DME H-21 + 10% FBS (JRS, HI)).</t>
  </si>
  <si>
    <t>In light green you can see how much transfer vector you need and how much viral structural and envelope plasmids (pCMVdR8.91 and pMD2.G) you need PER WELL.</t>
  </si>
  <si>
    <t>- Into .5mL/well of Opti-MEM I, add:</t>
  </si>
  <si>
    <t>In dark green you can see how much plasmid you need total for the number of wells that you write in.</t>
  </si>
  <si>
    <t>     1.25ug pHR'SIN:CSW-mCherry x 3 wells = X uL     (plasmid stock concentration: X ng/uL)</t>
  </si>
  <si>
    <t>     1.11ug pCMV-dR8.91 x 3 wells = X uL     (plasmid stock concentration: X ng/uL)</t>
  </si>
  <si>
    <t>Notes: (Ratios modified by JSP from John James's protocol based on Trono Lab and other protocols)</t>
  </si>
  <si>
    <t>FuGene HD: 3ug total per well of a 6-well plate</t>
  </si>
  <si>
    <t>9uL of FuGENE HD per well of a 6-well plate (3:1 Reagent:DNA ratio)</t>
  </si>
  <si>
    <t>5-10 min at room temperature for complex formation</t>
  </si>
  <si>
    <t>     0.14ug pMD2.G x 3 wells = X uL     (plasmid stock concentration: X ng/uL)</t>
  </si>
  <si>
    <t>Half of the DNA is transfer vector (pHR, etc)</t>
  </si>
  <si>
    <t>Lipofectamine LTX: 2.5ug total per well of a 6-well plate</t>
  </si>
  <si>
    <t>6.25uL Lipofectamine LTX per well of a 6-well plate</t>
  </si>
  <si>
    <t>30 min at room temperature for complex formation</t>
  </si>
  <si>
    <t>- Mix (vortex)</t>
  </si>
  <si>
    <t>8/18 of the DNA is pCMVdR8.91</t>
  </si>
  <si>
    <t>- Add 18.75uL (6.25uL per well x 3 well) of Lipofectamine LTX reagent.</t>
  </si>
  <si>
    <t>1/18 of the DNA is pMD2.G</t>
  </si>
  <si>
    <t>- Mix gently and incubate 30 minutes @ RT.</t>
  </si>
  <si>
    <t>- Add dropwise to cells (0.5mL per well).</t>
  </si>
  <si>
    <t>- Gently rock plate back and forth. Put plate in TC incubator.</t>
  </si>
  <si>
    <t>Protocol example for 1 well of a 6-well plate</t>
  </si>
  <si>
    <t>FUGENE HD per well</t>
  </si>
  <si>
    <t>- Change GM on 293T cells - 2mL antibiotic-free growth medium (DME H-21 + 10% FBS (JRS, HI)).</t>
  </si>
  <si>
    <t>- Into 150uL/well of Opti-MEM I, add:</t>
  </si>
  <si>
    <t>     1.5ug pHR'SIN:CSW-mCherry x 3 wells = X uL     (plasmid stock concentration: X ng/uL)</t>
  </si>
  <si>
    <t>     1.33ug pCMV-dR8.91 x 3 wells = X uL     (plasmid stock concentration: X ng/uL)</t>
  </si>
  <si>
    <t>     0.17ug pMD2.G x 3 wells = X uL     (plasmid stock concentration: X ng/uL)</t>
  </si>
  <si>
    <t>- Mix (vortex)
- Add 9uL per well of fugene hd reagent.
- Mix gently and incubate 10 minutes @ RT.
- Add dropwise to cells (150uL per well).
- Gently rock plate back and forth. Put plate in TC incubator.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</si>
</sst>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u/>
      <sz val="11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u/>
      <sz val="13"/>
      <color rgb="FF000000"/>
      <name val="Arial"/>
      <family val="2"/>
    </font>
    <font>
      <sz val="13"/>
      <color rgb="FF000000"/>
      <name val="Arial"/>
      <family val="2"/>
    </font>
    <font>
      <u/>
      <sz val="11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CC00"/>
        <bgColor rgb="FF99CC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6" fillId="3" borderId="0" xfId="0" applyFont="1" applyFill="1" applyBorder="1" applyAlignment="1"/>
    <xf numFmtId="0" fontId="6" fillId="3" borderId="0" xfId="0" applyFont="1" applyFill="1" applyBorder="1"/>
    <xf numFmtId="4" fontId="0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3" borderId="4" xfId="0" applyFont="1" applyFill="1" applyBorder="1"/>
    <xf numFmtId="0" fontId="6" fillId="3" borderId="4" xfId="0" applyFont="1" applyFill="1" applyBorder="1" applyAlignment="1"/>
    <xf numFmtId="0" fontId="0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0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6" fillId="2" borderId="0" xfId="0" applyFont="1" applyFill="1" applyBorder="1"/>
    <xf numFmtId="2" fontId="6" fillId="0" borderId="0" xfId="0" applyNumberFormat="1" applyFont="1"/>
    <xf numFmtId="2" fontId="6" fillId="4" borderId="0" xfId="0" applyNumberFormat="1" applyFont="1" applyFill="1" applyBorder="1"/>
    <xf numFmtId="2" fontId="6" fillId="4" borderId="2" xfId="0" applyNumberFormat="1" applyFont="1" applyFill="1" applyBorder="1"/>
    <xf numFmtId="2" fontId="6" fillId="5" borderId="6" xfId="0" applyNumberFormat="1" applyFont="1" applyFill="1" applyBorder="1"/>
    <xf numFmtId="2" fontId="5" fillId="5" borderId="6" xfId="0" applyNumberFormat="1" applyFont="1" applyFill="1" applyBorder="1"/>
    <xf numFmtId="2" fontId="6" fillId="5" borderId="0" xfId="0" applyNumberFormat="1" applyFont="1" applyFill="1" applyBorder="1"/>
    <xf numFmtId="0" fontId="0" fillId="2" borderId="0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2" fontId="6" fillId="5" borderId="7" xfId="0" applyNumberFormat="1" applyFont="1" applyFill="1" applyBorder="1"/>
    <xf numFmtId="2" fontId="6" fillId="5" borderId="1" xfId="0" applyNumberFormat="1" applyFont="1" applyFill="1" applyBorder="1"/>
    <xf numFmtId="0" fontId="0" fillId="3" borderId="0" xfId="0" applyFont="1" applyFill="1" applyBorder="1" applyAlignment="1">
      <alignment wrapText="1"/>
    </xf>
    <xf numFmtId="0" fontId="8" fillId="0" borderId="6" xfId="0" applyFont="1" applyBorder="1"/>
    <xf numFmtId="0" fontId="0" fillId="0" borderId="4" xfId="0" applyFont="1" applyBorder="1" applyAlignment="1">
      <alignment wrapText="1"/>
    </xf>
    <xf numFmtId="0" fontId="9" fillId="0" borderId="6" xfId="0" applyFont="1" applyBorder="1"/>
    <xf numFmtId="0" fontId="6" fillId="0" borderId="1" xfId="0" applyFont="1" applyBorder="1"/>
    <xf numFmtId="0" fontId="6" fillId="0" borderId="6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/>
    <xf numFmtId="0" fontId="0" fillId="0" borderId="9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3" borderId="0" xfId="0" applyFont="1" applyFill="1" applyBorder="1" applyAlignment="1">
      <alignment horizontal="right" wrapText="1"/>
    </xf>
    <xf numFmtId="0" fontId="0" fillId="0" borderId="8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0" fillId="4" borderId="12" xfId="0" applyFont="1" applyFill="1" applyBorder="1" applyAlignment="1">
      <alignment wrapText="1"/>
    </xf>
    <xf numFmtId="0" fontId="0" fillId="4" borderId="1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6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3"/>
  <sheetViews>
    <sheetView tabSelected="1" zoomScale="116" workbookViewId="0">
      <selection activeCell="C8" sqref="C8"/>
    </sheetView>
  </sheetViews>
  <sheetFormatPr baseColWidth="10" defaultColWidth="17.33203125" defaultRowHeight="15" customHeight="1" x14ac:dyDescent="0.15"/>
  <cols>
    <col min="1" max="1" width="64.1640625" customWidth="1"/>
    <col min="2" max="2" width="10.83203125" bestFit="1" customWidth="1"/>
    <col min="3" max="3" width="46.33203125" bestFit="1" customWidth="1"/>
    <col min="4" max="4" width="12.6640625" customWidth="1"/>
    <col min="5" max="5" width="11.5" customWidth="1"/>
    <col min="6" max="6" width="17.1640625" customWidth="1"/>
    <col min="7" max="7" width="22.5" customWidth="1"/>
    <col min="8" max="8" width="13" customWidth="1"/>
    <col min="9" max="9" width="15.5" customWidth="1"/>
    <col min="10" max="10" width="13.1640625" customWidth="1"/>
    <col min="11" max="11" width="13" customWidth="1"/>
    <col min="12" max="12" width="9" customWidth="1"/>
  </cols>
  <sheetData>
    <row r="1" spans="1:12" ht="1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customHeight="1" x14ac:dyDescent="0.15">
      <c r="A2" s="3"/>
      <c r="B2" s="4" t="s">
        <v>1</v>
      </c>
      <c r="C2" s="4" t="s">
        <v>2</v>
      </c>
      <c r="D2" s="5" t="s">
        <v>3</v>
      </c>
      <c r="E2" s="5" t="s">
        <v>5</v>
      </c>
      <c r="F2" s="3"/>
      <c r="G2" s="3"/>
      <c r="H2" s="3"/>
      <c r="I2" s="3"/>
      <c r="J2" s="63" t="s">
        <v>6</v>
      </c>
      <c r="K2" s="63"/>
      <c r="L2" s="63"/>
    </row>
    <row r="3" spans="1:12" ht="15" customHeight="1" x14ac:dyDescent="0.15">
      <c r="A3" s="6" t="s">
        <v>8</v>
      </c>
      <c r="B3" s="7">
        <v>12150</v>
      </c>
      <c r="C3" s="8">
        <v>330</v>
      </c>
      <c r="D3" s="10">
        <f>(H3*8)/18</f>
        <v>1.3333333333333333</v>
      </c>
      <c r="E3" s="10">
        <f t="shared" ref="E3:E4" si="0">(D3*1000)/C3</f>
        <v>4.0404040404040398</v>
      </c>
      <c r="F3" s="3"/>
      <c r="G3" s="6" t="s">
        <v>9</v>
      </c>
      <c r="H3" s="7">
        <v>3</v>
      </c>
      <c r="I3" s="7" t="s">
        <v>10</v>
      </c>
      <c r="J3" s="3"/>
      <c r="K3" s="3"/>
      <c r="L3" s="3"/>
    </row>
    <row r="4" spans="1:12" ht="15" customHeight="1" x14ac:dyDescent="0.15">
      <c r="A4" s="11" t="s">
        <v>11</v>
      </c>
      <c r="B4" s="3">
        <v>5824</v>
      </c>
      <c r="C4" s="9">
        <v>205.6</v>
      </c>
      <c r="D4" s="10">
        <f>H3/18</f>
        <v>0.16666666666666666</v>
      </c>
      <c r="E4" s="10">
        <f t="shared" si="0"/>
        <v>0.81063553826199741</v>
      </c>
      <c r="F4" s="3"/>
      <c r="G4" s="3"/>
      <c r="H4" s="12" t="s">
        <v>13</v>
      </c>
      <c r="I4" s="3" t="s">
        <v>15</v>
      </c>
      <c r="J4" s="3"/>
      <c r="K4" s="3"/>
      <c r="L4" s="3"/>
    </row>
    <row r="5" spans="1:12" ht="15" customHeight="1" x14ac:dyDescent="0.15">
      <c r="A5" s="6"/>
      <c r="B5" s="7"/>
      <c r="C5" s="9"/>
      <c r="D5" s="10"/>
      <c r="E5" s="10"/>
      <c r="F5" s="3"/>
      <c r="G5" s="3"/>
      <c r="H5" s="3"/>
      <c r="I5" s="3"/>
      <c r="J5" s="3"/>
      <c r="K5" s="3"/>
      <c r="L5" s="3"/>
    </row>
    <row r="6" spans="1:12" ht="15" customHeight="1" x14ac:dyDescent="0.15">
      <c r="A6" s="11"/>
      <c r="B6" s="3"/>
      <c r="C6" s="9"/>
      <c r="D6" s="10"/>
      <c r="E6" s="10"/>
      <c r="F6" s="3"/>
      <c r="G6" s="3"/>
      <c r="H6" s="3"/>
      <c r="I6" s="3"/>
      <c r="J6" s="14"/>
      <c r="K6" s="14"/>
      <c r="L6" s="14"/>
    </row>
    <row r="7" spans="1:12" ht="51" customHeight="1" x14ac:dyDescent="0.15">
      <c r="A7" s="3"/>
      <c r="B7" s="3"/>
      <c r="C7" s="3"/>
      <c r="D7" s="3"/>
      <c r="E7" s="3"/>
      <c r="F7" s="3"/>
      <c r="G7" s="3"/>
      <c r="H7" s="3"/>
      <c r="I7" s="15"/>
      <c r="J7" s="16" t="s">
        <v>16</v>
      </c>
      <c r="K7" s="18">
        <v>1</v>
      </c>
      <c r="L7" s="19"/>
    </row>
    <row r="8" spans="1:12" ht="84" x14ac:dyDescent="0.15">
      <c r="A8" s="4" t="s">
        <v>18</v>
      </c>
      <c r="B8" s="6" t="s">
        <v>19</v>
      </c>
      <c r="C8" s="20" t="s">
        <v>20</v>
      </c>
      <c r="D8" s="20" t="s">
        <v>21</v>
      </c>
      <c r="E8" s="20" t="s">
        <v>22</v>
      </c>
      <c r="F8" s="20" t="s">
        <v>23</v>
      </c>
      <c r="G8" s="21" t="s">
        <v>24</v>
      </c>
      <c r="H8" s="21" t="s">
        <v>25</v>
      </c>
      <c r="I8" s="22" t="s">
        <v>26</v>
      </c>
      <c r="J8" s="23" t="s">
        <v>27</v>
      </c>
      <c r="K8" s="24" t="s">
        <v>28</v>
      </c>
      <c r="L8" s="25" t="s">
        <v>29</v>
      </c>
    </row>
    <row r="9" spans="1:12" ht="15" customHeight="1" x14ac:dyDescent="0.15">
      <c r="A9" s="8"/>
      <c r="B9" s="26"/>
      <c r="C9" s="27">
        <f t="shared" ref="C9:C21" si="1">(1/2)*$H$3</f>
        <v>1.5</v>
      </c>
      <c r="D9" s="27">
        <f t="shared" ref="D9:D21" si="2">$D$3</f>
        <v>1.3333333333333333</v>
      </c>
      <c r="E9" s="27">
        <f t="shared" ref="E9:E21" si="3">$D$4</f>
        <v>0.16666666666666666</v>
      </c>
      <c r="F9" s="8"/>
      <c r="G9" s="28" t="e">
        <f t="shared" ref="G9:G21" si="4">(C9*1000)/F9</f>
        <v>#DIV/0!</v>
      </c>
      <c r="H9" s="28">
        <f t="shared" ref="H9:H21" si="5">$E$3</f>
        <v>4.0404040404040398</v>
      </c>
      <c r="I9" s="29">
        <f t="shared" ref="I9:I20" si="6">$E$4</f>
        <v>0.81063553826199741</v>
      </c>
      <c r="J9" s="31" t="e">
        <f t="shared" ref="J9:L9" si="7">$K$7*G9</f>
        <v>#DIV/0!</v>
      </c>
      <c r="K9" s="32">
        <f t="shared" si="7"/>
        <v>4.0404040404040398</v>
      </c>
      <c r="L9" s="32">
        <f t="shared" si="7"/>
        <v>0.81063553826199741</v>
      </c>
    </row>
    <row r="10" spans="1:12" ht="15" customHeight="1" x14ac:dyDescent="0.15">
      <c r="A10" s="8"/>
      <c r="B10" s="26"/>
      <c r="C10" s="27">
        <f t="shared" si="1"/>
        <v>1.5</v>
      </c>
      <c r="D10" s="27">
        <f t="shared" si="2"/>
        <v>1.3333333333333333</v>
      </c>
      <c r="E10" s="27">
        <f t="shared" si="3"/>
        <v>0.16666666666666666</v>
      </c>
      <c r="F10" s="8"/>
      <c r="G10" s="28" t="e">
        <f t="shared" si="4"/>
        <v>#DIV/0!</v>
      </c>
      <c r="H10" s="28">
        <f t="shared" si="5"/>
        <v>4.0404040404040398</v>
      </c>
      <c r="I10" s="29">
        <f t="shared" si="6"/>
        <v>0.81063553826199741</v>
      </c>
      <c r="J10" s="31" t="e">
        <f t="shared" ref="J10:L10" si="8">$K$7*G10</f>
        <v>#DIV/0!</v>
      </c>
      <c r="K10" s="32">
        <f t="shared" si="8"/>
        <v>4.0404040404040398</v>
      </c>
      <c r="L10" s="32">
        <f t="shared" si="8"/>
        <v>0.81063553826199741</v>
      </c>
    </row>
    <row r="11" spans="1:12" ht="15" customHeight="1" x14ac:dyDescent="0.15">
      <c r="A11" s="8"/>
      <c r="B11" s="33"/>
      <c r="C11" s="27">
        <f t="shared" si="1"/>
        <v>1.5</v>
      </c>
      <c r="D11" s="27">
        <f t="shared" si="2"/>
        <v>1.3333333333333333</v>
      </c>
      <c r="E11" s="27">
        <f t="shared" si="3"/>
        <v>0.16666666666666666</v>
      </c>
      <c r="F11" s="8"/>
      <c r="G11" s="28" t="e">
        <f t="shared" si="4"/>
        <v>#DIV/0!</v>
      </c>
      <c r="H11" s="28">
        <f t="shared" si="5"/>
        <v>4.0404040404040398</v>
      </c>
      <c r="I11" s="29">
        <f t="shared" si="6"/>
        <v>0.81063553826199741</v>
      </c>
      <c r="J11" s="31" t="e">
        <f t="shared" ref="J11:L11" si="9">$K$7*G11</f>
        <v>#DIV/0!</v>
      </c>
      <c r="K11" s="32">
        <f t="shared" si="9"/>
        <v>4.0404040404040398</v>
      </c>
      <c r="L11" s="32">
        <f t="shared" si="9"/>
        <v>0.81063553826199741</v>
      </c>
    </row>
    <row r="12" spans="1:12" ht="15.75" customHeight="1" x14ac:dyDescent="0.15">
      <c r="A12" s="8"/>
      <c r="B12" s="33"/>
      <c r="C12" s="27">
        <f t="shared" si="1"/>
        <v>1.5</v>
      </c>
      <c r="D12" s="27">
        <f t="shared" si="2"/>
        <v>1.3333333333333333</v>
      </c>
      <c r="E12" s="27">
        <f t="shared" si="3"/>
        <v>0.16666666666666666</v>
      </c>
      <c r="F12" s="8"/>
      <c r="G12" s="28" t="e">
        <f t="shared" si="4"/>
        <v>#DIV/0!</v>
      </c>
      <c r="H12" s="28">
        <f t="shared" si="5"/>
        <v>4.0404040404040398</v>
      </c>
      <c r="I12" s="29">
        <f t="shared" si="6"/>
        <v>0.81063553826199741</v>
      </c>
      <c r="J12" s="31" t="e">
        <f t="shared" ref="J12:L12" si="10">$K$7*G12</f>
        <v>#DIV/0!</v>
      </c>
      <c r="K12" s="32">
        <f t="shared" si="10"/>
        <v>4.0404040404040398</v>
      </c>
      <c r="L12" s="32">
        <f t="shared" si="10"/>
        <v>0.81063553826199741</v>
      </c>
    </row>
    <row r="13" spans="1:12" ht="15" customHeight="1" x14ac:dyDescent="0.15">
      <c r="A13" s="8"/>
      <c r="B13" s="26"/>
      <c r="C13" s="27">
        <f t="shared" si="1"/>
        <v>1.5</v>
      </c>
      <c r="D13" s="27">
        <f t="shared" si="2"/>
        <v>1.3333333333333333</v>
      </c>
      <c r="E13" s="27">
        <f t="shared" si="3"/>
        <v>0.16666666666666666</v>
      </c>
      <c r="F13" s="8"/>
      <c r="G13" s="28" t="e">
        <f t="shared" si="4"/>
        <v>#DIV/0!</v>
      </c>
      <c r="H13" s="28">
        <f t="shared" si="5"/>
        <v>4.0404040404040398</v>
      </c>
      <c r="I13" s="29">
        <f t="shared" si="6"/>
        <v>0.81063553826199741</v>
      </c>
      <c r="J13" s="31" t="e">
        <f t="shared" ref="J13:L13" si="11">$K$7*G13</f>
        <v>#DIV/0!</v>
      </c>
      <c r="K13" s="32">
        <f t="shared" si="11"/>
        <v>4.0404040404040398</v>
      </c>
      <c r="L13" s="32">
        <f t="shared" si="11"/>
        <v>0.81063553826199741</v>
      </c>
    </row>
    <row r="14" spans="1:12" ht="15.75" customHeight="1" x14ac:dyDescent="0.15">
      <c r="A14" s="8"/>
      <c r="B14" s="3"/>
      <c r="C14" s="27">
        <f t="shared" si="1"/>
        <v>1.5</v>
      </c>
      <c r="D14" s="27">
        <f t="shared" si="2"/>
        <v>1.3333333333333333</v>
      </c>
      <c r="E14" s="27">
        <f t="shared" si="3"/>
        <v>0.16666666666666666</v>
      </c>
      <c r="F14" s="8"/>
      <c r="G14" s="28" t="e">
        <f t="shared" si="4"/>
        <v>#DIV/0!</v>
      </c>
      <c r="H14" s="28">
        <f t="shared" si="5"/>
        <v>4.0404040404040398</v>
      </c>
      <c r="I14" s="29">
        <f t="shared" si="6"/>
        <v>0.81063553826199741</v>
      </c>
      <c r="J14" s="31" t="e">
        <f t="shared" ref="J14:L14" si="12">$K$7*G14</f>
        <v>#DIV/0!</v>
      </c>
      <c r="K14" s="32">
        <f t="shared" si="12"/>
        <v>4.0404040404040398</v>
      </c>
      <c r="L14" s="32">
        <f t="shared" si="12"/>
        <v>0.81063553826199741</v>
      </c>
    </row>
    <row r="15" spans="1:12" ht="15.75" customHeight="1" x14ac:dyDescent="0.15">
      <c r="A15" s="38"/>
      <c r="B15" s="3"/>
      <c r="C15" s="27">
        <f t="shared" si="1"/>
        <v>1.5</v>
      </c>
      <c r="D15" s="27">
        <f t="shared" si="2"/>
        <v>1.3333333333333333</v>
      </c>
      <c r="E15" s="27">
        <f t="shared" si="3"/>
        <v>0.16666666666666666</v>
      </c>
      <c r="F15" s="8"/>
      <c r="G15" s="28" t="e">
        <f t="shared" si="4"/>
        <v>#DIV/0!</v>
      </c>
      <c r="H15" s="28">
        <f t="shared" si="5"/>
        <v>4.0404040404040398</v>
      </c>
      <c r="I15" s="29">
        <f t="shared" si="6"/>
        <v>0.81063553826199741</v>
      </c>
      <c r="J15" s="31" t="e">
        <f t="shared" ref="J15:L15" si="13">$K$7*G15</f>
        <v>#DIV/0!</v>
      </c>
      <c r="K15" s="32">
        <f t="shared" si="13"/>
        <v>4.0404040404040398</v>
      </c>
      <c r="L15" s="32">
        <f t="shared" si="13"/>
        <v>0.81063553826199741</v>
      </c>
    </row>
    <row r="16" spans="1:12" ht="15.75" customHeight="1" x14ac:dyDescent="0.15">
      <c r="A16" s="38"/>
      <c r="B16" s="3"/>
      <c r="C16" s="27">
        <f t="shared" si="1"/>
        <v>1.5</v>
      </c>
      <c r="D16" s="27">
        <f t="shared" si="2"/>
        <v>1.3333333333333333</v>
      </c>
      <c r="E16" s="27">
        <f t="shared" si="3"/>
        <v>0.16666666666666666</v>
      </c>
      <c r="F16" s="8"/>
      <c r="G16" s="28" t="e">
        <f t="shared" si="4"/>
        <v>#DIV/0!</v>
      </c>
      <c r="H16" s="28">
        <f t="shared" si="5"/>
        <v>4.0404040404040398</v>
      </c>
      <c r="I16" s="29">
        <f t="shared" si="6"/>
        <v>0.81063553826199741</v>
      </c>
      <c r="J16" s="31" t="e">
        <f t="shared" ref="J16:L16" si="14">$K$7*G16</f>
        <v>#DIV/0!</v>
      </c>
      <c r="K16" s="32">
        <f t="shared" si="14"/>
        <v>4.0404040404040398</v>
      </c>
      <c r="L16" s="32">
        <f t="shared" si="14"/>
        <v>0.81063553826199741</v>
      </c>
    </row>
    <row r="17" spans="1:12" ht="15.75" customHeight="1" x14ac:dyDescent="0.15">
      <c r="A17" s="35"/>
      <c r="B17" s="3"/>
      <c r="C17" s="27">
        <f t="shared" si="1"/>
        <v>1.5</v>
      </c>
      <c r="D17" s="27">
        <f t="shared" si="2"/>
        <v>1.3333333333333333</v>
      </c>
      <c r="E17" s="27">
        <f t="shared" si="3"/>
        <v>0.16666666666666666</v>
      </c>
      <c r="F17" s="9"/>
      <c r="G17" s="28" t="e">
        <f t="shared" si="4"/>
        <v>#DIV/0!</v>
      </c>
      <c r="H17" s="28">
        <f t="shared" si="5"/>
        <v>4.0404040404040398</v>
      </c>
      <c r="I17" s="29">
        <f t="shared" si="6"/>
        <v>0.81063553826199741</v>
      </c>
      <c r="J17" s="31" t="e">
        <f t="shared" ref="J17:L17" si="15">$K$7*G17</f>
        <v>#DIV/0!</v>
      </c>
      <c r="K17" s="32">
        <f t="shared" si="15"/>
        <v>4.0404040404040398</v>
      </c>
      <c r="L17" s="32">
        <f t="shared" si="15"/>
        <v>0.81063553826199741</v>
      </c>
    </row>
    <row r="18" spans="1:12" ht="15.75" customHeight="1" x14ac:dyDescent="0.15">
      <c r="A18" s="45"/>
      <c r="B18" s="3"/>
      <c r="C18" s="27">
        <f t="shared" si="1"/>
        <v>1.5</v>
      </c>
      <c r="D18" s="27">
        <f t="shared" si="2"/>
        <v>1.3333333333333333</v>
      </c>
      <c r="E18" s="27">
        <f t="shared" si="3"/>
        <v>0.16666666666666666</v>
      </c>
      <c r="F18" s="9"/>
      <c r="G18" s="28" t="e">
        <f t="shared" si="4"/>
        <v>#DIV/0!</v>
      </c>
      <c r="H18" s="28">
        <f t="shared" si="5"/>
        <v>4.0404040404040398</v>
      </c>
      <c r="I18" s="29">
        <f t="shared" si="6"/>
        <v>0.81063553826199741</v>
      </c>
      <c r="J18" s="31" t="e">
        <f t="shared" ref="J18:L18" si="16">$K$7*G18</f>
        <v>#DIV/0!</v>
      </c>
      <c r="K18" s="32">
        <f t="shared" si="16"/>
        <v>4.0404040404040398</v>
      </c>
      <c r="L18" s="32">
        <f t="shared" si="16"/>
        <v>0.81063553826199741</v>
      </c>
    </row>
    <row r="19" spans="1:12" ht="17.25" customHeight="1" x14ac:dyDescent="0.15">
      <c r="A19" s="45"/>
      <c r="B19" s="3"/>
      <c r="C19" s="27">
        <f t="shared" si="1"/>
        <v>1.5</v>
      </c>
      <c r="D19" s="27">
        <f t="shared" si="2"/>
        <v>1.3333333333333333</v>
      </c>
      <c r="E19" s="27">
        <f t="shared" si="3"/>
        <v>0.16666666666666666</v>
      </c>
      <c r="F19" s="9"/>
      <c r="G19" s="28" t="e">
        <f t="shared" si="4"/>
        <v>#DIV/0!</v>
      </c>
      <c r="H19" s="28">
        <f t="shared" si="5"/>
        <v>4.0404040404040398</v>
      </c>
      <c r="I19" s="29">
        <f t="shared" si="6"/>
        <v>0.81063553826199741</v>
      </c>
      <c r="J19" s="31" t="e">
        <f t="shared" ref="J19:L19" si="17">$K$7*G19</f>
        <v>#DIV/0!</v>
      </c>
      <c r="K19" s="32">
        <f t="shared" si="17"/>
        <v>4.0404040404040398</v>
      </c>
      <c r="L19" s="32">
        <f t="shared" si="17"/>
        <v>0.81063553826199741</v>
      </c>
    </row>
    <row r="20" spans="1:12" ht="17.25" customHeight="1" x14ac:dyDescent="0.15">
      <c r="A20" s="35"/>
      <c r="B20" s="3"/>
      <c r="C20" s="27">
        <f t="shared" si="1"/>
        <v>1.5</v>
      </c>
      <c r="D20" s="27">
        <f t="shared" si="2"/>
        <v>1.3333333333333333</v>
      </c>
      <c r="E20" s="27">
        <f t="shared" si="3"/>
        <v>0.16666666666666666</v>
      </c>
      <c r="F20" s="9"/>
      <c r="G20" s="28" t="e">
        <f t="shared" si="4"/>
        <v>#DIV/0!</v>
      </c>
      <c r="H20" s="28">
        <f t="shared" si="5"/>
        <v>4.0404040404040398</v>
      </c>
      <c r="I20" s="29">
        <f t="shared" si="6"/>
        <v>0.81063553826199741</v>
      </c>
      <c r="J20" s="31" t="e">
        <f t="shared" ref="J20:L20" si="18">$K$7*G20</f>
        <v>#DIV/0!</v>
      </c>
      <c r="K20" s="32">
        <f t="shared" si="18"/>
        <v>4.0404040404040398</v>
      </c>
      <c r="L20" s="32">
        <f t="shared" si="18"/>
        <v>0.81063553826199741</v>
      </c>
    </row>
    <row r="21" spans="1:12" ht="17.25" customHeight="1" x14ac:dyDescent="0.15">
      <c r="A21" s="52"/>
      <c r="B21" s="3"/>
      <c r="C21" s="27">
        <f t="shared" si="1"/>
        <v>1.5</v>
      </c>
      <c r="D21" s="27">
        <f t="shared" si="2"/>
        <v>1.3333333333333333</v>
      </c>
      <c r="E21" s="27">
        <f t="shared" si="3"/>
        <v>0.16666666666666666</v>
      </c>
      <c r="F21" s="9"/>
      <c r="G21" s="28" t="e">
        <f t="shared" si="4"/>
        <v>#DIV/0!</v>
      </c>
      <c r="H21" s="28">
        <f t="shared" si="5"/>
        <v>4.0404040404040398</v>
      </c>
      <c r="I21" s="42"/>
      <c r="J21" s="31" t="e">
        <f t="shared" ref="J21:L21" si="19">$K$7*G21</f>
        <v>#DIV/0!</v>
      </c>
      <c r="K21" s="32">
        <f t="shared" si="19"/>
        <v>4.0404040404040398</v>
      </c>
      <c r="L21" s="32">
        <f t="shared" si="19"/>
        <v>0</v>
      </c>
    </row>
    <row r="22" spans="1:12" ht="17.25" customHeight="1" x14ac:dyDescent="0.2">
      <c r="A22" s="39" t="s">
        <v>33</v>
      </c>
      <c r="B22" s="7"/>
      <c r="C22" s="27"/>
      <c r="D22" s="27"/>
      <c r="E22" s="27"/>
      <c r="F22" s="7"/>
      <c r="G22" s="42"/>
      <c r="H22" s="14"/>
      <c r="J22" s="3"/>
      <c r="K22" s="3"/>
      <c r="L22" s="3"/>
    </row>
    <row r="23" spans="1:12" ht="17.25" customHeight="1" x14ac:dyDescent="0.2">
      <c r="A23" s="41" t="s">
        <v>34</v>
      </c>
      <c r="B23" s="3"/>
      <c r="C23" s="3"/>
      <c r="D23" s="3"/>
      <c r="E23" s="3"/>
      <c r="F23" s="15"/>
      <c r="G23" s="54" t="s">
        <v>60</v>
      </c>
      <c r="H23" s="44"/>
      <c r="I23" s="55"/>
      <c r="J23" s="56"/>
      <c r="K23" s="14"/>
      <c r="L23" s="14"/>
    </row>
    <row r="24" spans="1:12" ht="17.25" customHeight="1" x14ac:dyDescent="0.2">
      <c r="A24" s="57"/>
      <c r="B24" s="3"/>
      <c r="C24" s="3"/>
      <c r="D24" s="3"/>
      <c r="E24" s="3"/>
      <c r="F24" s="15"/>
      <c r="G24" s="64"/>
      <c r="H24" s="63"/>
      <c r="I24" s="65"/>
      <c r="J24" s="58" t="s">
        <v>61</v>
      </c>
      <c r="K24" s="59">
        <f>(3*$H$3)*$K$7</f>
        <v>9</v>
      </c>
      <c r="L24" s="60"/>
    </row>
    <row r="25" spans="1:12" ht="14" x14ac:dyDescent="0.15">
      <c r="A25" s="43" t="s">
        <v>35</v>
      </c>
      <c r="B25" s="3"/>
      <c r="C25" s="3"/>
      <c r="D25" s="3"/>
      <c r="E25" s="3"/>
      <c r="F25" s="15"/>
      <c r="G25" s="66" t="s">
        <v>62</v>
      </c>
      <c r="H25" s="63"/>
      <c r="I25" s="65"/>
      <c r="J25" s="60"/>
      <c r="K25" s="40"/>
      <c r="L25" s="3"/>
    </row>
    <row r="26" spans="1:12" ht="28" x14ac:dyDescent="0.15">
      <c r="A26" s="43" t="s">
        <v>37</v>
      </c>
      <c r="B26" s="3"/>
      <c r="C26" s="3"/>
      <c r="D26" s="3"/>
      <c r="E26" s="3"/>
      <c r="F26" s="15"/>
      <c r="G26" s="66" t="s">
        <v>63</v>
      </c>
      <c r="H26" s="63"/>
      <c r="I26" s="65"/>
      <c r="J26" s="46"/>
      <c r="K26" s="3"/>
      <c r="L26" s="3"/>
    </row>
    <row r="27" spans="1:12" ht="42" x14ac:dyDescent="0.15">
      <c r="A27" s="43" t="s">
        <v>39</v>
      </c>
      <c r="B27" s="3"/>
      <c r="C27" s="3"/>
      <c r="D27" s="3"/>
      <c r="E27" s="3"/>
      <c r="F27" s="15"/>
      <c r="G27" s="66" t="s">
        <v>64</v>
      </c>
      <c r="H27" s="63"/>
      <c r="I27" s="65"/>
      <c r="J27" s="46"/>
      <c r="K27" s="3"/>
      <c r="L27" s="3"/>
    </row>
    <row r="28" spans="1:12" ht="28" x14ac:dyDescent="0.15">
      <c r="A28" s="47" t="s">
        <v>41</v>
      </c>
      <c r="B28" s="61"/>
      <c r="C28" s="61"/>
      <c r="D28" s="61"/>
      <c r="E28" s="61"/>
      <c r="F28" s="62"/>
      <c r="G28" s="66" t="s">
        <v>65</v>
      </c>
      <c r="H28" s="63"/>
      <c r="I28" s="65"/>
      <c r="J28" s="46"/>
      <c r="K28" s="3"/>
      <c r="L28" s="3"/>
    </row>
    <row r="29" spans="1:12" ht="13" x14ac:dyDescent="0.15">
      <c r="A29" s="49"/>
      <c r="B29" s="49"/>
      <c r="C29" s="49"/>
      <c r="D29" s="49"/>
      <c r="E29" s="49"/>
      <c r="F29" s="19"/>
      <c r="G29" s="66" t="s">
        <v>66</v>
      </c>
      <c r="H29" s="63"/>
      <c r="I29" s="65"/>
      <c r="J29" s="46"/>
      <c r="K29" s="3"/>
      <c r="L29" s="3"/>
    </row>
    <row r="30" spans="1:12" ht="78" x14ac:dyDescent="0.15">
      <c r="A30" s="50" t="s">
        <v>44</v>
      </c>
      <c r="B30" s="40"/>
      <c r="C30" s="40" t="s">
        <v>45</v>
      </c>
      <c r="D30" s="40" t="s">
        <v>46</v>
      </c>
      <c r="E30" s="19" t="s">
        <v>47</v>
      </c>
      <c r="F30" s="51"/>
      <c r="G30" s="66" t="s">
        <v>67</v>
      </c>
      <c r="H30" s="63"/>
      <c r="I30" s="65"/>
      <c r="J30" s="46"/>
      <c r="K30" s="3"/>
      <c r="L30" s="3"/>
    </row>
    <row r="31" spans="1:12" ht="15" customHeight="1" x14ac:dyDescent="0.15">
      <c r="A31" s="46" t="s">
        <v>49</v>
      </c>
      <c r="B31" s="3"/>
      <c r="C31" s="3" t="s">
        <v>50</v>
      </c>
      <c r="D31" s="3" t="s">
        <v>51</v>
      </c>
      <c r="E31" s="15" t="s">
        <v>52</v>
      </c>
      <c r="F31" s="51"/>
      <c r="G31" s="64"/>
      <c r="H31" s="63"/>
      <c r="I31" s="65"/>
      <c r="J31" s="46"/>
      <c r="K31" s="3"/>
      <c r="L31" s="3"/>
    </row>
    <row r="32" spans="1:12" ht="15" customHeight="1" x14ac:dyDescent="0.15">
      <c r="A32" s="46" t="s">
        <v>54</v>
      </c>
      <c r="B32" s="3"/>
      <c r="C32" s="3"/>
      <c r="D32" s="3"/>
      <c r="E32" s="15"/>
      <c r="F32" s="51"/>
      <c r="G32" s="66"/>
      <c r="H32" s="63"/>
      <c r="I32" s="65"/>
      <c r="J32" s="46"/>
      <c r="K32" s="3"/>
      <c r="L32" s="3"/>
    </row>
    <row r="33" spans="1:12" ht="15" customHeight="1" x14ac:dyDescent="0.15">
      <c r="A33" s="47" t="s">
        <v>56</v>
      </c>
      <c r="B33" s="14"/>
      <c r="C33" s="14"/>
      <c r="D33" s="14"/>
      <c r="E33" s="53"/>
      <c r="F33" s="51"/>
      <c r="G33" s="67"/>
      <c r="H33" s="68"/>
      <c r="I33" s="69"/>
      <c r="J33" s="46"/>
      <c r="K33" s="3"/>
      <c r="L33" s="3"/>
    </row>
  </sheetData>
  <mergeCells count="11">
    <mergeCell ref="G30:I30"/>
    <mergeCell ref="G31:I31"/>
    <mergeCell ref="G32:I32"/>
    <mergeCell ref="G33:I33"/>
    <mergeCell ref="G26:I26"/>
    <mergeCell ref="G29:I29"/>
    <mergeCell ref="J2:L2"/>
    <mergeCell ref="G24:I24"/>
    <mergeCell ref="G25:I25"/>
    <mergeCell ref="G27:I27"/>
    <mergeCell ref="G28:I28"/>
  </mergeCells>
  <phoneticPr fontId="15" type="noConversion"/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ColWidth="17.33203125" defaultRowHeight="15" customHeight="1" x14ac:dyDescent="0.15"/>
  <cols>
    <col min="1" max="1" width="64.1640625" customWidth="1"/>
    <col min="2" max="2" width="10" customWidth="1"/>
    <col min="3" max="3" width="15.6640625" customWidth="1"/>
    <col min="4" max="4" width="13.5" customWidth="1"/>
    <col min="5" max="5" width="10.5" customWidth="1"/>
    <col min="6" max="6" width="17.1640625" customWidth="1"/>
    <col min="7" max="7" width="22.5" customWidth="1"/>
    <col min="8" max="8" width="13" customWidth="1"/>
    <col min="9" max="9" width="15.5" customWidth="1"/>
    <col min="10" max="10" width="13.1640625" customWidth="1"/>
    <col min="11" max="11" width="14.33203125" customWidth="1"/>
    <col min="12" max="12" width="12.1640625" customWidth="1"/>
  </cols>
  <sheetData>
    <row r="1" spans="1:12" ht="23" x14ac:dyDescent="0.25">
      <c r="A1" s="1" t="s">
        <v>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39" x14ac:dyDescent="0.15">
      <c r="A2" s="3"/>
      <c r="B2" s="4" t="s">
        <v>1</v>
      </c>
      <c r="C2" s="4" t="s">
        <v>2</v>
      </c>
      <c r="D2" s="5" t="s">
        <v>3</v>
      </c>
      <c r="E2" s="5" t="s">
        <v>5</v>
      </c>
      <c r="F2" s="3"/>
      <c r="G2" s="3"/>
      <c r="H2" s="3"/>
      <c r="I2" s="3"/>
      <c r="J2" s="3"/>
      <c r="K2" s="3"/>
      <c r="L2" s="3"/>
    </row>
    <row r="3" spans="1:12" ht="14" x14ac:dyDescent="0.15">
      <c r="A3" s="6" t="s">
        <v>7</v>
      </c>
      <c r="B3" s="7">
        <v>12150</v>
      </c>
      <c r="C3" s="9">
        <v>290</v>
      </c>
      <c r="D3" s="10">
        <f>(H3*8)/18</f>
        <v>1.1111111111111112</v>
      </c>
      <c r="E3" s="10">
        <f t="shared" ref="E3:E4" si="0">(D3*1000)/C3</f>
        <v>3.8314176245210727</v>
      </c>
      <c r="F3" s="3"/>
      <c r="G3" s="6" t="s">
        <v>9</v>
      </c>
      <c r="H3" s="7">
        <v>2.5</v>
      </c>
      <c r="I3" s="7" t="s">
        <v>10</v>
      </c>
      <c r="J3" s="3"/>
      <c r="K3" s="3"/>
      <c r="L3" s="3"/>
    </row>
    <row r="4" spans="1:12" ht="28" x14ac:dyDescent="0.15">
      <c r="A4" s="11" t="s">
        <v>12</v>
      </c>
      <c r="B4" s="3">
        <v>5824</v>
      </c>
      <c r="C4" s="9">
        <v>411</v>
      </c>
      <c r="D4" s="10">
        <f>H3/18</f>
        <v>0.1388888888888889</v>
      </c>
      <c r="E4" s="10">
        <f t="shared" si="0"/>
        <v>0.33792917004595835</v>
      </c>
      <c r="F4" s="3"/>
      <c r="G4" s="3"/>
      <c r="H4" s="13" t="s">
        <v>14</v>
      </c>
      <c r="I4" s="3"/>
      <c r="J4" s="14"/>
      <c r="K4" s="14"/>
      <c r="L4" s="14"/>
    </row>
    <row r="5" spans="1:12" ht="51" customHeight="1" x14ac:dyDescent="0.15">
      <c r="A5" s="3"/>
      <c r="B5" s="3"/>
      <c r="C5" s="3"/>
      <c r="D5" s="3"/>
      <c r="E5" s="3"/>
      <c r="F5" s="3"/>
      <c r="G5" s="3"/>
      <c r="H5" s="3"/>
      <c r="I5" s="15"/>
      <c r="J5" s="16" t="s">
        <v>17</v>
      </c>
      <c r="K5" s="17">
        <v>1</v>
      </c>
      <c r="L5" s="19"/>
    </row>
    <row r="6" spans="1:12" ht="75" customHeight="1" x14ac:dyDescent="0.15">
      <c r="A6" s="4" t="s">
        <v>18</v>
      </c>
      <c r="B6" s="6" t="s">
        <v>19</v>
      </c>
      <c r="C6" s="20" t="s">
        <v>20</v>
      </c>
      <c r="D6" s="20" t="s">
        <v>21</v>
      </c>
      <c r="E6" s="20" t="s">
        <v>22</v>
      </c>
      <c r="F6" s="20" t="s">
        <v>23</v>
      </c>
      <c r="G6" s="21" t="s">
        <v>24</v>
      </c>
      <c r="H6" s="21" t="s">
        <v>25</v>
      </c>
      <c r="I6" s="22" t="s">
        <v>26</v>
      </c>
      <c r="J6" s="23" t="s">
        <v>27</v>
      </c>
      <c r="K6" s="24" t="s">
        <v>28</v>
      </c>
      <c r="L6" s="25" t="s">
        <v>29</v>
      </c>
    </row>
    <row r="7" spans="1:12" ht="14" x14ac:dyDescent="0.15">
      <c r="A7" s="9" t="s">
        <v>30</v>
      </c>
      <c r="B7" s="26"/>
      <c r="C7" s="27">
        <f t="shared" ref="C7:C11" si="1">(1/2)*$H$3</f>
        <v>1.25</v>
      </c>
      <c r="D7" s="27">
        <f t="shared" ref="D7:D11" si="2">$D$3</f>
        <v>1.1111111111111112</v>
      </c>
      <c r="E7" s="27">
        <f t="shared" ref="E7:E11" si="3">$D$4</f>
        <v>0.1388888888888889</v>
      </c>
      <c r="F7" s="9">
        <v>718.6</v>
      </c>
      <c r="G7" s="28">
        <f t="shared" ref="G7:G11" si="4">(C7*1000)/F7</f>
        <v>1.7394934595045921</v>
      </c>
      <c r="H7" s="28">
        <f t="shared" ref="H7:H11" si="5">$E$3</f>
        <v>3.8314176245210727</v>
      </c>
      <c r="I7" s="29">
        <f t="shared" ref="I7:I11" si="6">$E$4</f>
        <v>0.33792917004595835</v>
      </c>
      <c r="J7" s="30">
        <f t="shared" ref="J7:L7" si="7">$K$5*G7</f>
        <v>1.7394934595045921</v>
      </c>
      <c r="K7" s="32">
        <f t="shared" si="7"/>
        <v>3.8314176245210727</v>
      </c>
      <c r="L7" s="32">
        <f t="shared" si="7"/>
        <v>0.33792917004595835</v>
      </c>
    </row>
    <row r="8" spans="1:12" ht="14" x14ac:dyDescent="0.15">
      <c r="A8" s="9" t="s">
        <v>31</v>
      </c>
      <c r="B8" s="26"/>
      <c r="C8" s="27">
        <f t="shared" si="1"/>
        <v>1.25</v>
      </c>
      <c r="D8" s="27">
        <f t="shared" si="2"/>
        <v>1.1111111111111112</v>
      </c>
      <c r="E8" s="27">
        <f t="shared" si="3"/>
        <v>0.1388888888888889</v>
      </c>
      <c r="F8" s="9">
        <v>452.7</v>
      </c>
      <c r="G8" s="28">
        <f t="shared" si="4"/>
        <v>2.76121051468964</v>
      </c>
      <c r="H8" s="28">
        <f t="shared" si="5"/>
        <v>3.8314176245210727</v>
      </c>
      <c r="I8" s="29">
        <f t="shared" si="6"/>
        <v>0.33792917004595835</v>
      </c>
      <c r="J8" s="30">
        <f t="shared" ref="J8:L8" si="8">$K$5*G8</f>
        <v>2.76121051468964</v>
      </c>
      <c r="K8" s="32">
        <f t="shared" si="8"/>
        <v>3.8314176245210727</v>
      </c>
      <c r="L8" s="32">
        <f t="shared" si="8"/>
        <v>0.33792917004595835</v>
      </c>
    </row>
    <row r="9" spans="1:12" ht="14" x14ac:dyDescent="0.15">
      <c r="A9" s="9" t="s">
        <v>32</v>
      </c>
      <c r="B9" s="26"/>
      <c r="C9" s="27">
        <f t="shared" si="1"/>
        <v>1.25</v>
      </c>
      <c r="D9" s="27">
        <f t="shared" si="2"/>
        <v>1.1111111111111112</v>
      </c>
      <c r="E9" s="27">
        <f t="shared" si="3"/>
        <v>0.1388888888888889</v>
      </c>
      <c r="F9" s="9">
        <v>2120</v>
      </c>
      <c r="G9" s="28">
        <f t="shared" si="4"/>
        <v>0.589622641509434</v>
      </c>
      <c r="H9" s="28">
        <f t="shared" si="5"/>
        <v>3.8314176245210727</v>
      </c>
      <c r="I9" s="29">
        <f t="shared" si="6"/>
        <v>0.33792917004595835</v>
      </c>
      <c r="J9" s="30">
        <f t="shared" ref="J9:L9" si="9">$K$5*G9</f>
        <v>0.589622641509434</v>
      </c>
      <c r="K9" s="32">
        <f t="shared" si="9"/>
        <v>3.8314176245210727</v>
      </c>
      <c r="L9" s="32">
        <f t="shared" si="9"/>
        <v>0.33792917004595835</v>
      </c>
    </row>
    <row r="10" spans="1:12" ht="14" x14ac:dyDescent="0.15">
      <c r="A10" s="34"/>
      <c r="B10" s="33"/>
      <c r="C10" s="27">
        <f t="shared" si="1"/>
        <v>1.25</v>
      </c>
      <c r="D10" s="27">
        <f t="shared" si="2"/>
        <v>1.1111111111111112</v>
      </c>
      <c r="E10" s="27">
        <f t="shared" si="3"/>
        <v>0.1388888888888889</v>
      </c>
      <c r="F10" s="35"/>
      <c r="G10" s="28" t="e">
        <f t="shared" si="4"/>
        <v>#DIV/0!</v>
      </c>
      <c r="H10" s="28">
        <f t="shared" si="5"/>
        <v>3.8314176245210727</v>
      </c>
      <c r="I10" s="29">
        <f t="shared" si="6"/>
        <v>0.33792917004595835</v>
      </c>
      <c r="J10" s="30" t="e">
        <f t="shared" ref="J10:L10" si="10">$K$5*G10</f>
        <v>#DIV/0!</v>
      </c>
      <c r="K10" s="32">
        <f t="shared" si="10"/>
        <v>3.8314176245210727</v>
      </c>
      <c r="L10" s="32">
        <f t="shared" si="10"/>
        <v>0.33792917004595835</v>
      </c>
    </row>
    <row r="11" spans="1:12" ht="15.75" customHeight="1" x14ac:dyDescent="0.15">
      <c r="A11" s="35"/>
      <c r="B11" s="33"/>
      <c r="C11" s="27">
        <f t="shared" si="1"/>
        <v>1.25</v>
      </c>
      <c r="D11" s="27">
        <f t="shared" si="2"/>
        <v>1.1111111111111112</v>
      </c>
      <c r="E11" s="27">
        <f t="shared" si="3"/>
        <v>0.1388888888888889</v>
      </c>
      <c r="F11" s="35"/>
      <c r="G11" s="28" t="e">
        <f t="shared" si="4"/>
        <v>#DIV/0!</v>
      </c>
      <c r="H11" s="28">
        <f t="shared" si="5"/>
        <v>3.8314176245210727</v>
      </c>
      <c r="I11" s="29">
        <f t="shared" si="6"/>
        <v>0.33792917004595835</v>
      </c>
      <c r="J11" s="36" t="e">
        <f t="shared" ref="J11:L11" si="11">$K$5*G11</f>
        <v>#DIV/0!</v>
      </c>
      <c r="K11" s="37">
        <f t="shared" si="11"/>
        <v>3.8314176245210727</v>
      </c>
      <c r="L11" s="37">
        <f t="shared" si="11"/>
        <v>0.33792917004595835</v>
      </c>
    </row>
    <row r="12" spans="1:12" ht="17.25" customHeight="1" x14ac:dyDescent="0.2">
      <c r="A12" s="39" t="s">
        <v>33</v>
      </c>
      <c r="B12" s="7"/>
      <c r="C12" s="7"/>
      <c r="D12" s="7"/>
      <c r="E12" s="7"/>
      <c r="F12" s="7"/>
      <c r="G12" s="7"/>
      <c r="H12" s="7"/>
      <c r="I12" s="7"/>
      <c r="J12" s="40"/>
      <c r="K12" s="40"/>
      <c r="L12" s="40"/>
    </row>
    <row r="13" spans="1:12" ht="17.25" customHeight="1" x14ac:dyDescent="0.2">
      <c r="A13" s="41" t="s">
        <v>34</v>
      </c>
      <c r="B13" s="3"/>
      <c r="C13" s="3"/>
      <c r="D13" s="3"/>
      <c r="E13" s="3"/>
      <c r="F13" s="3"/>
      <c r="G13" s="3"/>
      <c r="H13" s="3"/>
      <c r="I13" s="7"/>
      <c r="J13" s="3"/>
      <c r="K13" s="3"/>
      <c r="L13" s="3"/>
    </row>
    <row r="14" spans="1:12" ht="17.25" customHeight="1" x14ac:dyDescent="0.2">
      <c r="A14" s="41"/>
      <c r="B14" s="3"/>
      <c r="C14" s="3"/>
      <c r="D14" s="3"/>
      <c r="E14" s="3"/>
      <c r="F14" s="3"/>
      <c r="G14" s="14"/>
      <c r="H14" s="14"/>
      <c r="I14" s="42"/>
      <c r="J14" s="3"/>
      <c r="K14" s="3"/>
      <c r="L14" s="3"/>
    </row>
    <row r="15" spans="1:12" ht="14" x14ac:dyDescent="0.15">
      <c r="A15" s="43" t="s">
        <v>35</v>
      </c>
      <c r="B15" s="3"/>
      <c r="C15" s="3"/>
      <c r="D15" s="3"/>
      <c r="E15" s="3"/>
      <c r="F15" s="15"/>
      <c r="G15" s="70" t="s">
        <v>36</v>
      </c>
      <c r="H15" s="71"/>
      <c r="I15" s="72"/>
      <c r="J15" s="46"/>
      <c r="K15" s="3"/>
      <c r="L15" s="3"/>
    </row>
    <row r="16" spans="1:12" ht="28" x14ac:dyDescent="0.15">
      <c r="A16" s="43" t="s">
        <v>37</v>
      </c>
      <c r="B16" s="3"/>
      <c r="C16" s="3"/>
      <c r="D16" s="3"/>
      <c r="E16" s="3"/>
      <c r="F16" s="15"/>
      <c r="G16" s="66" t="s">
        <v>38</v>
      </c>
      <c r="H16" s="63"/>
      <c r="I16" s="65"/>
      <c r="J16" s="46"/>
      <c r="K16" s="3"/>
      <c r="L16" s="3"/>
    </row>
    <row r="17" spans="1:12" ht="42" x14ac:dyDescent="0.15">
      <c r="A17" s="43" t="s">
        <v>39</v>
      </c>
      <c r="B17" s="3"/>
      <c r="C17" s="3"/>
      <c r="D17" s="3"/>
      <c r="E17" s="3"/>
      <c r="F17" s="15"/>
      <c r="G17" s="66" t="s">
        <v>40</v>
      </c>
      <c r="H17" s="63"/>
      <c r="I17" s="65"/>
      <c r="J17" s="46"/>
      <c r="K17" s="3"/>
      <c r="L17" s="3"/>
    </row>
    <row r="18" spans="1:12" ht="15.75" customHeight="1" x14ac:dyDescent="0.15">
      <c r="A18" s="47" t="s">
        <v>41</v>
      </c>
      <c r="B18" s="42"/>
      <c r="C18" s="42"/>
      <c r="D18" s="42"/>
      <c r="E18" s="42"/>
      <c r="F18" s="48"/>
      <c r="G18" s="66" t="s">
        <v>42</v>
      </c>
      <c r="H18" s="63"/>
      <c r="I18" s="65"/>
      <c r="J18" s="46"/>
      <c r="K18" s="3"/>
      <c r="L18" s="3"/>
    </row>
    <row r="19" spans="1:12" ht="13" x14ac:dyDescent="0.15">
      <c r="A19" s="49"/>
      <c r="B19" s="49"/>
      <c r="C19" s="49"/>
      <c r="D19" s="49"/>
      <c r="E19" s="49"/>
      <c r="F19" s="19"/>
      <c r="G19" s="66" t="s">
        <v>43</v>
      </c>
      <c r="H19" s="63"/>
      <c r="I19" s="65"/>
      <c r="J19" s="46"/>
      <c r="K19" s="3"/>
      <c r="L19" s="3"/>
    </row>
    <row r="20" spans="1:12" ht="65" x14ac:dyDescent="0.15">
      <c r="A20" s="50" t="s">
        <v>44</v>
      </c>
      <c r="B20" s="40"/>
      <c r="C20" s="40" t="s">
        <v>45</v>
      </c>
      <c r="D20" s="40" t="s">
        <v>46</v>
      </c>
      <c r="E20" s="19" t="s">
        <v>47</v>
      </c>
      <c r="F20" s="51"/>
      <c r="G20" s="66" t="s">
        <v>48</v>
      </c>
      <c r="H20" s="63"/>
      <c r="I20" s="65"/>
      <c r="J20" s="46"/>
      <c r="K20" s="3"/>
      <c r="L20" s="3"/>
    </row>
    <row r="21" spans="1:12" ht="65" x14ac:dyDescent="0.15">
      <c r="A21" s="46" t="s">
        <v>49</v>
      </c>
      <c r="B21" s="3"/>
      <c r="C21" s="3" t="s">
        <v>50</v>
      </c>
      <c r="D21" s="3" t="s">
        <v>51</v>
      </c>
      <c r="E21" s="15" t="s">
        <v>52</v>
      </c>
      <c r="F21" s="51"/>
      <c r="G21" s="66" t="s">
        <v>53</v>
      </c>
      <c r="H21" s="63"/>
      <c r="I21" s="65"/>
      <c r="J21" s="46"/>
      <c r="K21" s="3"/>
      <c r="L21" s="3"/>
    </row>
    <row r="22" spans="1:12" ht="13" x14ac:dyDescent="0.15">
      <c r="A22" s="46" t="s">
        <v>54</v>
      </c>
      <c r="B22" s="3"/>
      <c r="C22" s="3"/>
      <c r="D22" s="3"/>
      <c r="E22" s="15"/>
      <c r="F22" s="51"/>
      <c r="G22" s="66" t="s">
        <v>55</v>
      </c>
      <c r="H22" s="63"/>
      <c r="I22" s="65"/>
      <c r="J22" s="46"/>
      <c r="K22" s="3"/>
      <c r="L22" s="3"/>
    </row>
    <row r="23" spans="1:12" ht="14" x14ac:dyDescent="0.15">
      <c r="A23" s="47" t="s">
        <v>56</v>
      </c>
      <c r="B23" s="14"/>
      <c r="C23" s="14"/>
      <c r="D23" s="14"/>
      <c r="E23" s="53"/>
      <c r="F23" s="51"/>
      <c r="G23" s="66" t="s">
        <v>57</v>
      </c>
      <c r="H23" s="63"/>
      <c r="I23" s="65"/>
      <c r="J23" s="46"/>
      <c r="K23" s="3"/>
      <c r="L23" s="3"/>
    </row>
    <row r="24" spans="1:12" ht="13" x14ac:dyDescent="0.15">
      <c r="A24" s="40"/>
      <c r="B24" s="40"/>
      <c r="C24" s="40"/>
      <c r="D24" s="40"/>
      <c r="E24" s="40"/>
      <c r="F24" s="15"/>
      <c r="G24" s="66" t="s">
        <v>58</v>
      </c>
      <c r="H24" s="63"/>
      <c r="I24" s="65"/>
      <c r="J24" s="46"/>
      <c r="K24" s="3"/>
      <c r="L24" s="3"/>
    </row>
    <row r="25" spans="1:12" ht="13" x14ac:dyDescent="0.15">
      <c r="A25" s="3"/>
      <c r="B25" s="3"/>
      <c r="C25" s="3"/>
      <c r="D25" s="3"/>
      <c r="E25" s="3"/>
      <c r="F25" s="15"/>
      <c r="G25" s="67" t="s">
        <v>59</v>
      </c>
      <c r="H25" s="68"/>
      <c r="I25" s="69"/>
      <c r="J25" s="46"/>
      <c r="K25" s="3"/>
      <c r="L25" s="3"/>
    </row>
    <row r="26" spans="1:12" ht="23" x14ac:dyDescent="0.25">
      <c r="A26" s="4"/>
      <c r="B26" s="2"/>
      <c r="C26" s="3"/>
      <c r="D26" s="3"/>
      <c r="E26" s="3"/>
      <c r="F26" s="3"/>
      <c r="G26" s="40"/>
      <c r="H26" s="40"/>
      <c r="I26" s="40"/>
      <c r="J26" s="3"/>
      <c r="K26" s="3"/>
      <c r="L26" s="3"/>
    </row>
    <row r="27" spans="1:12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4" x14ac:dyDescent="0.15">
      <c r="A28" s="1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4" x14ac:dyDescent="0.15">
      <c r="A30" s="1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4" x14ac:dyDescent="0.15">
      <c r="A31" s="1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4" x14ac:dyDescent="0.15">
      <c r="A32" s="1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4" x14ac:dyDescent="0.15">
      <c r="A33" s="1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4" x14ac:dyDescent="0.15">
      <c r="A35" s="1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4" x14ac:dyDescent="0.15">
      <c r="A36" s="1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4" x14ac:dyDescent="0.15">
      <c r="A37" s="1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4" x14ac:dyDescent="0.15">
      <c r="A38" s="1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4" x14ac:dyDescent="0.15">
      <c r="A39" s="1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</sheetData>
  <mergeCells count="11">
    <mergeCell ref="G22:I22"/>
    <mergeCell ref="G23:I23"/>
    <mergeCell ref="G24:I24"/>
    <mergeCell ref="G25:I25"/>
    <mergeCell ref="G18:I18"/>
    <mergeCell ref="G21:I21"/>
    <mergeCell ref="G15:I15"/>
    <mergeCell ref="G16:I16"/>
    <mergeCell ref="G17:I17"/>
    <mergeCell ref="G19:I19"/>
    <mergeCell ref="G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FuGENE HD</vt:lpstr>
      <vt:lpstr>Lipofectamine LTX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Yongdae Shin</dc:creator>
  <cp:lastModifiedBy>Yi-Che Chang</cp:lastModifiedBy>
  <cp:lastPrinted>2017-02-10T23:59:31Z</cp:lastPrinted>
  <dcterms:created xsi:type="dcterms:W3CDTF">2015-09-17T15:30:55Z</dcterms:created>
  <dcterms:modified xsi:type="dcterms:W3CDTF">2017-10-31T19:31:17Z</dcterms:modified>
</cp:coreProperties>
</file>