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 USM TI SORE\SEMESTER 6\Sistem Pendukung Keputusan\UAS Praktiku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1" l="1"/>
  <c r="D93" i="1"/>
  <c r="D94" i="1"/>
  <c r="D91" i="1"/>
  <c r="F59" i="1"/>
  <c r="B60" i="1" s="1"/>
  <c r="M33" i="1"/>
  <c r="K33" i="1"/>
  <c r="L32" i="1"/>
  <c r="M31" i="1"/>
  <c r="K31" i="1"/>
  <c r="J34" i="1"/>
  <c r="I34" i="1"/>
  <c r="H34" i="1"/>
  <c r="J32" i="1"/>
  <c r="H32" i="1"/>
  <c r="I31" i="1"/>
  <c r="B40" i="1" s="1"/>
  <c r="G34" i="1"/>
  <c r="F34" i="1"/>
  <c r="E34" i="1"/>
  <c r="G33" i="1"/>
  <c r="C42" i="1" s="1"/>
  <c r="F33" i="1"/>
  <c r="E33" i="1"/>
  <c r="G31" i="1"/>
  <c r="C40" i="1" s="1"/>
  <c r="D34" i="1"/>
  <c r="C34" i="1"/>
  <c r="B34" i="1"/>
  <c r="C33" i="1"/>
  <c r="B42" i="1" s="1"/>
  <c r="B33" i="1"/>
  <c r="D32" i="1"/>
  <c r="C32" i="1"/>
  <c r="B41" i="1" s="1"/>
  <c r="B32" i="1"/>
  <c r="A41" i="1" s="1"/>
  <c r="E31" i="1"/>
  <c r="A40" i="1" s="1"/>
  <c r="C41" i="1" l="1"/>
  <c r="B43" i="1"/>
  <c r="B44" i="1" s="1"/>
  <c r="E60" i="1"/>
  <c r="E82" i="1" s="1"/>
  <c r="A42" i="1"/>
  <c r="A44" i="1" s="1"/>
  <c r="A43" i="1"/>
  <c r="C43" i="1"/>
  <c r="C44" i="1" s="1"/>
  <c r="B83" i="1"/>
  <c r="B82" i="1"/>
  <c r="B84" i="1"/>
  <c r="B85" i="1"/>
  <c r="D60" i="1"/>
  <c r="E84" i="1"/>
  <c r="E85" i="1"/>
  <c r="C60" i="1"/>
  <c r="E83" i="1"/>
  <c r="C50" i="1" l="1"/>
  <c r="C51" i="1"/>
  <c r="B50" i="1"/>
  <c r="B53" i="1"/>
  <c r="B51" i="1"/>
  <c r="B52" i="1"/>
  <c r="D53" i="1"/>
  <c r="D52" i="1"/>
  <c r="H52" i="1" s="1"/>
  <c r="D50" i="1"/>
  <c r="D51" i="1"/>
  <c r="G51" i="1" s="1"/>
  <c r="C52" i="1"/>
  <c r="C53" i="1"/>
  <c r="C83" i="1"/>
  <c r="C84" i="1"/>
  <c r="C82" i="1"/>
  <c r="C85" i="1"/>
  <c r="F60" i="1"/>
  <c r="D83" i="1"/>
  <c r="D82" i="1"/>
  <c r="D84" i="1"/>
  <c r="F84" i="1" s="1"/>
  <c r="D85" i="1"/>
  <c r="G52" i="1"/>
  <c r="F52" i="1" l="1"/>
  <c r="F82" i="1"/>
  <c r="H53" i="1"/>
  <c r="G53" i="1"/>
  <c r="F53" i="1"/>
  <c r="H51" i="1"/>
  <c r="F85" i="1"/>
  <c r="F83" i="1"/>
</calcChain>
</file>

<file path=xl/sharedStrings.xml><?xml version="1.0" encoding="utf-8"?>
<sst xmlns="http://schemas.openxmlformats.org/spreadsheetml/2006/main" count="140" uniqueCount="67">
  <si>
    <t>C1</t>
  </si>
  <si>
    <t>C2</t>
  </si>
  <si>
    <t>C3</t>
  </si>
  <si>
    <t>C4</t>
  </si>
  <si>
    <t>Alternatif</t>
  </si>
  <si>
    <t>A1</t>
  </si>
  <si>
    <t>A2</t>
  </si>
  <si>
    <t>A3</t>
  </si>
  <si>
    <t>A4</t>
  </si>
  <si>
    <t>ALTERNATIF</t>
  </si>
  <si>
    <t>intensitas kepentingan AHP</t>
  </si>
  <si>
    <t>Himpunan Linguistik</t>
  </si>
  <si>
    <t>TFN</t>
  </si>
  <si>
    <t>Reciprocal (kebalikan)</t>
  </si>
  <si>
    <t>Perbandingan Elemen yang sama</t>
  </si>
  <si>
    <t>Pertengahan</t>
  </si>
  <si>
    <t>Elemen satu cukup penting dari yang lainnya</t>
  </si>
  <si>
    <t>pertengahan elemen satu cukup penting dari yang lainnya</t>
  </si>
  <si>
    <t>elemen satu kuat pentingnya dari yang lainnya</t>
  </si>
  <si>
    <t>pertengahan</t>
  </si>
  <si>
    <t>elemen satu mutlak lebih penting dari yang lain</t>
  </si>
  <si>
    <t>(1,1,1)</t>
  </si>
  <si>
    <t>(1/2,1,3/2)</t>
  </si>
  <si>
    <t>(1,3/2,2)</t>
  </si>
  <si>
    <t>(3/2,2,5/2)</t>
  </si>
  <si>
    <t>(2,5/2,3)</t>
  </si>
  <si>
    <t>(5/2,3,7/2)</t>
  </si>
  <si>
    <t>(3,7/2,4)</t>
  </si>
  <si>
    <t>(7/2,4,9/2)</t>
  </si>
  <si>
    <t>4,9/2,9/2)</t>
  </si>
  <si>
    <t>(2/3,1,2)</t>
  </si>
  <si>
    <t>(1/2,2/3,1)</t>
  </si>
  <si>
    <t>(2/5,1/2,2/3)</t>
  </si>
  <si>
    <t>(1/3,2/5,1/2)</t>
  </si>
  <si>
    <t>(2/7,1/3,2/5)</t>
  </si>
  <si>
    <t>(2/9,1/4,2/7)</t>
  </si>
  <si>
    <t>(1/4,2/7,1/3)</t>
  </si>
  <si>
    <t>(2/9,2/9,1/4)</t>
  </si>
  <si>
    <t>l</t>
  </si>
  <si>
    <t>m</t>
  </si>
  <si>
    <t>u</t>
  </si>
  <si>
    <t>Matriks Pairwaise Comparison Antar Kriteria</t>
  </si>
  <si>
    <t>Fuzzy Tringular Number</t>
  </si>
  <si>
    <t>Nilai Sintesis Fuzzy untuk Kriteria</t>
  </si>
  <si>
    <t>Kriteria</t>
  </si>
  <si>
    <t>Total</t>
  </si>
  <si>
    <t>W\'</t>
  </si>
  <si>
    <t>W</t>
  </si>
  <si>
    <t>Normalisasi Bobot Vektor Untuk Kriteria</t>
  </si>
  <si>
    <t xml:space="preserve">Kode </t>
  </si>
  <si>
    <t>Bambu Cina</t>
  </si>
  <si>
    <t>Bambu Kuning</t>
  </si>
  <si>
    <t>Kaktus Minima Blue</t>
  </si>
  <si>
    <t>Oxalis (Kupu-Kupu)</t>
  </si>
  <si>
    <t>Bobot Kriteria dengan Alternatif</t>
  </si>
  <si>
    <t>Nilai</t>
  </si>
  <si>
    <t>Rank</t>
  </si>
  <si>
    <t>Perangkingan</t>
  </si>
  <si>
    <t>Dari Proses Matriks Pairwise Comparison Antar Kriteria diatas didapatkan nilai Fuzzy Tringular Number sebagai berikut :</t>
  </si>
  <si>
    <t>Menentukan normalisasi bobot vector untuk masing-masing kriteria</t>
  </si>
  <si>
    <t>Menentukan matrix perbandingan berpasangan antar kriteria :</t>
  </si>
  <si>
    <t>Mengkonversikan nilai perbandingan berpasangan antar kriteria ke Matrikx Pairwais Comparison antar Kriteria :</t>
  </si>
  <si>
    <t>Mencari nilai sintesis fuzzy untuk masing-masing kriteria sebagai berikut :</t>
  </si>
  <si>
    <t>Proses Perangkingan</t>
  </si>
  <si>
    <t>Pembobotan nilai kriteria dari masing-masing alternatif :</t>
  </si>
  <si>
    <t>Perhitungan bobot kriteria dengan alternatif :</t>
  </si>
  <si>
    <t>Dari Hasil perhitungan diatas maka akan dilakukan perangkingan dimana kode alternative A2 (Bambu Kuning) memiliki nilai alternative tertinggi sebagai tanaman hias kualitas terbaik, disusuk dengan kode A1, A4, dan A3.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</si>
</sst>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1" fontId="1" fillId="0" borderId="1" xfId="0" applyNumberFormat="1" applyFont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abSelected="1" topLeftCell="A3" workbookViewId="0">
      <selection activeCell="B3" sqref="B3"/>
    </sheetView>
  </sheetViews>
  <sheetFormatPr defaultRowHeight="30" customHeight="1" x14ac:dyDescent="0.25"/>
  <cols>
    <col min="1" max="1" width="20.7109375" style="4" customWidth="1"/>
    <col min="2" max="2" width="30.7109375" style="4" customWidth="1"/>
    <col min="3" max="3" width="10.7109375" style="4" customWidth="1"/>
    <col min="4" max="4" width="15.7109375" style="4" customWidth="1"/>
    <col min="5" max="5" width="10.7109375" style="4" customWidth="1"/>
    <col min="6" max="8" width="8.7109375" style="4" customWidth="1"/>
    <col min="9" max="13" width="5.7109375" style="4" customWidth="1"/>
    <col min="14" max="16384" width="9.140625" style="4"/>
  </cols>
  <sheetData>
    <row r="1" spans="1:14" ht="24.95" customHeight="1" x14ac:dyDescent="0.25">
      <c r="A1" s="31" t="s">
        <v>60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41"/>
    </row>
    <row r="2" spans="1:14" ht="20.100000000000001" customHeight="1" x14ac:dyDescent="0.25"/>
    <row r="3" spans="1:14" ht="24.95" customHeight="1" x14ac:dyDescent="0.25">
      <c r="A3" s="3"/>
      <c r="B3" s="2" t="s">
        <v>0</v>
      </c>
      <c r="C3" s="2" t="s">
        <v>1</v>
      </c>
      <c r="D3" s="2" t="s">
        <v>2</v>
      </c>
      <c r="E3" s="2" t="s">
        <v>3</v>
      </c>
    </row>
    <row r="4" spans="1:14" ht="24.95" customHeight="1" x14ac:dyDescent="0.25">
      <c r="A4" s="2" t="s">
        <v>0</v>
      </c>
      <c r="B4" s="3">
        <v>1</v>
      </c>
      <c r="C4" s="3">
        <v>5</v>
      </c>
      <c r="D4" s="3">
        <v>2</v>
      </c>
      <c r="E4" s="3">
        <v>3</v>
      </c>
    </row>
    <row r="5" spans="1:14" ht="24.95" customHeight="1" x14ac:dyDescent="0.25">
      <c r="A5" s="2" t="s">
        <v>1</v>
      </c>
      <c r="B5" s="3">
        <v>0</v>
      </c>
      <c r="C5" s="3">
        <v>1</v>
      </c>
      <c r="D5" s="3">
        <v>3</v>
      </c>
      <c r="E5" s="3">
        <v>7</v>
      </c>
    </row>
    <row r="6" spans="1:14" ht="24.95" customHeight="1" x14ac:dyDescent="0.25">
      <c r="A6" s="2" t="s">
        <v>2</v>
      </c>
      <c r="B6" s="3">
        <v>0</v>
      </c>
      <c r="C6" s="3">
        <v>0</v>
      </c>
      <c r="D6" s="3">
        <v>1</v>
      </c>
      <c r="E6" s="3">
        <v>3</v>
      </c>
    </row>
    <row r="7" spans="1:14" ht="24.95" customHeight="1" x14ac:dyDescent="0.25">
      <c r="A7" s="2" t="s">
        <v>3</v>
      </c>
      <c r="B7" s="3">
        <v>0</v>
      </c>
      <c r="C7" s="3">
        <v>0</v>
      </c>
      <c r="D7" s="3">
        <v>0</v>
      </c>
      <c r="E7" s="3">
        <v>1</v>
      </c>
    </row>
    <row r="8" spans="1:14" ht="20.100000000000001" customHeight="1" x14ac:dyDescent="0.25">
      <c r="A8" s="28"/>
      <c r="B8" s="29"/>
      <c r="C8" s="29"/>
      <c r="D8" s="29"/>
      <c r="E8" s="29"/>
    </row>
    <row r="9" spans="1:14" ht="24.95" customHeight="1" x14ac:dyDescent="0.25">
      <c r="A9" s="3" t="s">
        <v>9</v>
      </c>
      <c r="B9" s="2" t="s">
        <v>0</v>
      </c>
      <c r="C9" s="2" t="s">
        <v>1</v>
      </c>
      <c r="D9" s="2" t="s">
        <v>2</v>
      </c>
      <c r="E9" s="2" t="s">
        <v>3</v>
      </c>
    </row>
    <row r="10" spans="1:14" ht="24.95" customHeight="1" x14ac:dyDescent="0.25">
      <c r="A10" s="2" t="s">
        <v>5</v>
      </c>
      <c r="B10" s="3">
        <v>3</v>
      </c>
      <c r="C10" s="3">
        <v>3</v>
      </c>
      <c r="D10" s="3">
        <v>2</v>
      </c>
      <c r="E10" s="3">
        <v>2</v>
      </c>
    </row>
    <row r="11" spans="1:14" ht="24.95" customHeight="1" x14ac:dyDescent="0.25">
      <c r="A11" s="2" t="s">
        <v>6</v>
      </c>
      <c r="B11" s="3">
        <v>5</v>
      </c>
      <c r="C11" s="3">
        <v>3</v>
      </c>
      <c r="D11" s="3">
        <v>2</v>
      </c>
      <c r="E11" s="3">
        <v>2</v>
      </c>
    </row>
    <row r="12" spans="1:14" ht="24.95" customHeight="1" x14ac:dyDescent="0.25">
      <c r="A12" s="2" t="s">
        <v>7</v>
      </c>
      <c r="B12" s="3">
        <v>1</v>
      </c>
      <c r="C12" s="3">
        <v>1</v>
      </c>
      <c r="D12" s="3">
        <v>3</v>
      </c>
      <c r="E12" s="3">
        <v>1</v>
      </c>
    </row>
    <row r="13" spans="1:14" ht="24.95" customHeight="1" x14ac:dyDescent="0.25">
      <c r="A13" s="2" t="s">
        <v>8</v>
      </c>
      <c r="B13" s="3">
        <v>2</v>
      </c>
      <c r="C13" s="3">
        <v>1</v>
      </c>
      <c r="D13" s="3">
        <v>3</v>
      </c>
      <c r="E13" s="3">
        <v>1</v>
      </c>
    </row>
    <row r="14" spans="1:14" ht="20.100000000000001" customHeight="1" x14ac:dyDescent="0.25"/>
    <row r="15" spans="1:14" ht="24.95" customHeight="1" x14ac:dyDescent="0.25">
      <c r="A15" s="31" t="s">
        <v>61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  <row r="16" spans="1:14" ht="20.100000000000001" customHeight="1" x14ac:dyDescent="0.25"/>
    <row r="17" spans="1:15" ht="35.1" customHeight="1" x14ac:dyDescent="0.25">
      <c r="A17" s="1" t="s">
        <v>10</v>
      </c>
      <c r="B17" s="2" t="s">
        <v>11</v>
      </c>
      <c r="C17" s="2" t="s">
        <v>12</v>
      </c>
      <c r="D17" s="2" t="s">
        <v>13</v>
      </c>
      <c r="E17" s="5"/>
    </row>
    <row r="18" spans="1:15" ht="35.1" customHeight="1" x14ac:dyDescent="0.25">
      <c r="A18" s="3">
        <v>1</v>
      </c>
      <c r="B18" s="6" t="s">
        <v>14</v>
      </c>
      <c r="C18" s="3" t="s">
        <v>21</v>
      </c>
      <c r="D18" s="3" t="s">
        <v>21</v>
      </c>
      <c r="E18" s="5"/>
    </row>
    <row r="19" spans="1:15" ht="35.1" customHeight="1" x14ac:dyDescent="0.25">
      <c r="A19" s="3">
        <v>2</v>
      </c>
      <c r="B19" s="6" t="s">
        <v>15</v>
      </c>
      <c r="C19" s="3" t="s">
        <v>22</v>
      </c>
      <c r="D19" s="3" t="s">
        <v>30</v>
      </c>
      <c r="E19" s="5"/>
    </row>
    <row r="20" spans="1:15" ht="35.1" customHeight="1" x14ac:dyDescent="0.25">
      <c r="A20" s="3">
        <v>3</v>
      </c>
      <c r="B20" s="6" t="s">
        <v>16</v>
      </c>
      <c r="C20" s="3" t="s">
        <v>23</v>
      </c>
      <c r="D20" s="3" t="s">
        <v>31</v>
      </c>
      <c r="E20" s="5"/>
    </row>
    <row r="21" spans="1:15" ht="35.1" customHeight="1" x14ac:dyDescent="0.25">
      <c r="A21" s="3">
        <v>4</v>
      </c>
      <c r="B21" s="6" t="s">
        <v>17</v>
      </c>
      <c r="C21" s="3" t="s">
        <v>24</v>
      </c>
      <c r="D21" s="3" t="s">
        <v>32</v>
      </c>
      <c r="E21" s="5"/>
    </row>
    <row r="22" spans="1:15" ht="35.1" customHeight="1" x14ac:dyDescent="0.25">
      <c r="A22" s="3">
        <v>5</v>
      </c>
      <c r="B22" s="6" t="s">
        <v>18</v>
      </c>
      <c r="C22" s="3" t="s">
        <v>25</v>
      </c>
      <c r="D22" s="3" t="s">
        <v>33</v>
      </c>
      <c r="E22" s="5"/>
    </row>
    <row r="23" spans="1:15" ht="35.1" customHeight="1" x14ac:dyDescent="0.25">
      <c r="A23" s="3">
        <v>6</v>
      </c>
      <c r="B23" s="6" t="s">
        <v>19</v>
      </c>
      <c r="C23" s="3" t="s">
        <v>26</v>
      </c>
      <c r="D23" s="3" t="s">
        <v>34</v>
      </c>
      <c r="E23" s="5"/>
    </row>
    <row r="24" spans="1:15" ht="35.1" customHeight="1" x14ac:dyDescent="0.25">
      <c r="A24" s="3">
        <v>7</v>
      </c>
      <c r="B24" s="6" t="s">
        <v>18</v>
      </c>
      <c r="C24" s="3" t="s">
        <v>27</v>
      </c>
      <c r="D24" s="3" t="s">
        <v>36</v>
      </c>
      <c r="E24" s="5"/>
    </row>
    <row r="25" spans="1:15" ht="35.1" customHeight="1" x14ac:dyDescent="0.25">
      <c r="A25" s="3">
        <v>8</v>
      </c>
      <c r="B25" s="6" t="s">
        <v>19</v>
      </c>
      <c r="C25" s="3" t="s">
        <v>28</v>
      </c>
      <c r="D25" s="3" t="s">
        <v>35</v>
      </c>
      <c r="E25" s="5"/>
    </row>
    <row r="26" spans="1:15" ht="35.1" customHeight="1" x14ac:dyDescent="0.25">
      <c r="A26" s="3">
        <v>9</v>
      </c>
      <c r="B26" s="6" t="s">
        <v>20</v>
      </c>
      <c r="C26" s="3" t="s">
        <v>29</v>
      </c>
      <c r="D26" s="3" t="s">
        <v>37</v>
      </c>
      <c r="E26" s="5"/>
    </row>
    <row r="27" spans="1:15" ht="20.100000000000001" customHeight="1" x14ac:dyDescent="0.25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 ht="24.95" customHeight="1" x14ac:dyDescent="0.25">
      <c r="A28" s="9" t="s">
        <v>41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5" ht="24.95" customHeight="1" x14ac:dyDescent="0.25">
      <c r="A29" s="3"/>
      <c r="B29" s="11" t="s">
        <v>0</v>
      </c>
      <c r="C29" s="11"/>
      <c r="D29" s="11"/>
      <c r="E29" s="12" t="s">
        <v>1</v>
      </c>
      <c r="F29" s="12"/>
      <c r="G29" s="12"/>
      <c r="H29" s="12" t="s">
        <v>2</v>
      </c>
      <c r="I29" s="12"/>
      <c r="J29" s="12"/>
      <c r="K29" s="12" t="s">
        <v>3</v>
      </c>
      <c r="L29" s="12"/>
      <c r="M29" s="12"/>
    </row>
    <row r="30" spans="1:15" ht="24.95" customHeight="1" x14ac:dyDescent="0.25">
      <c r="A30" s="3"/>
      <c r="B30" s="13" t="s">
        <v>38</v>
      </c>
      <c r="C30" s="13" t="s">
        <v>39</v>
      </c>
      <c r="D30" s="13" t="s">
        <v>40</v>
      </c>
      <c r="E30" s="13" t="s">
        <v>38</v>
      </c>
      <c r="F30" s="13" t="s">
        <v>39</v>
      </c>
      <c r="G30" s="13" t="s">
        <v>40</v>
      </c>
      <c r="H30" s="13" t="s">
        <v>38</v>
      </c>
      <c r="I30" s="13" t="s">
        <v>39</v>
      </c>
      <c r="J30" s="13" t="s">
        <v>40</v>
      </c>
      <c r="K30" s="13" t="s">
        <v>38</v>
      </c>
      <c r="L30" s="13" t="s">
        <v>39</v>
      </c>
      <c r="M30" s="13" t="s">
        <v>40</v>
      </c>
    </row>
    <row r="31" spans="1:15" ht="24.95" customHeight="1" x14ac:dyDescent="0.25">
      <c r="A31" s="2" t="s">
        <v>0</v>
      </c>
      <c r="B31" s="3">
        <v>1</v>
      </c>
      <c r="C31" s="3">
        <v>1</v>
      </c>
      <c r="D31" s="3">
        <v>1</v>
      </c>
      <c r="E31" s="3">
        <f>1/2</f>
        <v>0.5</v>
      </c>
      <c r="F31" s="3">
        <v>1</v>
      </c>
      <c r="G31" s="3">
        <f>3/2</f>
        <v>1.5</v>
      </c>
      <c r="H31" s="3">
        <v>1</v>
      </c>
      <c r="I31" s="3">
        <f>3/2</f>
        <v>1.5</v>
      </c>
      <c r="J31" s="3">
        <v>2</v>
      </c>
      <c r="K31" s="3">
        <f>3/2</f>
        <v>1.5</v>
      </c>
      <c r="L31" s="3">
        <v>2</v>
      </c>
      <c r="M31" s="3">
        <f>5/2</f>
        <v>2.5</v>
      </c>
    </row>
    <row r="32" spans="1:15" ht="24.95" customHeight="1" x14ac:dyDescent="0.25">
      <c r="A32" s="2" t="s">
        <v>1</v>
      </c>
      <c r="B32" s="3">
        <f>1/5</f>
        <v>0.2</v>
      </c>
      <c r="C32" s="3">
        <f>1/2</f>
        <v>0.5</v>
      </c>
      <c r="D32" s="3">
        <f>2/3</f>
        <v>0.66666666666666663</v>
      </c>
      <c r="E32" s="3">
        <v>1</v>
      </c>
      <c r="F32" s="3">
        <v>1</v>
      </c>
      <c r="G32" s="3">
        <v>1</v>
      </c>
      <c r="H32" s="3">
        <f>1/2</f>
        <v>0.5</v>
      </c>
      <c r="I32" s="3">
        <v>1</v>
      </c>
      <c r="J32" s="3">
        <f>3/2</f>
        <v>1.5</v>
      </c>
      <c r="K32" s="3">
        <v>1</v>
      </c>
      <c r="L32" s="3">
        <f>3/2</f>
        <v>1.5</v>
      </c>
      <c r="M32" s="3">
        <v>2</v>
      </c>
    </row>
    <row r="33" spans="1:13" ht="24.95" customHeight="1" x14ac:dyDescent="0.25">
      <c r="A33" s="2" t="s">
        <v>2</v>
      </c>
      <c r="B33" s="3">
        <f>2/5</f>
        <v>0.4</v>
      </c>
      <c r="C33" s="3">
        <f>2/3</f>
        <v>0.66666666666666663</v>
      </c>
      <c r="D33" s="3">
        <v>1</v>
      </c>
      <c r="E33" s="3">
        <f>2/3</f>
        <v>0.66666666666666663</v>
      </c>
      <c r="F33" s="3">
        <f>2/5</f>
        <v>0.4</v>
      </c>
      <c r="G33" s="3">
        <f>1/2</f>
        <v>0.5</v>
      </c>
      <c r="H33" s="3">
        <v>1</v>
      </c>
      <c r="I33" s="3">
        <v>1</v>
      </c>
      <c r="J33" s="3">
        <v>1</v>
      </c>
      <c r="K33" s="3">
        <f>1/2</f>
        <v>0.5</v>
      </c>
      <c r="L33" s="3">
        <v>1</v>
      </c>
      <c r="M33" s="3">
        <f>3/2</f>
        <v>1.5</v>
      </c>
    </row>
    <row r="34" spans="1:13" ht="24.95" customHeight="1" x14ac:dyDescent="0.25">
      <c r="A34" s="2" t="s">
        <v>3</v>
      </c>
      <c r="B34" s="3">
        <f>2/5</f>
        <v>0.4</v>
      </c>
      <c r="C34" s="3">
        <f>2/3</f>
        <v>0.66666666666666663</v>
      </c>
      <c r="D34" s="3">
        <f>1/2</f>
        <v>0.5</v>
      </c>
      <c r="E34" s="3">
        <f>1/2</f>
        <v>0.5</v>
      </c>
      <c r="F34" s="3">
        <f>2/5</f>
        <v>0.4</v>
      </c>
      <c r="G34" s="3">
        <f>1/3</f>
        <v>0.33333333333333331</v>
      </c>
      <c r="H34" s="3">
        <f>2/3</f>
        <v>0.66666666666666663</v>
      </c>
      <c r="I34" s="3">
        <f>2/5</f>
        <v>0.4</v>
      </c>
      <c r="J34" s="3">
        <f>1/2</f>
        <v>0.5</v>
      </c>
      <c r="K34" s="3">
        <v>1</v>
      </c>
      <c r="L34" s="3">
        <v>1</v>
      </c>
      <c r="M34" s="3">
        <v>1</v>
      </c>
    </row>
    <row r="35" spans="1:13" ht="20.100000000000001" customHeight="1" x14ac:dyDescent="0.25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ht="24.95" customHeight="1" x14ac:dyDescent="0.25">
      <c r="A36" s="33" t="s">
        <v>58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</row>
    <row r="37" spans="1:13" ht="20.100000000000001" customHeight="1" x14ac:dyDescent="0.25"/>
    <row r="38" spans="1:13" ht="24.95" customHeight="1" x14ac:dyDescent="0.25">
      <c r="A38" s="12" t="s">
        <v>42</v>
      </c>
      <c r="B38" s="12"/>
      <c r="C38" s="12"/>
    </row>
    <row r="39" spans="1:13" ht="24.95" customHeight="1" x14ac:dyDescent="0.25">
      <c r="A39" s="1" t="s">
        <v>38</v>
      </c>
      <c r="B39" s="2" t="s">
        <v>39</v>
      </c>
      <c r="C39" s="2" t="s">
        <v>40</v>
      </c>
    </row>
    <row r="40" spans="1:13" ht="24.95" customHeight="1" x14ac:dyDescent="0.25">
      <c r="A40" s="14">
        <f>B31+E31+H31+K31</f>
        <v>4</v>
      </c>
      <c r="B40" s="14">
        <f>C31+F31+I31+L31</f>
        <v>5.5</v>
      </c>
      <c r="C40" s="14">
        <f>D31+G31+J31+M31</f>
        <v>7</v>
      </c>
    </row>
    <row r="41" spans="1:13" ht="24.95" customHeight="1" x14ac:dyDescent="0.25">
      <c r="A41" s="14">
        <f>B32+E32+H32+K32</f>
        <v>2.7</v>
      </c>
      <c r="B41" s="14">
        <f>C32+F32+I32+L32</f>
        <v>4</v>
      </c>
      <c r="C41" s="14">
        <f>D32+G32+J32+M32</f>
        <v>5.1666666666666661</v>
      </c>
    </row>
    <row r="42" spans="1:13" ht="24.95" customHeight="1" x14ac:dyDescent="0.25">
      <c r="A42" s="14">
        <f>B33+E33+H33+K33</f>
        <v>2.5666666666666664</v>
      </c>
      <c r="B42" s="14">
        <f>C33+F33+I33+L33</f>
        <v>3.0666666666666664</v>
      </c>
      <c r="C42" s="14">
        <f>D33+G33+J33+M33</f>
        <v>4</v>
      </c>
    </row>
    <row r="43" spans="1:13" ht="24.95" customHeight="1" x14ac:dyDescent="0.25">
      <c r="A43" s="14">
        <f>B34+E34+H34+K34</f>
        <v>2.5666666666666664</v>
      </c>
      <c r="B43" s="14">
        <f>C34+F34+I34+L34</f>
        <v>2.4666666666666668</v>
      </c>
      <c r="C43" s="14">
        <f>D34+G34+J34+M34</f>
        <v>2.333333333333333</v>
      </c>
    </row>
    <row r="44" spans="1:13" ht="24.95" customHeight="1" x14ac:dyDescent="0.25">
      <c r="A44" s="15">
        <f>SUM(A40:A43)</f>
        <v>11.833333333333332</v>
      </c>
      <c r="B44" s="15">
        <f>SUM(B40:B43)</f>
        <v>15.033333333333333</v>
      </c>
      <c r="C44" s="15">
        <f>SUM(C40:C43)</f>
        <v>18.499999999999996</v>
      </c>
    </row>
    <row r="45" spans="1:13" ht="20.100000000000001" customHeight="1" x14ac:dyDescent="0.25">
      <c r="A45" s="34"/>
      <c r="B45" s="34"/>
      <c r="C45" s="34"/>
    </row>
    <row r="46" spans="1:13" ht="24.95" customHeight="1" x14ac:dyDescent="0.25">
      <c r="A46" s="35" t="s">
        <v>62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</row>
    <row r="47" spans="1:13" ht="20.100000000000001" customHeight="1" x14ac:dyDescent="0.25"/>
    <row r="48" spans="1:13" ht="24.95" customHeight="1" x14ac:dyDescent="0.25">
      <c r="A48" s="9" t="s">
        <v>43</v>
      </c>
      <c r="B48" s="9"/>
      <c r="C48" s="9"/>
      <c r="D48" s="9"/>
    </row>
    <row r="49" spans="1:13" ht="24.95" customHeight="1" x14ac:dyDescent="0.25">
      <c r="A49" s="5"/>
      <c r="B49" s="1" t="s">
        <v>38</v>
      </c>
      <c r="C49" s="2" t="s">
        <v>39</v>
      </c>
      <c r="D49" s="2" t="s">
        <v>40</v>
      </c>
    </row>
    <row r="50" spans="1:13" ht="24.95" customHeight="1" x14ac:dyDescent="0.25">
      <c r="A50" s="2" t="s">
        <v>0</v>
      </c>
      <c r="B50" s="14">
        <f>A40*(1/$C$44)</f>
        <v>0.21621621621621626</v>
      </c>
      <c r="C50" s="14">
        <f>B40*(1/$B$44)</f>
        <v>0.36585365853658536</v>
      </c>
      <c r="D50" s="14">
        <f>C40*(1/$A$44)</f>
        <v>0.59154929577464799</v>
      </c>
      <c r="F50" s="17"/>
      <c r="H50" s="17"/>
    </row>
    <row r="51" spans="1:13" ht="24.95" customHeight="1" x14ac:dyDescent="0.25">
      <c r="A51" s="2" t="s">
        <v>1</v>
      </c>
      <c r="B51" s="14">
        <f>A41*(1/$C$44)</f>
        <v>0.14594594594594598</v>
      </c>
      <c r="C51" s="14">
        <f>B41*(1/$B$44)</f>
        <v>0.26607538802660752</v>
      </c>
      <c r="D51" s="14">
        <f>C41*(1/$A$44)</f>
        <v>0.43661971830985918</v>
      </c>
      <c r="F51" s="17"/>
      <c r="G51" s="4">
        <f t="shared" ref="G51:G53" si="0">(B50-D51)/((C51-D51)-(C50-B50))</f>
        <v>0.68836992281412113</v>
      </c>
      <c r="H51" s="17">
        <f t="shared" ref="H51:H53" si="1">(B50-D51)/((C51-D51)-(C50-B50))</f>
        <v>0.68836992281412113</v>
      </c>
    </row>
    <row r="52" spans="1:13" ht="24.95" customHeight="1" x14ac:dyDescent="0.25">
      <c r="A52" s="2" t="s">
        <v>2</v>
      </c>
      <c r="B52" s="14">
        <f>A42*(1/$C$44)</f>
        <v>0.13873873873873876</v>
      </c>
      <c r="C52" s="14">
        <f>B42*(1/$B$44)</f>
        <v>0.20399113082039907</v>
      </c>
      <c r="D52" s="14">
        <f>C42*(1/$A$44)</f>
        <v>0.33802816901408456</v>
      </c>
      <c r="F52" s="17">
        <f>(B50-D52)/((C52-D52)-(C50-B50))</f>
        <v>0.42940751165606933</v>
      </c>
      <c r="G52" s="4">
        <f t="shared" si="0"/>
        <v>0.75573389087658305</v>
      </c>
      <c r="H52" s="17">
        <f t="shared" si="1"/>
        <v>0.75573389087658305</v>
      </c>
    </row>
    <row r="53" spans="1:13" ht="24.95" customHeight="1" x14ac:dyDescent="0.25">
      <c r="A53" s="2" t="s">
        <v>3</v>
      </c>
      <c r="B53" s="14">
        <f>A43*(1/$C$44)</f>
        <v>0.13873873873873876</v>
      </c>
      <c r="C53" s="14">
        <f>B43*(1/$B$44)</f>
        <v>0.16407982261640797</v>
      </c>
      <c r="D53" s="14">
        <f>C43*(1/$A$44)</f>
        <v>0.19718309859154931</v>
      </c>
      <c r="F53" s="17">
        <f>(B51-D53)/((C53-D53)-(C51-B51))</f>
        <v>0.33437475557239843</v>
      </c>
      <c r="G53" s="4">
        <f t="shared" si="0"/>
        <v>0.59421445664990225</v>
      </c>
      <c r="H53" s="17">
        <f t="shared" si="1"/>
        <v>0.59421445664990225</v>
      </c>
    </row>
    <row r="54" spans="1:13" ht="20.100000000000001" customHeight="1" x14ac:dyDescent="0.25">
      <c r="A54" s="28"/>
      <c r="B54" s="36"/>
      <c r="C54" s="36"/>
      <c r="D54" s="36"/>
      <c r="F54" s="17"/>
      <c r="H54" s="17"/>
    </row>
    <row r="55" spans="1:13" ht="24.95" customHeight="1" x14ac:dyDescent="0.25">
      <c r="A55" s="30" t="s">
        <v>59</v>
      </c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</row>
    <row r="56" spans="1:13" ht="20.100000000000001" customHeight="1" x14ac:dyDescent="0.25">
      <c r="H56" s="17"/>
    </row>
    <row r="57" spans="1:13" ht="24.95" customHeight="1" x14ac:dyDescent="0.25">
      <c r="A57" s="9" t="s">
        <v>48</v>
      </c>
      <c r="B57" s="9"/>
      <c r="C57" s="9"/>
      <c r="D57" s="9"/>
      <c r="E57" s="9"/>
      <c r="F57" s="9"/>
    </row>
    <row r="58" spans="1:13" ht="24.95" customHeight="1" x14ac:dyDescent="0.25">
      <c r="A58" s="2" t="s">
        <v>44</v>
      </c>
      <c r="B58" s="2" t="s">
        <v>0</v>
      </c>
      <c r="C58" s="2" t="s">
        <v>1</v>
      </c>
      <c r="D58" s="2" t="s">
        <v>2</v>
      </c>
      <c r="E58" s="2" t="s">
        <v>3</v>
      </c>
      <c r="F58" s="2" t="s">
        <v>45</v>
      </c>
    </row>
    <row r="59" spans="1:13" ht="24.95" customHeight="1" x14ac:dyDescent="0.25">
      <c r="A59" s="2" t="s">
        <v>46</v>
      </c>
      <c r="B59" s="3">
        <v>1</v>
      </c>
      <c r="C59" s="3">
        <v>0.68799999999999994</v>
      </c>
      <c r="D59" s="3">
        <v>0.42899999999999999</v>
      </c>
      <c r="E59" s="3">
        <v>0.34399999999999997</v>
      </c>
      <c r="F59" s="18">
        <f>SUM(B59:E59)</f>
        <v>2.4609999999999999</v>
      </c>
    </row>
    <row r="60" spans="1:13" ht="24.95" customHeight="1" x14ac:dyDescent="0.25">
      <c r="A60" s="2" t="s">
        <v>47</v>
      </c>
      <c r="B60" s="14">
        <f>B59/$F$59</f>
        <v>0.40633888663145068</v>
      </c>
      <c r="C60" s="14">
        <f t="shared" ref="C60:E60" si="2">C59/$F$59</f>
        <v>0.27956115400243803</v>
      </c>
      <c r="D60" s="14">
        <f t="shared" si="2"/>
        <v>0.17431938236489233</v>
      </c>
      <c r="E60" s="14">
        <f t="shared" si="2"/>
        <v>0.13978057700121901</v>
      </c>
      <c r="F60" s="19">
        <f>SUM(B60:E60)</f>
        <v>1</v>
      </c>
    </row>
    <row r="61" spans="1:13" ht="20.100000000000001" customHeight="1" x14ac:dyDescent="0.25">
      <c r="A61" s="28"/>
      <c r="B61" s="36"/>
      <c r="C61" s="36"/>
      <c r="D61" s="36"/>
      <c r="E61" s="36"/>
      <c r="F61" s="37"/>
    </row>
    <row r="62" spans="1:13" ht="24.95" customHeight="1" x14ac:dyDescent="0.25">
      <c r="A62" s="40" t="s">
        <v>63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 ht="20.100000000000001" customHeight="1" x14ac:dyDescent="0.25"/>
    <row r="64" spans="1:13" ht="24.95" customHeight="1" x14ac:dyDescent="0.25">
      <c r="A64" s="1" t="s">
        <v>49</v>
      </c>
      <c r="B64" s="16" t="s">
        <v>4</v>
      </c>
    </row>
    <row r="65" spans="1:13" ht="24.95" customHeight="1" x14ac:dyDescent="0.25">
      <c r="A65" s="1" t="s">
        <v>5</v>
      </c>
      <c r="B65" s="5" t="s">
        <v>50</v>
      </c>
    </row>
    <row r="66" spans="1:13" ht="24.95" customHeight="1" x14ac:dyDescent="0.25">
      <c r="A66" s="1" t="s">
        <v>6</v>
      </c>
      <c r="B66" s="5" t="s">
        <v>51</v>
      </c>
    </row>
    <row r="67" spans="1:13" ht="24.95" customHeight="1" x14ac:dyDescent="0.25">
      <c r="A67" s="1" t="s">
        <v>7</v>
      </c>
      <c r="B67" s="5" t="s">
        <v>52</v>
      </c>
    </row>
    <row r="68" spans="1:13" ht="24.95" customHeight="1" x14ac:dyDescent="0.25">
      <c r="A68" s="1" t="s">
        <v>8</v>
      </c>
      <c r="B68" s="5" t="s">
        <v>53</v>
      </c>
    </row>
    <row r="69" spans="1:13" ht="20.100000000000001" customHeight="1" x14ac:dyDescent="0.25">
      <c r="A69" s="20"/>
      <c r="B69" s="21"/>
    </row>
    <row r="70" spans="1:13" ht="24.95" customHeight="1" x14ac:dyDescent="0.25">
      <c r="A70" s="38" t="s">
        <v>64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</row>
    <row r="71" spans="1:13" ht="20.100000000000001" customHeight="1" x14ac:dyDescent="0.25">
      <c r="A71" s="22"/>
      <c r="B71" s="22"/>
      <c r="C71" s="22"/>
      <c r="D71" s="22"/>
      <c r="E71" s="22"/>
      <c r="F71" s="22"/>
    </row>
    <row r="72" spans="1:13" ht="24.95" customHeight="1" x14ac:dyDescent="0.25">
      <c r="A72" s="3"/>
      <c r="B72" s="2" t="s">
        <v>0</v>
      </c>
      <c r="C72" s="2" t="s">
        <v>1</v>
      </c>
      <c r="D72" s="2" t="s">
        <v>2</v>
      </c>
      <c r="E72" s="2" t="s">
        <v>3</v>
      </c>
      <c r="F72" s="27"/>
      <c r="G72" s="21"/>
    </row>
    <row r="73" spans="1:13" ht="24.95" customHeight="1" x14ac:dyDescent="0.25">
      <c r="A73" s="2" t="s">
        <v>5</v>
      </c>
      <c r="B73" s="3">
        <v>3</v>
      </c>
      <c r="C73" s="3">
        <v>3</v>
      </c>
      <c r="D73" s="3">
        <v>2</v>
      </c>
      <c r="E73" s="3">
        <v>2</v>
      </c>
    </row>
    <row r="74" spans="1:13" ht="24.95" customHeight="1" x14ac:dyDescent="0.25">
      <c r="A74" s="2" t="s">
        <v>6</v>
      </c>
      <c r="B74" s="3">
        <v>5</v>
      </c>
      <c r="C74" s="3">
        <v>3</v>
      </c>
      <c r="D74" s="3">
        <v>2</v>
      </c>
      <c r="E74" s="3">
        <v>2</v>
      </c>
    </row>
    <row r="75" spans="1:13" ht="24.95" customHeight="1" x14ac:dyDescent="0.25">
      <c r="A75" s="2" t="s">
        <v>7</v>
      </c>
      <c r="B75" s="3">
        <v>1</v>
      </c>
      <c r="C75" s="3">
        <v>1</v>
      </c>
      <c r="D75" s="3">
        <v>3</v>
      </c>
      <c r="E75" s="3">
        <v>1</v>
      </c>
    </row>
    <row r="76" spans="1:13" ht="24.95" customHeight="1" x14ac:dyDescent="0.25">
      <c r="A76" s="2" t="s">
        <v>8</v>
      </c>
      <c r="B76" s="3">
        <v>2</v>
      </c>
      <c r="C76" s="3">
        <v>1</v>
      </c>
      <c r="D76" s="3">
        <v>3</v>
      </c>
      <c r="E76" s="3">
        <v>1</v>
      </c>
    </row>
    <row r="77" spans="1:13" ht="20.100000000000001" customHeight="1" x14ac:dyDescent="0.25">
      <c r="A77" s="28"/>
      <c r="B77" s="29"/>
      <c r="C77" s="29"/>
      <c r="D77" s="29"/>
      <c r="E77" s="29"/>
    </row>
    <row r="78" spans="1:13" ht="24.95" customHeight="1" x14ac:dyDescent="0.25">
      <c r="A78" s="33" t="s">
        <v>65</v>
      </c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1:13" ht="20.100000000000001" customHeight="1" x14ac:dyDescent="0.25"/>
    <row r="80" spans="1:13" ht="24.95" customHeight="1" x14ac:dyDescent="0.25">
      <c r="A80" s="9" t="s">
        <v>54</v>
      </c>
      <c r="B80" s="9"/>
      <c r="C80" s="9"/>
      <c r="D80" s="9"/>
      <c r="E80" s="9"/>
      <c r="F80" s="9"/>
    </row>
    <row r="81" spans="1:14" ht="24.95" customHeight="1" x14ac:dyDescent="0.25">
      <c r="A81" s="3"/>
      <c r="B81" s="2" t="s">
        <v>0</v>
      </c>
      <c r="C81" s="2" t="s">
        <v>1</v>
      </c>
      <c r="D81" s="2" t="s">
        <v>2</v>
      </c>
      <c r="E81" s="2" t="s">
        <v>3</v>
      </c>
      <c r="F81" s="1" t="s">
        <v>55</v>
      </c>
    </row>
    <row r="82" spans="1:14" ht="24.95" customHeight="1" x14ac:dyDescent="0.25">
      <c r="A82" s="2" t="s">
        <v>5</v>
      </c>
      <c r="B82" s="14">
        <f>B73*$B$60</f>
        <v>1.2190166598943519</v>
      </c>
      <c r="C82" s="14">
        <f>C73*$C$60</f>
        <v>0.83868346200731403</v>
      </c>
      <c r="D82" s="14">
        <f>D73*$D$60</f>
        <v>0.34863876472978467</v>
      </c>
      <c r="E82" s="14">
        <f>E73*$E$60</f>
        <v>0.27956115400243803</v>
      </c>
      <c r="F82" s="23">
        <f>SUM(B82:E82)</f>
        <v>2.6859000406338889</v>
      </c>
    </row>
    <row r="83" spans="1:14" ht="24.95" customHeight="1" x14ac:dyDescent="0.25">
      <c r="A83" s="2" t="s">
        <v>6</v>
      </c>
      <c r="B83" s="14">
        <f>B74*$B$60</f>
        <v>2.0316944331572535</v>
      </c>
      <c r="C83" s="14">
        <f>C74*$C$60</f>
        <v>0.83868346200731403</v>
      </c>
      <c r="D83" s="14">
        <f>D74*$D$60</f>
        <v>0.34863876472978467</v>
      </c>
      <c r="E83" s="14">
        <f>E74*$E$60</f>
        <v>0.27956115400243803</v>
      </c>
      <c r="F83" s="23">
        <f t="shared" ref="F83:F85" si="3">SUM(B83:E83)</f>
        <v>3.4985778138967905</v>
      </c>
    </row>
    <row r="84" spans="1:14" ht="24.95" customHeight="1" x14ac:dyDescent="0.25">
      <c r="A84" s="2" t="s">
        <v>7</v>
      </c>
      <c r="B84" s="14">
        <f>B75*$B$60</f>
        <v>0.40633888663145068</v>
      </c>
      <c r="C84" s="14">
        <f>C75*$C$60</f>
        <v>0.27956115400243803</v>
      </c>
      <c r="D84" s="14">
        <f>D75*$D$60</f>
        <v>0.52295814709467703</v>
      </c>
      <c r="E84" s="14">
        <f>E75*$E$60</f>
        <v>0.13978057700121901</v>
      </c>
      <c r="F84" s="23">
        <f t="shared" si="3"/>
        <v>1.3486387647297848</v>
      </c>
    </row>
    <row r="85" spans="1:14" ht="24.95" customHeight="1" x14ac:dyDescent="0.25">
      <c r="A85" s="2" t="s">
        <v>8</v>
      </c>
      <c r="B85" s="14">
        <f>B76*$B$60</f>
        <v>0.81267777326290136</v>
      </c>
      <c r="C85" s="14">
        <f>C76*$C$60</f>
        <v>0.27956115400243803</v>
      </c>
      <c r="D85" s="14">
        <f>D76*$D$60</f>
        <v>0.52295814709467703</v>
      </c>
      <c r="E85" s="14">
        <f>E76*$E$60</f>
        <v>0.13978057700121901</v>
      </c>
      <c r="F85" s="23">
        <f t="shared" si="3"/>
        <v>1.7549776513612356</v>
      </c>
    </row>
    <row r="86" spans="1:14" ht="20.100000000000001" customHeight="1" x14ac:dyDescent="0.25">
      <c r="A86" s="28"/>
      <c r="B86" s="36"/>
      <c r="C86" s="36"/>
      <c r="D86" s="36"/>
      <c r="E86" s="36"/>
      <c r="F86" s="39"/>
    </row>
    <row r="87" spans="1:14" ht="35.1" customHeight="1" x14ac:dyDescent="0.25">
      <c r="A87" s="30" t="s">
        <v>66</v>
      </c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2"/>
    </row>
    <row r="88" spans="1:14" ht="20.100000000000001" customHeight="1" x14ac:dyDescent="0.25"/>
    <row r="89" spans="1:14" ht="24.95" customHeight="1" x14ac:dyDescent="0.25">
      <c r="A89" s="9" t="s">
        <v>57</v>
      </c>
      <c r="B89" s="9"/>
      <c r="C89" s="9"/>
      <c r="D89" s="9"/>
    </row>
    <row r="90" spans="1:14" ht="24.95" customHeight="1" x14ac:dyDescent="0.25">
      <c r="A90" s="1" t="s">
        <v>49</v>
      </c>
      <c r="B90" s="16" t="s">
        <v>4</v>
      </c>
      <c r="C90" s="1" t="s">
        <v>55</v>
      </c>
      <c r="D90" s="16" t="s">
        <v>56</v>
      </c>
    </row>
    <row r="91" spans="1:14" ht="24.95" customHeight="1" x14ac:dyDescent="0.25">
      <c r="A91" s="1" t="s">
        <v>5</v>
      </c>
      <c r="B91" s="5" t="s">
        <v>50</v>
      </c>
      <c r="C91" s="23">
        <v>2.6859000406338889</v>
      </c>
      <c r="D91" s="5">
        <f>RANK(C91,$C$91:$C$94,0)</f>
        <v>2</v>
      </c>
    </row>
    <row r="92" spans="1:14" ht="24.95" customHeight="1" x14ac:dyDescent="0.25">
      <c r="A92" s="24" t="s">
        <v>6</v>
      </c>
      <c r="B92" s="25" t="s">
        <v>51</v>
      </c>
      <c r="C92" s="26">
        <v>3.4985778138967905</v>
      </c>
      <c r="D92" s="25">
        <f t="shared" ref="D92:D94" si="4">RANK(C92,$C$91:$C$94,0)</f>
        <v>1</v>
      </c>
    </row>
    <row r="93" spans="1:14" ht="24.95" customHeight="1" x14ac:dyDescent="0.25">
      <c r="A93" s="1" t="s">
        <v>7</v>
      </c>
      <c r="B93" s="5" t="s">
        <v>52</v>
      </c>
      <c r="C93" s="23">
        <v>1.3486387647297848</v>
      </c>
      <c r="D93" s="5">
        <f t="shared" si="4"/>
        <v>4</v>
      </c>
    </row>
    <row r="94" spans="1:14" ht="24.95" customHeight="1" x14ac:dyDescent="0.25">
      <c r="A94" s="1" t="s">
        <v>8</v>
      </c>
      <c r="B94" s="5" t="s">
        <v>53</v>
      </c>
      <c r="C94" s="23">
        <v>1.7549776513612356</v>
      </c>
      <c r="D94" s="5">
        <f t="shared" si="4"/>
        <v>3</v>
      </c>
    </row>
  </sheetData>
  <mergeCells count="21">
    <mergeCell ref="A15:N15"/>
    <mergeCell ref="A36:M36"/>
    <mergeCell ref="A46:M46"/>
    <mergeCell ref="A1:M1"/>
    <mergeCell ref="A48:D48"/>
    <mergeCell ref="A57:F57"/>
    <mergeCell ref="A71:F71"/>
    <mergeCell ref="A80:F80"/>
    <mergeCell ref="A89:D89"/>
    <mergeCell ref="A55:M55"/>
    <mergeCell ref="A62:M62"/>
    <mergeCell ref="A70:M70"/>
    <mergeCell ref="A78:M78"/>
    <mergeCell ref="A87:M87"/>
    <mergeCell ref="A38:C38"/>
    <mergeCell ref="A27:O27"/>
    <mergeCell ref="B29:D29"/>
    <mergeCell ref="E29:G29"/>
    <mergeCell ref="H29:J29"/>
    <mergeCell ref="K29:M29"/>
    <mergeCell ref="A28:M28"/>
  </mergeCells>
  <pageMargins left="0.7" right="0.7" top="0.75" bottom="0.75" header="0.3" footer="0.3"/>
  <pageSetup paperSize="14" orientation="landscape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2023-06-30T01:58:53Z</cp:lastPrinted>
  <dcterms:created xsi:type="dcterms:W3CDTF">2023-06-02T13:52:52Z</dcterms:created>
  <dcterms:modified xsi:type="dcterms:W3CDTF">2023-06-30T02:00:34Z</dcterms:modified>
</cp:coreProperties>
</file>