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y\Desktop\data scientist\"/>
    </mc:Choice>
  </mc:AlternateContent>
  <xr:revisionPtr revIDLastSave="0" documentId="13_ncr:1_{7DE0622B-2892-4D99-B1CC-4E1E59233F2B}" xr6:coauthVersionLast="47" xr6:coauthVersionMax="47" xr10:uidLastSave="{00000000-0000-0000-0000-000000000000}"/>
  <bookViews>
    <workbookView xWindow="-120" yWindow="-120" windowWidth="24240" windowHeight="13140" firstSheet="1" activeTab="5" xr2:uid="{D6B2FCCB-2D07-446D-BDFD-23C8269041FC}"/>
  </bookViews>
  <sheets>
    <sheet name="QRCode_Marketing" sheetId="1" r:id="rId1"/>
    <sheet name="Data Processing" sheetId="9" r:id="rId2"/>
    <sheet name="Comments" sheetId="12" r:id="rId3"/>
    <sheet name="LinkedCharts" sheetId="8" r:id="rId4"/>
    <sheet name="References" sheetId="11" r:id="rId5"/>
    <sheet name="Dashboard" sheetId="3" r:id="rId6"/>
  </sheets>
  <externalReferences>
    <externalReference r:id="rId7"/>
  </externalReferences>
  <definedNames>
    <definedName name="_AMO_UniqueIdentifier" hidden="1">"'38706540-5f39-469d-a324-0d247cc76460'"</definedName>
    <definedName name="Conversions">LinkedCharts!$A$42</definedName>
    <definedName name="Impressions">LinkedCharts!$A$2</definedName>
    <definedName name="KPI_Chart">OFFSET(INDIRECT(Dashboard!$D$7),0,1,39,13)</definedName>
    <definedName name="RankList">[1]START!#REF!</definedName>
    <definedName name="Scan_through_Rate">LinkedCharts!$A$122</definedName>
    <definedName name="Scans">LinkedCharts!$A$82</definedName>
  </definedNames>
  <calcPr calcId="181029"/>
  <pivotCaches>
    <pivotCache cacheId="61" r:id="rId8"/>
    <pivotCache cacheId="62" r:id="rId9"/>
    <pivotCache cacheId="6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2" l="1"/>
  <c r="H7" i="12"/>
  <c r="G7" i="12"/>
  <c r="F27" i="12"/>
  <c r="D27" i="12"/>
  <c r="G26" i="12"/>
  <c r="F20" i="12"/>
  <c r="M17" i="12"/>
  <c r="B38" i="8" s="1"/>
  <c r="E26" i="12"/>
  <c r="E23" i="12"/>
  <c r="J20" i="12"/>
  <c r="H6" i="12"/>
  <c r="G6" i="12"/>
  <c r="F8" i="12"/>
  <c r="E8" i="12"/>
  <c r="B8" i="12"/>
  <c r="D8" i="12"/>
  <c r="E7" i="12"/>
  <c r="D6" i="12"/>
  <c r="B6" i="12" s="1"/>
  <c r="D5" i="12"/>
  <c r="B5" i="12" s="1"/>
  <c r="C5" i="12" s="1"/>
  <c r="H17" i="12" s="1"/>
  <c r="C26" i="12"/>
  <c r="M35" i="1"/>
  <c r="M36" i="1"/>
  <c r="M23" i="12" l="1"/>
  <c r="B118" i="8" s="1"/>
  <c r="C6" i="12"/>
  <c r="C8" i="12"/>
  <c r="M26" i="12"/>
  <c r="B158" i="8" s="1"/>
  <c r="M20" i="12" l="1"/>
  <c r="B78" i="8" s="1"/>
  <c r="K40" i="1" l="1"/>
  <c r="K39" i="1"/>
  <c r="L36" i="1"/>
  <c r="L35" i="1"/>
  <c r="K36" i="1"/>
  <c r="K35" i="1"/>
  <c r="K28" i="1"/>
  <c r="K29" i="1"/>
  <c r="K30" i="1"/>
  <c r="K31" i="1"/>
  <c r="K32" i="1"/>
  <c r="K27" i="1"/>
  <c r="U6" i="3"/>
  <c r="Q7" i="3"/>
  <c r="M7" i="3"/>
  <c r="E3" i="1"/>
  <c r="E2" i="1"/>
  <c r="I7" i="3"/>
  <c r="E4" i="1"/>
  <c r="I11" i="3"/>
  <c r="C14" i="1" l="1"/>
  <c r="D14" i="1"/>
  <c r="E14" i="1"/>
  <c r="F14" i="1"/>
  <c r="G14" i="1"/>
  <c r="B14" i="1"/>
  <c r="E10" i="1"/>
  <c r="E9" i="1"/>
  <c r="E8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<sst xmlns="http://schemas.openxmlformats.org/spreadsheetml/2006/main" count="319" uniqueCount="106">
  <si>
    <t>Period</t>
  </si>
  <si>
    <t># of Scans (Actual)</t>
  </si>
  <si>
    <t># of Scans (Goal)</t>
  </si>
  <si>
    <t># of Impressions</t>
  </si>
  <si>
    <t>Scan Through Rate (Actual)</t>
  </si>
  <si>
    <t>Scan Through Rate (Goal)</t>
  </si>
  <si>
    <t>Conversions from QR Landing Pages (Actual)</t>
  </si>
  <si>
    <t># of Scans</t>
  </si>
  <si>
    <t>Ad Location</t>
  </si>
  <si>
    <t>Conversions</t>
  </si>
  <si>
    <t>Landing Page</t>
  </si>
  <si>
    <t>Billboard</t>
  </si>
  <si>
    <t>Landing Page #1</t>
  </si>
  <si>
    <t>Tradeshow</t>
  </si>
  <si>
    <t>Landing Page #2</t>
  </si>
  <si>
    <t>Product Packaging</t>
  </si>
  <si>
    <t>Landing Page #3</t>
  </si>
  <si>
    <t>In Store Display</t>
  </si>
  <si>
    <t>Magazine Ad</t>
  </si>
  <si>
    <t>Newspaper Ad</t>
  </si>
  <si>
    <t>Impressions</t>
  </si>
  <si>
    <t>Scans</t>
  </si>
  <si>
    <t>Scan through Rate</t>
  </si>
  <si>
    <t>Scan         through rate</t>
  </si>
  <si>
    <t>KPI</t>
  </si>
  <si>
    <t>Scan_through_Rate</t>
  </si>
  <si>
    <t>Ad  Location</t>
  </si>
  <si>
    <t>No. of Scans</t>
  </si>
  <si>
    <t>Actual</t>
  </si>
  <si>
    <t>Goal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</si>
  <si>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</si>
  <si>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</si>
  <si>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</si>
  <si>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</si>
  <si>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</si>
  <si>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</si>
  <si>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</si>
  <si>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</si>
  <si>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</si>
  <si>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</si>
  <si>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</si>
  <si>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</si>
  <si>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</si>
  <si>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</si>
  <si>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</si>
  <si>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# of Scans (Actual)</t>
  </si>
  <si>
    <t>Sum of # of Scans (Goal)</t>
  </si>
  <si>
    <t>Sum of Scan Through Rate (Actual)</t>
  </si>
  <si>
    <t>Sum of Scan Through Rate (Goal)</t>
  </si>
  <si>
    <t>SCANS</t>
  </si>
  <si>
    <t>SCAN THROUGH RATE</t>
  </si>
  <si>
    <t>Sum of # of Scans</t>
  </si>
  <si>
    <t>Sum of Conversions</t>
  </si>
  <si>
    <t>&gt;  refer to the number of converted visits, which in turn corresponds to visits that have reached their goals</t>
  </si>
  <si>
    <t>&gt; refer to the number of scans</t>
  </si>
  <si>
    <t>&gt; percentage of people who scan your ad from the total impressions</t>
  </si>
  <si>
    <t>&gt; the number of times content is displayed, no matter if it was scanned or not</t>
  </si>
  <si>
    <t>QR CODE MARKETING DASHBOARD</t>
  </si>
  <si>
    <t>SCAN VS AD LOCATION</t>
  </si>
  <si>
    <t>Sum of # of Impressions</t>
  </si>
  <si>
    <t xml:space="preserve">number </t>
  </si>
  <si>
    <t xml:space="preserve">of </t>
  </si>
  <si>
    <t xml:space="preserve"> is </t>
  </si>
  <si>
    <t xml:space="preserve">the </t>
  </si>
  <si>
    <t xml:space="preserve">of  </t>
  </si>
  <si>
    <t xml:space="preserve">conversions </t>
  </si>
  <si>
    <t xml:space="preserve">with </t>
  </si>
  <si>
    <t xml:space="preserve">is </t>
  </si>
  <si>
    <t xml:space="preserve">what </t>
  </si>
  <si>
    <t xml:space="preserve">constitute </t>
  </si>
  <si>
    <t xml:space="preserve">scans </t>
  </si>
  <si>
    <t xml:space="preserve">Actual </t>
  </si>
  <si>
    <t>planned.</t>
  </si>
  <si>
    <t xml:space="preserve"> of </t>
  </si>
  <si>
    <t xml:space="preserve">an </t>
  </si>
  <si>
    <t xml:space="preserve">average </t>
  </si>
  <si>
    <t>actual</t>
  </si>
  <si>
    <t>peak month</t>
  </si>
  <si>
    <t>IMPRESSIONS</t>
  </si>
  <si>
    <t>CONVERSION</t>
  </si>
  <si>
    <t>peak value</t>
  </si>
  <si>
    <t>goal</t>
  </si>
  <si>
    <t xml:space="preserve"> redirecting </t>
  </si>
  <si>
    <t xml:space="preserve">mostly </t>
  </si>
  <si>
    <t xml:space="preserve">to </t>
  </si>
  <si>
    <t>location</t>
  </si>
  <si>
    <t>Column1</t>
  </si>
  <si>
    <t>month number</t>
  </si>
  <si>
    <t xml:space="preserve">conversion </t>
  </si>
  <si>
    <t>peak value/ ad location</t>
  </si>
  <si>
    <t>.</t>
  </si>
  <si>
    <t>COMMENTARIES (Concatenated text)</t>
  </si>
  <si>
    <t xml:space="preserve"> </t>
  </si>
  <si>
    <t xml:space="preserve">. The </t>
  </si>
  <si>
    <t>impressions</t>
  </si>
  <si>
    <t>impressions.</t>
  </si>
  <si>
    <t xml:space="preserve">in </t>
  </si>
  <si>
    <t xml:space="preserve"> in </t>
  </si>
  <si>
    <t xml:space="preserve">rates </t>
  </si>
  <si>
    <t xml:space="preserve">have </t>
  </si>
  <si>
    <t xml:space="preserve">The highest </t>
  </si>
  <si>
    <t xml:space="preserve">increases </t>
  </si>
  <si>
    <t xml:space="preserve">with the goal of </t>
  </si>
  <si>
    <t xml:space="preserve">. The actual monthly </t>
  </si>
  <si>
    <t xml:space="preserve">from </t>
  </si>
  <si>
    <t xml:space="preserve"> The highest number of scans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</si>
</sst>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8" formatCode="[$-409]dddd\,\ mmmm\ 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002060"/>
      <name val="Roboto"/>
    </font>
    <font>
      <sz val="18"/>
      <color theme="0"/>
      <name val="Roboto"/>
    </font>
    <font>
      <sz val="14"/>
      <color rgb="FF2F4A1E"/>
      <name val="Roboto"/>
    </font>
    <font>
      <sz val="11"/>
      <color rgb="FF2F4A1E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Roboto"/>
    </font>
    <font>
      <b/>
      <sz val="22"/>
      <color rgb="FF002060"/>
      <name val="Roboto"/>
    </font>
    <font>
      <b/>
      <sz val="12"/>
      <color rgb="FF002060"/>
      <name val="Roboto"/>
    </font>
    <font>
      <b/>
      <sz val="18"/>
      <color theme="0"/>
      <name val="Roboto"/>
    </font>
    <font>
      <b/>
      <sz val="22"/>
      <color theme="0"/>
      <name val="Roboto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Roboto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67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F67322"/>
      </left>
      <right/>
      <top style="medium">
        <color rgb="FFF67322"/>
      </top>
      <bottom/>
      <diagonal/>
    </border>
    <border>
      <left/>
      <right/>
      <top style="medium">
        <color rgb="FFF67322"/>
      </top>
      <bottom/>
      <diagonal/>
    </border>
    <border>
      <left/>
      <right style="medium">
        <color rgb="FFF67322"/>
      </right>
      <top style="medium">
        <color rgb="FFF67322"/>
      </top>
      <bottom/>
      <diagonal/>
    </border>
    <border>
      <left style="medium">
        <color rgb="FFF67322"/>
      </left>
      <right/>
      <top/>
      <bottom/>
      <diagonal/>
    </border>
    <border>
      <left/>
      <right style="medium">
        <color rgb="FFF67322"/>
      </right>
      <top/>
      <bottom/>
      <diagonal/>
    </border>
    <border>
      <left style="medium">
        <color rgb="FFF67322"/>
      </left>
      <right/>
      <top/>
      <bottom style="medium">
        <color rgb="FFF67322"/>
      </bottom>
      <diagonal/>
    </border>
    <border>
      <left/>
      <right/>
      <top/>
      <bottom style="medium">
        <color rgb="FFF67322"/>
      </bottom>
      <diagonal/>
    </border>
    <border>
      <left/>
      <right style="medium">
        <color rgb="FFF67322"/>
      </right>
      <top/>
      <bottom style="medium">
        <color rgb="FFF673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6732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67322"/>
      </left>
      <right style="medium">
        <color rgb="FFF67322"/>
      </right>
      <top style="medium">
        <color rgb="FFF67322"/>
      </top>
      <bottom/>
      <diagonal/>
    </border>
    <border>
      <left style="medium">
        <color rgb="FFF67322"/>
      </left>
      <right style="medium">
        <color rgb="FFF67322"/>
      </right>
      <top/>
      <bottom/>
      <diagonal/>
    </border>
    <border>
      <left style="medium">
        <color rgb="FFF67322"/>
      </left>
      <right style="medium">
        <color rgb="FFF67322"/>
      </right>
      <top/>
      <bottom style="medium">
        <color rgb="FFF673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119">
    <xf numFmtId="0" fontId="0" fillId="0" borderId="0" xfId="0"/>
    <xf numFmtId="9" fontId="0" fillId="0" borderId="0" xfId="2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" fontId="0" fillId="0" borderId="0" xfId="2" applyNumberFormat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6" fontId="0" fillId="0" borderId="0" xfId="2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9" fontId="0" fillId="2" borderId="0" xfId="2" applyFont="1" applyFill="1" applyAlignment="1">
      <alignment horizontal="center" vertical="center" wrapText="1"/>
    </xf>
    <xf numFmtId="9" fontId="0" fillId="0" borderId="0" xfId="2" applyFont="1" applyAlignment="1">
      <alignment vertical="center" wrapText="1"/>
    </xf>
    <xf numFmtId="9" fontId="0" fillId="2" borderId="0" xfId="2" applyFont="1" applyFill="1" applyAlignment="1">
      <alignment vertical="center" wrapText="1"/>
    </xf>
    <xf numFmtId="165" fontId="0" fillId="0" borderId="0" xfId="0" applyNumberFormat="1" applyFon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0" fillId="3" borderId="0" xfId="0" applyFill="1"/>
    <xf numFmtId="0" fontId="0" fillId="3" borderId="0" xfId="0" applyFill="1" applyBorder="1"/>
    <xf numFmtId="0" fontId="0" fillId="2" borderId="0" xfId="0" applyFill="1"/>
    <xf numFmtId="0" fontId="3" fillId="3" borderId="0" xfId="0" applyFont="1" applyFill="1" applyBorder="1" applyAlignment="1">
      <alignment horizontal="center" vertical="center"/>
    </xf>
    <xf numFmtId="37" fontId="4" fillId="3" borderId="0" xfId="1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/>
    <xf numFmtId="0" fontId="7" fillId="3" borderId="0" xfId="0" applyFont="1" applyFill="1"/>
    <xf numFmtId="0" fontId="7" fillId="3" borderId="0" xfId="0" applyFont="1" applyFill="1" applyBorder="1"/>
    <xf numFmtId="0" fontId="9" fillId="2" borderId="12" xfId="0" applyFont="1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13" xfId="0" applyFill="1" applyBorder="1"/>
    <xf numFmtId="0" fontId="2" fillId="3" borderId="5" xfId="0" applyFont="1" applyFill="1" applyBorder="1" applyAlignment="1">
      <alignment vertical="center"/>
    </xf>
    <xf numFmtId="166" fontId="4" fillId="3" borderId="5" xfId="1" applyNumberFormat="1" applyFont="1" applyFill="1" applyBorder="1" applyAlignment="1">
      <alignment horizontal="center" vertical="center"/>
    </xf>
    <xf numFmtId="0" fontId="7" fillId="3" borderId="5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8" fillId="7" borderId="1" xfId="3" applyBorder="1"/>
    <xf numFmtId="0" fontId="8" fillId="7" borderId="3" xfId="3" applyBorder="1"/>
    <xf numFmtId="165" fontId="0" fillId="2" borderId="0" xfId="0" applyNumberFormat="1" applyFill="1" applyAlignment="1">
      <alignment vertical="center" wrapText="1"/>
    </xf>
    <xf numFmtId="165" fontId="0" fillId="2" borderId="5" xfId="0" applyNumberFormat="1" applyFill="1" applyBorder="1" applyAlignment="1">
      <alignment vertical="center" wrapText="1"/>
    </xf>
    <xf numFmtId="165" fontId="0" fillId="2" borderId="8" xfId="0" applyNumberFormat="1" applyFill="1" applyBorder="1" applyAlignment="1">
      <alignment vertical="center" wrapText="1"/>
    </xf>
    <xf numFmtId="0" fontId="8" fillId="7" borderId="1" xfId="3" applyBorder="1" applyAlignment="1">
      <alignment vertical="center" wrapText="1"/>
    </xf>
    <xf numFmtId="0" fontId="8" fillId="7" borderId="3" xfId="3" applyBorder="1" applyAlignment="1">
      <alignment vertical="center" wrapText="1"/>
    </xf>
    <xf numFmtId="166" fontId="0" fillId="2" borderId="5" xfId="0" applyNumberFormat="1" applyFill="1" applyBorder="1" applyAlignment="1">
      <alignment vertical="center" wrapText="1"/>
    </xf>
    <xf numFmtId="166" fontId="0" fillId="2" borderId="8" xfId="0" applyNumberFormat="1" applyFill="1" applyBorder="1" applyAlignment="1">
      <alignment vertical="center" wrapText="1"/>
    </xf>
    <xf numFmtId="0" fontId="0" fillId="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5" fillId="8" borderId="0" xfId="0" applyFont="1" applyFill="1" applyAlignment="1">
      <alignment horizontal="center"/>
    </xf>
    <xf numFmtId="0" fontId="0" fillId="0" borderId="0" xfId="0" applyFont="1"/>
    <xf numFmtId="165" fontId="0" fillId="9" borderId="0" xfId="0" applyNumberFormat="1" applyFont="1" applyFill="1" applyAlignment="1">
      <alignment vertical="center" wrapText="1"/>
    </xf>
    <xf numFmtId="166" fontId="0" fillId="9" borderId="0" xfId="0" applyNumberFormat="1" applyFont="1" applyFill="1" applyAlignment="1">
      <alignment vertical="center" wrapText="1"/>
    </xf>
    <xf numFmtId="0" fontId="0" fillId="3" borderId="0" xfId="0" applyFill="1" applyBorder="1" applyAlignment="1">
      <alignment horizontal="center"/>
    </xf>
    <xf numFmtId="0" fontId="14" fillId="4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166" fontId="11" fillId="3" borderId="0" xfId="1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37" fontId="10" fillId="3" borderId="4" xfId="1" applyNumberFormat="1" applyFont="1" applyFill="1" applyBorder="1" applyAlignment="1">
      <alignment horizontal="center" vertical="center"/>
    </xf>
    <xf numFmtId="37" fontId="10" fillId="3" borderId="0" xfId="1" applyNumberFormat="1" applyFont="1" applyFill="1" applyBorder="1" applyAlignment="1">
      <alignment horizontal="center" vertical="center"/>
    </xf>
    <xf numFmtId="37" fontId="10" fillId="3" borderId="5" xfId="1" applyNumberFormat="1" applyFont="1" applyFill="1" applyBorder="1" applyAlignment="1">
      <alignment horizontal="center" vertical="center"/>
    </xf>
    <xf numFmtId="37" fontId="10" fillId="3" borderId="6" xfId="1" applyNumberFormat="1" applyFont="1" applyFill="1" applyBorder="1" applyAlignment="1">
      <alignment horizontal="center" vertical="center"/>
    </xf>
    <xf numFmtId="37" fontId="10" fillId="3" borderId="7" xfId="1" applyNumberFormat="1" applyFont="1" applyFill="1" applyBorder="1" applyAlignment="1">
      <alignment horizontal="center" vertical="center"/>
    </xf>
    <xf numFmtId="37" fontId="10" fillId="3" borderId="8" xfId="1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37" fontId="11" fillId="3" borderId="0" xfId="1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center"/>
    </xf>
    <xf numFmtId="0" fontId="17" fillId="3" borderId="0" xfId="0" applyFont="1" applyFill="1"/>
    <xf numFmtId="9" fontId="0" fillId="2" borderId="5" xfId="0" applyNumberFormat="1" applyFill="1" applyBorder="1" applyAlignment="1">
      <alignment vertical="center" wrapText="1"/>
    </xf>
    <xf numFmtId="0" fontId="0" fillId="9" borderId="0" xfId="0" applyFill="1"/>
    <xf numFmtId="0" fontId="0" fillId="9" borderId="0" xfId="0" applyFill="1" applyAlignment="1">
      <alignment horizontal="left"/>
    </xf>
    <xf numFmtId="10" fontId="0" fillId="0" borderId="0" xfId="0" applyNumberFormat="1"/>
    <xf numFmtId="168" fontId="0" fillId="0" borderId="0" xfId="0" applyNumberFormat="1"/>
    <xf numFmtId="168" fontId="17" fillId="9" borderId="0" xfId="0" applyNumberFormat="1" applyFont="1" applyFill="1"/>
    <xf numFmtId="10" fontId="0" fillId="9" borderId="0" xfId="0" applyNumberFormat="1" applyFill="1"/>
    <xf numFmtId="166" fontId="0" fillId="9" borderId="0" xfId="0" applyNumberFormat="1" applyFill="1"/>
    <xf numFmtId="0" fontId="0" fillId="12" borderId="0" xfId="0" applyFill="1" applyAlignment="1">
      <alignment horizontal="center"/>
    </xf>
    <xf numFmtId="0" fontId="16" fillId="11" borderId="20" xfId="0" applyFont="1" applyFill="1" applyBorder="1"/>
    <xf numFmtId="0" fontId="0" fillId="10" borderId="20" xfId="0" applyFont="1" applyFill="1" applyBorder="1"/>
    <xf numFmtId="0" fontId="0" fillId="0" borderId="20" xfId="0" applyFont="1" applyBorder="1"/>
    <xf numFmtId="0" fontId="17" fillId="9" borderId="0" xfId="0" applyFont="1" applyFill="1"/>
    <xf numFmtId="2" fontId="0" fillId="9" borderId="0" xfId="0" applyNumberFormat="1" applyFill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8" fillId="3" borderId="0" xfId="0" applyFont="1" applyFill="1" applyBorder="1" applyAlignment="1"/>
    <xf numFmtId="0" fontId="0" fillId="4" borderId="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19" fillId="3" borderId="0" xfId="0" applyFont="1" applyFill="1"/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22" formatCode="mmm\-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7322"/>
      <color rgb="FF2F4A1E"/>
      <color rgb="FF3EA230"/>
      <color rgb="FF9ED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QRCode_Marketing!$G$2:$G$13</c:f>
              <c:numCache>
                <c:formatCode>_-* #,##0_-;\-* #,##0_-;_-* "-"??_-;_-@_-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1210</c:v>
                </c:pt>
                <c:pt idx="3">
                  <c:v>1250</c:v>
                </c:pt>
                <c:pt idx="4">
                  <c:v>1400</c:v>
                </c:pt>
                <c:pt idx="5">
                  <c:v>1459</c:v>
                </c:pt>
                <c:pt idx="6">
                  <c:v>1401</c:v>
                </c:pt>
                <c:pt idx="7">
                  <c:v>1509</c:v>
                </c:pt>
                <c:pt idx="8">
                  <c:v>1498</c:v>
                </c:pt>
                <c:pt idx="9">
                  <c:v>1531</c:v>
                </c:pt>
                <c:pt idx="10">
                  <c:v>1600</c:v>
                </c:pt>
                <c:pt idx="1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B-4B15-8C36-6E1CD2D0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224"/>
        <c:axId val="118230784"/>
      </c:lineChart>
      <c:dateAx>
        <c:axId val="1182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784"/>
        <c:crosses val="autoZero"/>
        <c:auto val="1"/>
        <c:lblOffset val="100"/>
        <c:baseTimeUnit val="months"/>
      </c:dateAx>
      <c:valAx>
        <c:axId val="118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0755684661317"/>
          <c:y val="0.17435720175577415"/>
          <c:w val="0.87269206542613664"/>
          <c:h val="0.5976067784347290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QRCode_Marketing!$E$2:$E$13</c:f>
              <c:numCache>
                <c:formatCode>0.0%</c:formatCode>
                <c:ptCount val="12"/>
                <c:pt idx="0">
                  <c:v>4.1008981463787501E-2</c:v>
                </c:pt>
                <c:pt idx="1">
                  <c:v>4.2055377266960223E-2</c:v>
                </c:pt>
                <c:pt idx="2">
                  <c:v>3.7113069647463456E-2</c:v>
                </c:pt>
                <c:pt idx="3">
                  <c:v>3.876146550198336E-2</c:v>
                </c:pt>
                <c:pt idx="4">
                  <c:v>3.6121962839447352E-2</c:v>
                </c:pt>
                <c:pt idx="5">
                  <c:v>3.1361657896446439E-2</c:v>
                </c:pt>
                <c:pt idx="6">
                  <c:v>3.7290744660380987E-2</c:v>
                </c:pt>
                <c:pt idx="7">
                  <c:v>3.8728029291075258E-2</c:v>
                </c:pt>
                <c:pt idx="8">
                  <c:v>3.1252155915833045E-2</c:v>
                </c:pt>
                <c:pt idx="9">
                  <c:v>3.1799389513542754E-2</c:v>
                </c:pt>
                <c:pt idx="10">
                  <c:v>2.7806694426649584E-2</c:v>
                </c:pt>
                <c:pt idx="11">
                  <c:v>3.3078408651989188E-2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0-4403-AD41-8CFAB93E662E}"/>
            </c:ext>
          </c:extLst>
        </c:ser>
        <c:ser>
          <c:idx val="1"/>
          <c:order val="1"/>
          <c:tx>
            <c:v>Goal</c:v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QRCode_Marketing!$F$2:$F$13</c:f>
              <c:numCache>
                <c:formatCode>0.0%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0-4403-AD41-8CFAB93E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994240"/>
        <c:axId val="2020992160"/>
      </c:lineChart>
      <c:dateAx>
        <c:axId val="20209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>
                <a:alpha val="50000"/>
              </a:srgb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20992160"/>
        <c:crosses val="autoZero"/>
        <c:auto val="1"/>
        <c:lblOffset val="100"/>
        <c:baseTimeUnit val="months"/>
      </c:dateAx>
      <c:valAx>
        <c:axId val="20209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Scan through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>
                <a:alpha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20994240"/>
        <c:crosses val="autoZero"/>
        <c:crossBetween val="between"/>
      </c:valAx>
      <c:spPr>
        <a:gradFill flip="none" rotWithShape="1">
          <a:gsLst>
            <a:gs pos="0">
              <a:schemeClr val="accent2">
                <a:lumMod val="5000"/>
                <a:lumOff val="95000"/>
                <a:alpha val="18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rgbClr val="F67322"/>
          </a:solidFill>
        </a:ln>
        <a:effectLst/>
      </c:spPr>
    </c:plotArea>
    <c:legend>
      <c:legendPos val="b"/>
      <c:layout>
        <c:manualLayout>
          <c:xMode val="edge"/>
          <c:yMode val="edge"/>
          <c:x val="0.38565587595826989"/>
          <c:y val="0.91758964833901746"/>
          <c:w val="0.22516637094693309"/>
          <c:h val="8.2410351660982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67322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5165998556195"/>
          <c:y val="4.5490196078431369E-2"/>
          <c:w val="0.86249683615519701"/>
          <c:h val="0.68030353558746337"/>
        </c:manualLayout>
      </c:layout>
      <c:barChart>
        <c:barDir val="col"/>
        <c:grouping val="stacked"/>
        <c:varyColors val="0"/>
        <c:ser>
          <c:idx val="0"/>
          <c:order val="0"/>
          <c:tx>
            <c:v>Goal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QRCode_Marketing!$B$2:$B$13</c:f>
              <c:numCache>
                <c:formatCode>_-* #,##0_-;\-* #,##0_-;_-* "-"??_-;_-@_-</c:formatCode>
                <c:ptCount val="12"/>
                <c:pt idx="0">
                  <c:v>3219</c:v>
                </c:pt>
                <c:pt idx="1">
                  <c:v>3381</c:v>
                </c:pt>
                <c:pt idx="2">
                  <c:v>3453</c:v>
                </c:pt>
                <c:pt idx="3">
                  <c:v>3723</c:v>
                </c:pt>
                <c:pt idx="4">
                  <c:v>3791</c:v>
                </c:pt>
                <c:pt idx="5">
                  <c:v>3862</c:v>
                </c:pt>
                <c:pt idx="6">
                  <c:v>3876</c:v>
                </c:pt>
                <c:pt idx="7">
                  <c:v>4030</c:v>
                </c:pt>
                <c:pt idx="8">
                  <c:v>4077</c:v>
                </c:pt>
                <c:pt idx="9">
                  <c:v>4115</c:v>
                </c:pt>
                <c:pt idx="10">
                  <c:v>4167</c:v>
                </c:pt>
                <c:pt idx="11">
                  <c:v>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B31-8B7C-5E7FEF0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1069727456"/>
        <c:axId val="1069721632"/>
      </c:barChart>
      <c:barChart>
        <c:barDir val="col"/>
        <c:grouping val="stacked"/>
        <c:varyColors val="0"/>
        <c:ser>
          <c:idx val="1"/>
          <c:order val="1"/>
          <c:tx>
            <c:v>Actual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QRCode_Marketing!$C$2:$C$13</c:f>
              <c:numCache>
                <c:formatCode>_-* #,##0_-;\-* #,##0_-;_-* "-"??_-;_-@_-</c:formatCode>
                <c:ptCount val="12"/>
                <c:pt idx="0">
                  <c:v>3000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1-4B31-8B7C-5E7FEF0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1"/>
        <c:overlap val="100"/>
        <c:axId val="1069711232"/>
        <c:axId val="1069729120"/>
      </c:barChart>
      <c:dateAx>
        <c:axId val="106972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069721632"/>
        <c:crosses val="autoZero"/>
        <c:auto val="1"/>
        <c:lblOffset val="100"/>
        <c:baseTimeUnit val="months"/>
      </c:dateAx>
      <c:valAx>
        <c:axId val="10697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No. of Scans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069727456"/>
        <c:crosses val="autoZero"/>
        <c:crossBetween val="between"/>
      </c:valAx>
      <c:valAx>
        <c:axId val="1069729120"/>
        <c:scaling>
          <c:orientation val="minMax"/>
          <c:max val="4500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1069711232"/>
        <c:crosses val="max"/>
        <c:crossBetween val="between"/>
      </c:valAx>
      <c:dateAx>
        <c:axId val="10697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69729120"/>
        <c:crosses val="autoZero"/>
        <c:auto val="1"/>
        <c:lblOffset val="100"/>
        <c:baseTimeUnit val="months"/>
        <c:majorUnit val="1"/>
        <c:minorUnit val="1"/>
      </c:date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rgbClr val="F6732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67322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618154318956435E-2"/>
                  <c:y val="0.26373625225392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QRCode_Marketing!$D$2:$D$13</c:f>
              <c:numCache>
                <c:formatCode>_-* #,##0_-;\-* #,##0_-;_-* "-"??_-;_-@_-</c:formatCode>
                <c:ptCount val="12"/>
                <c:pt idx="0">
                  <c:v>78495</c:v>
                </c:pt>
                <c:pt idx="1">
                  <c:v>80394</c:v>
                </c:pt>
                <c:pt idx="2">
                  <c:v>93040</c:v>
                </c:pt>
                <c:pt idx="3">
                  <c:v>96049</c:v>
                </c:pt>
                <c:pt idx="4">
                  <c:v>104950</c:v>
                </c:pt>
                <c:pt idx="5">
                  <c:v>123144</c:v>
                </c:pt>
                <c:pt idx="6">
                  <c:v>103940</c:v>
                </c:pt>
                <c:pt idx="7">
                  <c:v>104059</c:v>
                </c:pt>
                <c:pt idx="8">
                  <c:v>130455</c:v>
                </c:pt>
                <c:pt idx="9">
                  <c:v>129405</c:v>
                </c:pt>
                <c:pt idx="10">
                  <c:v>149856</c:v>
                </c:pt>
                <c:pt idx="11">
                  <c:v>129450</c:v>
                </c:pt>
              </c:numCache>
            </c:numRef>
          </c:xVal>
          <c:yVal>
            <c:numRef>
              <c:f>QRCode_Marketing!$B$2:$B$13</c:f>
              <c:numCache>
                <c:formatCode>_-* #,##0_-;\-* #,##0_-;_-* "-"??_-;_-@_-</c:formatCode>
                <c:ptCount val="12"/>
                <c:pt idx="0">
                  <c:v>3219</c:v>
                </c:pt>
                <c:pt idx="1">
                  <c:v>3381</c:v>
                </c:pt>
                <c:pt idx="2">
                  <c:v>3453</c:v>
                </c:pt>
                <c:pt idx="3">
                  <c:v>3723</c:v>
                </c:pt>
                <c:pt idx="4">
                  <c:v>3791</c:v>
                </c:pt>
                <c:pt idx="5">
                  <c:v>3862</c:v>
                </c:pt>
                <c:pt idx="6">
                  <c:v>3876</c:v>
                </c:pt>
                <c:pt idx="7">
                  <c:v>4030</c:v>
                </c:pt>
                <c:pt idx="8">
                  <c:v>4077</c:v>
                </c:pt>
                <c:pt idx="9">
                  <c:v>4115</c:v>
                </c:pt>
                <c:pt idx="10">
                  <c:v>4167</c:v>
                </c:pt>
                <c:pt idx="11">
                  <c:v>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1-4A8F-BE19-2A853E15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63312"/>
        <c:axId val="319975376"/>
      </c:scatterChart>
      <c:valAx>
        <c:axId val="319963312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No. of 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5376"/>
        <c:crosses val="autoZero"/>
        <c:crossBetween val="midCat"/>
      </c:valAx>
      <c:valAx>
        <c:axId val="31997537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6732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No.</a:t>
                </a:r>
                <a:r>
                  <a:rPr lang="en-US" sz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 of scans</a:t>
                </a:r>
                <a:endParaRPr lang="en-US" sz="120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6732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319963312"/>
        <c:crosses val="autoZero"/>
        <c:crossBetween val="midCat"/>
      </c:valAx>
      <c:spPr>
        <a:gradFill>
          <a:gsLst>
            <a:gs pos="0">
              <a:schemeClr val="accent2">
                <a:lumMod val="5000"/>
                <a:lumOff val="95000"/>
                <a:alpha val="18000"/>
              </a:schemeClr>
            </a:gs>
            <a:gs pos="79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F6732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QRCode_Marketing!$K$26</c:f>
              <c:strCache>
                <c:ptCount val="1"/>
                <c:pt idx="0">
                  <c:v>No. of Scans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QRCode_Marketing!$J$27:$J$32</c:f>
              <c:strCache>
                <c:ptCount val="6"/>
                <c:pt idx="0">
                  <c:v>Billboard</c:v>
                </c:pt>
                <c:pt idx="1">
                  <c:v>Tradeshow</c:v>
                </c:pt>
                <c:pt idx="2">
                  <c:v>Product Packaging</c:v>
                </c:pt>
                <c:pt idx="3">
                  <c:v>In Store Display</c:v>
                </c:pt>
                <c:pt idx="4">
                  <c:v>Magazine Ad</c:v>
                </c:pt>
                <c:pt idx="5">
                  <c:v>Newspaper Ad</c:v>
                </c:pt>
              </c:strCache>
            </c:strRef>
          </c:cat>
          <c:val>
            <c:numRef>
              <c:f>QRCode_Marketing!$K$27:$K$32</c:f>
              <c:numCache>
                <c:formatCode>General</c:formatCode>
                <c:ptCount val="6"/>
                <c:pt idx="0">
                  <c:v>1434</c:v>
                </c:pt>
                <c:pt idx="1">
                  <c:v>9792</c:v>
                </c:pt>
                <c:pt idx="2">
                  <c:v>7212</c:v>
                </c:pt>
                <c:pt idx="3">
                  <c:v>3385</c:v>
                </c:pt>
                <c:pt idx="4">
                  <c:v>15416</c:v>
                </c:pt>
                <c:pt idx="5">
                  <c:v>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102-9954-F1C8AF02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990912"/>
        <c:axId val="2020992160"/>
      </c:barChart>
      <c:catAx>
        <c:axId val="202099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20992160"/>
        <c:crosses val="autoZero"/>
        <c:auto val="1"/>
        <c:lblAlgn val="ctr"/>
        <c:lblOffset val="100"/>
        <c:noMultiLvlLbl val="0"/>
      </c:catAx>
      <c:valAx>
        <c:axId val="20209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6732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20990912"/>
        <c:crosses val="autoZero"/>
        <c:crossBetween val="between"/>
      </c:valAx>
      <c:spPr>
        <a:gradFill>
          <a:gsLst>
            <a:gs pos="0">
              <a:schemeClr val="accent4">
                <a:lumMod val="5000"/>
                <a:lumOff val="95000"/>
              </a:schemeClr>
            </a:gs>
            <a:gs pos="80000">
              <a:schemeClr val="accent4">
                <a:lumMod val="45000"/>
                <a:lumOff val="55000"/>
                <a:alpha val="28000"/>
              </a:schemeClr>
            </a:gs>
            <a:gs pos="94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F6732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67322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3-4E9C-BF9A-FB53F95AD12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20000">
                    <a:schemeClr val="accent1">
                      <a:lumMod val="60000"/>
                      <a:lumOff val="40000"/>
                    </a:schemeClr>
                  </a:gs>
                  <a:gs pos="73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3-4E9C-BF9A-FB53F95AD129}"/>
              </c:ext>
            </c:extLst>
          </c:dPt>
          <c:val>
            <c:numRef>
              <c:f>QRCode_Marketing!$L$35:$L$36</c:f>
              <c:numCache>
                <c:formatCode>_-* #,##0_-;\-* #,##0_-;_-* "-"??_-;_-@_-</c:formatCode>
                <c:ptCount val="2"/>
                <c:pt idx="0">
                  <c:v>2024</c:v>
                </c:pt>
                <c:pt idx="1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3-4E9C-BF9A-FB53F95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A-4C64-B3CD-995EE1CBFF0A}"/>
              </c:ext>
            </c:extLst>
          </c:dPt>
          <c:dPt>
            <c:idx val="1"/>
            <c:bubble3D val="0"/>
            <c:spPr>
              <a:gradFill>
                <a:gsLst>
                  <a:gs pos="20000">
                    <a:schemeClr val="accent1">
                      <a:lumMod val="60000"/>
                      <a:lumOff val="40000"/>
                    </a:schemeClr>
                  </a:gs>
                  <a:gs pos="73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rect">
                  <a:fillToRect l="100000" t="100000"/>
                </a:path>
              </a:gra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A-4C64-B3CD-995EE1CBFF0A}"/>
              </c:ext>
            </c:extLst>
          </c:dPt>
          <c:val>
            <c:numRef>
              <c:f>QRCode_Marketing!$K$39:$K$40</c:f>
              <c:numCache>
                <c:formatCode>0.0%</c:formatCode>
                <c:ptCount val="2"/>
                <c:pt idx="0">
                  <c:v>3.5531494756296592E-2</c:v>
                </c:pt>
                <c:pt idx="1">
                  <c:v>6.0000000000000019E-2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A-4C64-B3CD-995EE1CB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EnopiaBC.xlsx]Data Processing!PivotTable20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Processing'!$B$22</c:f>
              <c:strCache>
                <c:ptCount val="1"/>
                <c:pt idx="0">
                  <c:v>Sum of # of Scans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Processing'!$B$23:$B$35</c:f>
              <c:numCache>
                <c:formatCode>General</c:formatCode>
                <c:ptCount val="12"/>
                <c:pt idx="0">
                  <c:v>3219</c:v>
                </c:pt>
                <c:pt idx="1">
                  <c:v>3381</c:v>
                </c:pt>
                <c:pt idx="2">
                  <c:v>3453</c:v>
                </c:pt>
                <c:pt idx="3">
                  <c:v>3723</c:v>
                </c:pt>
                <c:pt idx="4">
                  <c:v>3791</c:v>
                </c:pt>
                <c:pt idx="5">
                  <c:v>3862</c:v>
                </c:pt>
                <c:pt idx="6">
                  <c:v>3876</c:v>
                </c:pt>
                <c:pt idx="7">
                  <c:v>4030</c:v>
                </c:pt>
                <c:pt idx="8">
                  <c:v>4077</c:v>
                </c:pt>
                <c:pt idx="9">
                  <c:v>4115</c:v>
                </c:pt>
                <c:pt idx="10">
                  <c:v>4167</c:v>
                </c:pt>
                <c:pt idx="11">
                  <c:v>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D-4485-A497-A492030C366F}"/>
            </c:ext>
          </c:extLst>
        </c:ser>
        <c:ser>
          <c:idx val="1"/>
          <c:order val="1"/>
          <c:tx>
            <c:strRef>
              <c:f>'Data Processing'!$C$22</c:f>
              <c:strCache>
                <c:ptCount val="1"/>
                <c:pt idx="0">
                  <c:v>Sum of # of Scans (Goal)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Processing'!$C$23:$C$35</c:f>
              <c:numCache>
                <c:formatCode>General</c:formatCode>
                <c:ptCount val="12"/>
                <c:pt idx="0">
                  <c:v>3000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4500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D-4485-A497-A492030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88048"/>
        <c:axId val="446070576"/>
      </c:lineChart>
      <c:catAx>
        <c:axId val="44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0576"/>
        <c:crosses val="autoZero"/>
        <c:auto val="1"/>
        <c:lblAlgn val="ctr"/>
        <c:lblOffset val="100"/>
        <c:noMultiLvlLbl val="0"/>
      </c:catAx>
      <c:valAx>
        <c:axId val="446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EnopiaBC.xlsx]Data Processing!PivotTable21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Processing'!$B$38</c:f>
              <c:strCache>
                <c:ptCount val="1"/>
                <c:pt idx="0">
                  <c:v>Sum of Scan Through Rate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Processing'!$A$39:$A$51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Processing'!$B$39:$B$51</c:f>
              <c:numCache>
                <c:formatCode>General</c:formatCode>
                <c:ptCount val="12"/>
                <c:pt idx="0">
                  <c:v>4.1008981463787501E-2</c:v>
                </c:pt>
                <c:pt idx="1">
                  <c:v>4.2055377266960223E-2</c:v>
                </c:pt>
                <c:pt idx="2">
                  <c:v>3.7113069647463456E-2</c:v>
                </c:pt>
                <c:pt idx="3">
                  <c:v>3.876146550198336E-2</c:v>
                </c:pt>
                <c:pt idx="4">
                  <c:v>3.6121962839447352E-2</c:v>
                </c:pt>
                <c:pt idx="5">
                  <c:v>3.1361657896446439E-2</c:v>
                </c:pt>
                <c:pt idx="6">
                  <c:v>3.7290744660380987E-2</c:v>
                </c:pt>
                <c:pt idx="7">
                  <c:v>3.8728029291075258E-2</c:v>
                </c:pt>
                <c:pt idx="8">
                  <c:v>3.1252155915833045E-2</c:v>
                </c:pt>
                <c:pt idx="9">
                  <c:v>3.1799389513542754E-2</c:v>
                </c:pt>
                <c:pt idx="10">
                  <c:v>2.7806694426649584E-2</c:v>
                </c:pt>
                <c:pt idx="11">
                  <c:v>3.3078408651989188E-2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7-46DD-ADA9-D928E862C628}"/>
            </c:ext>
          </c:extLst>
        </c:ser>
        <c:ser>
          <c:idx val="1"/>
          <c:order val="1"/>
          <c:tx>
            <c:strRef>
              <c:f>'Data Processing'!$C$38</c:f>
              <c:strCache>
                <c:ptCount val="1"/>
                <c:pt idx="0">
                  <c:v>Sum of Scan Through Rate (Goal)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Processing'!$A$39:$A$51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Processing'!$C$39:$C$51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7-46DD-ADA9-D928E862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6208"/>
        <c:axId val="2011553696"/>
      </c:lineChart>
      <c:catAx>
        <c:axId val="20115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3696"/>
        <c:crosses val="autoZero"/>
        <c:auto val="1"/>
        <c:lblAlgn val="ctr"/>
        <c:lblOffset val="100"/>
        <c:noMultiLvlLbl val="0"/>
      </c:catAx>
      <c:valAx>
        <c:axId val="2011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EnopiaBC.xlsx]Data Processing!PivotTable22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Processing'!$B$55:$B$56</c:f>
              <c:strCache>
                <c:ptCount val="1"/>
                <c:pt idx="0">
                  <c:v>Billboard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Processing'!$B$57:$B$69</c:f>
              <c:numCache>
                <c:formatCode>General</c:formatCode>
                <c:ptCount val="12"/>
                <c:pt idx="0">
                  <c:v>103</c:v>
                </c:pt>
                <c:pt idx="1">
                  <c:v>106</c:v>
                </c:pt>
                <c:pt idx="2">
                  <c:v>109</c:v>
                </c:pt>
                <c:pt idx="3">
                  <c:v>112</c:v>
                </c:pt>
                <c:pt idx="4">
                  <c:v>115</c:v>
                </c:pt>
                <c:pt idx="5">
                  <c:v>118</c:v>
                </c:pt>
                <c:pt idx="6">
                  <c:v>121</c:v>
                </c:pt>
                <c:pt idx="7">
                  <c:v>124</c:v>
                </c:pt>
                <c:pt idx="8">
                  <c:v>127</c:v>
                </c:pt>
                <c:pt idx="9">
                  <c:v>130</c:v>
                </c:pt>
                <c:pt idx="10">
                  <c:v>133</c:v>
                </c:pt>
                <c:pt idx="11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B-42C6-B6A7-C0633B3F954E}"/>
            </c:ext>
          </c:extLst>
        </c:ser>
        <c:ser>
          <c:idx val="1"/>
          <c:order val="1"/>
          <c:tx>
            <c:strRef>
              <c:f>'Data Processing'!$C$55:$C$56</c:f>
              <c:strCache>
                <c:ptCount val="1"/>
                <c:pt idx="0">
                  <c:v>In Store 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Processing'!$C$57:$C$69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240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  <c:pt idx="7">
                  <c:v>300</c:v>
                </c:pt>
                <c:pt idx="8">
                  <c:v>310</c:v>
                </c:pt>
                <c:pt idx="9">
                  <c:v>310</c:v>
                </c:pt>
                <c:pt idx="10">
                  <c:v>315</c:v>
                </c:pt>
                <c:pt idx="1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B-42C6-B6A7-C0633B3F954E}"/>
            </c:ext>
          </c:extLst>
        </c:ser>
        <c:ser>
          <c:idx val="2"/>
          <c:order val="2"/>
          <c:tx>
            <c:strRef>
              <c:f>'Data Processing'!$D$55:$D$56</c:f>
              <c:strCache>
                <c:ptCount val="1"/>
                <c:pt idx="0">
                  <c:v>Magazine 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Processing'!$D$57:$D$69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1250</c:v>
                </c:pt>
                <c:pt idx="4">
                  <c:v>1250</c:v>
                </c:pt>
                <c:pt idx="5">
                  <c:v>1275</c:v>
                </c:pt>
                <c:pt idx="6">
                  <c:v>1275</c:v>
                </c:pt>
                <c:pt idx="7">
                  <c:v>1400</c:v>
                </c:pt>
                <c:pt idx="8">
                  <c:v>1410</c:v>
                </c:pt>
                <c:pt idx="9">
                  <c:v>1411</c:v>
                </c:pt>
                <c:pt idx="10">
                  <c:v>1425</c:v>
                </c:pt>
                <c:pt idx="11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B-42C6-B6A7-C0633B3F954E}"/>
            </c:ext>
          </c:extLst>
        </c:ser>
        <c:ser>
          <c:idx val="3"/>
          <c:order val="3"/>
          <c:tx>
            <c:strRef>
              <c:f>'Data Processing'!$E$55:$E$56</c:f>
              <c:strCache>
                <c:ptCount val="1"/>
                <c:pt idx="0">
                  <c:v>Newspaper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Processing'!$E$57:$E$69</c:f>
              <c:numCache>
                <c:formatCode>General</c:formatCode>
                <c:ptCount val="12"/>
                <c:pt idx="0">
                  <c:v>620</c:v>
                </c:pt>
                <c:pt idx="1">
                  <c:v>630</c:v>
                </c:pt>
                <c:pt idx="2">
                  <c:v>640</c:v>
                </c:pt>
                <c:pt idx="3">
                  <c:v>700</c:v>
                </c:pt>
                <c:pt idx="4">
                  <c:v>725</c:v>
                </c:pt>
                <c:pt idx="5">
                  <c:v>756</c:v>
                </c:pt>
                <c:pt idx="6">
                  <c:v>756</c:v>
                </c:pt>
                <c:pt idx="7">
                  <c:v>756</c:v>
                </c:pt>
                <c:pt idx="8">
                  <c:v>764</c:v>
                </c:pt>
                <c:pt idx="9">
                  <c:v>787</c:v>
                </c:pt>
                <c:pt idx="10">
                  <c:v>801</c:v>
                </c:pt>
                <c:pt idx="11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B-42C6-B6A7-C0633B3F954E}"/>
            </c:ext>
          </c:extLst>
        </c:ser>
        <c:ser>
          <c:idx val="4"/>
          <c:order val="4"/>
          <c:tx>
            <c:strRef>
              <c:f>'Data Processing'!$F$55:$F$56</c:f>
              <c:strCache>
                <c:ptCount val="1"/>
                <c:pt idx="0">
                  <c:v>Product Packaging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Processing'!$F$57:$F$69</c:f>
              <c:numCache>
                <c:formatCode>General</c:formatCode>
                <c:ptCount val="12"/>
                <c:pt idx="0">
                  <c:v>513</c:v>
                </c:pt>
                <c:pt idx="1">
                  <c:v>516</c:v>
                </c:pt>
                <c:pt idx="2">
                  <c:v>569</c:v>
                </c:pt>
                <c:pt idx="3">
                  <c:v>580</c:v>
                </c:pt>
                <c:pt idx="4">
                  <c:v>609</c:v>
                </c:pt>
                <c:pt idx="5">
                  <c:v>610</c:v>
                </c:pt>
                <c:pt idx="6">
                  <c:v>610</c:v>
                </c:pt>
                <c:pt idx="7">
                  <c:v>625</c:v>
                </c:pt>
                <c:pt idx="8">
                  <c:v>635</c:v>
                </c:pt>
                <c:pt idx="9">
                  <c:v>640</c:v>
                </c:pt>
                <c:pt idx="10">
                  <c:v>650</c:v>
                </c:pt>
                <c:pt idx="1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7B-42C6-B6A7-C0633B3F954E}"/>
            </c:ext>
          </c:extLst>
        </c:ser>
        <c:ser>
          <c:idx val="5"/>
          <c:order val="5"/>
          <c:tx>
            <c:strRef>
              <c:f>'Data Processing'!$G$55:$G$56</c:f>
              <c:strCache>
                <c:ptCount val="1"/>
                <c:pt idx="0">
                  <c:v>Tradeshow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Processing'!$A$57:$A$69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Processing'!$G$57:$G$69</c:f>
              <c:numCache>
                <c:formatCode>General</c:formatCode>
                <c:ptCount val="12"/>
                <c:pt idx="0">
                  <c:v>783</c:v>
                </c:pt>
                <c:pt idx="1">
                  <c:v>789</c:v>
                </c:pt>
                <c:pt idx="2">
                  <c:v>795</c:v>
                </c:pt>
                <c:pt idx="3">
                  <c:v>801</c:v>
                </c:pt>
                <c:pt idx="4">
                  <c:v>807</c:v>
                </c:pt>
                <c:pt idx="5">
                  <c:v>813</c:v>
                </c:pt>
                <c:pt idx="6">
                  <c:v>819</c:v>
                </c:pt>
                <c:pt idx="7">
                  <c:v>825</c:v>
                </c:pt>
                <c:pt idx="8">
                  <c:v>831</c:v>
                </c:pt>
                <c:pt idx="9">
                  <c:v>837</c:v>
                </c:pt>
                <c:pt idx="10">
                  <c:v>843</c:v>
                </c:pt>
                <c:pt idx="11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7B-42C6-B6A7-C0633B3F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4320"/>
        <c:axId val="446076816"/>
      </c:lineChart>
      <c:catAx>
        <c:axId val="4460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6816"/>
        <c:crosses val="autoZero"/>
        <c:auto val="1"/>
        <c:lblAlgn val="ctr"/>
        <c:lblOffset val="100"/>
        <c:noMultiLvlLbl val="0"/>
      </c:catAx>
      <c:valAx>
        <c:axId val="446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EnopiaBC.xlsx]Data Processing!PivotTable23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Processing'!$B$72:$B$73</c:f>
              <c:strCache>
                <c:ptCount val="1"/>
                <c:pt idx="0">
                  <c:v>Landing Page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Processing'!$A$74:$A$86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Processing'!$B$74:$B$86</c:f>
              <c:numCache>
                <c:formatCode>General</c:formatCode>
                <c:ptCount val="12"/>
                <c:pt idx="0">
                  <c:v>400</c:v>
                </c:pt>
                <c:pt idx="1">
                  <c:v>459</c:v>
                </c:pt>
                <c:pt idx="2">
                  <c:v>500</c:v>
                </c:pt>
                <c:pt idx="3">
                  <c:v>520</c:v>
                </c:pt>
                <c:pt idx="4">
                  <c:v>600</c:v>
                </c:pt>
                <c:pt idx="5">
                  <c:v>524</c:v>
                </c:pt>
                <c:pt idx="6">
                  <c:v>527</c:v>
                </c:pt>
                <c:pt idx="7">
                  <c:v>601</c:v>
                </c:pt>
                <c:pt idx="8">
                  <c:v>588</c:v>
                </c:pt>
                <c:pt idx="9">
                  <c:v>512</c:v>
                </c:pt>
                <c:pt idx="10">
                  <c:v>545</c:v>
                </c:pt>
                <c:pt idx="11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E-48F8-9D59-6FA8DC828180}"/>
            </c:ext>
          </c:extLst>
        </c:ser>
        <c:ser>
          <c:idx val="1"/>
          <c:order val="1"/>
          <c:tx>
            <c:strRef>
              <c:f>'Data Processing'!$C$72:$C$73</c:f>
              <c:strCache>
                <c:ptCount val="1"/>
                <c:pt idx="0">
                  <c:v>Landing Page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Processing'!$A$74:$A$86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Processing'!$C$74:$C$86</c:f>
              <c:numCache>
                <c:formatCode>General</c:formatCode>
                <c:ptCount val="12"/>
                <c:pt idx="0">
                  <c:v>300</c:v>
                </c:pt>
                <c:pt idx="1">
                  <c:v>320</c:v>
                </c:pt>
                <c:pt idx="2">
                  <c:v>315</c:v>
                </c:pt>
                <c:pt idx="3">
                  <c:v>321</c:v>
                </c:pt>
                <c:pt idx="4">
                  <c:v>319</c:v>
                </c:pt>
                <c:pt idx="5">
                  <c:v>327</c:v>
                </c:pt>
                <c:pt idx="6">
                  <c:v>322</c:v>
                </c:pt>
                <c:pt idx="7">
                  <c:v>329</c:v>
                </c:pt>
                <c:pt idx="8">
                  <c:v>335</c:v>
                </c:pt>
                <c:pt idx="9">
                  <c:v>333</c:v>
                </c:pt>
                <c:pt idx="10">
                  <c:v>341</c:v>
                </c:pt>
                <c:pt idx="1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E-48F8-9D59-6FA8DC828180}"/>
            </c:ext>
          </c:extLst>
        </c:ser>
        <c:ser>
          <c:idx val="2"/>
          <c:order val="2"/>
          <c:tx>
            <c:strRef>
              <c:f>'Data Processing'!$D$72:$D$73</c:f>
              <c:strCache>
                <c:ptCount val="1"/>
                <c:pt idx="0">
                  <c:v>Landing Page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Processing'!$A$74:$A$86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Processing'!$D$74:$D$86</c:f>
              <c:numCache>
                <c:formatCode>General</c:formatCode>
                <c:ptCount val="12"/>
                <c:pt idx="0">
                  <c:v>300</c:v>
                </c:pt>
                <c:pt idx="1">
                  <c:v>421</c:v>
                </c:pt>
                <c:pt idx="2">
                  <c:v>395</c:v>
                </c:pt>
                <c:pt idx="3">
                  <c:v>410</c:v>
                </c:pt>
                <c:pt idx="4">
                  <c:v>481</c:v>
                </c:pt>
                <c:pt idx="5">
                  <c:v>608</c:v>
                </c:pt>
                <c:pt idx="6">
                  <c:v>552</c:v>
                </c:pt>
                <c:pt idx="7">
                  <c:v>579</c:v>
                </c:pt>
                <c:pt idx="8">
                  <c:v>575</c:v>
                </c:pt>
                <c:pt idx="9">
                  <c:v>686</c:v>
                </c:pt>
                <c:pt idx="10">
                  <c:v>714</c:v>
                </c:pt>
                <c:pt idx="11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E-48F8-9D59-6FA8DC82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46048"/>
        <c:axId val="248652288"/>
      </c:lineChart>
      <c:catAx>
        <c:axId val="248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52288"/>
        <c:crosses val="autoZero"/>
        <c:auto val="1"/>
        <c:lblAlgn val="ctr"/>
        <c:lblOffset val="100"/>
        <c:noMultiLvlLbl val="0"/>
      </c:catAx>
      <c:valAx>
        <c:axId val="2486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QRCode_Marketing!$D$2:$D$13</c:f>
              <c:numCache>
                <c:formatCode>_-* #,##0_-;\-* #,##0_-;_-* "-"??_-;_-@_-</c:formatCode>
                <c:ptCount val="12"/>
                <c:pt idx="0">
                  <c:v>78495</c:v>
                </c:pt>
                <c:pt idx="1">
                  <c:v>80394</c:v>
                </c:pt>
                <c:pt idx="2">
                  <c:v>93040</c:v>
                </c:pt>
                <c:pt idx="3">
                  <c:v>96049</c:v>
                </c:pt>
                <c:pt idx="4">
                  <c:v>104950</c:v>
                </c:pt>
                <c:pt idx="5">
                  <c:v>123144</c:v>
                </c:pt>
                <c:pt idx="6">
                  <c:v>103940</c:v>
                </c:pt>
                <c:pt idx="7">
                  <c:v>104059</c:v>
                </c:pt>
                <c:pt idx="8">
                  <c:v>130455</c:v>
                </c:pt>
                <c:pt idx="9">
                  <c:v>129405</c:v>
                </c:pt>
                <c:pt idx="10">
                  <c:v>149856</c:v>
                </c:pt>
                <c:pt idx="11">
                  <c:v>129450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8-45A2-ACF9-9DFBC83F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760"/>
        <c:axId val="4812928"/>
      </c:lineChart>
      <c:dateAx>
        <c:axId val="48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F67322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4812928"/>
        <c:crosses val="autoZero"/>
        <c:auto val="1"/>
        <c:lblOffset val="100"/>
        <c:baseTimeUnit val="months"/>
      </c:dateAx>
      <c:valAx>
        <c:axId val="4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No. of 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4813760"/>
        <c:crossesAt val="42370"/>
        <c:crossBetween val="between"/>
      </c:valAx>
      <c:spPr>
        <a:gradFill flip="none" rotWithShape="1">
          <a:gsLst>
            <a:gs pos="0">
              <a:schemeClr val="accent2">
                <a:lumMod val="5000"/>
                <a:lumOff val="95000"/>
                <a:alpha val="10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rgbClr val="F6732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3541589556509"/>
          <c:y val="4.764327769380617E-2"/>
          <c:w val="0.83209451860463768"/>
          <c:h val="0.743448623017193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1097211905988597E-2"/>
                  <c:y val="0.1864550536660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QRCode_Marketing!$D$2:$D$13</c:f>
              <c:numCache>
                <c:formatCode>_-* #,##0_-;\-* #,##0_-;_-* "-"??_-;_-@_-</c:formatCode>
                <c:ptCount val="12"/>
                <c:pt idx="0">
                  <c:v>78495</c:v>
                </c:pt>
                <c:pt idx="1">
                  <c:v>80394</c:v>
                </c:pt>
                <c:pt idx="2">
                  <c:v>93040</c:v>
                </c:pt>
                <c:pt idx="3">
                  <c:v>96049</c:v>
                </c:pt>
                <c:pt idx="4">
                  <c:v>104950</c:v>
                </c:pt>
                <c:pt idx="5">
                  <c:v>123144</c:v>
                </c:pt>
                <c:pt idx="6">
                  <c:v>103940</c:v>
                </c:pt>
                <c:pt idx="7">
                  <c:v>104059</c:v>
                </c:pt>
                <c:pt idx="8">
                  <c:v>130455</c:v>
                </c:pt>
                <c:pt idx="9">
                  <c:v>129405</c:v>
                </c:pt>
                <c:pt idx="10">
                  <c:v>149856</c:v>
                </c:pt>
                <c:pt idx="11">
                  <c:v>129450</c:v>
                </c:pt>
              </c:numCache>
            </c:numRef>
          </c:xVal>
          <c:yVal>
            <c:numRef>
              <c:f>QRCode_Marketing!$G$2:$G$13</c:f>
              <c:numCache>
                <c:formatCode>_-* #,##0_-;\-* #,##0_-;_-* "-"??_-;_-@_-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1210</c:v>
                </c:pt>
                <c:pt idx="3">
                  <c:v>1250</c:v>
                </c:pt>
                <c:pt idx="4">
                  <c:v>1400</c:v>
                </c:pt>
                <c:pt idx="5">
                  <c:v>1459</c:v>
                </c:pt>
                <c:pt idx="6">
                  <c:v>1401</c:v>
                </c:pt>
                <c:pt idx="7">
                  <c:v>1509</c:v>
                </c:pt>
                <c:pt idx="8">
                  <c:v>1498</c:v>
                </c:pt>
                <c:pt idx="9">
                  <c:v>1531</c:v>
                </c:pt>
                <c:pt idx="10">
                  <c:v>1600</c:v>
                </c:pt>
                <c:pt idx="11">
                  <c:v>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9-4648-8F29-DC69F38C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53152"/>
        <c:axId val="242059392"/>
      </c:scatterChart>
      <c:valAx>
        <c:axId val="242053152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No. of 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42059392"/>
        <c:crosses val="autoZero"/>
        <c:crossBetween val="midCat"/>
      </c:valAx>
      <c:valAx>
        <c:axId val="24205939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42053152"/>
        <c:crosses val="autoZero"/>
        <c:crossBetween val="midCat"/>
      </c:valAx>
      <c:spPr>
        <a:gradFill>
          <a:gsLst>
            <a:gs pos="0">
              <a:schemeClr val="accent2">
                <a:alpha val="0"/>
                <a:lumMod val="0"/>
                <a:lumOff val="100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F6732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0086678273141"/>
          <c:y val="5.4133324808400295E-2"/>
          <c:w val="0.84731745726906083"/>
          <c:h val="0.726499237780907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QRCode_Marketing!$A$2:$A$13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QRCode_Marketing!$G$2:$G$13</c:f>
              <c:numCache>
                <c:formatCode>_-* #,##0_-;\-* #,##0_-;_-* "-"??_-;_-@_-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1210</c:v>
                </c:pt>
                <c:pt idx="3">
                  <c:v>1250</c:v>
                </c:pt>
                <c:pt idx="4">
                  <c:v>1400</c:v>
                </c:pt>
                <c:pt idx="5">
                  <c:v>1459</c:v>
                </c:pt>
                <c:pt idx="6">
                  <c:v>1401</c:v>
                </c:pt>
                <c:pt idx="7">
                  <c:v>1509</c:v>
                </c:pt>
                <c:pt idx="8">
                  <c:v>1498</c:v>
                </c:pt>
                <c:pt idx="9">
                  <c:v>1531</c:v>
                </c:pt>
                <c:pt idx="10">
                  <c:v>1600</c:v>
                </c:pt>
                <c:pt idx="1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5-4947-821A-A8789C65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224"/>
        <c:axId val="118230784"/>
      </c:lineChart>
      <c:dateAx>
        <c:axId val="1182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18230784"/>
        <c:crosses val="autoZero"/>
        <c:auto val="1"/>
        <c:lblOffset val="100"/>
        <c:baseTimeUnit val="months"/>
      </c:dateAx>
      <c:valAx>
        <c:axId val="118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206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18216224"/>
        <c:crosses val="autoZero"/>
        <c:crossBetween val="between"/>
        <c:majorUnit val="400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rgbClr val="F6732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5013857833562"/>
          <c:y val="4.8368895897541467E-2"/>
          <c:w val="0.83857395678988289"/>
          <c:h val="0.66841204441979818"/>
        </c:manualLayout>
      </c:layout>
      <c:areaChart>
        <c:grouping val="stacked"/>
        <c:varyColors val="0"/>
        <c:ser>
          <c:idx val="0"/>
          <c:order val="0"/>
          <c:tx>
            <c:v>Landing Page #1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cat>
            <c:numRef>
              <c:f>QRCode_Marketing!$E$18:$E$29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QRCode_Marketing!$F$18:$F$29</c:f>
              <c:numCache>
                <c:formatCode>_-* #,##0_-;\-* #,##0_-;_-* "-"??_-;_-@_-</c:formatCode>
                <c:ptCount val="12"/>
                <c:pt idx="0">
                  <c:v>400</c:v>
                </c:pt>
                <c:pt idx="1">
                  <c:v>459</c:v>
                </c:pt>
                <c:pt idx="2">
                  <c:v>500</c:v>
                </c:pt>
                <c:pt idx="3">
                  <c:v>520</c:v>
                </c:pt>
                <c:pt idx="4">
                  <c:v>600</c:v>
                </c:pt>
                <c:pt idx="5">
                  <c:v>524</c:v>
                </c:pt>
                <c:pt idx="6">
                  <c:v>527</c:v>
                </c:pt>
                <c:pt idx="7">
                  <c:v>601</c:v>
                </c:pt>
                <c:pt idx="8">
                  <c:v>588</c:v>
                </c:pt>
                <c:pt idx="9">
                  <c:v>512</c:v>
                </c:pt>
                <c:pt idx="10">
                  <c:v>545</c:v>
                </c:pt>
                <c:pt idx="1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77A-83F0-52D058BA1AE3}"/>
            </c:ext>
          </c:extLst>
        </c:ser>
        <c:ser>
          <c:idx val="1"/>
          <c:order val="1"/>
          <c:tx>
            <c:v>Landing Page #2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QRCode_Marketing!$E$30:$E$41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QRCode_Marketing!$F$30:$F$41</c:f>
              <c:numCache>
                <c:formatCode>_-* #,##0_-;\-* #,##0_-;_-* "-"??_-;_-@_-</c:formatCode>
                <c:ptCount val="12"/>
                <c:pt idx="0">
                  <c:v>300</c:v>
                </c:pt>
                <c:pt idx="1">
                  <c:v>320</c:v>
                </c:pt>
                <c:pt idx="2">
                  <c:v>315</c:v>
                </c:pt>
                <c:pt idx="3">
                  <c:v>321</c:v>
                </c:pt>
                <c:pt idx="4">
                  <c:v>319</c:v>
                </c:pt>
                <c:pt idx="5">
                  <c:v>327</c:v>
                </c:pt>
                <c:pt idx="6">
                  <c:v>322</c:v>
                </c:pt>
                <c:pt idx="7">
                  <c:v>329</c:v>
                </c:pt>
                <c:pt idx="8">
                  <c:v>335</c:v>
                </c:pt>
                <c:pt idx="9">
                  <c:v>333</c:v>
                </c:pt>
                <c:pt idx="10">
                  <c:v>341</c:v>
                </c:pt>
                <c:pt idx="1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77A-83F0-52D058BA1AE3}"/>
            </c:ext>
          </c:extLst>
        </c:ser>
        <c:ser>
          <c:idx val="2"/>
          <c:order val="2"/>
          <c:tx>
            <c:v>Landing Page #3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cat>
            <c:numRef>
              <c:f>QRCode_Marketing!$E$42:$E$53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QRCode_Marketing!$F$42:$F$53</c:f>
              <c:numCache>
                <c:formatCode>_-* #,##0_-;\-* #,##0_-;_-* "-"??_-;_-@_-</c:formatCode>
                <c:ptCount val="12"/>
                <c:pt idx="0">
                  <c:v>300</c:v>
                </c:pt>
                <c:pt idx="1">
                  <c:v>421</c:v>
                </c:pt>
                <c:pt idx="2">
                  <c:v>395</c:v>
                </c:pt>
                <c:pt idx="3">
                  <c:v>410</c:v>
                </c:pt>
                <c:pt idx="4">
                  <c:v>481</c:v>
                </c:pt>
                <c:pt idx="5">
                  <c:v>608</c:v>
                </c:pt>
                <c:pt idx="6">
                  <c:v>552</c:v>
                </c:pt>
                <c:pt idx="7">
                  <c:v>579</c:v>
                </c:pt>
                <c:pt idx="8">
                  <c:v>575</c:v>
                </c:pt>
                <c:pt idx="9">
                  <c:v>686</c:v>
                </c:pt>
                <c:pt idx="10">
                  <c:v>714</c:v>
                </c:pt>
                <c:pt idx="11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0-477A-83F0-52D058BA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976"/>
        <c:axId val="13788896"/>
      </c:areaChart>
      <c:dateAx>
        <c:axId val="137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3788896"/>
        <c:crosses val="autoZero"/>
        <c:auto val="1"/>
        <c:lblOffset val="100"/>
        <c:baseTimeUnit val="months"/>
      </c:dateAx>
      <c:valAx>
        <c:axId val="137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67322">
                  <a:alpha val="1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>
                    <a:solidFill>
                      <a:srgbClr val="F67322"/>
                    </a:solidFill>
                    <a:latin typeface="Roboto" panose="02000000000000000000" pitchFamily="2" charset="0"/>
                    <a:ea typeface="Roboto" panose="02000000000000000000" pitchFamily="2" charset="0"/>
                  </a:rPr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67322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67322">
                <a:alpha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3790976"/>
        <c:crosses val="autoZero"/>
        <c:crossBetween val="midCat"/>
      </c:valAx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F6732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67322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753961</xdr:colOff>
      <xdr:row>2</xdr:row>
      <xdr:rowOff>167503</xdr:rowOff>
    </xdr:from>
    <xdr:to>
      <xdr:col>13</xdr:col>
      <xdr:colOff>272108</xdr:colOff>
      <xdr:row>17</xdr:row>
      <xdr:rowOff>53203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FDFDD5-841E-4111-AFAB-2A176457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607115</xdr:colOff>
      <xdr:row>7</xdr:row>
      <xdr:rowOff>126724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30DB12-B5A5-4F17-8487-1F80097CD3FA}"/>
            </a:ext>
          </a:extLst>
        </xdr:cNvPr>
        <xdr:cNvSpPr txBox="1"/>
      </xdr:nvSpPr>
      <xdr:spPr>
        <a:xfrm>
          <a:off x="6139898" y="18412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19</xdr:row>
      <xdr:rowOff>95250</xdr:rowOff>
    </xdr:from>
    <xdr:to>
      <xdr:col>9</xdr:col>
      <xdr:colOff>80962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14D48-3C6E-434F-976E-230E5379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1081087</xdr:colOff>
      <xdr:row>36</xdr:row>
      <xdr:rowOff>161925</xdr:rowOff>
    </xdr:from>
    <xdr:to>
      <xdr:col>12</xdr:col>
      <xdr:colOff>271462</xdr:colOff>
      <xdr:row>51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74D1-4C40-4DF8-A8E9-BF4ADBAF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357187</xdr:colOff>
      <xdr:row>54</xdr:row>
      <xdr:rowOff>57150</xdr:rowOff>
    </xdr:from>
    <xdr:to>
      <xdr:col>21</xdr:col>
      <xdr:colOff>223837</xdr:colOff>
      <xdr:row>68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C11E8-DF37-49C1-9AD1-60E700D1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242887</xdr:colOff>
      <xdr:row>70</xdr:row>
      <xdr:rowOff>28575</xdr:rowOff>
    </xdr:from>
    <xdr:to>
      <xdr:col>14</xdr:col>
      <xdr:colOff>23812</xdr:colOff>
      <xdr:row>84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557D3-25AC-42BD-A837-AD95A8864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1796144</xdr:colOff>
      <xdr:row>1</xdr:row>
      <xdr:rowOff>149679</xdr:rowOff>
    </xdr:from>
    <xdr:to>
      <xdr:col>13</xdr:col>
      <xdr:colOff>326572</xdr:colOff>
      <xdr:row>16</xdr:row>
      <xdr:rowOff>187032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8764D-132C-496F-BAA3-3CEC2C1F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19</xdr:row>
      <xdr:rowOff>190499</xdr:rowOff>
    </xdr:from>
    <xdr:to>
      <xdr:col>14</xdr:col>
      <xdr:colOff>0</xdr:colOff>
      <xdr:row>35</xdr:row>
      <xdr:rowOff>74707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BF09D-0A3C-472A-A79B-D63840C95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40823</xdr:colOff>
      <xdr:row>41</xdr:row>
      <xdr:rowOff>108857</xdr:rowOff>
    </xdr:from>
    <xdr:to>
      <xdr:col>13</xdr:col>
      <xdr:colOff>503466</xdr:colOff>
      <xdr:row>57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3F6DE-8644-4C91-BD87-490675BF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1823357</xdr:colOff>
      <xdr:row>59</xdr:row>
      <xdr:rowOff>95249</xdr:rowOff>
    </xdr:from>
    <xdr:to>
      <xdr:col>13</xdr:col>
      <xdr:colOff>571500</xdr:colOff>
      <xdr:row>75</xdr:row>
      <xdr:rowOff>93008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78261-9D65-4E76-BCDD-B3F13FDD1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1687286</xdr:colOff>
      <xdr:row>120</xdr:row>
      <xdr:rowOff>54429</xdr:rowOff>
    </xdr:from>
    <xdr:to>
      <xdr:col>13</xdr:col>
      <xdr:colOff>272143</xdr:colOff>
      <xdr:row>137</xdr:row>
      <xdr:rowOff>122464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DAED0-308F-4D4D-9A4F-2FFF9FDB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95250</xdr:rowOff>
    </xdr:from>
    <xdr:to>
      <xdr:col>13</xdr:col>
      <xdr:colOff>348475</xdr:colOff>
      <xdr:row>98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03540F-D415-4331-9F0B-1CCE78F2F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78239</xdr:colOff>
      <xdr:row>140</xdr:row>
      <xdr:rowOff>40821</xdr:rowOff>
    </xdr:from>
    <xdr:to>
      <xdr:col>14</xdr:col>
      <xdr:colOff>68036</xdr:colOff>
      <xdr:row>155</xdr:row>
      <xdr:rowOff>54428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6A2B4E-AB4B-46EA-B617-318F2B588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81643</xdr:colOff>
      <xdr:row>99</xdr:row>
      <xdr:rowOff>95248</xdr:rowOff>
    </xdr:from>
    <xdr:to>
      <xdr:col>13</xdr:col>
      <xdr:colOff>571500</xdr:colOff>
      <xdr:row>115</xdr:row>
      <xdr:rowOff>149677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69CAFA-A364-431C-AA1B-C626F9267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3</xdr:row>
      <xdr:rowOff>27214</xdr:rowOff>
    </xdr:from>
    <xdr:to>
      <xdr:col>6</xdr:col>
      <xdr:colOff>54429</xdr:colOff>
      <xdr:row>8</xdr:row>
      <xdr:rowOff>204106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5425392-6566-4090-8652-D49E389D18EA}"/>
            </a:ext>
          </a:extLst>
        </xdr:cNvPr>
        <xdr:cNvSpPr/>
      </xdr:nvSpPr>
      <xdr:spPr>
        <a:xfrm>
          <a:off x="1183822" y="612321"/>
          <a:ext cx="1687286" cy="1306285"/>
        </a:xfrm>
        <a:prstGeom prst="roundRect">
          <a:avLst/>
        </a:prstGeom>
        <a:noFill/>
        <a:ln w="28575">
          <a:solidFill>
            <a:srgbClr val="3EA23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582386</xdr:colOff>
          <xdr:row>10</xdr:row>
          <xdr:rowOff>146957</xdr:rowOff>
        </xdr:from>
        <xdr:to>
          <xdr:col>21</xdr:col>
          <xdr:colOff>486682</xdr:colOff>
          <xdr:row>47</xdr:row>
          <xdr:rowOff>31749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A326618-14A7-4165-ABFB-E3FCCF4BA5D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KPI_Chart" spid="_x0000_s31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30386" y="2655207"/>
              <a:ext cx="7937046" cy="73936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1">
                  <a:lumMod val="95000"/>
                </a:schemeClr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14</xdr:col>
      <xdr:colOff>111124</xdr:colOff>
      <xdr:row>1</xdr:row>
      <xdr:rowOff>79375</xdr:rowOff>
    </xdr:from>
    <xdr:to>
      <xdr:col>20</xdr:col>
      <xdr:colOff>126999</xdr:colOff>
      <xdr:row>10</xdr:row>
      <xdr:rowOff>139699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AB5C5D-D40B-44D6-95DB-5FFCACD2D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1</xdr:row>
      <xdr:rowOff>15875</xdr:rowOff>
    </xdr:from>
    <xdr:to>
      <xdr:col>24</xdr:col>
      <xdr:colOff>82549</xdr:colOff>
      <xdr:row>10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9EE8A3-F668-4418-A989-28EF0FC5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/AppData/Local/Temp/7zO8A82BFD0/11.Remove-Duplic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ors"/>
      <sheetName val="START"/>
      <sheetName val="FINISHED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y" refreshedDate="44340.631901273147" createdVersion="7" refreshedVersion="7" minRefreshableVersion="3" recordCount="12" xr:uid="{94420BB4-3E49-479A-BCA1-5F2E5B46B57E}">
  <cacheSource type="worksheet">
    <worksheetSource name="Table2"/>
  </cacheSource>
  <cacheFields count="8">
    <cacheField name="Period" numFmtId="17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7" base="0">
        <rangePr groupBy="days" startDate="2016-01-01T00:00:00" endDate="2016-12-02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6"/>
        </groupItems>
      </fieldGroup>
    </cacheField>
    <cacheField name="# of Scans (Actual)" numFmtId="165">
      <sharedItems containsSemiMixedTypes="0" containsString="0" containsNumber="1" containsInteger="1" minValue="3219" maxValue="4282" count="12">
        <n v="3219"/>
        <n v="3381"/>
        <n v="3453"/>
        <n v="3723"/>
        <n v="3791"/>
        <n v="3862"/>
        <n v="3876"/>
        <n v="4030"/>
        <n v="4077"/>
        <n v="4115"/>
        <n v="4167"/>
        <n v="4282"/>
      </sharedItems>
    </cacheField>
    <cacheField name="# of Scans (Goal)" numFmtId="165">
      <sharedItems containsSemiMixedTypes="0" containsString="0" containsNumber="1" containsInteger="1" minValue="3000" maxValue="4500" count="4">
        <n v="3000"/>
        <n v="3500"/>
        <n v="4000"/>
        <n v="4500"/>
      </sharedItems>
    </cacheField>
    <cacheField name="# of Impressions" numFmtId="165">
      <sharedItems containsSemiMixedTypes="0" containsString="0" containsNumber="1" containsInteger="1" minValue="78495" maxValue="149856" count="12">
        <n v="78495"/>
        <n v="80394"/>
        <n v="93040"/>
        <n v="96049"/>
        <n v="104950"/>
        <n v="123144"/>
        <n v="103940"/>
        <n v="104059"/>
        <n v="130455"/>
        <n v="129405"/>
        <n v="149856"/>
        <n v="129450"/>
      </sharedItems>
    </cacheField>
    <cacheField name="Scan Through Rate (Actual)" numFmtId="166">
      <sharedItems containsSemiMixedTypes="0" containsString="0" containsNumber="1" minValue="2.7806694426649584E-2" maxValue="4.2055377266960223E-2"/>
    </cacheField>
    <cacheField name="Scan Through Rate (Goal)" numFmtId="166">
      <sharedItems containsSemiMixedTypes="0" containsString="0" containsNumber="1" minValue="0.06" maxValue="0.06"/>
    </cacheField>
    <cacheField name="Conversions from QR Landing Pages (Actual)" numFmtId="165">
      <sharedItems containsSemiMixedTypes="0" containsString="0" containsNumber="1" containsInteger="1" minValue="1000" maxValue="1775"/>
    </cacheField>
    <cacheField name="Months" numFmtId="0" databaseField="0">
      <fieldGroup base="0">
        <rangePr groupBy="months" startDate="2016-01-01T00:00:00" endDate="2016-12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y" refreshedDate="44340.634788425923" createdVersion="7" refreshedVersion="7" minRefreshableVersion="3" recordCount="72" xr:uid="{39594E6A-A5FF-4BBF-A488-4CCE6EA9A8C3}">
  <cacheSource type="worksheet">
    <worksheetSource name="Table3"/>
  </cacheSource>
  <cacheFields count="4">
    <cacheField name="Period" numFmtId="17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3" base="0">
        <rangePr groupBy="days" startDate="2016-01-01T00:00:00" endDate="2016-12-02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6"/>
        </groupItems>
      </fieldGroup>
    </cacheField>
    <cacheField name="# of Scans" numFmtId="165">
      <sharedItems containsSemiMixedTypes="0" containsString="0" containsNumber="1" containsInteger="1" minValue="103" maxValue="1520" count="62">
        <n v="103"/>
        <n v="106"/>
        <n v="109"/>
        <n v="112"/>
        <n v="115"/>
        <n v="118"/>
        <n v="121"/>
        <n v="124"/>
        <n v="127"/>
        <n v="130"/>
        <n v="133"/>
        <n v="136"/>
        <n v="783"/>
        <n v="789"/>
        <n v="795"/>
        <n v="801"/>
        <n v="807"/>
        <n v="813"/>
        <n v="819"/>
        <n v="825"/>
        <n v="831"/>
        <n v="837"/>
        <n v="843"/>
        <n v="849"/>
        <n v="513"/>
        <n v="516"/>
        <n v="569"/>
        <n v="580"/>
        <n v="609"/>
        <n v="610"/>
        <n v="625"/>
        <n v="635"/>
        <n v="640"/>
        <n v="650"/>
        <n v="655"/>
        <n v="200"/>
        <n v="240"/>
        <n v="280"/>
        <n v="285"/>
        <n v="290"/>
        <n v="295"/>
        <n v="300"/>
        <n v="310"/>
        <n v="315"/>
        <n v="320"/>
        <n v="1000"/>
        <n v="1100"/>
        <n v="1250"/>
        <n v="1275"/>
        <n v="1400"/>
        <n v="1410"/>
        <n v="1411"/>
        <n v="1425"/>
        <n v="1520"/>
        <n v="620"/>
        <n v="630"/>
        <n v="700"/>
        <n v="725"/>
        <n v="756"/>
        <n v="764"/>
        <n v="787"/>
        <n v="802"/>
      </sharedItems>
    </cacheField>
    <cacheField name="Ad Location" numFmtId="9">
      <sharedItems count="6">
        <s v="Billboard"/>
        <s v="Tradeshow"/>
        <s v="Product Packaging"/>
        <s v="In Store Display"/>
        <s v="Magazine Ad"/>
        <s v="Newspaper Ad"/>
      </sharedItems>
    </cacheField>
    <cacheField name="Months" numFmtId="0" databaseField="0">
      <fieldGroup base="0">
        <rangePr groupBy="months" startDate="2016-01-01T00:00:00" endDate="2016-12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y" refreshedDate="44340.635945486109" createdVersion="7" refreshedVersion="7" minRefreshableVersion="3" recordCount="36" xr:uid="{EC71D672-419C-4EA4-B95C-827657425F5D}">
  <cacheSource type="worksheet">
    <worksheetSource name="Table4"/>
  </cacheSource>
  <cacheFields count="4">
    <cacheField name="Period" numFmtId="17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3" base="0">
        <rangePr groupBy="days" startDate="2016-01-01T00:00:00" endDate="2016-12-02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6"/>
        </groupItems>
      </fieldGroup>
    </cacheField>
    <cacheField name="Conversions" numFmtId="165">
      <sharedItems containsSemiMixedTypes="0" containsString="0" containsNumber="1" containsInteger="1" minValue="300" maxValue="847"/>
    </cacheField>
    <cacheField name="Landing Page" numFmtId="9">
      <sharedItems count="3">
        <s v="Landing Page #1"/>
        <s v="Landing Page #2"/>
        <s v="Landing Page #3"/>
      </sharedItems>
    </cacheField>
    <cacheField name="Months" numFmtId="0" databaseField="0">
      <fieldGroup base="0">
        <rangePr groupBy="months" startDate="2016-01-01T00:00:00" endDate="2016-12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4.1008981463787501E-2"/>
    <n v="0.06"/>
    <n v="1000"/>
  </r>
  <r>
    <x v="1"/>
    <x v="1"/>
    <x v="1"/>
    <x v="1"/>
    <n v="4.2055377266960223E-2"/>
    <n v="0.06"/>
    <n v="1200"/>
  </r>
  <r>
    <x v="2"/>
    <x v="2"/>
    <x v="1"/>
    <x v="2"/>
    <n v="3.7113069647463456E-2"/>
    <n v="0.06"/>
    <n v="1210"/>
  </r>
  <r>
    <x v="3"/>
    <x v="3"/>
    <x v="1"/>
    <x v="3"/>
    <n v="3.876146550198336E-2"/>
    <n v="0.06"/>
    <n v="1250"/>
  </r>
  <r>
    <x v="4"/>
    <x v="4"/>
    <x v="2"/>
    <x v="4"/>
    <n v="3.6121962839447352E-2"/>
    <n v="0.06"/>
    <n v="1400"/>
  </r>
  <r>
    <x v="5"/>
    <x v="5"/>
    <x v="2"/>
    <x v="5"/>
    <n v="3.1361657896446439E-2"/>
    <n v="0.06"/>
    <n v="1459"/>
  </r>
  <r>
    <x v="6"/>
    <x v="6"/>
    <x v="2"/>
    <x v="6"/>
    <n v="3.7290744660380987E-2"/>
    <n v="0.06"/>
    <n v="1401"/>
  </r>
  <r>
    <x v="7"/>
    <x v="7"/>
    <x v="3"/>
    <x v="7"/>
    <n v="3.8728029291075258E-2"/>
    <n v="0.06"/>
    <n v="1509"/>
  </r>
  <r>
    <x v="8"/>
    <x v="8"/>
    <x v="3"/>
    <x v="8"/>
    <n v="3.1252155915833045E-2"/>
    <n v="0.06"/>
    <n v="1498"/>
  </r>
  <r>
    <x v="9"/>
    <x v="9"/>
    <x v="3"/>
    <x v="9"/>
    <n v="3.1799389513542754E-2"/>
    <n v="0.06"/>
    <n v="1531"/>
  </r>
  <r>
    <x v="10"/>
    <x v="10"/>
    <x v="3"/>
    <x v="10"/>
    <n v="2.7806694426649584E-2"/>
    <n v="0.06"/>
    <n v="1600"/>
  </r>
  <r>
    <x v="11"/>
    <x v="11"/>
    <x v="3"/>
    <x v="11"/>
    <n v="3.3078408651989188E-2"/>
    <n v="0.06"/>
    <n v="17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0"/>
    <x v="12"/>
    <x v="1"/>
  </r>
  <r>
    <x v="1"/>
    <x v="13"/>
    <x v="1"/>
  </r>
  <r>
    <x v="2"/>
    <x v="14"/>
    <x v="1"/>
  </r>
  <r>
    <x v="3"/>
    <x v="15"/>
    <x v="1"/>
  </r>
  <r>
    <x v="4"/>
    <x v="16"/>
    <x v="1"/>
  </r>
  <r>
    <x v="5"/>
    <x v="17"/>
    <x v="1"/>
  </r>
  <r>
    <x v="6"/>
    <x v="18"/>
    <x v="1"/>
  </r>
  <r>
    <x v="7"/>
    <x v="19"/>
    <x v="1"/>
  </r>
  <r>
    <x v="8"/>
    <x v="20"/>
    <x v="1"/>
  </r>
  <r>
    <x v="9"/>
    <x v="21"/>
    <x v="1"/>
  </r>
  <r>
    <x v="10"/>
    <x v="22"/>
    <x v="1"/>
  </r>
  <r>
    <x v="11"/>
    <x v="23"/>
    <x v="1"/>
  </r>
  <r>
    <x v="0"/>
    <x v="24"/>
    <x v="2"/>
  </r>
  <r>
    <x v="1"/>
    <x v="25"/>
    <x v="2"/>
  </r>
  <r>
    <x v="2"/>
    <x v="26"/>
    <x v="2"/>
  </r>
  <r>
    <x v="3"/>
    <x v="27"/>
    <x v="2"/>
  </r>
  <r>
    <x v="4"/>
    <x v="28"/>
    <x v="2"/>
  </r>
  <r>
    <x v="5"/>
    <x v="29"/>
    <x v="2"/>
  </r>
  <r>
    <x v="6"/>
    <x v="29"/>
    <x v="2"/>
  </r>
  <r>
    <x v="7"/>
    <x v="30"/>
    <x v="2"/>
  </r>
  <r>
    <x v="8"/>
    <x v="31"/>
    <x v="2"/>
  </r>
  <r>
    <x v="9"/>
    <x v="32"/>
    <x v="2"/>
  </r>
  <r>
    <x v="10"/>
    <x v="33"/>
    <x v="2"/>
  </r>
  <r>
    <x v="11"/>
    <x v="34"/>
    <x v="2"/>
  </r>
  <r>
    <x v="0"/>
    <x v="35"/>
    <x v="3"/>
  </r>
  <r>
    <x v="1"/>
    <x v="36"/>
    <x v="3"/>
  </r>
  <r>
    <x v="2"/>
    <x v="36"/>
    <x v="3"/>
  </r>
  <r>
    <x v="3"/>
    <x v="37"/>
    <x v="3"/>
  </r>
  <r>
    <x v="4"/>
    <x v="38"/>
    <x v="3"/>
  </r>
  <r>
    <x v="5"/>
    <x v="39"/>
    <x v="3"/>
  </r>
  <r>
    <x v="6"/>
    <x v="40"/>
    <x v="3"/>
  </r>
  <r>
    <x v="7"/>
    <x v="41"/>
    <x v="3"/>
  </r>
  <r>
    <x v="8"/>
    <x v="42"/>
    <x v="3"/>
  </r>
  <r>
    <x v="9"/>
    <x v="42"/>
    <x v="3"/>
  </r>
  <r>
    <x v="10"/>
    <x v="43"/>
    <x v="3"/>
  </r>
  <r>
    <x v="11"/>
    <x v="44"/>
    <x v="3"/>
  </r>
  <r>
    <x v="0"/>
    <x v="45"/>
    <x v="4"/>
  </r>
  <r>
    <x v="1"/>
    <x v="46"/>
    <x v="4"/>
  </r>
  <r>
    <x v="2"/>
    <x v="46"/>
    <x v="4"/>
  </r>
  <r>
    <x v="3"/>
    <x v="47"/>
    <x v="4"/>
  </r>
  <r>
    <x v="4"/>
    <x v="47"/>
    <x v="4"/>
  </r>
  <r>
    <x v="5"/>
    <x v="48"/>
    <x v="4"/>
  </r>
  <r>
    <x v="6"/>
    <x v="48"/>
    <x v="4"/>
  </r>
  <r>
    <x v="7"/>
    <x v="49"/>
    <x v="4"/>
  </r>
  <r>
    <x v="8"/>
    <x v="50"/>
    <x v="4"/>
  </r>
  <r>
    <x v="9"/>
    <x v="51"/>
    <x v="4"/>
  </r>
  <r>
    <x v="10"/>
    <x v="52"/>
    <x v="4"/>
  </r>
  <r>
    <x v="11"/>
    <x v="53"/>
    <x v="4"/>
  </r>
  <r>
    <x v="0"/>
    <x v="54"/>
    <x v="5"/>
  </r>
  <r>
    <x v="1"/>
    <x v="55"/>
    <x v="5"/>
  </r>
  <r>
    <x v="2"/>
    <x v="32"/>
    <x v="5"/>
  </r>
  <r>
    <x v="3"/>
    <x v="56"/>
    <x v="5"/>
  </r>
  <r>
    <x v="4"/>
    <x v="57"/>
    <x v="5"/>
  </r>
  <r>
    <x v="5"/>
    <x v="58"/>
    <x v="5"/>
  </r>
  <r>
    <x v="6"/>
    <x v="58"/>
    <x v="5"/>
  </r>
  <r>
    <x v="7"/>
    <x v="58"/>
    <x v="5"/>
  </r>
  <r>
    <x v="8"/>
    <x v="59"/>
    <x v="5"/>
  </r>
  <r>
    <x v="9"/>
    <x v="60"/>
    <x v="5"/>
  </r>
  <r>
    <x v="10"/>
    <x v="15"/>
    <x v="5"/>
  </r>
  <r>
    <x v="11"/>
    <x v="6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400"/>
    <x v="0"/>
  </r>
  <r>
    <x v="1"/>
    <n v="459"/>
    <x v="0"/>
  </r>
  <r>
    <x v="2"/>
    <n v="500"/>
    <x v="0"/>
  </r>
  <r>
    <x v="3"/>
    <n v="520"/>
    <x v="0"/>
  </r>
  <r>
    <x v="4"/>
    <n v="600"/>
    <x v="0"/>
  </r>
  <r>
    <x v="5"/>
    <n v="524"/>
    <x v="0"/>
  </r>
  <r>
    <x v="6"/>
    <n v="527"/>
    <x v="0"/>
  </r>
  <r>
    <x v="7"/>
    <n v="601"/>
    <x v="0"/>
  </r>
  <r>
    <x v="8"/>
    <n v="588"/>
    <x v="0"/>
  </r>
  <r>
    <x v="9"/>
    <n v="512"/>
    <x v="0"/>
  </r>
  <r>
    <x v="10"/>
    <n v="545"/>
    <x v="0"/>
  </r>
  <r>
    <x v="11"/>
    <n v="599"/>
    <x v="0"/>
  </r>
  <r>
    <x v="0"/>
    <n v="300"/>
    <x v="1"/>
  </r>
  <r>
    <x v="1"/>
    <n v="320"/>
    <x v="1"/>
  </r>
  <r>
    <x v="2"/>
    <n v="315"/>
    <x v="1"/>
  </r>
  <r>
    <x v="3"/>
    <n v="321"/>
    <x v="1"/>
  </r>
  <r>
    <x v="4"/>
    <n v="319"/>
    <x v="1"/>
  </r>
  <r>
    <x v="5"/>
    <n v="327"/>
    <x v="1"/>
  </r>
  <r>
    <x v="6"/>
    <n v="322"/>
    <x v="1"/>
  </r>
  <r>
    <x v="7"/>
    <n v="329"/>
    <x v="1"/>
  </r>
  <r>
    <x v="8"/>
    <n v="335"/>
    <x v="1"/>
  </r>
  <r>
    <x v="9"/>
    <n v="333"/>
    <x v="1"/>
  </r>
  <r>
    <x v="10"/>
    <n v="341"/>
    <x v="1"/>
  </r>
  <r>
    <x v="11"/>
    <n v="329"/>
    <x v="1"/>
  </r>
  <r>
    <x v="0"/>
    <n v="300"/>
    <x v="2"/>
  </r>
  <r>
    <x v="1"/>
    <n v="421"/>
    <x v="2"/>
  </r>
  <r>
    <x v="2"/>
    <n v="395"/>
    <x v="2"/>
  </r>
  <r>
    <x v="3"/>
    <n v="410"/>
    <x v="2"/>
  </r>
  <r>
    <x v="4"/>
    <n v="481"/>
    <x v="2"/>
  </r>
  <r>
    <x v="5"/>
    <n v="608"/>
    <x v="2"/>
  </r>
  <r>
    <x v="6"/>
    <n v="552"/>
    <x v="2"/>
  </r>
  <r>
    <x v="7"/>
    <n v="579"/>
    <x v="2"/>
  </r>
  <r>
    <x v="8"/>
    <n v="575"/>
    <x v="2"/>
  </r>
  <r>
    <x v="9"/>
    <n v="686"/>
    <x v="2"/>
  </r>
  <r>
    <x v="10"/>
    <n v="714"/>
    <x v="2"/>
  </r>
  <r>
    <x v="11"/>
    <n v="84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82BB2-57D0-498B-9A2E-B03794CCA306}" name="PivotTable24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:B15" firstHeaderRow="1" firstDataRow="1" firstDataCol="1"/>
  <pivotFields count="8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>
      <items count="5">
        <item x="0"/>
        <item x="1"/>
        <item x="2"/>
        <item x="3"/>
        <item t="default"/>
      </items>
    </pivotField>
    <pivotField dataField="1" numFmtId="165" showAll="0">
      <items count="13">
        <item x="0"/>
        <item x="1"/>
        <item x="2"/>
        <item x="3"/>
        <item x="6"/>
        <item x="7"/>
        <item x="4"/>
        <item x="5"/>
        <item x="9"/>
        <item x="11"/>
        <item x="8"/>
        <item x="10"/>
        <item t="default"/>
      </items>
    </pivotField>
    <pivotField numFmtId="166" showAll="0"/>
    <pivotField numFmtId="166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# of Impressi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D5A4F-1D4E-404E-A7DE-00D83D9405C0}" name="PivotTable20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2:C35" firstHeaderRow="0" firstDataRow="1" firstDataCol="1"/>
  <pivotFields count="8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>
      <items count="5">
        <item x="0"/>
        <item x="1"/>
        <item x="2"/>
        <item x="3"/>
        <item t="default"/>
      </items>
    </pivotField>
    <pivotField numFmtId="165" showAll="0">
      <items count="13">
        <item x="0"/>
        <item x="1"/>
        <item x="2"/>
        <item x="3"/>
        <item x="6"/>
        <item x="7"/>
        <item x="4"/>
        <item x="5"/>
        <item x="9"/>
        <item x="11"/>
        <item x="8"/>
        <item x="10"/>
        <item t="default"/>
      </items>
    </pivotField>
    <pivotField numFmtId="166" showAll="0"/>
    <pivotField numFmtId="166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of Scans (Actual)" fld="1" baseField="0" baseItem="0"/>
    <dataField name="Sum of # of Scans (Goal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7D972-DD46-4A10-A025-DC6BD8EB0EC9}" name="PivotTable23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2:E86" firstHeaderRow="1" firstDataRow="2" firstDataCol="1"/>
  <pivotFields count="4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nversions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21181-D1CF-4352-AE2F-72EC1631FF7D}" name="PivotTable22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5:H69" firstHeaderRow="1" firstDataRow="2" firstDataCol="1"/>
  <pivotFields count="4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5"/>
        <item x="36"/>
        <item x="37"/>
        <item x="38"/>
        <item x="39"/>
        <item x="40"/>
        <item x="41"/>
        <item x="42"/>
        <item x="43"/>
        <item x="44"/>
        <item x="24"/>
        <item x="25"/>
        <item x="26"/>
        <item x="27"/>
        <item x="28"/>
        <item x="29"/>
        <item x="54"/>
        <item x="30"/>
        <item x="55"/>
        <item x="31"/>
        <item x="32"/>
        <item x="33"/>
        <item x="34"/>
        <item x="56"/>
        <item x="57"/>
        <item x="58"/>
        <item x="59"/>
        <item x="12"/>
        <item x="60"/>
        <item x="13"/>
        <item x="14"/>
        <item x="15"/>
        <item x="61"/>
        <item x="16"/>
        <item x="17"/>
        <item x="18"/>
        <item x="19"/>
        <item x="20"/>
        <item x="21"/>
        <item x="22"/>
        <item x="23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showAll="0">
      <items count="7">
        <item x="0"/>
        <item x="3"/>
        <item x="4"/>
        <item x="5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# of Scans"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47E12-89D2-438C-9671-324A18923883}" name="PivotTable2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8:C51" firstHeaderRow="0" firstDataRow="1" firstDataCol="1"/>
  <pivotFields count="8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>
      <items count="5">
        <item x="0"/>
        <item x="1"/>
        <item x="2"/>
        <item x="3"/>
        <item t="default"/>
      </items>
    </pivotField>
    <pivotField numFmtId="165" showAll="0">
      <items count="13">
        <item x="0"/>
        <item x="1"/>
        <item x="2"/>
        <item x="3"/>
        <item x="6"/>
        <item x="7"/>
        <item x="4"/>
        <item x="5"/>
        <item x="9"/>
        <item x="11"/>
        <item x="8"/>
        <item x="10"/>
        <item t="default"/>
      </items>
    </pivotField>
    <pivotField dataField="1" numFmtId="166" showAll="0"/>
    <pivotField dataField="1" numFmtId="166" showAll="0"/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an Through Rate (Actual)" fld="4" baseField="0" baseItem="0"/>
    <dataField name="Sum of Scan Through Rate (Goal)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96BD6-87F4-426A-A8CB-7EBAF60B7CDE}" name="Table2" displayName="Table2" ref="A1:G14" totalsRowCount="1" headerRowDxfId="29" dataDxfId="28" headerRowCellStyle="Percent" dataCellStyle="Percent">
  <tableColumns count="7">
    <tableColumn id="1" xr3:uid="{C3FA99C4-E48F-4B6A-A02C-D85FA75487B9}" name="Period" dataDxfId="27" totalsRowDxfId="26" dataCellStyle="Percent"/>
    <tableColumn id="2" xr3:uid="{EB19B6B6-DB88-4F75-ACC2-832E233411EE}" name="# of Scans (Actual)" totalsRowFunction="custom" dataDxfId="25" totalsRowDxfId="24" dataCellStyle="Comma">
      <totalsRowFormula>SUM(Table2['# of Scans (Actual)])</totalsRowFormula>
    </tableColumn>
    <tableColumn id="3" xr3:uid="{FBEE0DC3-BA2C-4E61-8A38-AD4804CDB738}" name="# of Scans (Goal)" totalsRowFunction="sum" dataDxfId="23" totalsRowDxfId="22" dataCellStyle="Comma"/>
    <tableColumn id="4" xr3:uid="{0D6C5EE9-AE09-4002-A523-102461C54F66}" name="# of Impressions" totalsRowFunction="sum" dataDxfId="21" totalsRowDxfId="20" dataCellStyle="Comma"/>
    <tableColumn id="5" xr3:uid="{BFB4B7C3-2DD4-49B4-A15E-E7DD5F08E591}" name="Scan Through Rate (Actual)" totalsRowFunction="average" dataDxfId="19" totalsRowDxfId="18" dataCellStyle="Percent">
      <calculatedColumnFormula>B2/D2</calculatedColumnFormula>
    </tableColumn>
    <tableColumn id="6" xr3:uid="{BB5018A4-3181-465F-AEEC-224426A22539}" name="Scan Through Rate (Goal)" totalsRowFunction="average" dataDxfId="17" totalsRowDxfId="16" dataCellStyle="Percent"/>
    <tableColumn id="7" xr3:uid="{FF917D75-142A-4761-BA6F-4F24131846AE}" name="Conversions from QR Landing Pages (Actual)" totalsRowFunction="average" dataDxfId="15" totalsRowDxfId="14" dataCellStyle="Comm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EE41C9-CCBC-4D94-9CC4-51148C8D8383}" name="Table3" displayName="Table3" ref="A17:C89" totalsRowShown="0" headerRowDxfId="13" dataDxfId="12" headerRowCellStyle="Percent" dataCellStyle="Percent">
  <tableColumns count="3">
    <tableColumn id="1" xr3:uid="{75EFA1FC-D8D7-40E6-B1AB-1A9AD306106B}" name="Period" dataDxfId="11" dataCellStyle="Percent"/>
    <tableColumn id="2" xr3:uid="{57A11FA1-91EE-494A-BF4E-5B297B5C8D9B}" name="# of Scans" dataDxfId="10" dataCellStyle="Comma"/>
    <tableColumn id="3" xr3:uid="{27F94E50-7575-4B65-B325-E69BC1C8BBEA}" name="Ad Location" dataDxfId="9" dataCellStyle="Perc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82E63-9205-4FF6-A20B-FCCF693B8246}" name="Table4" displayName="Table4" ref="E17:G53" totalsRowShown="0" headerRowDxfId="8" dataDxfId="7" headerRowCellStyle="Percent" dataCellStyle="Percent">
  <tableColumns count="3">
    <tableColumn id="1" xr3:uid="{7E54D2D8-4C1C-43FC-BB3D-EA6602AF5C79}" name="Period" dataDxfId="6" dataCellStyle="Percent"/>
    <tableColumn id="2" xr3:uid="{919C98A3-9456-406C-ABBE-CF4EC475AE07}" name="Conversions" dataDxfId="5" dataCellStyle="Comma"/>
    <tableColumn id="3" xr3:uid="{237986EA-F088-4AD6-8737-FC3CE4D31A9B}" name="Landing Page" dataDxfId="4" dataCellStyle="Percent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03647-AFDE-4C50-BE52-FD3A7286CC39}" name="Table5" displayName="Table5" ref="A4:H8" totalsRowShown="0">
  <autoFilter ref="A4:H8" xr:uid="{24403647-AFDE-4C50-BE52-FD3A7286CC39}"/>
  <tableColumns count="8">
    <tableColumn id="1" xr3:uid="{BA126C7B-BE34-47CB-B7A1-C6E9DEFCFB1B}" name="Column1"/>
    <tableColumn id="2" xr3:uid="{6EE950F4-60D4-4A6C-AA5C-2A0D98B24AB4}" name="peak month" dataDxfId="3"/>
    <tableColumn id="3" xr3:uid="{AC5A7FC8-3B89-4BFD-96F0-0C0E9C36DF22}" name="month number">
      <calculatedColumnFormula>MONTH(DATEVALUE(Table5[[#This Row],[peak month]]&amp;"1"))</calculatedColumnFormula>
    </tableColumn>
    <tableColumn id="4" xr3:uid="{2BECC3E0-2B7E-4CF9-9EE6-435445231FBB}" name="peak value"/>
    <tableColumn id="5" xr3:uid="{C33A521F-A070-4D59-95A0-5C9E953BEEF0}" name="actual"/>
    <tableColumn id="6" xr3:uid="{7EF0D8DF-9987-47C6-83C7-1021F9E7453E}" name="goal" dataDxfId="2"/>
    <tableColumn id="8" xr3:uid="{A6BAFEAF-59F8-4213-AC6C-F2D2321E33A2}" name="peak value/ ad location" dataDxfId="1">
      <calculatedColumnFormula>MAX('Data Processing'!$B$86:$D$86)</calculatedColumnFormula>
    </tableColumn>
    <tableColumn id="9" xr3:uid="{22863335-C68A-4E0E-BD00-96189FD923E4}" name="location" dataDxfId="0">
      <calculatedColumnFormula>'Data Processing'!$D$73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47A4-B680-449F-9F79-425766AB84CF}">
  <sheetPr>
    <tabColor theme="1" tint="0.499984740745262"/>
  </sheetPr>
  <dimension ref="A1:AH89"/>
  <sheetViews>
    <sheetView zoomScale="60" zoomScaleNormal="60" workbookViewId="0">
      <selection activeCell="M42" sqref="M42"/>
    </sheetView>
  </sheetViews>
  <sheetFormatPr defaultColWidth="9.140625" defaultRowHeight="15" x14ac:dyDescent="0.25"/>
  <cols>
    <col min="1" max="7" width="20.7109375" style="9" customWidth="1"/>
    <col min="8" max="8" width="9.140625" style="6"/>
    <col min="9" max="9" width="13.28515625" style="6" bestFit="1" customWidth="1"/>
    <col min="10" max="10" width="24" style="6" bestFit="1" customWidth="1"/>
    <col min="11" max="11" width="22.42578125" style="6" bestFit="1" customWidth="1"/>
    <col min="12" max="12" width="14" style="6" bestFit="1" customWidth="1"/>
    <col min="13" max="13" width="8" style="6" bestFit="1" customWidth="1"/>
    <col min="14" max="21" width="9" style="6" bestFit="1" customWidth="1"/>
    <col min="22" max="22" width="12.7109375" style="6" bestFit="1" customWidth="1"/>
    <col min="23" max="23" width="15" style="6" bestFit="1" customWidth="1"/>
    <col min="24" max="24" width="10.85546875" style="6" bestFit="1" customWidth="1"/>
    <col min="25" max="25" width="15" style="6" bestFit="1" customWidth="1"/>
    <col min="26" max="26" width="10.85546875" style="6" bestFit="1" customWidth="1"/>
    <col min="27" max="27" width="15" style="6" bestFit="1" customWidth="1"/>
    <col min="28" max="28" width="10.85546875" style="6" bestFit="1" customWidth="1"/>
    <col min="29" max="29" width="15" style="6" bestFit="1" customWidth="1"/>
    <col min="30" max="30" width="10.85546875" style="6" bestFit="1" customWidth="1"/>
    <col min="31" max="31" width="15" style="6" bestFit="1" customWidth="1"/>
    <col min="32" max="32" width="10.85546875" style="6" bestFit="1" customWidth="1"/>
    <col min="33" max="33" width="15" style="6" bestFit="1" customWidth="1"/>
    <col min="34" max="34" width="12.7109375" style="6" bestFit="1" customWidth="1"/>
    <col min="35" max="16384" width="9.140625" style="6"/>
  </cols>
  <sheetData>
    <row r="1" spans="1:3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/>
      <c r="AF1"/>
      <c r="AG1"/>
      <c r="AH1"/>
    </row>
    <row r="2" spans="1:34" x14ac:dyDescent="0.25">
      <c r="A2" s="3">
        <v>42370</v>
      </c>
      <c r="B2" s="4">
        <v>3219</v>
      </c>
      <c r="C2" s="4">
        <v>3000</v>
      </c>
      <c r="D2" s="4">
        <v>78495</v>
      </c>
      <c r="E2" s="5">
        <f>B2/D2</f>
        <v>4.1008981463787501E-2</v>
      </c>
      <c r="F2" s="5">
        <v>0.06</v>
      </c>
      <c r="G2" s="4">
        <v>1000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/>
      <c r="AF2"/>
      <c r="AG2"/>
      <c r="AH2"/>
    </row>
    <row r="3" spans="1:34" x14ac:dyDescent="0.25">
      <c r="A3" s="3">
        <v>42401</v>
      </c>
      <c r="B3" s="4">
        <v>3381</v>
      </c>
      <c r="C3" s="4">
        <v>3500</v>
      </c>
      <c r="D3" s="4">
        <v>80394</v>
      </c>
      <c r="E3" s="5">
        <f>B3/D3</f>
        <v>4.2055377266960223E-2</v>
      </c>
      <c r="F3" s="5">
        <v>0.06</v>
      </c>
      <c r="G3" s="4">
        <v>1200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/>
      <c r="AF3"/>
      <c r="AG3"/>
      <c r="AH3"/>
    </row>
    <row r="4" spans="1:34" x14ac:dyDescent="0.25">
      <c r="A4" s="3">
        <v>42430</v>
      </c>
      <c r="B4" s="4">
        <v>3453</v>
      </c>
      <c r="C4" s="4">
        <v>3500</v>
      </c>
      <c r="D4" s="4">
        <v>93040</v>
      </c>
      <c r="E4" s="5">
        <f>B4/D4</f>
        <v>3.7113069647463456E-2</v>
      </c>
      <c r="F4" s="5">
        <v>0.06</v>
      </c>
      <c r="G4" s="4">
        <v>1210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/>
      <c r="AF4"/>
      <c r="AG4"/>
      <c r="AH4"/>
    </row>
    <row r="5" spans="1:34" x14ac:dyDescent="0.25">
      <c r="A5" s="3">
        <v>42461</v>
      </c>
      <c r="B5" s="4">
        <v>3723</v>
      </c>
      <c r="C5" s="4">
        <v>3500</v>
      </c>
      <c r="D5" s="4">
        <v>96049</v>
      </c>
      <c r="E5" s="5">
        <f t="shared" ref="E5:E13" si="0">B5/D5</f>
        <v>3.876146550198336E-2</v>
      </c>
      <c r="F5" s="5">
        <v>0.06</v>
      </c>
      <c r="G5" s="4">
        <v>1250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/>
      <c r="AF5"/>
      <c r="AG5"/>
      <c r="AH5"/>
    </row>
    <row r="6" spans="1:34" x14ac:dyDescent="0.25">
      <c r="A6" s="3">
        <v>42491</v>
      </c>
      <c r="B6" s="4">
        <v>3791</v>
      </c>
      <c r="C6" s="4">
        <v>4000</v>
      </c>
      <c r="D6" s="4">
        <v>104950</v>
      </c>
      <c r="E6" s="5">
        <f t="shared" si="0"/>
        <v>3.6121962839447352E-2</v>
      </c>
      <c r="F6" s="5">
        <v>0.06</v>
      </c>
      <c r="G6" s="4">
        <v>1400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/>
      <c r="AF6"/>
      <c r="AG6"/>
      <c r="AH6"/>
    </row>
    <row r="7" spans="1:34" x14ac:dyDescent="0.25">
      <c r="A7" s="3">
        <v>42522</v>
      </c>
      <c r="B7" s="4">
        <v>3862</v>
      </c>
      <c r="C7" s="4">
        <v>4000</v>
      </c>
      <c r="D7" s="4">
        <v>123144</v>
      </c>
      <c r="E7" s="5">
        <f t="shared" si="0"/>
        <v>3.1361657896446439E-2</v>
      </c>
      <c r="F7" s="5">
        <v>0.06</v>
      </c>
      <c r="G7" s="4">
        <v>1459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/>
      <c r="AF7"/>
      <c r="AG7"/>
      <c r="AH7"/>
    </row>
    <row r="8" spans="1:34" x14ac:dyDescent="0.25">
      <c r="A8" s="3">
        <v>42552</v>
      </c>
      <c r="B8" s="4">
        <v>3876</v>
      </c>
      <c r="C8" s="4">
        <v>4000</v>
      </c>
      <c r="D8" s="4">
        <v>103940</v>
      </c>
      <c r="E8" s="5">
        <f>B8/D8</f>
        <v>3.7290744660380987E-2</v>
      </c>
      <c r="F8" s="5">
        <v>0.06</v>
      </c>
      <c r="G8" s="4">
        <v>1401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/>
      <c r="AF8"/>
      <c r="AG8"/>
      <c r="AH8"/>
    </row>
    <row r="9" spans="1:34" x14ac:dyDescent="0.25">
      <c r="A9" s="3">
        <v>42583</v>
      </c>
      <c r="B9" s="4">
        <v>4030</v>
      </c>
      <c r="C9" s="4">
        <v>4500</v>
      </c>
      <c r="D9" s="4">
        <v>104059</v>
      </c>
      <c r="E9" s="5">
        <f>B9/D9</f>
        <v>3.8728029291075258E-2</v>
      </c>
      <c r="F9" s="5">
        <v>0.06</v>
      </c>
      <c r="G9" s="4">
        <v>1509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/>
      <c r="AF9"/>
      <c r="AG9"/>
      <c r="AH9"/>
    </row>
    <row r="10" spans="1:34" x14ac:dyDescent="0.25">
      <c r="A10" s="3">
        <v>42614</v>
      </c>
      <c r="B10" s="4">
        <v>4077</v>
      </c>
      <c r="C10" s="4">
        <v>4500</v>
      </c>
      <c r="D10" s="4">
        <v>130455</v>
      </c>
      <c r="E10" s="5">
        <f>B10/D10</f>
        <v>3.1252155915833045E-2</v>
      </c>
      <c r="F10" s="5">
        <v>0.06</v>
      </c>
      <c r="G10" s="4">
        <v>1498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/>
      <c r="AF10"/>
      <c r="AG10"/>
      <c r="AH10"/>
    </row>
    <row r="11" spans="1:34" x14ac:dyDescent="0.25">
      <c r="A11" s="3">
        <v>42644</v>
      </c>
      <c r="B11" s="4">
        <v>4115</v>
      </c>
      <c r="C11" s="4">
        <v>4500</v>
      </c>
      <c r="D11" s="4">
        <v>129405</v>
      </c>
      <c r="E11" s="5">
        <f t="shared" si="0"/>
        <v>3.1799389513542754E-2</v>
      </c>
      <c r="F11" s="5">
        <v>0.06</v>
      </c>
      <c r="G11" s="4">
        <v>1531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/>
      <c r="AF11"/>
      <c r="AG11"/>
      <c r="AH11"/>
    </row>
    <row r="12" spans="1:34" x14ac:dyDescent="0.25">
      <c r="A12" s="3">
        <v>42675</v>
      </c>
      <c r="B12" s="4">
        <v>4167</v>
      </c>
      <c r="C12" s="4">
        <v>4500</v>
      </c>
      <c r="D12" s="4">
        <v>149856</v>
      </c>
      <c r="E12" s="5">
        <f t="shared" si="0"/>
        <v>2.7806694426649584E-2</v>
      </c>
      <c r="F12" s="5">
        <v>0.06</v>
      </c>
      <c r="G12" s="4">
        <v>1600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/>
      <c r="AF12"/>
      <c r="AG12"/>
      <c r="AH12"/>
    </row>
    <row r="13" spans="1:34" x14ac:dyDescent="0.25">
      <c r="A13" s="3">
        <v>42705</v>
      </c>
      <c r="B13" s="4">
        <v>4282</v>
      </c>
      <c r="C13" s="4">
        <v>4500</v>
      </c>
      <c r="D13" s="4">
        <v>129450</v>
      </c>
      <c r="E13" s="5">
        <f t="shared" si="0"/>
        <v>3.3078408651989188E-2</v>
      </c>
      <c r="F13" s="5">
        <v>0.06</v>
      </c>
      <c r="G13" s="4">
        <v>1775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/>
      <c r="AF13"/>
      <c r="AG13"/>
      <c r="AH13"/>
    </row>
    <row r="14" spans="1:34" x14ac:dyDescent="0.25">
      <c r="A14" s="11"/>
      <c r="B14" s="57">
        <f>SUM(Table2['# of Scans (Actual)])</f>
        <v>45976</v>
      </c>
      <c r="C14" s="57">
        <f>SUBTOTAL(109,Table2['# of Scans (Goal)])</f>
        <v>48000</v>
      </c>
      <c r="D14" s="57">
        <f>SUBTOTAL(109,Table2['# of Impressions])</f>
        <v>1323237</v>
      </c>
      <c r="E14" s="58">
        <f>SUBTOTAL(101,Table2[Scan Through Rate (Actual)])</f>
        <v>3.5531494756296592E-2</v>
      </c>
      <c r="F14" s="58">
        <f>SUBTOTAL(101,Table2[Scan Through Rate (Goal)])</f>
        <v>6.0000000000000019E-2</v>
      </c>
      <c r="G14" s="10">
        <f>SUBTOTAL(101,Table2[Conversions from QR Landing Pages (Actual)])</f>
        <v>1402.75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/>
      <c r="AF14"/>
      <c r="AG14"/>
      <c r="AH14"/>
    </row>
    <row r="15" spans="1:34" s="2" customFormat="1" x14ac:dyDescent="0.25"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/>
      <c r="AF15"/>
      <c r="AG15"/>
      <c r="AH15"/>
    </row>
    <row r="16" spans="1:34" x14ac:dyDescent="0.25"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/>
      <c r="AF16"/>
      <c r="AG16"/>
      <c r="AH16"/>
    </row>
    <row r="17" spans="1:34" x14ac:dyDescent="0.25">
      <c r="A17" s="1" t="s">
        <v>0</v>
      </c>
      <c r="B17" s="1" t="s">
        <v>7</v>
      </c>
      <c r="C17" s="1" t="s">
        <v>8</v>
      </c>
      <c r="D17" s="7"/>
      <c r="E17" s="1" t="s">
        <v>0</v>
      </c>
      <c r="F17" s="1" t="s">
        <v>9</v>
      </c>
      <c r="G17" s="1" t="s">
        <v>10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/>
      <c r="AF17"/>
      <c r="AG17"/>
      <c r="AH17"/>
    </row>
    <row r="18" spans="1:34" x14ac:dyDescent="0.25">
      <c r="A18" s="3">
        <v>42370</v>
      </c>
      <c r="B18" s="4">
        <v>103</v>
      </c>
      <c r="C18" s="8" t="s">
        <v>11</v>
      </c>
      <c r="E18" s="3">
        <v>42370</v>
      </c>
      <c r="F18" s="4">
        <v>400</v>
      </c>
      <c r="G18" s="8" t="s">
        <v>12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/>
      <c r="AF18"/>
      <c r="AG18"/>
      <c r="AH18"/>
    </row>
    <row r="19" spans="1:34" x14ac:dyDescent="0.25">
      <c r="A19" s="3">
        <v>42401</v>
      </c>
      <c r="B19" s="4">
        <v>106</v>
      </c>
      <c r="C19" s="8" t="s">
        <v>11</v>
      </c>
      <c r="E19" s="3">
        <v>42401</v>
      </c>
      <c r="F19" s="4">
        <v>459</v>
      </c>
      <c r="G19" s="8" t="s">
        <v>12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/>
      <c r="AF19"/>
      <c r="AG19"/>
      <c r="AH19"/>
    </row>
    <row r="20" spans="1:34" x14ac:dyDescent="0.25">
      <c r="A20" s="3">
        <v>42430</v>
      </c>
      <c r="B20" s="4">
        <v>109</v>
      </c>
      <c r="C20" s="8" t="s">
        <v>11</v>
      </c>
      <c r="E20" s="3">
        <v>42430</v>
      </c>
      <c r="F20" s="4">
        <v>500</v>
      </c>
      <c r="G20" s="8" t="s">
        <v>12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/>
      <c r="AF20"/>
      <c r="AG20"/>
      <c r="AH20"/>
    </row>
    <row r="21" spans="1:34" x14ac:dyDescent="0.25">
      <c r="A21" s="3">
        <v>42461</v>
      </c>
      <c r="B21" s="4">
        <v>112</v>
      </c>
      <c r="C21" s="8" t="s">
        <v>11</v>
      </c>
      <c r="E21" s="3">
        <v>42461</v>
      </c>
      <c r="F21" s="4">
        <v>520</v>
      </c>
      <c r="G21" s="8" t="s">
        <v>12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/>
      <c r="AF21"/>
      <c r="AG21"/>
      <c r="AH21"/>
    </row>
    <row r="22" spans="1:34" x14ac:dyDescent="0.25">
      <c r="A22" s="3">
        <v>42491</v>
      </c>
      <c r="B22" s="4">
        <v>115</v>
      </c>
      <c r="C22" s="8" t="s">
        <v>11</v>
      </c>
      <c r="E22" s="3">
        <v>42491</v>
      </c>
      <c r="F22" s="4">
        <v>600</v>
      </c>
      <c r="G22" s="8" t="s">
        <v>12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/>
      <c r="AF22"/>
      <c r="AG22"/>
      <c r="AH22"/>
    </row>
    <row r="23" spans="1:34" x14ac:dyDescent="0.25">
      <c r="A23" s="3">
        <v>42522</v>
      </c>
      <c r="B23" s="4">
        <v>118</v>
      </c>
      <c r="C23" s="8" t="s">
        <v>11</v>
      </c>
      <c r="E23" s="3">
        <v>42522</v>
      </c>
      <c r="F23" s="4">
        <v>524</v>
      </c>
      <c r="G23" s="8" t="s">
        <v>12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/>
      <c r="AF23"/>
      <c r="AG23"/>
      <c r="AH23"/>
    </row>
    <row r="24" spans="1:34" x14ac:dyDescent="0.25">
      <c r="A24" s="3">
        <v>42552</v>
      </c>
      <c r="B24" s="4">
        <v>121</v>
      </c>
      <c r="C24" s="8" t="s">
        <v>11</v>
      </c>
      <c r="E24" s="3">
        <v>42552</v>
      </c>
      <c r="F24" s="4">
        <v>527</v>
      </c>
      <c r="G24" s="8" t="s">
        <v>12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/>
      <c r="AF24"/>
      <c r="AG24"/>
      <c r="AH24"/>
    </row>
    <row r="25" spans="1:34" ht="15.75" thickBot="1" x14ac:dyDescent="0.3">
      <c r="A25" s="3">
        <v>42583</v>
      </c>
      <c r="B25" s="4">
        <v>124</v>
      </c>
      <c r="C25" s="8" t="s">
        <v>11</v>
      </c>
      <c r="E25" s="3">
        <v>42583</v>
      </c>
      <c r="F25" s="4">
        <v>601</v>
      </c>
      <c r="G25" s="8" t="s">
        <v>12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/>
      <c r="AF25"/>
      <c r="AG25"/>
      <c r="AH25"/>
    </row>
    <row r="26" spans="1:34" x14ac:dyDescent="0.25">
      <c r="A26" s="3">
        <v>42614</v>
      </c>
      <c r="B26" s="4">
        <v>127</v>
      </c>
      <c r="C26" s="8" t="s">
        <v>11</v>
      </c>
      <c r="E26" s="3">
        <v>42614</v>
      </c>
      <c r="F26" s="4">
        <v>588</v>
      </c>
      <c r="G26" s="8" t="s">
        <v>12</v>
      </c>
      <c r="I26" s="14"/>
      <c r="J26" s="42" t="s">
        <v>26</v>
      </c>
      <c r="K26" s="43" t="s">
        <v>27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/>
      <c r="AF26"/>
      <c r="AG26"/>
      <c r="AH26"/>
    </row>
    <row r="27" spans="1:34" x14ac:dyDescent="0.25">
      <c r="A27" s="3">
        <v>42644</v>
      </c>
      <c r="B27" s="4">
        <v>130</v>
      </c>
      <c r="C27" s="8" t="s">
        <v>11</v>
      </c>
      <c r="E27" s="3">
        <v>42644</v>
      </c>
      <c r="F27" s="4">
        <v>512</v>
      </c>
      <c r="G27" s="8" t="s">
        <v>12</v>
      </c>
      <c r="I27" s="14"/>
      <c r="J27" s="39" t="s">
        <v>11</v>
      </c>
      <c r="K27" s="33">
        <f>SUMIF(Table3[Ad Location],$J27,Table3['# of Scans])</f>
        <v>1434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/>
      <c r="AF27"/>
      <c r="AG27"/>
      <c r="AH27"/>
    </row>
    <row r="28" spans="1:34" x14ac:dyDescent="0.25">
      <c r="A28" s="3">
        <v>42675</v>
      </c>
      <c r="B28" s="4">
        <v>133</v>
      </c>
      <c r="C28" s="8" t="s">
        <v>11</v>
      </c>
      <c r="E28" s="3">
        <v>42675</v>
      </c>
      <c r="F28" s="4">
        <v>545</v>
      </c>
      <c r="G28" s="8" t="s">
        <v>12</v>
      </c>
      <c r="I28" s="14"/>
      <c r="J28" s="39" t="s">
        <v>13</v>
      </c>
      <c r="K28" s="33">
        <f>SUMIF(Table3[Ad Location],$J28,Table3['# of Scans])</f>
        <v>9792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/>
      <c r="AF28"/>
      <c r="AG28"/>
      <c r="AH28"/>
    </row>
    <row r="29" spans="1:34" x14ac:dyDescent="0.25">
      <c r="A29" s="3">
        <v>42705</v>
      </c>
      <c r="B29" s="4">
        <v>136</v>
      </c>
      <c r="C29" s="8" t="s">
        <v>11</v>
      </c>
      <c r="E29" s="3">
        <v>42705</v>
      </c>
      <c r="F29" s="4">
        <v>599</v>
      </c>
      <c r="G29" s="8" t="s">
        <v>12</v>
      </c>
      <c r="J29" s="40" t="s">
        <v>15</v>
      </c>
      <c r="K29" s="33">
        <f>SUMIF(Table3[Ad Location],$J29,Table3['# of Scans])</f>
        <v>7212</v>
      </c>
    </row>
    <row r="30" spans="1:34" x14ac:dyDescent="0.25">
      <c r="A30" s="3">
        <v>42370</v>
      </c>
      <c r="B30" s="4">
        <v>783</v>
      </c>
      <c r="C30" s="8" t="s">
        <v>13</v>
      </c>
      <c r="E30" s="3">
        <v>42370</v>
      </c>
      <c r="F30" s="4">
        <v>300</v>
      </c>
      <c r="G30" s="8" t="s">
        <v>14</v>
      </c>
      <c r="J30" s="40" t="s">
        <v>17</v>
      </c>
      <c r="K30" s="33">
        <f>SUMIF(Table3[Ad Location],$J30,Table3['# of Scans])</f>
        <v>3385</v>
      </c>
    </row>
    <row r="31" spans="1:34" x14ac:dyDescent="0.25">
      <c r="A31" s="3">
        <v>42401</v>
      </c>
      <c r="B31" s="4">
        <v>789</v>
      </c>
      <c r="C31" s="8" t="s">
        <v>13</v>
      </c>
      <c r="E31" s="3">
        <v>42401</v>
      </c>
      <c r="F31" s="4">
        <v>320</v>
      </c>
      <c r="G31" s="8" t="s">
        <v>14</v>
      </c>
      <c r="J31" s="40" t="s">
        <v>18</v>
      </c>
      <c r="K31" s="33">
        <f>SUMIF(Table3[Ad Location],$J31,Table3['# of Scans])</f>
        <v>15416</v>
      </c>
    </row>
    <row r="32" spans="1:34" ht="15.75" thickBot="1" x14ac:dyDescent="0.3">
      <c r="A32" s="3">
        <v>42430</v>
      </c>
      <c r="B32" s="4">
        <v>795</v>
      </c>
      <c r="C32" s="8" t="s">
        <v>13</v>
      </c>
      <c r="E32" s="3">
        <v>42430</v>
      </c>
      <c r="F32" s="4">
        <v>315</v>
      </c>
      <c r="G32" s="8" t="s">
        <v>14</v>
      </c>
      <c r="J32" s="41" t="s">
        <v>19</v>
      </c>
      <c r="K32" s="34">
        <f>SUMIF(Table3[Ad Location],$J32,Table3['# of Scans])</f>
        <v>8737</v>
      </c>
    </row>
    <row r="33" spans="1:13" ht="15.75" thickBot="1" x14ac:dyDescent="0.3">
      <c r="A33" s="3">
        <v>42461</v>
      </c>
      <c r="B33" s="4">
        <v>801</v>
      </c>
      <c r="C33" s="8" t="s">
        <v>13</v>
      </c>
      <c r="E33" s="3">
        <v>42461</v>
      </c>
      <c r="F33" s="4">
        <v>321</v>
      </c>
      <c r="G33" s="8" t="s">
        <v>14</v>
      </c>
    </row>
    <row r="34" spans="1:13" x14ac:dyDescent="0.25">
      <c r="A34" s="3">
        <v>42491</v>
      </c>
      <c r="B34" s="4">
        <v>807</v>
      </c>
      <c r="C34" s="8" t="s">
        <v>13</v>
      </c>
      <c r="E34" s="3">
        <v>42491</v>
      </c>
      <c r="F34" s="4">
        <v>319</v>
      </c>
      <c r="G34" s="8" t="s">
        <v>14</v>
      </c>
      <c r="J34" s="47" t="s">
        <v>21</v>
      </c>
      <c r="K34" s="48"/>
    </row>
    <row r="35" spans="1:13" x14ac:dyDescent="0.25">
      <c r="A35" s="3">
        <v>42522</v>
      </c>
      <c r="B35" s="4">
        <v>813</v>
      </c>
      <c r="C35" s="8" t="s">
        <v>13</v>
      </c>
      <c r="E35" s="3">
        <v>42522</v>
      </c>
      <c r="F35" s="4">
        <v>327</v>
      </c>
      <c r="G35" s="8" t="s">
        <v>14</v>
      </c>
      <c r="J35" s="40" t="s">
        <v>28</v>
      </c>
      <c r="K35" s="45">
        <f>Table2[[#Totals],['# of Scans (Actual)]]</f>
        <v>45976</v>
      </c>
      <c r="L35" s="44">
        <f>K36-K35</f>
        <v>2024</v>
      </c>
      <c r="M35" s="86">
        <f>K35/K36</f>
        <v>0.95783333333333331</v>
      </c>
    </row>
    <row r="36" spans="1:13" ht="15.75" thickBot="1" x14ac:dyDescent="0.3">
      <c r="A36" s="3">
        <v>42552</v>
      </c>
      <c r="B36" s="4">
        <v>819</v>
      </c>
      <c r="C36" s="8" t="s">
        <v>13</v>
      </c>
      <c r="E36" s="3">
        <v>42552</v>
      </c>
      <c r="F36" s="4">
        <v>322</v>
      </c>
      <c r="G36" s="8" t="s">
        <v>14</v>
      </c>
      <c r="J36" s="41" t="s">
        <v>29</v>
      </c>
      <c r="K36" s="46">
        <f>Table2[[#Totals],['# of Scans (Goal)]]</f>
        <v>48000</v>
      </c>
      <c r="L36" s="44">
        <f>K36</f>
        <v>48000</v>
      </c>
      <c r="M36" s="46">
        <f>Table2[[#Totals],['# of Scans (Goal)]]</f>
        <v>48000</v>
      </c>
    </row>
    <row r="37" spans="1:13" ht="15.75" thickBot="1" x14ac:dyDescent="0.3">
      <c r="A37" s="3">
        <v>42583</v>
      </c>
      <c r="B37" s="4">
        <v>825</v>
      </c>
      <c r="C37" s="8" t="s">
        <v>13</v>
      </c>
      <c r="E37" s="3">
        <v>42583</v>
      </c>
      <c r="F37" s="4">
        <v>329</v>
      </c>
      <c r="G37" s="8" t="s">
        <v>14</v>
      </c>
    </row>
    <row r="38" spans="1:13" x14ac:dyDescent="0.25">
      <c r="A38" s="3">
        <v>42614</v>
      </c>
      <c r="B38" s="4">
        <v>831</v>
      </c>
      <c r="C38" s="8" t="s">
        <v>13</v>
      </c>
      <c r="E38" s="3">
        <v>42614</v>
      </c>
      <c r="F38" s="4">
        <v>335</v>
      </c>
      <c r="G38" s="8" t="s">
        <v>14</v>
      </c>
      <c r="J38" s="47" t="s">
        <v>9</v>
      </c>
      <c r="K38" s="48"/>
    </row>
    <row r="39" spans="1:13" x14ac:dyDescent="0.25">
      <c r="A39" s="3">
        <v>42644</v>
      </c>
      <c r="B39" s="4">
        <v>837</v>
      </c>
      <c r="C39" s="8" t="s">
        <v>13</v>
      </c>
      <c r="E39" s="3">
        <v>42644</v>
      </c>
      <c r="F39" s="4">
        <v>333</v>
      </c>
      <c r="G39" s="8" t="s">
        <v>14</v>
      </c>
      <c r="J39" s="40" t="s">
        <v>28</v>
      </c>
      <c r="K39" s="49">
        <f>Table2[[#Totals],[Scan Through Rate (Actual)]]</f>
        <v>3.5531494756296592E-2</v>
      </c>
    </row>
    <row r="40" spans="1:13" ht="15.75" thickBot="1" x14ac:dyDescent="0.3">
      <c r="A40" s="3">
        <v>42675</v>
      </c>
      <c r="B40" s="4">
        <v>843</v>
      </c>
      <c r="C40" s="8" t="s">
        <v>13</v>
      </c>
      <c r="E40" s="3">
        <v>42675</v>
      </c>
      <c r="F40" s="4">
        <v>341</v>
      </c>
      <c r="G40" s="8" t="s">
        <v>14</v>
      </c>
      <c r="J40" s="41" t="s">
        <v>29</v>
      </c>
      <c r="K40" s="50">
        <f>Table2[[#Totals],[Scan Through Rate (Goal)]]</f>
        <v>6.0000000000000019E-2</v>
      </c>
    </row>
    <row r="41" spans="1:13" x14ac:dyDescent="0.25">
      <c r="A41" s="3">
        <v>42705</v>
      </c>
      <c r="B41" s="4">
        <v>849</v>
      </c>
      <c r="C41" s="8" t="s">
        <v>13</v>
      </c>
      <c r="E41" s="3">
        <v>42705</v>
      </c>
      <c r="F41" s="4">
        <v>329</v>
      </c>
      <c r="G41" s="8" t="s">
        <v>14</v>
      </c>
    </row>
    <row r="42" spans="1:13" x14ac:dyDescent="0.25">
      <c r="A42" s="3">
        <v>42370</v>
      </c>
      <c r="B42" s="4">
        <v>513</v>
      </c>
      <c r="C42" s="8" t="s">
        <v>15</v>
      </c>
      <c r="E42" s="3">
        <v>42370</v>
      </c>
      <c r="F42" s="4">
        <v>300</v>
      </c>
      <c r="G42" s="8" t="s">
        <v>16</v>
      </c>
    </row>
    <row r="43" spans="1:13" x14ac:dyDescent="0.25">
      <c r="A43" s="3">
        <v>42401</v>
      </c>
      <c r="B43" s="4">
        <v>516</v>
      </c>
      <c r="C43" s="8" t="s">
        <v>15</v>
      </c>
      <c r="E43" s="3">
        <v>42401</v>
      </c>
      <c r="F43" s="4">
        <v>421</v>
      </c>
      <c r="G43" s="8" t="s">
        <v>16</v>
      </c>
    </row>
    <row r="44" spans="1:13" x14ac:dyDescent="0.25">
      <c r="A44" s="3">
        <v>42430</v>
      </c>
      <c r="B44" s="4">
        <v>569</v>
      </c>
      <c r="C44" s="8" t="s">
        <v>15</v>
      </c>
      <c r="E44" s="3">
        <v>42430</v>
      </c>
      <c r="F44" s="4">
        <v>395</v>
      </c>
      <c r="G44" s="8" t="s">
        <v>16</v>
      </c>
    </row>
    <row r="45" spans="1:13" x14ac:dyDescent="0.25">
      <c r="A45" s="3">
        <v>42461</v>
      </c>
      <c r="B45" s="4">
        <v>580</v>
      </c>
      <c r="C45" s="8" t="s">
        <v>15</v>
      </c>
      <c r="E45" s="3">
        <v>42461</v>
      </c>
      <c r="F45" s="4">
        <v>410</v>
      </c>
      <c r="G45" s="8" t="s">
        <v>16</v>
      </c>
    </row>
    <row r="46" spans="1:13" x14ac:dyDescent="0.25">
      <c r="A46" s="3">
        <v>42491</v>
      </c>
      <c r="B46" s="4">
        <v>609</v>
      </c>
      <c r="C46" s="8" t="s">
        <v>15</v>
      </c>
      <c r="E46" s="3">
        <v>42491</v>
      </c>
      <c r="F46" s="4">
        <v>481</v>
      </c>
      <c r="G46" s="8" t="s">
        <v>16</v>
      </c>
    </row>
    <row r="47" spans="1:13" x14ac:dyDescent="0.25">
      <c r="A47" s="3">
        <v>42522</v>
      </c>
      <c r="B47" s="4">
        <v>610</v>
      </c>
      <c r="C47" s="8" t="s">
        <v>15</v>
      </c>
      <c r="E47" s="3">
        <v>42522</v>
      </c>
      <c r="F47" s="4">
        <v>608</v>
      </c>
      <c r="G47" s="8" t="s">
        <v>16</v>
      </c>
    </row>
    <row r="48" spans="1:13" x14ac:dyDescent="0.25">
      <c r="A48" s="3">
        <v>42552</v>
      </c>
      <c r="B48" s="4">
        <v>610</v>
      </c>
      <c r="C48" s="8" t="s">
        <v>15</v>
      </c>
      <c r="E48" s="3">
        <v>42552</v>
      </c>
      <c r="F48" s="4">
        <v>552</v>
      </c>
      <c r="G48" s="8" t="s">
        <v>16</v>
      </c>
    </row>
    <row r="49" spans="1:7" x14ac:dyDescent="0.25">
      <c r="A49" s="3">
        <v>42583</v>
      </c>
      <c r="B49" s="4">
        <v>625</v>
      </c>
      <c r="C49" s="8" t="s">
        <v>15</v>
      </c>
      <c r="E49" s="3">
        <v>42583</v>
      </c>
      <c r="F49" s="4">
        <v>579</v>
      </c>
      <c r="G49" s="8" t="s">
        <v>16</v>
      </c>
    </row>
    <row r="50" spans="1:7" x14ac:dyDescent="0.25">
      <c r="A50" s="3">
        <v>42614</v>
      </c>
      <c r="B50" s="4">
        <v>635</v>
      </c>
      <c r="C50" s="8" t="s">
        <v>15</v>
      </c>
      <c r="E50" s="3">
        <v>42614</v>
      </c>
      <c r="F50" s="4">
        <v>575</v>
      </c>
      <c r="G50" s="8" t="s">
        <v>16</v>
      </c>
    </row>
    <row r="51" spans="1:7" x14ac:dyDescent="0.25">
      <c r="A51" s="3">
        <v>42644</v>
      </c>
      <c r="B51" s="4">
        <v>640</v>
      </c>
      <c r="C51" s="8" t="s">
        <v>15</v>
      </c>
      <c r="E51" s="3">
        <v>42644</v>
      </c>
      <c r="F51" s="4">
        <v>686</v>
      </c>
      <c r="G51" s="8" t="s">
        <v>16</v>
      </c>
    </row>
    <row r="52" spans="1:7" x14ac:dyDescent="0.25">
      <c r="A52" s="3">
        <v>42675</v>
      </c>
      <c r="B52" s="4">
        <v>650</v>
      </c>
      <c r="C52" s="8" t="s">
        <v>15</v>
      </c>
      <c r="E52" s="3">
        <v>42675</v>
      </c>
      <c r="F52" s="4">
        <v>714</v>
      </c>
      <c r="G52" s="8" t="s">
        <v>16</v>
      </c>
    </row>
    <row r="53" spans="1:7" x14ac:dyDescent="0.25">
      <c r="A53" s="3">
        <v>42705</v>
      </c>
      <c r="B53" s="4">
        <v>655</v>
      </c>
      <c r="C53" s="8" t="s">
        <v>15</v>
      </c>
      <c r="E53" s="3">
        <v>42705</v>
      </c>
      <c r="F53" s="4">
        <v>847</v>
      </c>
      <c r="G53" s="8" t="s">
        <v>16</v>
      </c>
    </row>
    <row r="54" spans="1:7" x14ac:dyDescent="0.25">
      <c r="A54" s="3">
        <v>42370</v>
      </c>
      <c r="B54" s="4">
        <v>200</v>
      </c>
      <c r="C54" s="8" t="s">
        <v>17</v>
      </c>
    </row>
    <row r="55" spans="1:7" x14ac:dyDescent="0.25">
      <c r="A55" s="3">
        <v>42401</v>
      </c>
      <c r="B55" s="4">
        <v>240</v>
      </c>
      <c r="C55" s="8" t="s">
        <v>17</v>
      </c>
    </row>
    <row r="56" spans="1:7" x14ac:dyDescent="0.25">
      <c r="A56" s="3">
        <v>42430</v>
      </c>
      <c r="B56" s="4">
        <v>240</v>
      </c>
      <c r="C56" s="8" t="s">
        <v>17</v>
      </c>
    </row>
    <row r="57" spans="1:7" x14ac:dyDescent="0.25">
      <c r="A57" s="3">
        <v>42461</v>
      </c>
      <c r="B57" s="4">
        <v>280</v>
      </c>
      <c r="C57" s="8" t="s">
        <v>17</v>
      </c>
    </row>
    <row r="58" spans="1:7" x14ac:dyDescent="0.25">
      <c r="A58" s="3">
        <v>42491</v>
      </c>
      <c r="B58" s="4">
        <v>285</v>
      </c>
      <c r="C58" s="8" t="s">
        <v>17</v>
      </c>
    </row>
    <row r="59" spans="1:7" x14ac:dyDescent="0.25">
      <c r="A59" s="3">
        <v>42522</v>
      </c>
      <c r="B59" s="4">
        <v>290</v>
      </c>
      <c r="C59" s="8" t="s">
        <v>17</v>
      </c>
    </row>
    <row r="60" spans="1:7" x14ac:dyDescent="0.25">
      <c r="A60" s="3">
        <v>42552</v>
      </c>
      <c r="B60" s="4">
        <v>295</v>
      </c>
      <c r="C60" s="8" t="s">
        <v>17</v>
      </c>
    </row>
    <row r="61" spans="1:7" x14ac:dyDescent="0.25">
      <c r="A61" s="3">
        <v>42583</v>
      </c>
      <c r="B61" s="4">
        <v>300</v>
      </c>
      <c r="C61" s="8" t="s">
        <v>17</v>
      </c>
    </row>
    <row r="62" spans="1:7" x14ac:dyDescent="0.25">
      <c r="A62" s="3">
        <v>42614</v>
      </c>
      <c r="B62" s="4">
        <v>310</v>
      </c>
      <c r="C62" s="8" t="s">
        <v>17</v>
      </c>
    </row>
    <row r="63" spans="1:7" x14ac:dyDescent="0.25">
      <c r="A63" s="3">
        <v>42644</v>
      </c>
      <c r="B63" s="4">
        <v>310</v>
      </c>
      <c r="C63" s="8" t="s">
        <v>17</v>
      </c>
    </row>
    <row r="64" spans="1:7" x14ac:dyDescent="0.25">
      <c r="A64" s="3">
        <v>42675</v>
      </c>
      <c r="B64" s="4">
        <v>315</v>
      </c>
      <c r="C64" s="8" t="s">
        <v>17</v>
      </c>
    </row>
    <row r="65" spans="1:3" x14ac:dyDescent="0.25">
      <c r="A65" s="3">
        <v>42705</v>
      </c>
      <c r="B65" s="4">
        <v>320</v>
      </c>
      <c r="C65" s="8" t="s">
        <v>17</v>
      </c>
    </row>
    <row r="66" spans="1:3" x14ac:dyDescent="0.25">
      <c r="A66" s="3">
        <v>42370</v>
      </c>
      <c r="B66" s="4">
        <v>1000</v>
      </c>
      <c r="C66" s="8" t="s">
        <v>18</v>
      </c>
    </row>
    <row r="67" spans="1:3" x14ac:dyDescent="0.25">
      <c r="A67" s="3">
        <v>42401</v>
      </c>
      <c r="B67" s="4">
        <v>1100</v>
      </c>
      <c r="C67" s="8" t="s">
        <v>18</v>
      </c>
    </row>
    <row r="68" spans="1:3" x14ac:dyDescent="0.25">
      <c r="A68" s="3">
        <v>42430</v>
      </c>
      <c r="B68" s="4">
        <v>1100</v>
      </c>
      <c r="C68" s="8" t="s">
        <v>18</v>
      </c>
    </row>
    <row r="69" spans="1:3" x14ac:dyDescent="0.25">
      <c r="A69" s="3">
        <v>42461</v>
      </c>
      <c r="B69" s="4">
        <v>1250</v>
      </c>
      <c r="C69" s="8" t="s">
        <v>18</v>
      </c>
    </row>
    <row r="70" spans="1:3" x14ac:dyDescent="0.25">
      <c r="A70" s="3">
        <v>42491</v>
      </c>
      <c r="B70" s="4">
        <v>1250</v>
      </c>
      <c r="C70" s="8" t="s">
        <v>18</v>
      </c>
    </row>
    <row r="71" spans="1:3" x14ac:dyDescent="0.25">
      <c r="A71" s="3">
        <v>42522</v>
      </c>
      <c r="B71" s="4">
        <v>1275</v>
      </c>
      <c r="C71" s="8" t="s">
        <v>18</v>
      </c>
    </row>
    <row r="72" spans="1:3" x14ac:dyDescent="0.25">
      <c r="A72" s="3">
        <v>42552</v>
      </c>
      <c r="B72" s="4">
        <v>1275</v>
      </c>
      <c r="C72" s="8" t="s">
        <v>18</v>
      </c>
    </row>
    <row r="73" spans="1:3" x14ac:dyDescent="0.25">
      <c r="A73" s="3">
        <v>42583</v>
      </c>
      <c r="B73" s="4">
        <v>1400</v>
      </c>
      <c r="C73" s="8" t="s">
        <v>18</v>
      </c>
    </row>
    <row r="74" spans="1:3" x14ac:dyDescent="0.25">
      <c r="A74" s="3">
        <v>42614</v>
      </c>
      <c r="B74" s="4">
        <v>1410</v>
      </c>
      <c r="C74" s="8" t="s">
        <v>18</v>
      </c>
    </row>
    <row r="75" spans="1:3" x14ac:dyDescent="0.25">
      <c r="A75" s="3">
        <v>42644</v>
      </c>
      <c r="B75" s="4">
        <v>1411</v>
      </c>
      <c r="C75" s="8" t="s">
        <v>18</v>
      </c>
    </row>
    <row r="76" spans="1:3" x14ac:dyDescent="0.25">
      <c r="A76" s="3">
        <v>42675</v>
      </c>
      <c r="B76" s="4">
        <v>1425</v>
      </c>
      <c r="C76" s="8" t="s">
        <v>18</v>
      </c>
    </row>
    <row r="77" spans="1:3" x14ac:dyDescent="0.25">
      <c r="A77" s="3">
        <v>42705</v>
      </c>
      <c r="B77" s="4">
        <v>1520</v>
      </c>
      <c r="C77" s="8" t="s">
        <v>18</v>
      </c>
    </row>
    <row r="78" spans="1:3" x14ac:dyDescent="0.25">
      <c r="A78" s="3">
        <v>42370</v>
      </c>
      <c r="B78" s="4">
        <v>620</v>
      </c>
      <c r="C78" s="8" t="s">
        <v>19</v>
      </c>
    </row>
    <row r="79" spans="1:3" x14ac:dyDescent="0.25">
      <c r="A79" s="3">
        <v>42401</v>
      </c>
      <c r="B79" s="4">
        <v>630</v>
      </c>
      <c r="C79" s="8" t="s">
        <v>19</v>
      </c>
    </row>
    <row r="80" spans="1:3" x14ac:dyDescent="0.25">
      <c r="A80" s="3">
        <v>42430</v>
      </c>
      <c r="B80" s="4">
        <v>640</v>
      </c>
      <c r="C80" s="8" t="s">
        <v>19</v>
      </c>
    </row>
    <row r="81" spans="1:3" x14ac:dyDescent="0.25">
      <c r="A81" s="3">
        <v>42461</v>
      </c>
      <c r="B81" s="4">
        <v>700</v>
      </c>
      <c r="C81" s="8" t="s">
        <v>19</v>
      </c>
    </row>
    <row r="82" spans="1:3" x14ac:dyDescent="0.25">
      <c r="A82" s="3">
        <v>42491</v>
      </c>
      <c r="B82" s="4">
        <v>725</v>
      </c>
      <c r="C82" s="8" t="s">
        <v>19</v>
      </c>
    </row>
    <row r="83" spans="1:3" x14ac:dyDescent="0.25">
      <c r="A83" s="3">
        <v>42522</v>
      </c>
      <c r="B83" s="4">
        <v>756</v>
      </c>
      <c r="C83" s="8" t="s">
        <v>19</v>
      </c>
    </row>
    <row r="84" spans="1:3" x14ac:dyDescent="0.25">
      <c r="A84" s="3">
        <v>42552</v>
      </c>
      <c r="B84" s="4">
        <v>756</v>
      </c>
      <c r="C84" s="8" t="s">
        <v>19</v>
      </c>
    </row>
    <row r="85" spans="1:3" x14ac:dyDescent="0.25">
      <c r="A85" s="3">
        <v>42583</v>
      </c>
      <c r="B85" s="4">
        <v>756</v>
      </c>
      <c r="C85" s="8" t="s">
        <v>19</v>
      </c>
    </row>
    <row r="86" spans="1:3" x14ac:dyDescent="0.25">
      <c r="A86" s="3">
        <v>42614</v>
      </c>
      <c r="B86" s="4">
        <v>764</v>
      </c>
      <c r="C86" s="8" t="s">
        <v>19</v>
      </c>
    </row>
    <row r="87" spans="1:3" x14ac:dyDescent="0.25">
      <c r="A87" s="3">
        <v>42644</v>
      </c>
      <c r="B87" s="4">
        <v>787</v>
      </c>
      <c r="C87" s="8" t="s">
        <v>19</v>
      </c>
    </row>
    <row r="88" spans="1:3" x14ac:dyDescent="0.25">
      <c r="A88" s="3">
        <v>42675</v>
      </c>
      <c r="B88" s="4">
        <v>801</v>
      </c>
      <c r="C88" s="8" t="s">
        <v>19</v>
      </c>
    </row>
    <row r="89" spans="1:3" x14ac:dyDescent="0.25">
      <c r="A89" s="3">
        <v>42705</v>
      </c>
      <c r="B89" s="4">
        <v>802</v>
      </c>
      <c r="C89" s="8" t="s">
        <v>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B28F612-454B-49B5-8C86-22E6E271B2EA}">
          <x14:colorSeries theme="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QRCode_Marketing!G2:G13</xm:f>
              <xm:sqref>I2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22B8-AAA5-4091-8AAA-6730DCC9F5A9}">
  <dimension ref="A1:H86"/>
  <sheetViews>
    <sheetView topLeftCell="A48" workbookViewId="0">
      <selection activeCell="F8" sqref="F8"/>
    </sheetView>
  </sheetViews>
  <sheetFormatPr defaultRowHeight="15" x14ac:dyDescent="0.25"/>
  <cols>
    <col min="1" max="1" width="13.140625" bestFit="1" customWidth="1"/>
    <col min="2" max="4" width="22.42578125" bestFit="1" customWidth="1"/>
    <col min="5" max="5" width="11.28515625" bestFit="1" customWidth="1"/>
    <col min="6" max="6" width="17.28515625" bestFit="1" customWidth="1"/>
    <col min="7" max="7" width="10.7109375" bestFit="1" customWidth="1"/>
    <col min="8" max="8" width="11.28515625" bestFit="1" customWidth="1"/>
    <col min="9" max="54" width="5.42578125" bestFit="1" customWidth="1"/>
    <col min="55" max="63" width="7" bestFit="1" customWidth="1"/>
    <col min="64" max="64" width="12.7109375" bestFit="1" customWidth="1"/>
  </cols>
  <sheetData>
    <row r="1" spans="1:2" x14ac:dyDescent="0.25">
      <c r="A1" s="87" t="s">
        <v>78</v>
      </c>
    </row>
    <row r="2" spans="1:2" x14ac:dyDescent="0.25">
      <c r="A2" s="52" t="s">
        <v>30</v>
      </c>
      <c r="B2" t="s">
        <v>59</v>
      </c>
    </row>
    <row r="3" spans="1:2" x14ac:dyDescent="0.25">
      <c r="A3" s="54" t="s">
        <v>32</v>
      </c>
      <c r="B3" s="53">
        <v>78495</v>
      </c>
    </row>
    <row r="4" spans="1:2" x14ac:dyDescent="0.25">
      <c r="A4" s="54" t="s">
        <v>33</v>
      </c>
      <c r="B4" s="53">
        <v>80394</v>
      </c>
    </row>
    <row r="5" spans="1:2" x14ac:dyDescent="0.25">
      <c r="A5" s="54" t="s">
        <v>34</v>
      </c>
      <c r="B5" s="53">
        <v>93040</v>
      </c>
    </row>
    <row r="6" spans="1:2" x14ac:dyDescent="0.25">
      <c r="A6" s="54" t="s">
        <v>35</v>
      </c>
      <c r="B6" s="53">
        <v>96049</v>
      </c>
    </row>
    <row r="7" spans="1:2" x14ac:dyDescent="0.25">
      <c r="A7" s="54" t="s">
        <v>36</v>
      </c>
      <c r="B7" s="53">
        <v>104950</v>
      </c>
    </row>
    <row r="8" spans="1:2" x14ac:dyDescent="0.25">
      <c r="A8" s="54" t="s">
        <v>37</v>
      </c>
      <c r="B8" s="53">
        <v>123144</v>
      </c>
    </row>
    <row r="9" spans="1:2" x14ac:dyDescent="0.25">
      <c r="A9" s="54" t="s">
        <v>38</v>
      </c>
      <c r="B9" s="53">
        <v>103940</v>
      </c>
    </row>
    <row r="10" spans="1:2" x14ac:dyDescent="0.25">
      <c r="A10" s="54" t="s">
        <v>39</v>
      </c>
      <c r="B10" s="53">
        <v>104059</v>
      </c>
    </row>
    <row r="11" spans="1:2" x14ac:dyDescent="0.25">
      <c r="A11" s="54" t="s">
        <v>40</v>
      </c>
      <c r="B11" s="53">
        <v>130455</v>
      </c>
    </row>
    <row r="12" spans="1:2" x14ac:dyDescent="0.25">
      <c r="A12" s="54" t="s">
        <v>41</v>
      </c>
      <c r="B12" s="53">
        <v>129405</v>
      </c>
    </row>
    <row r="13" spans="1:2" x14ac:dyDescent="0.25">
      <c r="A13" s="54" t="s">
        <v>42</v>
      </c>
      <c r="B13" s="53">
        <v>149856</v>
      </c>
    </row>
    <row r="14" spans="1:2" x14ac:dyDescent="0.25">
      <c r="A14" s="54" t="s">
        <v>43</v>
      </c>
      <c r="B14" s="53">
        <v>129450</v>
      </c>
    </row>
    <row r="15" spans="1:2" x14ac:dyDescent="0.25">
      <c r="A15" s="54" t="s">
        <v>31</v>
      </c>
      <c r="B15" s="53">
        <v>1323237</v>
      </c>
    </row>
    <row r="21" spans="1:3" x14ac:dyDescent="0.25">
      <c r="A21" s="87" t="s">
        <v>49</v>
      </c>
    </row>
    <row r="22" spans="1:3" x14ac:dyDescent="0.25">
      <c r="A22" s="52" t="s">
        <v>30</v>
      </c>
      <c r="B22" t="s">
        <v>45</v>
      </c>
      <c r="C22" t="s">
        <v>46</v>
      </c>
    </row>
    <row r="23" spans="1:3" x14ac:dyDescent="0.25">
      <c r="A23" s="54" t="s">
        <v>32</v>
      </c>
      <c r="B23" s="53">
        <v>3219</v>
      </c>
      <c r="C23" s="53">
        <v>3000</v>
      </c>
    </row>
    <row r="24" spans="1:3" x14ac:dyDescent="0.25">
      <c r="A24" s="54" t="s">
        <v>33</v>
      </c>
      <c r="B24" s="53">
        <v>3381</v>
      </c>
      <c r="C24" s="53">
        <v>3500</v>
      </c>
    </row>
    <row r="25" spans="1:3" x14ac:dyDescent="0.25">
      <c r="A25" s="54" t="s">
        <v>34</v>
      </c>
      <c r="B25" s="53">
        <v>3453</v>
      </c>
      <c r="C25" s="53">
        <v>3500</v>
      </c>
    </row>
    <row r="26" spans="1:3" x14ac:dyDescent="0.25">
      <c r="A26" s="54" t="s">
        <v>35</v>
      </c>
      <c r="B26" s="53">
        <v>3723</v>
      </c>
      <c r="C26" s="53">
        <v>3500</v>
      </c>
    </row>
    <row r="27" spans="1:3" x14ac:dyDescent="0.25">
      <c r="A27" s="54" t="s">
        <v>36</v>
      </c>
      <c r="B27" s="53">
        <v>3791</v>
      </c>
      <c r="C27" s="53">
        <v>4000</v>
      </c>
    </row>
    <row r="28" spans="1:3" x14ac:dyDescent="0.25">
      <c r="A28" s="54" t="s">
        <v>37</v>
      </c>
      <c r="B28" s="53">
        <v>3862</v>
      </c>
      <c r="C28" s="53">
        <v>4000</v>
      </c>
    </row>
    <row r="29" spans="1:3" x14ac:dyDescent="0.25">
      <c r="A29" s="54" t="s">
        <v>38</v>
      </c>
      <c r="B29" s="53">
        <v>3876</v>
      </c>
      <c r="C29" s="53">
        <v>4000</v>
      </c>
    </row>
    <row r="30" spans="1:3" x14ac:dyDescent="0.25">
      <c r="A30" s="54" t="s">
        <v>39</v>
      </c>
      <c r="B30" s="53">
        <v>4030</v>
      </c>
      <c r="C30" s="53">
        <v>4500</v>
      </c>
    </row>
    <row r="31" spans="1:3" x14ac:dyDescent="0.25">
      <c r="A31" s="54" t="s">
        <v>40</v>
      </c>
      <c r="B31" s="53">
        <v>4077</v>
      </c>
      <c r="C31" s="53">
        <v>4500</v>
      </c>
    </row>
    <row r="32" spans="1:3" x14ac:dyDescent="0.25">
      <c r="A32" s="54" t="s">
        <v>41</v>
      </c>
      <c r="B32" s="53">
        <v>4115</v>
      </c>
      <c r="C32" s="53">
        <v>4500</v>
      </c>
    </row>
    <row r="33" spans="1:3" x14ac:dyDescent="0.25">
      <c r="A33" s="54" t="s">
        <v>42</v>
      </c>
      <c r="B33" s="53">
        <v>4167</v>
      </c>
      <c r="C33" s="53">
        <v>4500</v>
      </c>
    </row>
    <row r="34" spans="1:3" x14ac:dyDescent="0.25">
      <c r="A34" s="54" t="s">
        <v>43</v>
      </c>
      <c r="B34" s="53">
        <v>4282</v>
      </c>
      <c r="C34" s="53">
        <v>4500</v>
      </c>
    </row>
    <row r="35" spans="1:3" x14ac:dyDescent="0.25">
      <c r="A35" s="54" t="s">
        <v>31</v>
      </c>
      <c r="B35" s="53">
        <v>45976</v>
      </c>
      <c r="C35" s="53">
        <v>48000</v>
      </c>
    </row>
    <row r="37" spans="1:3" x14ac:dyDescent="0.25">
      <c r="A37" s="88" t="s">
        <v>50</v>
      </c>
    </row>
    <row r="38" spans="1:3" x14ac:dyDescent="0.25">
      <c r="A38" s="52" t="s">
        <v>30</v>
      </c>
      <c r="B38" t="s">
        <v>47</v>
      </c>
      <c r="C38" t="s">
        <v>48</v>
      </c>
    </row>
    <row r="39" spans="1:3" x14ac:dyDescent="0.25">
      <c r="A39" s="54" t="s">
        <v>32</v>
      </c>
      <c r="B39" s="53">
        <v>4.1008981463787501E-2</v>
      </c>
      <c r="C39" s="53">
        <v>0.06</v>
      </c>
    </row>
    <row r="40" spans="1:3" x14ac:dyDescent="0.25">
      <c r="A40" s="54" t="s">
        <v>33</v>
      </c>
      <c r="B40" s="53">
        <v>4.2055377266960223E-2</v>
      </c>
      <c r="C40" s="53">
        <v>0.06</v>
      </c>
    </row>
    <row r="41" spans="1:3" x14ac:dyDescent="0.25">
      <c r="A41" s="54" t="s">
        <v>34</v>
      </c>
      <c r="B41" s="53">
        <v>3.7113069647463456E-2</v>
      </c>
      <c r="C41" s="53">
        <v>0.06</v>
      </c>
    </row>
    <row r="42" spans="1:3" x14ac:dyDescent="0.25">
      <c r="A42" s="54" t="s">
        <v>35</v>
      </c>
      <c r="B42" s="53">
        <v>3.876146550198336E-2</v>
      </c>
      <c r="C42" s="53">
        <v>0.06</v>
      </c>
    </row>
    <row r="43" spans="1:3" x14ac:dyDescent="0.25">
      <c r="A43" s="54" t="s">
        <v>36</v>
      </c>
      <c r="B43" s="53">
        <v>3.6121962839447352E-2</v>
      </c>
      <c r="C43" s="53">
        <v>0.06</v>
      </c>
    </row>
    <row r="44" spans="1:3" x14ac:dyDescent="0.25">
      <c r="A44" s="54" t="s">
        <v>37</v>
      </c>
      <c r="B44" s="53">
        <v>3.1361657896446439E-2</v>
      </c>
      <c r="C44" s="53">
        <v>0.06</v>
      </c>
    </row>
    <row r="45" spans="1:3" x14ac:dyDescent="0.25">
      <c r="A45" s="54" t="s">
        <v>38</v>
      </c>
      <c r="B45" s="53">
        <v>3.7290744660380987E-2</v>
      </c>
      <c r="C45" s="53">
        <v>0.06</v>
      </c>
    </row>
    <row r="46" spans="1:3" x14ac:dyDescent="0.25">
      <c r="A46" s="54" t="s">
        <v>39</v>
      </c>
      <c r="B46" s="53">
        <v>3.8728029291075258E-2</v>
      </c>
      <c r="C46" s="53">
        <v>0.06</v>
      </c>
    </row>
    <row r="47" spans="1:3" x14ac:dyDescent="0.25">
      <c r="A47" s="54" t="s">
        <v>40</v>
      </c>
      <c r="B47" s="53">
        <v>3.1252155915833045E-2</v>
      </c>
      <c r="C47" s="53">
        <v>0.06</v>
      </c>
    </row>
    <row r="48" spans="1:3" x14ac:dyDescent="0.25">
      <c r="A48" s="54" t="s">
        <v>41</v>
      </c>
      <c r="B48" s="53">
        <v>3.1799389513542754E-2</v>
      </c>
      <c r="C48" s="53">
        <v>0.06</v>
      </c>
    </row>
    <row r="49" spans="1:8" x14ac:dyDescent="0.25">
      <c r="A49" s="54" t="s">
        <v>42</v>
      </c>
      <c r="B49" s="53">
        <v>2.7806694426649584E-2</v>
      </c>
      <c r="C49" s="53">
        <v>0.06</v>
      </c>
    </row>
    <row r="50" spans="1:8" x14ac:dyDescent="0.25">
      <c r="A50" s="54" t="s">
        <v>43</v>
      </c>
      <c r="B50" s="53">
        <v>3.3078408651989188E-2</v>
      </c>
      <c r="C50" s="53">
        <v>0.06</v>
      </c>
    </row>
    <row r="51" spans="1:8" x14ac:dyDescent="0.25">
      <c r="A51" s="54" t="s">
        <v>31</v>
      </c>
      <c r="B51" s="53">
        <v>0.4263779370755591</v>
      </c>
      <c r="C51" s="53">
        <v>0.7200000000000002</v>
      </c>
    </row>
    <row r="54" spans="1:8" x14ac:dyDescent="0.25">
      <c r="A54" s="88" t="s">
        <v>58</v>
      </c>
    </row>
    <row r="55" spans="1:8" x14ac:dyDescent="0.25">
      <c r="A55" s="52" t="s">
        <v>51</v>
      </c>
      <c r="B55" s="52" t="s">
        <v>44</v>
      </c>
    </row>
    <row r="56" spans="1:8" x14ac:dyDescent="0.25">
      <c r="A56" s="52" t="s">
        <v>30</v>
      </c>
      <c r="B56" t="s">
        <v>11</v>
      </c>
      <c r="C56" t="s">
        <v>17</v>
      </c>
      <c r="D56" t="s">
        <v>18</v>
      </c>
      <c r="E56" t="s">
        <v>19</v>
      </c>
      <c r="F56" t="s">
        <v>15</v>
      </c>
      <c r="G56" t="s">
        <v>13</v>
      </c>
      <c r="H56" t="s">
        <v>31</v>
      </c>
    </row>
    <row r="57" spans="1:8" x14ac:dyDescent="0.25">
      <c r="A57" s="54" t="s">
        <v>32</v>
      </c>
      <c r="B57" s="53">
        <v>103</v>
      </c>
      <c r="C57" s="53">
        <v>200</v>
      </c>
      <c r="D57" s="53">
        <v>1000</v>
      </c>
      <c r="E57" s="53">
        <v>620</v>
      </c>
      <c r="F57" s="53">
        <v>513</v>
      </c>
      <c r="G57" s="53">
        <v>783</v>
      </c>
      <c r="H57" s="53">
        <v>3219</v>
      </c>
    </row>
    <row r="58" spans="1:8" x14ac:dyDescent="0.25">
      <c r="A58" s="54" t="s">
        <v>33</v>
      </c>
      <c r="B58" s="53">
        <v>106</v>
      </c>
      <c r="C58" s="53">
        <v>240</v>
      </c>
      <c r="D58" s="53">
        <v>1100</v>
      </c>
      <c r="E58" s="53">
        <v>630</v>
      </c>
      <c r="F58" s="53">
        <v>516</v>
      </c>
      <c r="G58" s="53">
        <v>789</v>
      </c>
      <c r="H58" s="53">
        <v>3381</v>
      </c>
    </row>
    <row r="59" spans="1:8" x14ac:dyDescent="0.25">
      <c r="A59" s="54" t="s">
        <v>34</v>
      </c>
      <c r="B59" s="53">
        <v>109</v>
      </c>
      <c r="C59" s="53">
        <v>240</v>
      </c>
      <c r="D59" s="53">
        <v>1100</v>
      </c>
      <c r="E59" s="53">
        <v>640</v>
      </c>
      <c r="F59" s="53">
        <v>569</v>
      </c>
      <c r="G59" s="53">
        <v>795</v>
      </c>
      <c r="H59" s="53">
        <v>3453</v>
      </c>
    </row>
    <row r="60" spans="1:8" x14ac:dyDescent="0.25">
      <c r="A60" s="54" t="s">
        <v>35</v>
      </c>
      <c r="B60" s="53">
        <v>112</v>
      </c>
      <c r="C60" s="53">
        <v>280</v>
      </c>
      <c r="D60" s="53">
        <v>1250</v>
      </c>
      <c r="E60" s="53">
        <v>700</v>
      </c>
      <c r="F60" s="53">
        <v>580</v>
      </c>
      <c r="G60" s="53">
        <v>801</v>
      </c>
      <c r="H60" s="53">
        <v>3723</v>
      </c>
    </row>
    <row r="61" spans="1:8" x14ac:dyDescent="0.25">
      <c r="A61" s="54" t="s">
        <v>36</v>
      </c>
      <c r="B61" s="53">
        <v>115</v>
      </c>
      <c r="C61" s="53">
        <v>285</v>
      </c>
      <c r="D61" s="53">
        <v>1250</v>
      </c>
      <c r="E61" s="53">
        <v>725</v>
      </c>
      <c r="F61" s="53">
        <v>609</v>
      </c>
      <c r="G61" s="53">
        <v>807</v>
      </c>
      <c r="H61" s="53">
        <v>3791</v>
      </c>
    </row>
    <row r="62" spans="1:8" x14ac:dyDescent="0.25">
      <c r="A62" s="54" t="s">
        <v>37</v>
      </c>
      <c r="B62" s="53">
        <v>118</v>
      </c>
      <c r="C62" s="53">
        <v>290</v>
      </c>
      <c r="D62" s="53">
        <v>1275</v>
      </c>
      <c r="E62" s="53">
        <v>756</v>
      </c>
      <c r="F62" s="53">
        <v>610</v>
      </c>
      <c r="G62" s="53">
        <v>813</v>
      </c>
      <c r="H62" s="53">
        <v>3862</v>
      </c>
    </row>
    <row r="63" spans="1:8" x14ac:dyDescent="0.25">
      <c r="A63" s="54" t="s">
        <v>38</v>
      </c>
      <c r="B63" s="53">
        <v>121</v>
      </c>
      <c r="C63" s="53">
        <v>295</v>
      </c>
      <c r="D63" s="53">
        <v>1275</v>
      </c>
      <c r="E63" s="53">
        <v>756</v>
      </c>
      <c r="F63" s="53">
        <v>610</v>
      </c>
      <c r="G63" s="53">
        <v>819</v>
      </c>
      <c r="H63" s="53">
        <v>3876</v>
      </c>
    </row>
    <row r="64" spans="1:8" x14ac:dyDescent="0.25">
      <c r="A64" s="54" t="s">
        <v>39</v>
      </c>
      <c r="B64" s="53">
        <v>124</v>
      </c>
      <c r="C64" s="53">
        <v>300</v>
      </c>
      <c r="D64" s="53">
        <v>1400</v>
      </c>
      <c r="E64" s="53">
        <v>756</v>
      </c>
      <c r="F64" s="53">
        <v>625</v>
      </c>
      <c r="G64" s="53">
        <v>825</v>
      </c>
      <c r="H64" s="53">
        <v>4030</v>
      </c>
    </row>
    <row r="65" spans="1:8" x14ac:dyDescent="0.25">
      <c r="A65" s="54" t="s">
        <v>40</v>
      </c>
      <c r="B65" s="53">
        <v>127</v>
      </c>
      <c r="C65" s="53">
        <v>310</v>
      </c>
      <c r="D65" s="53">
        <v>1410</v>
      </c>
      <c r="E65" s="53">
        <v>764</v>
      </c>
      <c r="F65" s="53">
        <v>635</v>
      </c>
      <c r="G65" s="53">
        <v>831</v>
      </c>
      <c r="H65" s="53">
        <v>4077</v>
      </c>
    </row>
    <row r="66" spans="1:8" x14ac:dyDescent="0.25">
      <c r="A66" s="54" t="s">
        <v>41</v>
      </c>
      <c r="B66" s="53">
        <v>130</v>
      </c>
      <c r="C66" s="53">
        <v>310</v>
      </c>
      <c r="D66" s="53">
        <v>1411</v>
      </c>
      <c r="E66" s="53">
        <v>787</v>
      </c>
      <c r="F66" s="53">
        <v>640</v>
      </c>
      <c r="G66" s="53">
        <v>837</v>
      </c>
      <c r="H66" s="53">
        <v>4115</v>
      </c>
    </row>
    <row r="67" spans="1:8" x14ac:dyDescent="0.25">
      <c r="A67" s="54" t="s">
        <v>42</v>
      </c>
      <c r="B67" s="53">
        <v>133</v>
      </c>
      <c r="C67" s="53">
        <v>315</v>
      </c>
      <c r="D67" s="53">
        <v>1425</v>
      </c>
      <c r="E67" s="53">
        <v>801</v>
      </c>
      <c r="F67" s="53">
        <v>650</v>
      </c>
      <c r="G67" s="53">
        <v>843</v>
      </c>
      <c r="H67" s="53">
        <v>4167</v>
      </c>
    </row>
    <row r="68" spans="1:8" x14ac:dyDescent="0.25">
      <c r="A68" s="54" t="s">
        <v>43</v>
      </c>
      <c r="B68" s="53">
        <v>136</v>
      </c>
      <c r="C68" s="53">
        <v>320</v>
      </c>
      <c r="D68" s="53">
        <v>1520</v>
      </c>
      <c r="E68" s="53">
        <v>802</v>
      </c>
      <c r="F68" s="53">
        <v>655</v>
      </c>
      <c r="G68" s="53">
        <v>849</v>
      </c>
      <c r="H68" s="53">
        <v>4282</v>
      </c>
    </row>
    <row r="69" spans="1:8" x14ac:dyDescent="0.25">
      <c r="A69" s="54" t="s">
        <v>31</v>
      </c>
      <c r="B69" s="53">
        <v>1434</v>
      </c>
      <c r="C69" s="53">
        <v>3385</v>
      </c>
      <c r="D69" s="53">
        <v>15416</v>
      </c>
      <c r="E69" s="53">
        <v>8737</v>
      </c>
      <c r="F69" s="53">
        <v>7212</v>
      </c>
      <c r="G69" s="53">
        <v>9792</v>
      </c>
      <c r="H69" s="53">
        <v>45976</v>
      </c>
    </row>
    <row r="71" spans="1:8" x14ac:dyDescent="0.25">
      <c r="A71" s="88" t="s">
        <v>79</v>
      </c>
    </row>
    <row r="72" spans="1:8" x14ac:dyDescent="0.25">
      <c r="A72" s="52" t="s">
        <v>52</v>
      </c>
      <c r="B72" s="52" t="s">
        <v>44</v>
      </c>
    </row>
    <row r="73" spans="1:8" x14ac:dyDescent="0.25">
      <c r="A73" s="52" t="s">
        <v>30</v>
      </c>
      <c r="B73" t="s">
        <v>12</v>
      </c>
      <c r="C73" t="s">
        <v>14</v>
      </c>
      <c r="D73" t="s">
        <v>16</v>
      </c>
      <c r="E73" t="s">
        <v>31</v>
      </c>
    </row>
    <row r="74" spans="1:8" x14ac:dyDescent="0.25">
      <c r="A74" s="54" t="s">
        <v>32</v>
      </c>
      <c r="B74" s="53">
        <v>400</v>
      </c>
      <c r="C74" s="53">
        <v>300</v>
      </c>
      <c r="D74" s="53">
        <v>300</v>
      </c>
      <c r="E74" s="53">
        <v>1000</v>
      </c>
    </row>
    <row r="75" spans="1:8" x14ac:dyDescent="0.25">
      <c r="A75" s="54" t="s">
        <v>33</v>
      </c>
      <c r="B75" s="53">
        <v>459</v>
      </c>
      <c r="C75" s="53">
        <v>320</v>
      </c>
      <c r="D75" s="53">
        <v>421</v>
      </c>
      <c r="E75" s="53">
        <v>1200</v>
      </c>
    </row>
    <row r="76" spans="1:8" x14ac:dyDescent="0.25">
      <c r="A76" s="54" t="s">
        <v>34</v>
      </c>
      <c r="B76" s="53">
        <v>500</v>
      </c>
      <c r="C76" s="53">
        <v>315</v>
      </c>
      <c r="D76" s="53">
        <v>395</v>
      </c>
      <c r="E76" s="53">
        <v>1210</v>
      </c>
    </row>
    <row r="77" spans="1:8" x14ac:dyDescent="0.25">
      <c r="A77" s="54" t="s">
        <v>35</v>
      </c>
      <c r="B77" s="53">
        <v>520</v>
      </c>
      <c r="C77" s="53">
        <v>321</v>
      </c>
      <c r="D77" s="53">
        <v>410</v>
      </c>
      <c r="E77" s="53">
        <v>1251</v>
      </c>
    </row>
    <row r="78" spans="1:8" x14ac:dyDescent="0.25">
      <c r="A78" s="54" t="s">
        <v>36</v>
      </c>
      <c r="B78" s="53">
        <v>600</v>
      </c>
      <c r="C78" s="53">
        <v>319</v>
      </c>
      <c r="D78" s="53">
        <v>481</v>
      </c>
      <c r="E78" s="53">
        <v>1400</v>
      </c>
    </row>
    <row r="79" spans="1:8" x14ac:dyDescent="0.25">
      <c r="A79" s="54" t="s">
        <v>37</v>
      </c>
      <c r="B79" s="53">
        <v>524</v>
      </c>
      <c r="C79" s="53">
        <v>327</v>
      </c>
      <c r="D79" s="53">
        <v>608</v>
      </c>
      <c r="E79" s="53">
        <v>1459</v>
      </c>
    </row>
    <row r="80" spans="1:8" x14ac:dyDescent="0.25">
      <c r="A80" s="54" t="s">
        <v>38</v>
      </c>
      <c r="B80" s="53">
        <v>527</v>
      </c>
      <c r="C80" s="53">
        <v>322</v>
      </c>
      <c r="D80" s="53">
        <v>552</v>
      </c>
      <c r="E80" s="53">
        <v>1401</v>
      </c>
    </row>
    <row r="81" spans="1:5" x14ac:dyDescent="0.25">
      <c r="A81" s="54" t="s">
        <v>39</v>
      </c>
      <c r="B81" s="53">
        <v>601</v>
      </c>
      <c r="C81" s="53">
        <v>329</v>
      </c>
      <c r="D81" s="53">
        <v>579</v>
      </c>
      <c r="E81" s="53">
        <v>1509</v>
      </c>
    </row>
    <row r="82" spans="1:5" x14ac:dyDescent="0.25">
      <c r="A82" s="54" t="s">
        <v>40</v>
      </c>
      <c r="B82" s="53">
        <v>588</v>
      </c>
      <c r="C82" s="53">
        <v>335</v>
      </c>
      <c r="D82" s="53">
        <v>575</v>
      </c>
      <c r="E82" s="53">
        <v>1498</v>
      </c>
    </row>
    <row r="83" spans="1:5" x14ac:dyDescent="0.25">
      <c r="A83" s="54" t="s">
        <v>41</v>
      </c>
      <c r="B83" s="53">
        <v>512</v>
      </c>
      <c r="C83" s="53">
        <v>333</v>
      </c>
      <c r="D83" s="53">
        <v>686</v>
      </c>
      <c r="E83" s="53">
        <v>1531</v>
      </c>
    </row>
    <row r="84" spans="1:5" x14ac:dyDescent="0.25">
      <c r="A84" s="54" t="s">
        <v>42</v>
      </c>
      <c r="B84" s="53">
        <v>545</v>
      </c>
      <c r="C84" s="53">
        <v>341</v>
      </c>
      <c r="D84" s="53">
        <v>714</v>
      </c>
      <c r="E84" s="53">
        <v>1600</v>
      </c>
    </row>
    <row r="85" spans="1:5" x14ac:dyDescent="0.25">
      <c r="A85" s="54" t="s">
        <v>43</v>
      </c>
      <c r="B85" s="53">
        <v>599</v>
      </c>
      <c r="C85" s="53">
        <v>329</v>
      </c>
      <c r="D85" s="53">
        <v>847</v>
      </c>
      <c r="E85" s="53">
        <v>1775</v>
      </c>
    </row>
    <row r="86" spans="1:5" x14ac:dyDescent="0.25">
      <c r="A86" s="54" t="s">
        <v>31</v>
      </c>
      <c r="B86" s="53">
        <v>6375</v>
      </c>
      <c r="C86" s="53">
        <v>3891</v>
      </c>
      <c r="D86" s="53">
        <v>6568</v>
      </c>
      <c r="E86" s="53">
        <v>16834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E561-7F09-419E-886F-2FD2FFFA89C7}">
  <dimension ref="A4:U27"/>
  <sheetViews>
    <sheetView topLeftCell="C4" workbookViewId="0">
      <selection activeCell="K24" sqref="K24"/>
    </sheetView>
  </sheetViews>
  <sheetFormatPr defaultRowHeight="15" x14ac:dyDescent="0.25"/>
  <cols>
    <col min="1" max="1" width="17.42578125" customWidth="1"/>
    <col min="2" max="2" width="13.7109375" customWidth="1"/>
    <col min="3" max="3" width="12.7109375" customWidth="1"/>
    <col min="7" max="7" width="27.140625" bestFit="1" customWidth="1"/>
    <col min="8" max="8" width="12.5703125" customWidth="1"/>
  </cols>
  <sheetData>
    <row r="4" spans="1:16" x14ac:dyDescent="0.25">
      <c r="A4" t="s">
        <v>86</v>
      </c>
      <c r="B4" t="s">
        <v>77</v>
      </c>
      <c r="C4" s="95" t="s">
        <v>87</v>
      </c>
      <c r="D4" t="s">
        <v>80</v>
      </c>
      <c r="E4" t="s">
        <v>76</v>
      </c>
      <c r="F4" t="s">
        <v>81</v>
      </c>
      <c r="G4" t="s">
        <v>89</v>
      </c>
      <c r="H4" t="s">
        <v>85</v>
      </c>
    </row>
    <row r="5" spans="1:16" x14ac:dyDescent="0.25">
      <c r="A5" t="s">
        <v>20</v>
      </c>
      <c r="B5" s="90" t="str">
        <f>INDEX('Data Processing'!A3:B14,MATCH(Comments!D5,'Data Processing'!B3:B14,0),1)</f>
        <v>Nov</v>
      </c>
      <c r="C5" s="96">
        <f>MONTH(DATEVALUE(Table5[[#This Row],[peak month]]&amp;"1"))</f>
        <v>11</v>
      </c>
      <c r="D5">
        <f>MAX('Data Processing'!B3:B14)</f>
        <v>149856</v>
      </c>
      <c r="F5" s="53"/>
    </row>
    <row r="6" spans="1:16" x14ac:dyDescent="0.25">
      <c r="A6" t="s">
        <v>9</v>
      </c>
      <c r="B6" s="53" t="str">
        <f>INDEX('Data Processing'!A74:E85,MATCH(Comments!D6,'Data Processing'!E74:E85,0),1)</f>
        <v>Dec</v>
      </c>
      <c r="C6" s="97">
        <f>MONTH(DATEVALUE(Table5[[#This Row],[peak month]]&amp;"1"))</f>
        <v>12</v>
      </c>
      <c r="D6">
        <f>MAX('Data Processing'!E74:E85)</f>
        <v>1775</v>
      </c>
      <c r="F6" s="53"/>
      <c r="G6">
        <f>MAX('Data Processing'!$B$86:$D$86)</f>
        <v>6568</v>
      </c>
      <c r="H6" t="str">
        <f>'Data Processing'!$D$73</f>
        <v>Landing Page #3</v>
      </c>
    </row>
    <row r="7" spans="1:16" x14ac:dyDescent="0.25">
      <c r="A7" t="s">
        <v>21</v>
      </c>
      <c r="B7" s="53"/>
      <c r="C7" s="96"/>
      <c r="D7" s="100"/>
      <c r="E7" s="100">
        <f>QRCode_Marketing!K35/QRCode_Marketing!K36</f>
        <v>0.95783333333333331</v>
      </c>
      <c r="F7" s="53">
        <v>1</v>
      </c>
      <c r="G7">
        <f>MAX('Data Processing'!$B$69:$G$69)</f>
        <v>15416</v>
      </c>
      <c r="H7" t="str">
        <f>'Data Processing'!$D$56</f>
        <v>Magazine Ad</v>
      </c>
    </row>
    <row r="8" spans="1:16" x14ac:dyDescent="0.25">
      <c r="A8" t="s">
        <v>22</v>
      </c>
      <c r="B8" s="53" t="str">
        <f>INDEX('Data Processing'!A39:C50,MATCH(Comments!D8,'Data Processing'!B39:B50,0),1)</f>
        <v>Feb</v>
      </c>
      <c r="C8" s="97">
        <f>MONTH(DATEVALUE(Table5[[#This Row],[peak month]]&amp;"1"))</f>
        <v>2</v>
      </c>
      <c r="D8" s="100">
        <f>MAX('Data Processing'!B39:B50)</f>
        <v>4.2055377266960223E-2</v>
      </c>
      <c r="E8" s="100">
        <f>Table2[[#Totals],[Scan Through Rate (Actual)]]</f>
        <v>3.5531494756296592E-2</v>
      </c>
      <c r="F8" s="89">
        <f>Table2[[#Totals],[Scan Through Rate (Goal)]]</f>
        <v>6.0000000000000019E-2</v>
      </c>
    </row>
    <row r="16" spans="1:16" x14ac:dyDescent="0.25">
      <c r="M16" s="94" t="s">
        <v>91</v>
      </c>
      <c r="N16" s="94"/>
      <c r="O16" s="94"/>
      <c r="P16" s="94"/>
    </row>
    <row r="17" spans="1:21" ht="15" customHeight="1" x14ac:dyDescent="0.25">
      <c r="A17" t="s">
        <v>20</v>
      </c>
      <c r="B17" s="12" t="s">
        <v>100</v>
      </c>
      <c r="C17" s="12" t="s">
        <v>60</v>
      </c>
      <c r="D17" s="12" t="s">
        <v>61</v>
      </c>
      <c r="E17" s="85" t="s">
        <v>94</v>
      </c>
      <c r="F17" s="12" t="s">
        <v>62</v>
      </c>
      <c r="G17" s="12" t="s">
        <v>96</v>
      </c>
      <c r="H17" s="91" t="str">
        <f>TEXT(C5*29,"mmmm")</f>
        <v>November</v>
      </c>
      <c r="I17" s="12" t="s">
        <v>92</v>
      </c>
      <c r="J17" s="12"/>
      <c r="M17" s="101" t="str">
        <f>CONCATENATE(B17,C17,D17,E17,F17,G17,I17,J17,H17,B18,C18,D18,E18,F18,G18,H18,I18,J18,K18)</f>
        <v>The highest number of impressions is in  November. The number of conversions increases with the number of  impressions.</v>
      </c>
      <c r="N17" s="101"/>
      <c r="O17" s="101"/>
      <c r="P17" s="101"/>
      <c r="Q17" s="101"/>
      <c r="R17" s="101"/>
      <c r="S17" s="101"/>
      <c r="T17" s="101"/>
      <c r="U17" s="103"/>
    </row>
    <row r="18" spans="1:21" x14ac:dyDescent="0.25">
      <c r="B18" s="12" t="s">
        <v>93</v>
      </c>
      <c r="C18" s="12" t="s">
        <v>60</v>
      </c>
      <c r="D18" s="12" t="s">
        <v>61</v>
      </c>
      <c r="E18" s="12" t="s">
        <v>65</v>
      </c>
      <c r="F18" s="12" t="s">
        <v>101</v>
      </c>
      <c r="G18" s="12" t="s">
        <v>66</v>
      </c>
      <c r="H18" s="12" t="s">
        <v>63</v>
      </c>
      <c r="I18" s="12" t="s">
        <v>60</v>
      </c>
      <c r="J18" s="12" t="s">
        <v>64</v>
      </c>
      <c r="K18" s="12" t="s">
        <v>95</v>
      </c>
      <c r="M18" s="101"/>
      <c r="N18" s="101"/>
      <c r="O18" s="101"/>
      <c r="P18" s="101"/>
      <c r="Q18" s="101"/>
      <c r="R18" s="101"/>
      <c r="S18" s="101"/>
      <c r="T18" s="101"/>
      <c r="U18" s="103"/>
    </row>
    <row r="19" spans="1:21" x14ac:dyDescent="0.25"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x14ac:dyDescent="0.25">
      <c r="A20" t="s">
        <v>9</v>
      </c>
      <c r="B20" s="12" t="s">
        <v>100</v>
      </c>
      <c r="C20" s="12" t="s">
        <v>88</v>
      </c>
      <c r="D20" s="12" t="s">
        <v>67</v>
      </c>
      <c r="E20" s="12" t="s">
        <v>96</v>
      </c>
      <c r="F20" s="98" t="str">
        <f>TEXT(C6*29,"mmmm")</f>
        <v>December</v>
      </c>
      <c r="G20" s="12" t="s">
        <v>82</v>
      </c>
      <c r="H20" s="12" t="s">
        <v>83</v>
      </c>
      <c r="I20" s="12" t="s">
        <v>84</v>
      </c>
      <c r="J20" s="12" t="str">
        <f>H6</f>
        <v>Landing Page #3</v>
      </c>
      <c r="K20" s="12" t="s">
        <v>90</v>
      </c>
      <c r="M20" s="102" t="str">
        <f t="shared" ref="M20:M26" si="0">CONCATENATE(B20,C20,D20,E20,F20,G20,H20,I20,J20,K20,B21,C21,D21,E21,F21,G21,H21,I21,J21,K21)</f>
        <v>The highest conversion is in December redirecting mostly to Landing Page #3.</v>
      </c>
      <c r="N20" s="102"/>
      <c r="O20" s="102"/>
      <c r="P20" s="102"/>
      <c r="Q20" s="102"/>
      <c r="R20" s="102"/>
      <c r="S20" s="102"/>
      <c r="T20" s="102"/>
      <c r="U20" s="102"/>
    </row>
    <row r="21" spans="1:2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M21" s="102"/>
      <c r="N21" s="102"/>
      <c r="O21" s="102"/>
      <c r="P21" s="102"/>
      <c r="Q21" s="102"/>
      <c r="R21" s="102"/>
      <c r="S21" s="102"/>
      <c r="T21" s="102"/>
      <c r="U21" s="102"/>
    </row>
    <row r="23" spans="1:21" x14ac:dyDescent="0.25">
      <c r="A23" t="s">
        <v>21</v>
      </c>
      <c r="B23" s="12" t="s">
        <v>71</v>
      </c>
      <c r="C23" s="12" t="s">
        <v>70</v>
      </c>
      <c r="D23" s="12" t="s">
        <v>69</v>
      </c>
      <c r="E23" s="99" t="str">
        <f>TEXT(E7,"0.0%")</f>
        <v>95.8%</v>
      </c>
      <c r="F23" s="12" t="s">
        <v>73</v>
      </c>
      <c r="G23" s="12" t="s">
        <v>68</v>
      </c>
      <c r="H23" s="12" t="s">
        <v>67</v>
      </c>
      <c r="I23" s="12" t="s">
        <v>72</v>
      </c>
      <c r="J23" s="12" t="s">
        <v>105</v>
      </c>
      <c r="K23" s="12" t="s">
        <v>67</v>
      </c>
      <c r="M23" s="102" t="str">
        <f t="shared" si="0"/>
        <v>Actual scans constitute 95.8% of what is planned. The highest number of scans is from Magazine Ad.</v>
      </c>
      <c r="N23" s="102"/>
      <c r="O23" s="102"/>
      <c r="P23" s="102"/>
      <c r="Q23" s="102"/>
      <c r="R23" s="102"/>
      <c r="S23" s="102"/>
      <c r="T23" s="102"/>
    </row>
    <row r="24" spans="1:21" x14ac:dyDescent="0.25">
      <c r="B24" s="12"/>
      <c r="C24" s="12" t="s">
        <v>104</v>
      </c>
      <c r="D24" s="12" t="str">
        <f>H7</f>
        <v>Magazine Ad</v>
      </c>
      <c r="E24" s="12" t="s">
        <v>90</v>
      </c>
      <c r="F24" s="12"/>
      <c r="G24" s="12"/>
      <c r="H24" s="12"/>
      <c r="I24" s="12"/>
      <c r="J24" s="12"/>
      <c r="K24" s="12"/>
      <c r="M24" s="102"/>
      <c r="N24" s="102"/>
      <c r="O24" s="102"/>
      <c r="P24" s="102"/>
      <c r="Q24" s="102"/>
      <c r="R24" s="102"/>
      <c r="S24" s="102"/>
      <c r="T24" s="102"/>
    </row>
    <row r="26" spans="1:21" x14ac:dyDescent="0.25">
      <c r="A26" t="s">
        <v>22</v>
      </c>
      <c r="B26" s="12" t="s">
        <v>100</v>
      </c>
      <c r="C26" s="12" t="str">
        <f>A26</f>
        <v>Scan through Rate</v>
      </c>
      <c r="D26" s="12" t="s">
        <v>62</v>
      </c>
      <c r="E26" s="92" t="str">
        <f>TEXT(D8,"0.0%")</f>
        <v>4.2%</v>
      </c>
      <c r="F26" s="12" t="s">
        <v>97</v>
      </c>
      <c r="G26" s="98" t="str">
        <f>TEXT(C8*29,"mmmm")</f>
        <v>February</v>
      </c>
      <c r="H26" s="12" t="s">
        <v>103</v>
      </c>
      <c r="I26" s="12" t="s">
        <v>98</v>
      </c>
      <c r="J26" s="12" t="s">
        <v>99</v>
      </c>
      <c r="K26" s="12" t="s">
        <v>74</v>
      </c>
      <c r="M26" s="101" t="str">
        <f t="shared" si="0"/>
        <v>The highest Scan through Rate is 4.2% in February. The actual monthly rates have an average of 3.6%with the goal of 6.0%.</v>
      </c>
      <c r="N26" s="101"/>
      <c r="O26" s="101"/>
      <c r="P26" s="101"/>
      <c r="Q26" s="101"/>
      <c r="R26" s="101"/>
      <c r="S26" s="101"/>
      <c r="T26" s="101"/>
    </row>
    <row r="27" spans="1:21" x14ac:dyDescent="0.25">
      <c r="B27" s="12" t="s">
        <v>75</v>
      </c>
      <c r="C27" s="12" t="s">
        <v>61</v>
      </c>
      <c r="D27" s="93" t="str">
        <f>TEXT(E8,"0.0%")</f>
        <v>3.6%</v>
      </c>
      <c r="E27" s="12" t="s">
        <v>102</v>
      </c>
      <c r="F27" s="12" t="str">
        <f>TEXT(F8,"0.0%")</f>
        <v>6.0%</v>
      </c>
      <c r="G27" s="12" t="s">
        <v>90</v>
      </c>
      <c r="H27" s="12"/>
      <c r="I27" s="12"/>
      <c r="J27" s="12"/>
      <c r="K27" s="12"/>
      <c r="M27" s="101"/>
      <c r="N27" s="101"/>
      <c r="O27" s="101"/>
      <c r="P27" s="101"/>
      <c r="Q27" s="101"/>
      <c r="R27" s="101"/>
      <c r="S27" s="101"/>
      <c r="T27" s="101"/>
    </row>
  </sheetData>
  <mergeCells count="5">
    <mergeCell ref="M26:T27"/>
    <mergeCell ref="M16:P16"/>
    <mergeCell ref="M20:U21"/>
    <mergeCell ref="M17:T18"/>
    <mergeCell ref="M23:T2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F523-4A8A-42A2-9783-4770E4AA9257}">
  <dimension ref="A1:P160"/>
  <sheetViews>
    <sheetView topLeftCell="A121" zoomScale="70" zoomScaleNormal="70" workbookViewId="0">
      <selection activeCell="S150" sqref="S150"/>
    </sheetView>
  </sheetViews>
  <sheetFormatPr defaultRowHeight="15" x14ac:dyDescent="0.25"/>
  <cols>
    <col min="1" max="1" width="27.5703125" style="12" customWidth="1"/>
    <col min="2" max="16384" width="9.140625" style="12"/>
  </cols>
  <sheetData>
    <row r="1" spans="1:16" ht="15.75" thickBot="1" x14ac:dyDescent="0.3"/>
    <row r="2" spans="1:16" x14ac:dyDescent="0.25">
      <c r="A2" s="12" t="s">
        <v>20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6" x14ac:dyDescent="0.25">
      <c r="B3" s="20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21"/>
    </row>
    <row r="4" spans="1:16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21"/>
    </row>
    <row r="5" spans="1:16" x14ac:dyDescent="0.25">
      <c r="B5" s="20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1"/>
    </row>
    <row r="6" spans="1:16" x14ac:dyDescent="0.25"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1"/>
    </row>
    <row r="7" spans="1:16" x14ac:dyDescent="0.25"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21"/>
    </row>
    <row r="8" spans="1:16" x14ac:dyDescent="0.25"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1"/>
    </row>
    <row r="9" spans="1:16" x14ac:dyDescent="0.25"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21"/>
    </row>
    <row r="10" spans="1:16" x14ac:dyDescent="0.25"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1"/>
    </row>
    <row r="11" spans="1:16" x14ac:dyDescent="0.25"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1"/>
    </row>
    <row r="12" spans="1:16" x14ac:dyDescent="0.25"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1"/>
    </row>
    <row r="13" spans="1:16" x14ac:dyDescent="0.25"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1"/>
    </row>
    <row r="14" spans="1:16" x14ac:dyDescent="0.25"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1"/>
    </row>
    <row r="15" spans="1:16" x14ac:dyDescent="0.25">
      <c r="B15" s="2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1"/>
    </row>
    <row r="16" spans="1:16" x14ac:dyDescent="0.25">
      <c r="B16" s="2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1"/>
      <c r="P16" s="109"/>
    </row>
    <row r="17" spans="2:14" x14ac:dyDescent="0.25">
      <c r="B17" s="20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1"/>
    </row>
    <row r="18" spans="2:14" ht="15.75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2:14" ht="15.75" thickBot="1" x14ac:dyDescent="0.3"/>
    <row r="20" spans="2:14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</row>
    <row r="21" spans="2:14" x14ac:dyDescent="0.25">
      <c r="B21" s="2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1"/>
    </row>
    <row r="22" spans="2:14" x14ac:dyDescent="0.25">
      <c r="B22" s="2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1"/>
    </row>
    <row r="23" spans="2:14" x14ac:dyDescent="0.25">
      <c r="B23" s="2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21"/>
    </row>
    <row r="24" spans="2:14" x14ac:dyDescent="0.25">
      <c r="B24" s="20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21"/>
    </row>
    <row r="25" spans="2:14" x14ac:dyDescent="0.25">
      <c r="B25" s="2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21"/>
    </row>
    <row r="26" spans="2:14" x14ac:dyDescent="0.25">
      <c r="B26" s="2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1"/>
    </row>
    <row r="27" spans="2:14" x14ac:dyDescent="0.25">
      <c r="B27" s="2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1"/>
    </row>
    <row r="28" spans="2:14" x14ac:dyDescent="0.25">
      <c r="B28" s="2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1"/>
    </row>
    <row r="29" spans="2:14" x14ac:dyDescent="0.25"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21"/>
    </row>
    <row r="30" spans="2:14" x14ac:dyDescent="0.25"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1"/>
    </row>
    <row r="31" spans="2:14" x14ac:dyDescent="0.25"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1"/>
    </row>
    <row r="32" spans="2:14" x14ac:dyDescent="0.25"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1"/>
    </row>
    <row r="33" spans="1:14" x14ac:dyDescent="0.25"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21"/>
    </row>
    <row r="34" spans="1:14" x14ac:dyDescent="0.25"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1"/>
    </row>
    <row r="35" spans="1:14" x14ac:dyDescent="0.25"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1"/>
    </row>
    <row r="36" spans="1:14" ht="15.75" thickBot="1" x14ac:dyDescent="0.3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4"/>
    </row>
    <row r="37" spans="1:14" ht="15.75" thickBot="1" x14ac:dyDescent="0.3"/>
    <row r="38" spans="1:14" x14ac:dyDescent="0.25">
      <c r="B38" s="110" t="str">
        <f>Comments!M17</f>
        <v>The highest number of impressions is in  November. The number of conversions increases with the number of  impressions.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2"/>
    </row>
    <row r="39" spans="1:14" x14ac:dyDescent="0.25">
      <c r="B39" s="113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ht="15.75" thickBot="1" x14ac:dyDescent="0.3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8"/>
    </row>
    <row r="41" spans="1:14" ht="15.75" thickBot="1" x14ac:dyDescent="0.3"/>
    <row r="42" spans="1:14" x14ac:dyDescent="0.25">
      <c r="A42" s="29" t="s">
        <v>9</v>
      </c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</row>
    <row r="43" spans="1:14" x14ac:dyDescent="0.25">
      <c r="B43" s="2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1"/>
    </row>
    <row r="44" spans="1:14" x14ac:dyDescent="0.25">
      <c r="B44" s="20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21"/>
    </row>
    <row r="45" spans="1:14" x14ac:dyDescent="0.25">
      <c r="B45" s="2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1"/>
    </row>
    <row r="46" spans="1:14" x14ac:dyDescent="0.25">
      <c r="B46" s="20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21"/>
    </row>
    <row r="47" spans="1:14" x14ac:dyDescent="0.25">
      <c r="B47" s="2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21"/>
    </row>
    <row r="48" spans="1:14" x14ac:dyDescent="0.25">
      <c r="B48" s="2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1"/>
    </row>
    <row r="49" spans="2:14" x14ac:dyDescent="0.25">
      <c r="B49" s="2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1"/>
    </row>
    <row r="50" spans="2:14" x14ac:dyDescent="0.25">
      <c r="B50" s="2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1"/>
    </row>
    <row r="51" spans="2:14" x14ac:dyDescent="0.25">
      <c r="B51" s="20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1"/>
    </row>
    <row r="52" spans="2:14" x14ac:dyDescent="0.25">
      <c r="B52" s="20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1"/>
    </row>
    <row r="53" spans="2:14" x14ac:dyDescent="0.25"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21"/>
    </row>
    <row r="54" spans="2:14" x14ac:dyDescent="0.25">
      <c r="B54" s="2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21"/>
    </row>
    <row r="55" spans="2:14" x14ac:dyDescent="0.25"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1"/>
    </row>
    <row r="56" spans="2:14" x14ac:dyDescent="0.25"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1"/>
    </row>
    <row r="57" spans="2:14" x14ac:dyDescent="0.25"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1"/>
    </row>
    <row r="58" spans="2:14" ht="15.75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4"/>
    </row>
    <row r="59" spans="2:14" ht="15.75" thickBot="1" x14ac:dyDescent="0.3"/>
    <row r="60" spans="2:14" x14ac:dyDescent="0.25"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</row>
    <row r="61" spans="2:14" x14ac:dyDescent="0.25"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1"/>
    </row>
    <row r="62" spans="2:14" x14ac:dyDescent="0.25"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1"/>
    </row>
    <row r="63" spans="2:14" x14ac:dyDescent="0.25">
      <c r="B63" s="2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1"/>
    </row>
    <row r="64" spans="2:14" x14ac:dyDescent="0.25"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21"/>
    </row>
    <row r="65" spans="2:15" x14ac:dyDescent="0.25"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1"/>
    </row>
    <row r="66" spans="2:15" x14ac:dyDescent="0.25"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21"/>
    </row>
    <row r="67" spans="2:15" x14ac:dyDescent="0.25"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1"/>
    </row>
    <row r="68" spans="2:15" x14ac:dyDescent="0.25"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21"/>
    </row>
    <row r="69" spans="2:15" x14ac:dyDescent="0.25"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21"/>
    </row>
    <row r="70" spans="2:15" x14ac:dyDescent="0.25"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1"/>
    </row>
    <row r="71" spans="2:15" x14ac:dyDescent="0.25">
      <c r="B71" s="20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1"/>
    </row>
    <row r="72" spans="2:15" x14ac:dyDescent="0.25">
      <c r="B72" s="20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1"/>
    </row>
    <row r="73" spans="2:15" x14ac:dyDescent="0.25">
      <c r="B73" s="20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21"/>
    </row>
    <row r="74" spans="2:15" ht="15" customHeight="1" x14ac:dyDescent="0.25">
      <c r="B74" s="20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21"/>
    </row>
    <row r="75" spans="2:15" ht="15" customHeight="1" x14ac:dyDescent="0.25">
      <c r="B75" s="20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21"/>
    </row>
    <row r="76" spans="2:15" ht="15" customHeight="1" thickBot="1" x14ac:dyDescent="0.3"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4"/>
    </row>
    <row r="77" spans="2:15" ht="15" customHeight="1" thickBot="1" x14ac:dyDescent="0.3">
      <c r="O77" s="13"/>
    </row>
    <row r="78" spans="2:15" ht="15.75" customHeight="1" x14ac:dyDescent="0.25">
      <c r="B78" s="110" t="str">
        <f>Comments!M20</f>
        <v>The highest conversion is in December redirecting mostly to Landing Page #3.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2"/>
      <c r="O78" s="13"/>
    </row>
    <row r="79" spans="2:15" x14ac:dyDescent="0.25">
      <c r="B79" s="113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5"/>
    </row>
    <row r="80" spans="2:15" ht="15.75" thickBot="1" x14ac:dyDescent="0.3">
      <c r="B80" s="116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8"/>
    </row>
    <row r="81" spans="1:14" ht="16.5" thickBot="1" x14ac:dyDescent="0.3">
      <c r="A81" s="1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</row>
    <row r="82" spans="1:14" x14ac:dyDescent="0.25">
      <c r="A82" s="12" t="s">
        <v>21</v>
      </c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9"/>
    </row>
    <row r="83" spans="1:14" x14ac:dyDescent="0.25">
      <c r="B83" s="20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21"/>
    </row>
    <row r="84" spans="1:14" x14ac:dyDescent="0.25">
      <c r="B84" s="20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1"/>
    </row>
    <row r="85" spans="1:14" x14ac:dyDescent="0.25">
      <c r="B85" s="20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1"/>
    </row>
    <row r="86" spans="1:14" x14ac:dyDescent="0.25">
      <c r="B86" s="20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1"/>
    </row>
    <row r="87" spans="1:14" x14ac:dyDescent="0.25">
      <c r="B87" s="20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21"/>
    </row>
    <row r="88" spans="1:14" x14ac:dyDescent="0.25">
      <c r="B88" s="20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21"/>
    </row>
    <row r="89" spans="1:14" x14ac:dyDescent="0.25">
      <c r="B89" s="2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21"/>
    </row>
    <row r="90" spans="1:14" x14ac:dyDescent="0.25">
      <c r="B90" s="2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1"/>
    </row>
    <row r="91" spans="1:14" x14ac:dyDescent="0.25">
      <c r="B91" s="20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21"/>
    </row>
    <row r="92" spans="1:14" x14ac:dyDescent="0.25">
      <c r="B92" s="20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21"/>
    </row>
    <row r="93" spans="1:14" x14ac:dyDescent="0.25">
      <c r="B93" s="20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21"/>
    </row>
    <row r="94" spans="1:14" x14ac:dyDescent="0.25">
      <c r="B94" s="20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1"/>
    </row>
    <row r="95" spans="1:14" x14ac:dyDescent="0.25">
      <c r="B95" s="20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1"/>
    </row>
    <row r="96" spans="1:14" x14ac:dyDescent="0.25">
      <c r="B96" s="20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21"/>
    </row>
    <row r="97" spans="2:14" x14ac:dyDescent="0.25">
      <c r="B97" s="20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21"/>
    </row>
    <row r="98" spans="2:14" ht="15.75" thickBot="1" x14ac:dyDescent="0.3"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4"/>
    </row>
    <row r="99" spans="2:14" ht="15.75" thickBot="1" x14ac:dyDescent="0.3"/>
    <row r="100" spans="2:14" x14ac:dyDescent="0.25"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9"/>
    </row>
    <row r="101" spans="2:14" x14ac:dyDescent="0.25">
      <c r="B101" s="20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1"/>
    </row>
    <row r="102" spans="2:14" x14ac:dyDescent="0.25">
      <c r="B102" s="2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21"/>
    </row>
    <row r="103" spans="2:14" x14ac:dyDescent="0.25">
      <c r="B103" s="20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21"/>
    </row>
    <row r="104" spans="2:14" x14ac:dyDescent="0.25">
      <c r="B104" s="20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21"/>
    </row>
    <row r="105" spans="2:14" x14ac:dyDescent="0.25">
      <c r="B105" s="20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21"/>
    </row>
    <row r="106" spans="2:14" x14ac:dyDescent="0.25">
      <c r="B106" s="20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1"/>
    </row>
    <row r="107" spans="2:14" x14ac:dyDescent="0.25">
      <c r="B107" s="20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1"/>
    </row>
    <row r="108" spans="2:14" x14ac:dyDescent="0.25">
      <c r="B108" s="20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1"/>
    </row>
    <row r="109" spans="2:14" x14ac:dyDescent="0.25">
      <c r="B109" s="20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1"/>
    </row>
    <row r="110" spans="2:14" x14ac:dyDescent="0.25">
      <c r="B110" s="20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1"/>
    </row>
    <row r="111" spans="2:14" x14ac:dyDescent="0.25">
      <c r="B111" s="20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21"/>
    </row>
    <row r="112" spans="2:14" x14ac:dyDescent="0.25">
      <c r="B112" s="20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21"/>
    </row>
    <row r="113" spans="1:14" x14ac:dyDescent="0.25">
      <c r="B113" s="20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21"/>
    </row>
    <row r="114" spans="1:14" ht="15" customHeight="1" x14ac:dyDescent="0.25">
      <c r="B114" s="20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1"/>
    </row>
    <row r="115" spans="1:14" ht="15" customHeight="1" x14ac:dyDescent="0.25">
      <c r="B115" s="2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1"/>
    </row>
    <row r="116" spans="1:14" ht="15.75" customHeight="1" thickBot="1" x14ac:dyDescent="0.3"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4"/>
    </row>
    <row r="117" spans="1:14" ht="15.75" thickBot="1" x14ac:dyDescent="0.3"/>
    <row r="118" spans="1:14" ht="15.75" customHeight="1" x14ac:dyDescent="0.25">
      <c r="B118" s="110" t="str">
        <f>Comments!M23</f>
        <v>Actual scans constitute 95.8% of what is planned. The highest number of scans is from Magazine Ad.</v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2"/>
    </row>
    <row r="119" spans="1:14" x14ac:dyDescent="0.25">
      <c r="B119" s="113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5"/>
    </row>
    <row r="120" spans="1:14" ht="15.75" thickBot="1" x14ac:dyDescent="0.3">
      <c r="B120" s="116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8"/>
    </row>
    <row r="121" spans="1:14" ht="15.75" thickBot="1" x14ac:dyDescent="0.3"/>
    <row r="122" spans="1:14" x14ac:dyDescent="0.25">
      <c r="A122" s="12" t="s">
        <v>22</v>
      </c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9"/>
    </row>
    <row r="123" spans="1:14" x14ac:dyDescent="0.25">
      <c r="B123" s="20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1"/>
    </row>
    <row r="124" spans="1:14" x14ac:dyDescent="0.25">
      <c r="B124" s="20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21"/>
    </row>
    <row r="125" spans="1:14" x14ac:dyDescent="0.25">
      <c r="B125" s="20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21"/>
    </row>
    <row r="126" spans="1:14" x14ac:dyDescent="0.25">
      <c r="B126" s="20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21"/>
    </row>
    <row r="127" spans="1:14" x14ac:dyDescent="0.25">
      <c r="B127" s="20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21"/>
    </row>
    <row r="128" spans="1:14" x14ac:dyDescent="0.25">
      <c r="B128" s="20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1"/>
    </row>
    <row r="129" spans="2:14" x14ac:dyDescent="0.25">
      <c r="B129" s="20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1"/>
    </row>
    <row r="130" spans="2:14" x14ac:dyDescent="0.25">
      <c r="B130" s="20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1"/>
    </row>
    <row r="131" spans="2:14" x14ac:dyDescent="0.25">
      <c r="B131" s="20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1"/>
    </row>
    <row r="132" spans="2:14" x14ac:dyDescent="0.25">
      <c r="B132" s="20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21"/>
    </row>
    <row r="133" spans="2:14" x14ac:dyDescent="0.25">
      <c r="B133" s="20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21"/>
    </row>
    <row r="134" spans="2:14" x14ac:dyDescent="0.25">
      <c r="B134" s="20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21"/>
    </row>
    <row r="135" spans="2:14" x14ac:dyDescent="0.25">
      <c r="B135" s="20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21"/>
    </row>
    <row r="136" spans="2:14" x14ac:dyDescent="0.25">
      <c r="B136" s="20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1"/>
    </row>
    <row r="137" spans="2:14" x14ac:dyDescent="0.25">
      <c r="B137" s="2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1"/>
    </row>
    <row r="138" spans="2:14" ht="15.75" thickBot="1" x14ac:dyDescent="0.3"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4"/>
    </row>
    <row r="139" spans="2:14" ht="15.75" thickBot="1" x14ac:dyDescent="0.3"/>
    <row r="140" spans="2:14" x14ac:dyDescent="0.25">
      <c r="B140" s="17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9"/>
    </row>
    <row r="141" spans="2:14" x14ac:dyDescent="0.25">
      <c r="B141" s="20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21"/>
    </row>
    <row r="142" spans="2:14" x14ac:dyDescent="0.25">
      <c r="B142" s="20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21"/>
    </row>
    <row r="143" spans="2:14" x14ac:dyDescent="0.25">
      <c r="B143" s="20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1"/>
    </row>
    <row r="144" spans="2:14" x14ac:dyDescent="0.25">
      <c r="B144" s="20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1"/>
    </row>
    <row r="145" spans="2:14" x14ac:dyDescent="0.25">
      <c r="B145" s="20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1"/>
    </row>
    <row r="146" spans="2:14" x14ac:dyDescent="0.25">
      <c r="B146" s="20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21"/>
    </row>
    <row r="147" spans="2:14" x14ac:dyDescent="0.25">
      <c r="B147" s="20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21"/>
    </row>
    <row r="148" spans="2:14" x14ac:dyDescent="0.25">
      <c r="B148" s="2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21"/>
    </row>
    <row r="149" spans="2:14" x14ac:dyDescent="0.25">
      <c r="B149" s="20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1"/>
    </row>
    <row r="150" spans="2:14" x14ac:dyDescent="0.25">
      <c r="B150" s="2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21"/>
    </row>
    <row r="151" spans="2:14" x14ac:dyDescent="0.25">
      <c r="B151" s="20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21"/>
    </row>
    <row r="152" spans="2:14" x14ac:dyDescent="0.25">
      <c r="B152" s="20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21"/>
    </row>
    <row r="153" spans="2:14" x14ac:dyDescent="0.25">
      <c r="B153" s="20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1"/>
    </row>
    <row r="154" spans="2:14" x14ac:dyDescent="0.25">
      <c r="B154" s="20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1"/>
    </row>
    <row r="155" spans="2:14" x14ac:dyDescent="0.25">
      <c r="B155" s="20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21"/>
    </row>
    <row r="156" spans="2:14" ht="15.75" thickBot="1" x14ac:dyDescent="0.3"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4"/>
    </row>
    <row r="157" spans="2:14" ht="15.75" thickBot="1" x14ac:dyDescent="0.3"/>
    <row r="158" spans="2:14" x14ac:dyDescent="0.25">
      <c r="B158" s="110" t="str">
        <f>Comments!M26</f>
        <v>The highest Scan through Rate is 4.2% in February. The actual monthly rates have an average of 3.6%with the goal of 6.0%.</v>
      </c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2"/>
    </row>
    <row r="159" spans="2:14" x14ac:dyDescent="0.25">
      <c r="B159" s="113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5"/>
    </row>
    <row r="160" spans="2:14" ht="15.75" thickBot="1" x14ac:dyDescent="0.3">
      <c r="B160" s="116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8"/>
    </row>
  </sheetData>
  <mergeCells count="4">
    <mergeCell ref="B158:N160"/>
    <mergeCell ref="B38:N40"/>
    <mergeCell ref="B78:N80"/>
    <mergeCell ref="B118:N1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B626-5E0C-4FFC-8F96-3982DC92F828}">
  <dimension ref="A1:B5"/>
  <sheetViews>
    <sheetView workbookViewId="0">
      <selection activeCell="D8" sqref="D8"/>
    </sheetView>
  </sheetViews>
  <sheetFormatPr defaultRowHeight="15" x14ac:dyDescent="0.25"/>
  <cols>
    <col min="1" max="1" width="17" customWidth="1"/>
  </cols>
  <sheetData>
    <row r="1" spans="1:2" ht="18.75" x14ac:dyDescent="0.3">
      <c r="A1" s="55" t="s">
        <v>24</v>
      </c>
    </row>
    <row r="2" spans="1:2" x14ac:dyDescent="0.25">
      <c r="A2" t="s">
        <v>20</v>
      </c>
      <c r="B2" t="s">
        <v>56</v>
      </c>
    </row>
    <row r="3" spans="1:2" x14ac:dyDescent="0.25">
      <c r="A3" t="s">
        <v>9</v>
      </c>
      <c r="B3" t="s">
        <v>53</v>
      </c>
    </row>
    <row r="4" spans="1:2" x14ac:dyDescent="0.25">
      <c r="A4" t="s">
        <v>21</v>
      </c>
      <c r="B4" t="s">
        <v>54</v>
      </c>
    </row>
    <row r="5" spans="1:2" x14ac:dyDescent="0.25">
      <c r="A5" t="s">
        <v>22</v>
      </c>
      <c r="B5" s="56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75BB-FAA5-4BB1-9523-920FD1615841}">
  <sheetPr>
    <tabColor rgb="FFFFFF00"/>
  </sheetPr>
  <dimension ref="A1:AE51"/>
  <sheetViews>
    <sheetView tabSelected="1" zoomScale="70" zoomScaleNormal="70" workbookViewId="0">
      <selection activeCell="D7" sqref="D7:E8"/>
    </sheetView>
  </sheetViews>
  <sheetFormatPr defaultRowHeight="15" x14ac:dyDescent="0.25"/>
  <cols>
    <col min="1" max="1" width="4.140625" customWidth="1"/>
    <col min="3" max="3" width="2.42578125" customWidth="1"/>
    <col min="6" max="6" width="3" customWidth="1"/>
    <col min="9" max="11" width="9.7109375" customWidth="1"/>
    <col min="12" max="12" width="5.140625" customWidth="1"/>
    <col min="13" max="13" width="13" customWidth="1"/>
    <col min="14" max="14" width="6.28515625" customWidth="1"/>
    <col min="16" max="16" width="6.7109375" customWidth="1"/>
    <col min="17" max="17" width="13" customWidth="1"/>
    <col min="19" max="19" width="6.28515625" customWidth="1"/>
    <col min="20" max="20" width="4.5703125" customWidth="1"/>
    <col min="24" max="24" width="3.42578125" customWidth="1"/>
  </cols>
  <sheetData>
    <row r="1" spans="1:31" ht="45.75" customHeight="1" thickBot="1" x14ac:dyDescent="0.3">
      <c r="A1" s="51"/>
      <c r="B1" s="60" t="s">
        <v>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51"/>
    </row>
    <row r="2" spans="1:31" x14ac:dyDescent="0.25">
      <c r="A2" s="51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51"/>
    </row>
    <row r="3" spans="1:31" ht="15.75" thickBot="1" x14ac:dyDescent="0.3">
      <c r="A3" s="51"/>
      <c r="B3" s="20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1"/>
      <c r="X3" s="51"/>
    </row>
    <row r="4" spans="1:31" ht="15" customHeight="1" x14ac:dyDescent="0.25">
      <c r="A4" s="51"/>
      <c r="B4" s="35"/>
      <c r="C4" s="25"/>
      <c r="D4" s="28"/>
      <c r="E4" s="25"/>
      <c r="F4" s="25"/>
      <c r="G4" s="25"/>
      <c r="H4" s="13"/>
      <c r="I4" s="63" t="s">
        <v>20</v>
      </c>
      <c r="J4" s="64"/>
      <c r="K4" s="65"/>
      <c r="L4" s="13"/>
      <c r="M4" s="63" t="s">
        <v>9</v>
      </c>
      <c r="N4" s="64"/>
      <c r="O4" s="65"/>
      <c r="P4" s="13"/>
      <c r="Q4" s="84" t="s">
        <v>21</v>
      </c>
      <c r="R4" s="84"/>
      <c r="S4" s="15"/>
      <c r="T4" s="13"/>
      <c r="U4" s="61" t="s">
        <v>23</v>
      </c>
      <c r="V4" s="61"/>
      <c r="W4" s="36"/>
      <c r="X4" s="51"/>
    </row>
    <row r="5" spans="1:31" ht="23.25" customHeight="1" x14ac:dyDescent="0.25">
      <c r="A5" s="51"/>
      <c r="B5" s="35"/>
      <c r="C5" s="25"/>
      <c r="D5" s="75" t="s">
        <v>24</v>
      </c>
      <c r="E5" s="76"/>
      <c r="F5" s="25"/>
      <c r="G5" s="25"/>
      <c r="H5" s="13"/>
      <c r="I5" s="66"/>
      <c r="J5" s="67"/>
      <c r="K5" s="68"/>
      <c r="L5" s="13"/>
      <c r="M5" s="66"/>
      <c r="N5" s="67"/>
      <c r="O5" s="68"/>
      <c r="P5" s="13"/>
      <c r="Q5" s="84"/>
      <c r="R5" s="84"/>
      <c r="S5" s="15"/>
      <c r="T5" s="13"/>
      <c r="U5" s="61"/>
      <c r="V5" s="61"/>
      <c r="W5" s="36"/>
      <c r="X5" s="51"/>
      <c r="AD5" s="31" t="s">
        <v>24</v>
      </c>
      <c r="AE5" s="32"/>
    </row>
    <row r="6" spans="1:31" ht="15" customHeight="1" x14ac:dyDescent="0.25">
      <c r="A6" s="51"/>
      <c r="B6" s="35"/>
      <c r="C6" s="25"/>
      <c r="D6" s="77"/>
      <c r="E6" s="78"/>
      <c r="F6" s="25"/>
      <c r="G6" s="25"/>
      <c r="H6" s="13"/>
      <c r="I6" s="66"/>
      <c r="J6" s="67"/>
      <c r="K6" s="68"/>
      <c r="L6" s="13"/>
      <c r="M6" s="66"/>
      <c r="N6" s="67"/>
      <c r="O6" s="68"/>
      <c r="P6" s="13"/>
      <c r="Q6" s="84"/>
      <c r="R6" s="84"/>
      <c r="S6" s="15"/>
      <c r="T6" s="13"/>
      <c r="U6" s="62">
        <f>QRCode_Marketing!E14</f>
        <v>3.5531494756296592E-2</v>
      </c>
      <c r="V6" s="62"/>
      <c r="W6" s="36"/>
      <c r="X6" s="51"/>
      <c r="AD6" s="31" t="s">
        <v>20</v>
      </c>
      <c r="AE6" s="32"/>
    </row>
    <row r="7" spans="1:31" ht="15" customHeight="1" x14ac:dyDescent="0.25">
      <c r="A7" s="51"/>
      <c r="B7" s="35"/>
      <c r="C7" s="25"/>
      <c r="D7" s="79" t="s">
        <v>9</v>
      </c>
      <c r="E7" s="80"/>
      <c r="F7" s="25"/>
      <c r="G7" s="25"/>
      <c r="H7" s="13"/>
      <c r="I7" s="69">
        <f>QRCode_Marketing!D14</f>
        <v>1323237</v>
      </c>
      <c r="J7" s="70"/>
      <c r="K7" s="71"/>
      <c r="L7" s="13"/>
      <c r="M7" s="69">
        <f>QRCode_Marketing!G14</f>
        <v>1402.75</v>
      </c>
      <c r="N7" s="70"/>
      <c r="O7" s="71"/>
      <c r="P7" s="13"/>
      <c r="Q7" s="83">
        <f>QRCode_Marketing!B14</f>
        <v>45976</v>
      </c>
      <c r="R7" s="83"/>
      <c r="S7" s="16"/>
      <c r="T7" s="13"/>
      <c r="U7" s="62"/>
      <c r="V7" s="62"/>
      <c r="W7" s="37"/>
      <c r="X7" s="51"/>
      <c r="AD7" s="31" t="s">
        <v>9</v>
      </c>
      <c r="AE7" s="32"/>
    </row>
    <row r="8" spans="1:31" ht="20.25" customHeight="1" x14ac:dyDescent="0.25">
      <c r="A8" s="51"/>
      <c r="B8" s="35"/>
      <c r="C8" s="25"/>
      <c r="D8" s="81"/>
      <c r="E8" s="82"/>
      <c r="F8" s="25"/>
      <c r="G8" s="25"/>
      <c r="H8" s="13"/>
      <c r="I8" s="69"/>
      <c r="J8" s="70"/>
      <c r="K8" s="71"/>
      <c r="L8" s="13"/>
      <c r="M8" s="69"/>
      <c r="N8" s="70"/>
      <c r="O8" s="71"/>
      <c r="P8" s="13"/>
      <c r="Q8" s="83"/>
      <c r="R8" s="83"/>
      <c r="S8" s="16"/>
      <c r="T8" s="13"/>
      <c r="U8" s="62"/>
      <c r="V8" s="62"/>
      <c r="W8" s="37"/>
      <c r="X8" s="51"/>
      <c r="AD8" s="31" t="s">
        <v>21</v>
      </c>
      <c r="AE8" s="32"/>
    </row>
    <row r="9" spans="1:31" ht="15.75" customHeight="1" thickBot="1" x14ac:dyDescent="0.3">
      <c r="A9" s="51"/>
      <c r="B9" s="35"/>
      <c r="C9" s="25"/>
      <c r="D9" s="26"/>
      <c r="E9" s="27"/>
      <c r="F9" s="25"/>
      <c r="G9" s="25"/>
      <c r="H9" s="13"/>
      <c r="I9" s="72"/>
      <c r="J9" s="73"/>
      <c r="K9" s="74"/>
      <c r="L9" s="13"/>
      <c r="M9" s="72"/>
      <c r="N9" s="73"/>
      <c r="O9" s="74"/>
      <c r="P9" s="13"/>
      <c r="Q9" s="83"/>
      <c r="R9" s="83"/>
      <c r="S9" s="16"/>
      <c r="T9" s="13"/>
      <c r="U9" s="62"/>
      <c r="V9" s="62"/>
      <c r="W9" s="37"/>
      <c r="X9" s="51"/>
      <c r="AD9" s="31" t="s">
        <v>25</v>
      </c>
      <c r="AE9" s="32"/>
    </row>
    <row r="10" spans="1:31" x14ac:dyDescent="0.25">
      <c r="A10" s="51"/>
      <c r="B10" s="35"/>
      <c r="C10" s="25"/>
      <c r="D10" s="25"/>
      <c r="E10" s="25"/>
      <c r="F10" s="25"/>
      <c r="G10" s="2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1"/>
      <c r="X10" s="51"/>
    </row>
    <row r="11" spans="1:31" x14ac:dyDescent="0.25">
      <c r="A11" s="51"/>
      <c r="B11" s="20"/>
      <c r="C11" s="13"/>
      <c r="D11" s="13"/>
      <c r="E11" s="13"/>
      <c r="F11" s="13"/>
      <c r="G11" s="13"/>
      <c r="H11" s="13"/>
      <c r="I11" s="59" t="e">
        <f ca="1">KPI_Chart</f>
        <v>#VALUE!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21"/>
      <c r="X11" s="51"/>
    </row>
    <row r="12" spans="1:31" ht="18" customHeight="1" x14ac:dyDescent="0.25">
      <c r="A12" s="51"/>
      <c r="B12" s="20"/>
      <c r="C12" s="13"/>
      <c r="D12" s="13"/>
      <c r="E12" s="13"/>
      <c r="F12" s="13"/>
      <c r="G12" s="13"/>
      <c r="H12" s="30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38"/>
      <c r="X12" s="51"/>
    </row>
    <row r="13" spans="1:31" ht="18" customHeight="1" x14ac:dyDescent="0.25">
      <c r="A13" s="51"/>
      <c r="B13" s="20"/>
      <c r="C13" s="13"/>
      <c r="D13" s="13"/>
      <c r="E13" s="13"/>
      <c r="F13" s="13"/>
      <c r="G13" s="13"/>
      <c r="H13" s="30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38"/>
      <c r="X13" s="51"/>
    </row>
    <row r="14" spans="1:31" ht="18" customHeight="1" x14ac:dyDescent="0.25">
      <c r="A14" s="51"/>
      <c r="B14" s="20"/>
      <c r="C14" s="13"/>
      <c r="D14" s="13"/>
      <c r="E14" s="13"/>
      <c r="F14" s="13"/>
      <c r="G14" s="13"/>
      <c r="H14" s="30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38"/>
      <c r="X14" s="51"/>
    </row>
    <row r="15" spans="1:31" ht="18" customHeight="1" x14ac:dyDescent="0.25">
      <c r="A15" s="51"/>
      <c r="B15" s="20"/>
      <c r="C15" s="13"/>
      <c r="D15" s="13"/>
      <c r="E15" s="13"/>
      <c r="F15" s="13"/>
      <c r="G15" s="13"/>
      <c r="H15" s="30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38"/>
      <c r="X15" s="51"/>
    </row>
    <row r="16" spans="1:31" ht="18" customHeight="1" x14ac:dyDescent="0.25">
      <c r="A16" s="51"/>
      <c r="B16" s="20"/>
      <c r="C16" s="13"/>
      <c r="D16" s="13"/>
      <c r="E16" s="13"/>
      <c r="F16" s="13"/>
      <c r="G16" s="13"/>
      <c r="H16" s="30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38"/>
      <c r="X16" s="51"/>
    </row>
    <row r="17" spans="1:24" ht="18" customHeight="1" x14ac:dyDescent="0.25">
      <c r="A17" s="51"/>
      <c r="B17" s="20"/>
      <c r="C17" s="13"/>
      <c r="D17" s="13"/>
      <c r="E17" s="13"/>
      <c r="F17" s="13"/>
      <c r="G17" s="13"/>
      <c r="H17" s="3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38"/>
      <c r="X17" s="51"/>
    </row>
    <row r="18" spans="1:24" ht="18" customHeight="1" x14ac:dyDescent="0.25">
      <c r="A18" s="51"/>
      <c r="B18" s="20"/>
      <c r="C18" s="13"/>
      <c r="D18" s="13"/>
      <c r="E18" s="13"/>
      <c r="F18" s="13"/>
      <c r="G18" s="13"/>
      <c r="H18" s="3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38"/>
      <c r="X18" s="51"/>
    </row>
    <row r="19" spans="1:24" ht="18" customHeight="1" x14ac:dyDescent="0.25">
      <c r="A19" s="51"/>
      <c r="B19" s="20"/>
      <c r="C19" s="13"/>
      <c r="D19" s="13"/>
      <c r="E19" s="13"/>
      <c r="F19" s="13"/>
      <c r="G19" s="13"/>
      <c r="H19" s="3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38"/>
      <c r="X19" s="51"/>
    </row>
    <row r="20" spans="1:24" ht="18" customHeight="1" x14ac:dyDescent="0.25">
      <c r="A20" s="51"/>
      <c r="B20" s="20"/>
      <c r="C20" s="13"/>
      <c r="D20" s="13"/>
      <c r="E20" s="13"/>
      <c r="F20" s="13"/>
      <c r="G20" s="13"/>
      <c r="H20" s="3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38"/>
      <c r="X20" s="51"/>
    </row>
    <row r="21" spans="1:24" ht="18" customHeight="1" x14ac:dyDescent="0.25">
      <c r="A21" s="51"/>
      <c r="B21" s="20"/>
      <c r="C21" s="13"/>
      <c r="D21" s="13"/>
      <c r="E21" s="13"/>
      <c r="F21" s="13"/>
      <c r="G21" s="13"/>
      <c r="H21" s="3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38"/>
      <c r="X21" s="51"/>
    </row>
    <row r="22" spans="1:24" ht="18" customHeight="1" x14ac:dyDescent="0.25">
      <c r="A22" s="51"/>
      <c r="B22" s="20"/>
      <c r="C22" s="13"/>
      <c r="D22" s="13"/>
      <c r="E22" s="13"/>
      <c r="F22" s="13"/>
      <c r="G22" s="13"/>
      <c r="H22" s="3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38"/>
      <c r="X22" s="51"/>
    </row>
    <row r="23" spans="1:24" ht="18" customHeight="1" x14ac:dyDescent="0.25">
      <c r="A23" s="51"/>
      <c r="B23" s="20"/>
      <c r="C23" s="13"/>
      <c r="D23" s="13"/>
      <c r="E23" s="13"/>
      <c r="F23" s="13"/>
      <c r="G23" s="13"/>
      <c r="H23" s="3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38"/>
      <c r="X23" s="51"/>
    </row>
    <row r="24" spans="1:24" ht="18" customHeight="1" x14ac:dyDescent="0.25">
      <c r="A24" s="51"/>
      <c r="B24" s="20"/>
      <c r="C24" s="13"/>
      <c r="D24" s="13"/>
      <c r="E24" s="13"/>
      <c r="F24" s="13"/>
      <c r="G24" s="13"/>
      <c r="H24" s="3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38"/>
      <c r="X24" s="51"/>
    </row>
    <row r="25" spans="1:24" ht="18" customHeight="1" x14ac:dyDescent="0.25">
      <c r="A25" s="51"/>
      <c r="B25" s="20"/>
      <c r="C25" s="13"/>
      <c r="D25" s="13"/>
      <c r="E25" s="13"/>
      <c r="F25" s="13"/>
      <c r="G25" s="13"/>
      <c r="H25" s="3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38"/>
      <c r="X25" s="51"/>
    </row>
    <row r="26" spans="1:24" ht="18" customHeight="1" x14ac:dyDescent="0.25">
      <c r="A26" s="51"/>
      <c r="B26" s="20"/>
      <c r="C26" s="13"/>
      <c r="D26" s="13"/>
      <c r="E26" s="13"/>
      <c r="F26" s="13"/>
      <c r="G26" s="13"/>
      <c r="H26" s="3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38"/>
      <c r="X26" s="51"/>
    </row>
    <row r="27" spans="1:24" x14ac:dyDescent="0.25">
      <c r="A27" s="51"/>
      <c r="B27" s="20"/>
      <c r="C27" s="13"/>
      <c r="D27" s="13"/>
      <c r="E27" s="13"/>
      <c r="F27" s="13"/>
      <c r="G27" s="13"/>
      <c r="H27" s="3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38"/>
      <c r="X27" s="51"/>
    </row>
    <row r="28" spans="1:24" x14ac:dyDescent="0.25">
      <c r="A28" s="51"/>
      <c r="B28" s="20"/>
      <c r="C28" s="13"/>
      <c r="D28" s="13"/>
      <c r="E28" s="13"/>
      <c r="F28" s="13"/>
      <c r="G28" s="13"/>
      <c r="H28" s="3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38"/>
      <c r="X28" s="51"/>
    </row>
    <row r="29" spans="1:24" x14ac:dyDescent="0.25">
      <c r="A29" s="51"/>
      <c r="B29" s="20"/>
      <c r="C29" s="13"/>
      <c r="D29" s="13"/>
      <c r="E29" s="13"/>
      <c r="F29" s="13"/>
      <c r="G29" s="13"/>
      <c r="H29" s="3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38"/>
      <c r="X29" s="51"/>
    </row>
    <row r="30" spans="1:24" x14ac:dyDescent="0.25">
      <c r="A30" s="51"/>
      <c r="B30" s="20"/>
      <c r="C30" s="13"/>
      <c r="D30" s="13"/>
      <c r="E30" s="13"/>
      <c r="F30" s="13"/>
      <c r="G30" s="13"/>
      <c r="H30" s="3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38"/>
      <c r="X30" s="51"/>
    </row>
    <row r="31" spans="1:24" x14ac:dyDescent="0.25">
      <c r="A31" s="51"/>
      <c r="B31" s="20"/>
      <c r="C31" s="13"/>
      <c r="D31" s="13"/>
      <c r="E31" s="13"/>
      <c r="F31" s="13"/>
      <c r="G31" s="13"/>
      <c r="H31" s="3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38"/>
      <c r="X31" s="51"/>
    </row>
    <row r="32" spans="1:24" x14ac:dyDescent="0.25">
      <c r="A32" s="51"/>
      <c r="B32" s="20"/>
      <c r="C32" s="13"/>
      <c r="D32" s="13"/>
      <c r="E32" s="13"/>
      <c r="F32" s="13"/>
      <c r="G32" s="13"/>
      <c r="H32" s="3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38"/>
      <c r="X32" s="51"/>
    </row>
    <row r="33" spans="1:24" x14ac:dyDescent="0.25">
      <c r="A33" s="51"/>
      <c r="B33" s="20"/>
      <c r="C33" s="13"/>
      <c r="D33" s="13"/>
      <c r="E33" s="13"/>
      <c r="F33" s="13"/>
      <c r="G33" s="13"/>
      <c r="H33" s="3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38"/>
      <c r="X33" s="51"/>
    </row>
    <row r="34" spans="1:24" x14ac:dyDescent="0.25">
      <c r="A34" s="51"/>
      <c r="B34" s="20"/>
      <c r="C34" s="13"/>
      <c r="D34" s="13"/>
      <c r="E34" s="13"/>
      <c r="F34" s="13"/>
      <c r="G34" s="13"/>
      <c r="H34" s="3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38"/>
      <c r="X34" s="51"/>
    </row>
    <row r="35" spans="1:24" x14ac:dyDescent="0.25">
      <c r="A35" s="51"/>
      <c r="B35" s="20"/>
      <c r="C35" s="13"/>
      <c r="D35" s="13"/>
      <c r="E35" s="13"/>
      <c r="F35" s="13"/>
      <c r="G35" s="13"/>
      <c r="H35" s="3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38"/>
      <c r="X35" s="51"/>
    </row>
    <row r="36" spans="1:24" x14ac:dyDescent="0.25">
      <c r="A36" s="51"/>
      <c r="B36" s="20"/>
      <c r="C36" s="13"/>
      <c r="D36" s="13"/>
      <c r="E36" s="13"/>
      <c r="F36" s="13"/>
      <c r="G36" s="13"/>
      <c r="H36" s="30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38"/>
      <c r="X36" s="51"/>
    </row>
    <row r="37" spans="1:24" x14ac:dyDescent="0.25">
      <c r="A37" s="51"/>
      <c r="B37" s="20"/>
      <c r="C37" s="13"/>
      <c r="D37" s="13"/>
      <c r="E37" s="13"/>
      <c r="F37" s="13"/>
      <c r="G37" s="13"/>
      <c r="H37" s="30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38"/>
      <c r="X37" s="51"/>
    </row>
    <row r="38" spans="1:24" x14ac:dyDescent="0.25">
      <c r="A38" s="51"/>
      <c r="B38" s="20"/>
      <c r="C38" s="13"/>
      <c r="D38" s="13"/>
      <c r="E38" s="13"/>
      <c r="F38" s="13"/>
      <c r="G38" s="13"/>
      <c r="H38" s="30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38"/>
      <c r="X38" s="51"/>
    </row>
    <row r="39" spans="1:24" x14ac:dyDescent="0.25">
      <c r="A39" s="51"/>
      <c r="B39" s="20"/>
      <c r="C39" s="13"/>
      <c r="D39" s="13"/>
      <c r="E39" s="13"/>
      <c r="F39" s="13"/>
      <c r="G39" s="13"/>
      <c r="H39" s="30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8"/>
      <c r="X39" s="51"/>
    </row>
    <row r="40" spans="1:24" x14ac:dyDescent="0.25">
      <c r="A40" s="51"/>
      <c r="B40" s="20"/>
      <c r="C40" s="13"/>
      <c r="D40" s="13"/>
      <c r="E40" s="13"/>
      <c r="F40" s="13"/>
      <c r="G40" s="13"/>
      <c r="H40" s="30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38"/>
      <c r="X40" s="51"/>
    </row>
    <row r="41" spans="1:24" x14ac:dyDescent="0.25">
      <c r="A41" s="51"/>
      <c r="B41" s="20"/>
      <c r="C41" s="13"/>
      <c r="D41" s="13"/>
      <c r="E41" s="13"/>
      <c r="F41" s="13"/>
      <c r="G41" s="13"/>
      <c r="H41" s="30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38"/>
      <c r="X41" s="51"/>
    </row>
    <row r="42" spans="1:24" x14ac:dyDescent="0.25">
      <c r="A42" s="51"/>
      <c r="B42" s="20"/>
      <c r="C42" s="13"/>
      <c r="D42" s="13"/>
      <c r="E42" s="13"/>
      <c r="F42" s="13"/>
      <c r="G42" s="1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8"/>
      <c r="X42" s="51"/>
    </row>
    <row r="43" spans="1:24" ht="15.75" thickBot="1" x14ac:dyDescent="0.3">
      <c r="A43" s="51"/>
      <c r="B43" s="20"/>
      <c r="C43" s="13"/>
      <c r="D43" s="13"/>
      <c r="E43" s="13"/>
      <c r="F43" s="13"/>
      <c r="G43" s="13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8"/>
      <c r="X43" s="51"/>
    </row>
    <row r="44" spans="1:24" x14ac:dyDescent="0.25">
      <c r="A44" s="106"/>
      <c r="B44" s="13"/>
      <c r="C44" s="13"/>
      <c r="D44" s="13"/>
      <c r="E44" s="13"/>
      <c r="F44" s="13"/>
      <c r="G44" s="13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106"/>
    </row>
    <row r="45" spans="1:24" x14ac:dyDescent="0.25">
      <c r="A45" s="107"/>
      <c r="B45" s="13"/>
      <c r="C45" s="13"/>
      <c r="D45" s="13"/>
      <c r="E45" s="13"/>
      <c r="F45" s="13"/>
      <c r="G45" s="13"/>
      <c r="H45" s="13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13"/>
      <c r="X45" s="107"/>
    </row>
    <row r="46" spans="1:24" ht="12.75" customHeight="1" x14ac:dyDescent="0.25">
      <c r="A46" s="107"/>
      <c r="B46" s="13"/>
      <c r="C46" s="13"/>
      <c r="D46" s="13"/>
      <c r="E46" s="13"/>
      <c r="F46" s="13"/>
      <c r="G46" s="13"/>
      <c r="H46" s="13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13"/>
      <c r="X46" s="107"/>
    </row>
    <row r="47" spans="1:24" x14ac:dyDescent="0.25">
      <c r="A47" s="107"/>
      <c r="B47" s="13"/>
      <c r="C47" s="13"/>
      <c r="D47" s="13"/>
      <c r="E47" s="13"/>
      <c r="F47" s="13"/>
      <c r="G47" s="13"/>
      <c r="H47" s="13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3"/>
      <c r="X47" s="107"/>
    </row>
    <row r="48" spans="1:24" x14ac:dyDescent="0.25">
      <c r="A48" s="107"/>
      <c r="B48" s="13"/>
      <c r="C48" s="13"/>
      <c r="D48" s="13"/>
      <c r="E48" s="13"/>
      <c r="F48" s="13"/>
      <c r="G48" s="13"/>
      <c r="H48" s="13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13"/>
      <c r="X48" s="107"/>
    </row>
    <row r="49" spans="1:24" ht="15.75" thickBot="1" x14ac:dyDescent="0.3">
      <c r="A49" s="10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07"/>
    </row>
    <row r="50" spans="1:24" ht="13.5" customHeight="1" thickBot="1" x14ac:dyDescent="0.3">
      <c r="A50" s="51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8"/>
    </row>
    <row r="51" spans="1:24" ht="11.25" customHeight="1" x14ac:dyDescent="0.25">
      <c r="A51" s="51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51"/>
    </row>
  </sheetData>
  <mergeCells count="13">
    <mergeCell ref="I45:V48"/>
    <mergeCell ref="I11:V41"/>
    <mergeCell ref="B1:W1"/>
    <mergeCell ref="U4:V5"/>
    <mergeCell ref="U6:V9"/>
    <mergeCell ref="M4:O6"/>
    <mergeCell ref="M7:O9"/>
    <mergeCell ref="D5:E6"/>
    <mergeCell ref="D7:E8"/>
    <mergeCell ref="Q7:R9"/>
    <mergeCell ref="Q4:R6"/>
    <mergeCell ref="I4:K6"/>
    <mergeCell ref="I7:K9"/>
  </mergeCells>
  <dataValidations count="1">
    <dataValidation type="list" allowBlank="1" showInputMessage="1" showErrorMessage="1" prompt="Select KPI" sqref="D7:E8" xr:uid="{F56C5217-BE1F-4DF8-9CBA-35E720905D1F}">
      <formula1>$AD$6:$AD$9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QRCode_Marketing</vt:lpstr>
      <vt:lpstr>Data Processing</vt:lpstr>
      <vt:lpstr>Comments</vt:lpstr>
      <vt:lpstr>LinkedCharts</vt:lpstr>
      <vt:lpstr>References</vt:lpstr>
      <vt:lpstr>Dashboard</vt:lpstr>
      <vt:lpstr>Conversions</vt:lpstr>
      <vt:lpstr>Impressions</vt:lpstr>
      <vt:lpstr>Scan_through_Rate</vt:lpstr>
      <vt:lpstr>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Ivy</cp:lastModifiedBy>
  <dcterms:created xsi:type="dcterms:W3CDTF">2019-10-13T11:50:14Z</dcterms:created>
  <dcterms:modified xsi:type="dcterms:W3CDTF">2021-05-24T10:09:38Z</dcterms:modified>
</cp:coreProperties>
</file>