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jeljeli002\Downloads\"/>
    </mc:Choice>
  </mc:AlternateContent>
  <xr:revisionPtr revIDLastSave="0" documentId="13_ncr:1_{D463C8E7-4B64-48E9-8BEB-CFC2BB9C903B}" xr6:coauthVersionLast="47" xr6:coauthVersionMax="47" xr10:uidLastSave="{00000000-0000-0000-0000-000000000000}"/>
  <bookViews>
    <workbookView xWindow="-110" yWindow="-110" windowWidth="19420" windowHeight="11500" xr2:uid="{3426A6F5-DED4-42A7-9D9B-5083D201E8C6}"/>
  </bookViews>
  <sheets>
    <sheet name="BILA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C7400_TOTAL_0160_0010" localSheetId="0">[1]LCR_Param!#REF!</definedName>
    <definedName name="_C7400_TOTAL_0160_0010">[1]LCR_Param!#REF!</definedName>
    <definedName name="_C8100_TOTAL_0070_0010" localSheetId="0">[1]NSFR_PARAM!#REF!</definedName>
    <definedName name="_C8100_TOTAL_0070_0010">[1]NSFR_PARAM!#REF!</definedName>
    <definedName name="_C8100_TOTAL_0070_0020" localSheetId="0">[1]NSFR_PARAM!#REF!</definedName>
    <definedName name="_C8100_TOTAL_0070_0020">[1]NSFR_PARAM!#REF!</definedName>
    <definedName name="_C8100_TOTAL_0070_0030" localSheetId="0">[1]NSFR_PARAM!#REF!</definedName>
    <definedName name="_C8100_TOTAL_0070_0030">[1]NSFR_PARAM!#REF!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t">#REF!</definedName>
    <definedName name="Actuals">#REF!</definedName>
    <definedName name="annual">#REF!</definedName>
    <definedName name="CHAMP">[2]F2!$A$1:$L$2</definedName>
    <definedName name="Company">#REF!</definedName>
    <definedName name="contact">'[3]0-Contacts'!$A$2:$A$14</definedName>
    <definedName name="currency">#REF!</definedName>
    <definedName name="euro">#REF!</definedName>
    <definedName name="gravité" localSheetId="0">BILAN!#REF!</definedName>
    <definedName name="gravité">#REF!</definedName>
    <definedName name="high">#REF!</definedName>
    <definedName name="icurrency">#REF!</definedName>
    <definedName name="interim">#REF!</definedName>
    <definedName name="limit1">#REF!</definedName>
    <definedName name="limit2">#REF!</definedName>
    <definedName name="limit3">#REF!</definedName>
    <definedName name="Low">#REF!</definedName>
    <definedName name="Medium">#REF!</definedName>
    <definedName name="monnaies" localSheetId="0">BILAN!#REF!</definedName>
    <definedName name="monnaies">#REF!</definedName>
    <definedName name="Month">'[4]Set up'!$A$2:$A$13</definedName>
    <definedName name="Page1">#REF!</definedName>
    <definedName name="presentation" localSheetId="0">BILAN!#REF!</definedName>
    <definedName name="presentation">#REF!</definedName>
    <definedName name="PresentationNormalA4">#REF!</definedName>
    <definedName name="Priority" localSheetId="0">BILAN!#REF!</definedName>
    <definedName name="Priority">#REF!</definedName>
    <definedName name="Provision_Stressé_2025">BILAN!#REF!</definedName>
    <definedName name="Provisionnemment_stress_2025_Créance_CMB">BILAN!#REF!</definedName>
    <definedName name="Retrait_depôts_stress_2025_Créance_CMB">BILAN!$D$10</definedName>
    <definedName name="Retrait_depôts_stress_2026_Créance_CMB">BILAN!$E$10</definedName>
    <definedName name="Retrait_depôts_stress_2027_Créance_CMB">BILAN!$F$10</definedName>
    <definedName name="RO">#REF!</definedName>
    <definedName name="service" localSheetId="0">BILAN!#REF!</definedName>
    <definedName name="service">#REF!</definedName>
    <definedName name="Sujet" localSheetId="0">BILAN!#REF!</definedName>
    <definedName name="Sujet">#REF!</definedName>
    <definedName name="T_APS">'[5]FlowCharts APS'!$B$2:$I$50</definedName>
    <definedName name="t_avancement">[5]Listes!$B$24:$B$31</definedName>
    <definedName name="TestAdd">"Test RefersTo1"</definedName>
    <definedName name="Type" localSheetId="0">BILAN!#REF!</definedName>
    <definedName name="Type">#REF!</definedName>
    <definedName name="typologie" localSheetId="0">BILAN!#REF!</definedName>
    <definedName name="typologie">#REF!</definedName>
    <definedName name="XLRPARAMS_ReportBaseCurrency_String" hidden="1">[6]XLR_NoRangeSheet!$D$6</definedName>
    <definedName name="XLRPARAMS_ReportCrossrate_WeightedAverage_String" hidden="1">[6]XLR_NoRangeSheet!$E$6</definedName>
    <definedName name="XLRPARAMS_ReportCurrency_String" hidden="1">[6]XLR_NoRangeSheet!$C$6</definedName>
    <definedName name="XLRPARAMS_ReportPeriod_String" hidden="1">[6]XLR_NoRangeSheet!$H$6</definedName>
    <definedName name="XLRPARAMS_ReportTitle_String" hidden="1">[6]XLR_NoRangeSheet!$B$6</definedName>
    <definedName name="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E62" i="1" s="1"/>
  <c r="F62" i="1" s="1"/>
  <c r="D61" i="1"/>
  <c r="E61" i="1" s="1"/>
  <c r="F61" i="1" s="1"/>
  <c r="D60" i="1"/>
  <c r="E60" i="1" s="1"/>
  <c r="F60" i="1" s="1"/>
  <c r="D13" i="1"/>
  <c r="D7" i="1"/>
  <c r="E7" i="1" s="1"/>
  <c r="F7" i="1" s="1"/>
  <c r="D30" i="1"/>
  <c r="E30" i="1" s="1"/>
  <c r="F30" i="1" s="1"/>
  <c r="D66" i="1"/>
  <c r="E66" i="1" s="1"/>
  <c r="F66" i="1" s="1"/>
  <c r="F65" i="1"/>
  <c r="E65" i="1"/>
  <c r="D65" i="1"/>
  <c r="F59" i="1"/>
  <c r="E59" i="1"/>
  <c r="D59" i="1"/>
  <c r="F58" i="1"/>
  <c r="E58" i="1"/>
  <c r="D58" i="1"/>
  <c r="D55" i="1"/>
  <c r="D51" i="1"/>
  <c r="E51" i="1" s="1"/>
  <c r="F51" i="1" s="1"/>
  <c r="F29" i="1"/>
  <c r="E29" i="1"/>
  <c r="D29" i="1"/>
  <c r="D20" i="1"/>
  <c r="E20" i="1" s="1"/>
  <c r="F20" i="1" s="1"/>
  <c r="D4" i="1"/>
  <c r="E13" i="1" l="1"/>
  <c r="F13" i="1" s="1"/>
  <c r="D44" i="1"/>
  <c r="E4" i="1"/>
  <c r="E44" i="1" l="1"/>
  <c r="F4" i="1"/>
  <c r="F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Sourour BEN AICHA</author>
  </authors>
  <commentList>
    <comment ref="C13" authorId="0" shapeId="0" xr:uid="{701643CB-A2D0-47D4-93BC-E10AC76D329A}">
      <text>
        <r>
          <rPr>
            <b/>
            <sz val="9"/>
            <color indexed="81"/>
            <rFont val="Tahoma"/>
            <family val="2"/>
          </rPr>
          <t>Sourour BEN AICHA:</t>
        </r>
        <r>
          <rPr>
            <sz val="9"/>
            <color indexed="81"/>
            <rFont val="Tahoma"/>
            <family val="2"/>
          </rPr>
          <t xml:space="preserve">
prorata</t>
        </r>
      </text>
    </comment>
    <comment ref="A44" authorId="0" shapeId="0" xr:uid="{29BEE05A-E626-4269-90DF-E6DB897228A6}">
      <text>
        <r>
          <rPr>
            <b/>
            <sz val="9"/>
            <color indexed="81"/>
            <rFont val="Tahoma"/>
            <family val="2"/>
          </rPr>
          <t>Sourour BEN AICHA:</t>
        </r>
        <r>
          <rPr>
            <sz val="9"/>
            <color indexed="81"/>
            <rFont val="Tahoma"/>
            <family val="2"/>
          </rPr>
          <t xml:space="preserve">
MB</t>
        </r>
      </text>
    </comment>
  </commentList>
</comments>
</file>

<file path=xl/sharedStrings.xml><?xml version="1.0" encoding="utf-8"?>
<sst xmlns="http://schemas.openxmlformats.org/spreadsheetml/2006/main" count="76" uniqueCount="65">
  <si>
    <t>Réalisé</t>
  </si>
  <si>
    <t>Projections</t>
  </si>
  <si>
    <t>ACTIF</t>
  </si>
  <si>
    <t>2023</t>
  </si>
  <si>
    <t>2024</t>
  </si>
  <si>
    <t>2025</t>
  </si>
  <si>
    <t>2026</t>
  </si>
  <si>
    <t>2027</t>
  </si>
  <si>
    <t>Commentaires</t>
  </si>
  <si>
    <t>Business Plan / Capital Planning</t>
  </si>
  <si>
    <t>Caisse Banque Centrale / nostro</t>
  </si>
  <si>
    <t>Stress test</t>
  </si>
  <si>
    <t>Créances banques autres</t>
  </si>
  <si>
    <t>New cash campaign led by Mediobanca, without any P&amp;L impact for CMB</t>
  </si>
  <si>
    <t>Non atteinte des objectifs de croissance de New cash campaign led by Mediobanca, without any P&amp;L impact for CMB</t>
  </si>
  <si>
    <t xml:space="preserve">Retrait des dépôts des plus important clients soit </t>
  </si>
  <si>
    <t>Baisse du refinancement avec la maison-mère</t>
  </si>
  <si>
    <t>Perte totale (perte données, défaillance système, imposition amende)</t>
  </si>
  <si>
    <r>
      <t xml:space="preserve">Augmentation du NNC de </t>
    </r>
    <r>
      <rPr>
        <i/>
        <sz val="11"/>
        <color rgb="FFFF0000"/>
        <rFont val="Aptos Narrow"/>
        <family val="2"/>
        <scheme val="minor"/>
      </rPr>
      <t xml:space="preserve">350 MEUR </t>
    </r>
    <r>
      <rPr>
        <i/>
        <sz val="11"/>
        <color rgb="FF0070C0"/>
        <rFont val="Aptos Narrow"/>
        <family val="2"/>
        <scheme val="minor"/>
      </rPr>
      <t>/ an pour les 3 prochaines années, au prorata entre Corporate et Secured by mortgaged assets</t>
    </r>
  </si>
  <si>
    <t xml:space="preserve">Non atteinte des objectifs de croissance de Augmentation du NNC </t>
  </si>
  <si>
    <t>Tirage X% PNU (+)</t>
  </si>
  <si>
    <t xml:space="preserve">Provisionnement 100% des postes de Créances douteuses </t>
  </si>
  <si>
    <t>Défaut d’un ou de plusieurs clients majeurs</t>
  </si>
  <si>
    <t>Portefeuille</t>
  </si>
  <si>
    <t>Diminution MB Bonds</t>
  </si>
  <si>
    <t>Non atteinte des objectifs Diminution MB Bonds</t>
  </si>
  <si>
    <t>Diminution de X% du portefeuille titres de la Banque en 2024 - soit X% HQLA</t>
  </si>
  <si>
    <t>Diminution de X% du portefeuille titres de la Banque en 2024 - soit X% Titres MB</t>
  </si>
  <si>
    <t>Tirage X% PNU (-)</t>
  </si>
  <si>
    <t>Baisse de la notation souvraine</t>
  </si>
  <si>
    <t>(Exposition marché)</t>
  </si>
  <si>
    <t>Participations</t>
  </si>
  <si>
    <t>Immobilisations et Autres Actifs</t>
  </si>
  <si>
    <t>Ecart Bilan</t>
  </si>
  <si>
    <t>Projection de Immobilisations et Autres Actifs</t>
  </si>
  <si>
    <t>Non atteinte des objectifs de Projection de Immobilisations et Autres Actifs</t>
  </si>
  <si>
    <t xml:space="preserve">Réclamation clients /contentieux </t>
  </si>
  <si>
    <t>Incendie</t>
  </si>
  <si>
    <t>Stress test NII</t>
  </si>
  <si>
    <t>Dettes envers les établissements de crédit (passif)</t>
  </si>
  <si>
    <t>Diminution de X% du portefeuille titres de la Banque en 2024</t>
  </si>
  <si>
    <t>Depots clients (passif)</t>
  </si>
  <si>
    <t>New cash campaign led by Mediobanca</t>
  </si>
  <si>
    <t>Non atteinte des objectifs New cash campaign led by Mediobanca</t>
  </si>
  <si>
    <t>Retrait des dépôts des plus important clients soit : (du total dépôts)</t>
  </si>
  <si>
    <t>Autres passifs (passif)</t>
  </si>
  <si>
    <t xml:space="preserve">Paiement  des dividendes </t>
  </si>
  <si>
    <t>Comptes de régularisation (passif)</t>
  </si>
  <si>
    <t>Provisions (passif)</t>
  </si>
  <si>
    <t>Fonds pour risques bancaires généraux (passif)</t>
  </si>
  <si>
    <t>Capital souscrit (passif)</t>
  </si>
  <si>
    <t>Montant de capital à partir du COREP FP</t>
  </si>
  <si>
    <t>Primes émission (passif)</t>
  </si>
  <si>
    <t>Réserves (passif)</t>
  </si>
  <si>
    <t>Report à nouveau (passif)</t>
  </si>
  <si>
    <t>Impact capitaux</t>
  </si>
  <si>
    <t>Non atteinte des objectifs Impact capitaux</t>
  </si>
  <si>
    <t>Income Statement - Résultat de l'exercice</t>
  </si>
  <si>
    <t>Net Profit de l'année N</t>
  </si>
  <si>
    <t>Non atteinte des objectifs Net Profit de l'année N</t>
  </si>
  <si>
    <t xml:space="preserve">Perte des données de la banque </t>
  </si>
  <si>
    <t>Perte Défaillance de système   informatique</t>
  </si>
  <si>
    <t>Perte Imposition d’amendes</t>
  </si>
  <si>
    <t xml:space="preserve">Provisionnement des postes de Créances douteuses </t>
  </si>
  <si>
    <t>Créances sur la clientèle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</si>
</sst>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i/>
      <sz val="11"/>
      <color rgb="FF0000FF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name val="Arial"/>
      <family val="2"/>
    </font>
    <font>
      <i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3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3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5" fillId="0" borderId="0" xfId="2" applyFont="1" applyAlignment="1">
      <alignment vertical="center"/>
    </xf>
    <xf numFmtId="0" fontId="2" fillId="0" borderId="0" xfId="2"/>
    <xf numFmtId="0" fontId="4" fillId="0" borderId="0" xfId="2" applyFont="1" applyAlignment="1">
      <alignment horizontal="left" vertical="center"/>
    </xf>
    <xf numFmtId="3" fontId="2" fillId="0" borderId="0" xfId="2" applyNumberFormat="1" applyAlignment="1">
      <alignment vertical="center"/>
    </xf>
    <xf numFmtId="3" fontId="4" fillId="0" borderId="1" xfId="2" applyNumberFormat="1" applyFont="1" applyBorder="1" applyAlignment="1">
      <alignment horizontal="center" vertical="center"/>
    </xf>
    <xf numFmtId="0" fontId="2" fillId="0" borderId="0" xfId="2" applyAlignment="1">
      <alignment vertical="center"/>
    </xf>
    <xf numFmtId="0" fontId="4" fillId="0" borderId="0" xfId="2" applyFont="1"/>
    <xf numFmtId="3" fontId="7" fillId="2" borderId="5" xfId="2" applyNumberFormat="1" applyFont="1" applyFill="1" applyBorder="1" applyAlignment="1">
      <alignment horizontal="left" vertical="center"/>
    </xf>
    <xf numFmtId="49" fontId="3" fillId="2" borderId="6" xfId="2" applyNumberFormat="1" applyFont="1" applyFill="1" applyBorder="1" applyAlignment="1">
      <alignment horizontal="center" vertical="center"/>
    </xf>
    <xf numFmtId="49" fontId="3" fillId="2" borderId="7" xfId="2" applyNumberFormat="1" applyFont="1" applyFill="1" applyBorder="1" applyAlignment="1">
      <alignment horizontal="center" vertical="center"/>
    </xf>
    <xf numFmtId="49" fontId="3" fillId="2" borderId="8" xfId="2" applyNumberFormat="1" applyFont="1" applyFill="1" applyBorder="1" applyAlignment="1">
      <alignment horizontal="center" vertical="center"/>
    </xf>
    <xf numFmtId="49" fontId="3" fillId="2" borderId="9" xfId="2" applyNumberFormat="1" applyFont="1" applyFill="1" applyBorder="1" applyAlignment="1">
      <alignment horizontal="center" vertical="center"/>
    </xf>
    <xf numFmtId="0" fontId="8" fillId="0" borderId="10" xfId="2" applyFont="1" applyBorder="1" applyAlignment="1">
      <alignment horizontal="center" vertical="center" wrapText="1"/>
    </xf>
    <xf numFmtId="3" fontId="4" fillId="3" borderId="11" xfId="2" applyNumberFormat="1" applyFont="1" applyFill="1" applyBorder="1" applyAlignment="1">
      <alignment horizontal="left" vertical="center"/>
    </xf>
    <xf numFmtId="3" fontId="9" fillId="0" borderId="12" xfId="2" applyNumberFormat="1" applyFont="1" applyBorder="1" applyAlignment="1">
      <alignment horizontal="right" vertical="center"/>
    </xf>
    <xf numFmtId="3" fontId="9" fillId="0" borderId="9" xfId="2" applyNumberFormat="1" applyFont="1" applyBorder="1" applyAlignment="1">
      <alignment horizontal="right" vertical="center"/>
    </xf>
    <xf numFmtId="3" fontId="9" fillId="4" borderId="9" xfId="2" applyNumberFormat="1" applyFont="1" applyFill="1" applyBorder="1" applyAlignment="1">
      <alignment horizontal="right" vertical="center"/>
    </xf>
    <xf numFmtId="3" fontId="8" fillId="0" borderId="9" xfId="2" applyNumberFormat="1" applyFont="1" applyBorder="1" applyAlignment="1">
      <alignment horizontal="left" vertical="center" wrapText="1"/>
    </xf>
    <xf numFmtId="49" fontId="10" fillId="0" borderId="13" xfId="2" applyNumberFormat="1" applyFont="1" applyBorder="1" applyAlignment="1">
      <alignment horizontal="center" vertical="center" wrapText="1"/>
    </xf>
    <xf numFmtId="3" fontId="4" fillId="3" borderId="14" xfId="2" applyNumberFormat="1" applyFont="1" applyFill="1" applyBorder="1" applyAlignment="1">
      <alignment horizontal="left" vertical="center"/>
    </xf>
    <xf numFmtId="3" fontId="8" fillId="4" borderId="9" xfId="2" applyNumberFormat="1" applyFont="1" applyFill="1" applyBorder="1" applyAlignment="1">
      <alignment horizontal="right" vertical="center" wrapText="1"/>
    </xf>
    <xf numFmtId="49" fontId="10" fillId="0" borderId="0" xfId="2" applyNumberFormat="1" applyFont="1" applyAlignment="1">
      <alignment horizontal="center" vertical="center" wrapText="1"/>
    </xf>
    <xf numFmtId="3" fontId="4" fillId="3" borderId="15" xfId="2" applyNumberFormat="1" applyFont="1" applyFill="1" applyBorder="1" applyAlignment="1">
      <alignment horizontal="left" vertical="center"/>
    </xf>
    <xf numFmtId="3" fontId="10" fillId="4" borderId="11" xfId="2" applyNumberFormat="1" applyFont="1" applyFill="1" applyBorder="1" applyAlignment="1">
      <alignment horizontal="right" vertical="center" wrapText="1"/>
    </xf>
    <xf numFmtId="3" fontId="2" fillId="0" borderId="9" xfId="2" applyNumberFormat="1" applyBorder="1" applyAlignment="1">
      <alignment vertical="center" wrapText="1"/>
    </xf>
    <xf numFmtId="3" fontId="2" fillId="4" borderId="9" xfId="2" applyNumberFormat="1" applyFill="1" applyBorder="1" applyAlignment="1">
      <alignment vertical="center" wrapText="1"/>
    </xf>
    <xf numFmtId="0" fontId="2" fillId="0" borderId="9" xfId="2" applyBorder="1"/>
    <xf numFmtId="3" fontId="2" fillId="0" borderId="11" xfId="2" applyNumberFormat="1" applyBorder="1" applyAlignment="1">
      <alignment vertical="center" wrapText="1"/>
    </xf>
    <xf numFmtId="3" fontId="10" fillId="0" borderId="9" xfId="2" applyNumberFormat="1" applyFont="1" applyBorder="1" applyAlignment="1">
      <alignment horizontal="left" vertical="center" wrapText="1"/>
    </xf>
    <xf numFmtId="9" fontId="10" fillId="0" borderId="0" xfId="2" applyNumberFormat="1" applyFont="1"/>
    <xf numFmtId="3" fontId="9" fillId="0" borderId="11" xfId="2" applyNumberFormat="1" applyFont="1" applyBorder="1" applyAlignment="1">
      <alignment vertical="center"/>
    </xf>
    <xf numFmtId="3" fontId="9" fillId="4" borderId="11" xfId="2" applyNumberFormat="1" applyFont="1" applyFill="1" applyBorder="1" applyAlignment="1">
      <alignment horizontal="right" vertical="center"/>
    </xf>
    <xf numFmtId="3" fontId="11" fillId="0" borderId="9" xfId="2" applyNumberFormat="1" applyFont="1" applyBorder="1" applyAlignment="1">
      <alignment horizontal="left" vertical="center" wrapText="1"/>
    </xf>
    <xf numFmtId="3" fontId="10" fillId="4" borderId="9" xfId="2" applyNumberFormat="1" applyFont="1" applyFill="1" applyBorder="1" applyAlignment="1">
      <alignment horizontal="right" vertical="center" wrapText="1"/>
    </xf>
    <xf numFmtId="3" fontId="10" fillId="0" borderId="16" xfId="0" applyNumberFormat="1" applyFont="1" applyBorder="1" applyAlignment="1">
      <alignment horizontal="left" vertical="center" wrapText="1"/>
    </xf>
    <xf numFmtId="0" fontId="1" fillId="0" borderId="0" xfId="2" applyFont="1"/>
    <xf numFmtId="3" fontId="2" fillId="0" borderId="0" xfId="2" applyNumberFormat="1"/>
    <xf numFmtId="3" fontId="10" fillId="0" borderId="0" xfId="2" applyNumberFormat="1" applyFont="1"/>
    <xf numFmtId="3" fontId="12" fillId="3" borderId="14" xfId="2" applyNumberFormat="1" applyFont="1" applyFill="1" applyBorder="1" applyAlignment="1">
      <alignment horizontal="left" vertical="center"/>
    </xf>
    <xf numFmtId="3" fontId="9" fillId="5" borderId="9" xfId="2" applyNumberFormat="1" applyFont="1" applyFill="1" applyBorder="1" applyAlignment="1">
      <alignment horizontal="right" vertical="center"/>
    </xf>
    <xf numFmtId="3" fontId="9" fillId="3" borderId="9" xfId="2" applyNumberFormat="1" applyFont="1" applyFill="1" applyBorder="1" applyAlignment="1">
      <alignment vertical="center" wrapText="1"/>
    </xf>
    <xf numFmtId="3" fontId="9" fillId="4" borderId="9" xfId="2" applyNumberFormat="1" applyFont="1" applyFill="1" applyBorder="1" applyAlignment="1">
      <alignment vertical="center" wrapText="1"/>
    </xf>
    <xf numFmtId="0" fontId="6" fillId="3" borderId="9" xfId="2" applyFont="1" applyFill="1" applyBorder="1" applyAlignment="1">
      <alignment horizontal="left" vertical="center"/>
    </xf>
    <xf numFmtId="3" fontId="4" fillId="0" borderId="9" xfId="2" applyNumberFormat="1" applyFont="1" applyBorder="1" applyAlignment="1">
      <alignment horizontal="center" vertical="center"/>
    </xf>
    <xf numFmtId="3" fontId="9" fillId="0" borderId="15" xfId="2" applyNumberFormat="1" applyFont="1" applyBorder="1" applyAlignment="1">
      <alignment horizontal="right" vertical="center"/>
    </xf>
    <xf numFmtId="3" fontId="2" fillId="0" borderId="9" xfId="2" applyNumberFormat="1" applyBorder="1" applyAlignment="1">
      <alignment horizontal="center" vertical="center"/>
    </xf>
    <xf numFmtId="3" fontId="10" fillId="4" borderId="9" xfId="2" applyNumberFormat="1" applyFont="1" applyFill="1" applyBorder="1" applyAlignment="1">
      <alignment horizontal="right" vertical="center"/>
    </xf>
    <xf numFmtId="3" fontId="9" fillId="0" borderId="0" xfId="2" applyNumberFormat="1" applyFont="1" applyAlignment="1">
      <alignment horizontal="right" vertical="center"/>
    </xf>
    <xf numFmtId="3" fontId="6" fillId="3" borderId="18" xfId="2" applyNumberFormat="1" applyFont="1" applyFill="1" applyBorder="1" applyAlignment="1">
      <alignment horizontal="right" vertical="center"/>
    </xf>
    <xf numFmtId="3" fontId="4" fillId="3" borderId="11" xfId="2" applyNumberFormat="1" applyFont="1" applyFill="1" applyBorder="1" applyAlignment="1">
      <alignment horizontal="left" vertical="center" wrapText="1"/>
    </xf>
    <xf numFmtId="3" fontId="8" fillId="4" borderId="11" xfId="2" applyNumberFormat="1" applyFont="1" applyFill="1" applyBorder="1" applyAlignment="1">
      <alignment horizontal="right" vertical="center"/>
    </xf>
    <xf numFmtId="3" fontId="10" fillId="4" borderId="11" xfId="2" applyNumberFormat="1" applyFont="1" applyFill="1" applyBorder="1" applyAlignment="1">
      <alignment horizontal="right" vertical="center"/>
    </xf>
    <xf numFmtId="9" fontId="10" fillId="0" borderId="0" xfId="1" applyFont="1"/>
    <xf numFmtId="3" fontId="4" fillId="3" borderId="0" xfId="2" applyNumberFormat="1" applyFont="1" applyFill="1" applyAlignment="1">
      <alignment horizontal="left" vertical="center"/>
    </xf>
    <xf numFmtId="49" fontId="6" fillId="0" borderId="14" xfId="2" applyNumberFormat="1" applyFont="1" applyBorder="1" applyAlignment="1">
      <alignment horizontal="left"/>
    </xf>
    <xf numFmtId="49" fontId="12" fillId="0" borderId="14" xfId="2" applyNumberFormat="1" applyFont="1" applyBorder="1" applyAlignment="1">
      <alignment horizontal="left"/>
    </xf>
    <xf numFmtId="3" fontId="8" fillId="4" borderId="15" xfId="2" applyNumberFormat="1" applyFont="1" applyFill="1" applyBorder="1" applyAlignment="1">
      <alignment horizontal="right" vertical="center"/>
    </xf>
    <xf numFmtId="49" fontId="4" fillId="0" borderId="9" xfId="2" applyNumberFormat="1" applyFont="1" applyBorder="1" applyAlignment="1">
      <alignment horizontal="left"/>
    </xf>
    <xf numFmtId="3" fontId="4" fillId="3" borderId="9" xfId="2" applyNumberFormat="1" applyFont="1" applyFill="1" applyBorder="1" applyAlignment="1">
      <alignment horizontal="left" vertical="center"/>
    </xf>
    <xf numFmtId="3" fontId="9" fillId="0" borderId="19" xfId="2" applyNumberFormat="1" applyFont="1" applyBorder="1" applyAlignment="1">
      <alignment horizontal="right" vertical="center"/>
    </xf>
    <xf numFmtId="3" fontId="1" fillId="4" borderId="16" xfId="2" applyNumberFormat="1" applyFont="1" applyFill="1" applyBorder="1"/>
    <xf numFmtId="3" fontId="11" fillId="0" borderId="20" xfId="2" applyNumberFormat="1" applyFont="1" applyBorder="1" applyAlignment="1">
      <alignment horizontal="left" vertical="center" wrapText="1"/>
    </xf>
    <xf numFmtId="3" fontId="9" fillId="4" borderId="21" xfId="2" applyNumberFormat="1" applyFont="1" applyFill="1" applyBorder="1" applyAlignment="1">
      <alignment vertical="center"/>
    </xf>
    <xf numFmtId="3" fontId="11" fillId="0" borderId="17" xfId="2" applyNumberFormat="1" applyFont="1" applyBorder="1" applyAlignment="1">
      <alignment horizontal="left" vertical="center" wrapText="1"/>
    </xf>
    <xf numFmtId="3" fontId="9" fillId="5" borderId="19" xfId="2" applyNumberFormat="1" applyFont="1" applyFill="1" applyBorder="1" applyAlignment="1">
      <alignment horizontal="right" vertical="center"/>
    </xf>
    <xf numFmtId="3" fontId="8" fillId="0" borderId="16" xfId="2" applyNumberFormat="1" applyFont="1" applyBorder="1" applyAlignment="1">
      <alignment horizontal="left" vertical="center" wrapText="1"/>
    </xf>
    <xf numFmtId="0" fontId="14" fillId="0" borderId="0" xfId="2" applyFont="1"/>
    <xf numFmtId="3" fontId="9" fillId="0" borderId="23" xfId="2" applyNumberFormat="1" applyFont="1" applyBorder="1" applyAlignment="1">
      <alignment horizontal="right" vertical="center"/>
    </xf>
    <xf numFmtId="3" fontId="11" fillId="0" borderId="16" xfId="2" applyNumberFormat="1" applyFont="1" applyBorder="1" applyAlignment="1">
      <alignment horizontal="left" vertical="center" wrapText="1"/>
    </xf>
    <xf numFmtId="3" fontId="9" fillId="0" borderId="16" xfId="2" applyNumberFormat="1" applyFont="1" applyBorder="1" applyAlignment="1">
      <alignment horizontal="right" vertical="center"/>
    </xf>
    <xf numFmtId="0" fontId="6" fillId="3" borderId="11" xfId="2" applyFont="1" applyFill="1" applyBorder="1" applyAlignment="1">
      <alignment horizontal="left" vertical="center"/>
    </xf>
    <xf numFmtId="3" fontId="9" fillId="0" borderId="21" xfId="2" applyNumberFormat="1" applyFont="1" applyBorder="1" applyAlignment="1">
      <alignment horizontal="right" vertical="center"/>
    </xf>
    <xf numFmtId="3" fontId="8" fillId="4" borderId="21" xfId="2" applyNumberFormat="1" applyFont="1" applyFill="1" applyBorder="1" applyAlignment="1">
      <alignment horizontal="right" vertical="center"/>
    </xf>
    <xf numFmtId="3" fontId="8" fillId="0" borderId="11" xfId="2" applyNumberFormat="1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3" fontId="9" fillId="0" borderId="22" xfId="2" applyNumberFormat="1" applyFont="1" applyBorder="1" applyAlignment="1">
      <alignment horizontal="right" vertical="center"/>
    </xf>
    <xf numFmtId="3" fontId="9" fillId="4" borderId="22" xfId="2" applyNumberFormat="1" applyFont="1" applyFill="1" applyBorder="1" applyAlignment="1">
      <alignment vertical="center"/>
    </xf>
    <xf numFmtId="0" fontId="6" fillId="0" borderId="15" xfId="2" applyFont="1" applyBorder="1" applyAlignment="1">
      <alignment horizontal="left" vertical="center"/>
    </xf>
    <xf numFmtId="3" fontId="11" fillId="0" borderId="12" xfId="2" applyNumberFormat="1" applyFont="1" applyBorder="1" applyAlignment="1">
      <alignment horizontal="right" vertical="center"/>
    </xf>
    <xf numFmtId="3" fontId="8" fillId="0" borderId="9" xfId="2" applyNumberFormat="1" applyFont="1" applyBorder="1" applyAlignment="1">
      <alignment horizontal="right" vertical="center"/>
    </xf>
    <xf numFmtId="3" fontId="8" fillId="4" borderId="9" xfId="2" applyNumberFormat="1" applyFont="1" applyFill="1" applyBorder="1" applyAlignment="1">
      <alignment horizontal="right" vertical="center"/>
    </xf>
    <xf numFmtId="3" fontId="9" fillId="0" borderId="0" xfId="2" applyNumberFormat="1" applyFont="1" applyAlignment="1">
      <alignment vertical="center"/>
    </xf>
    <xf numFmtId="0" fontId="6" fillId="0" borderId="14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3" fontId="11" fillId="0" borderId="9" xfId="2" applyNumberFormat="1" applyFont="1" applyBorder="1" applyAlignment="1">
      <alignment horizontal="right" vertical="center"/>
    </xf>
    <xf numFmtId="3" fontId="8" fillId="0" borderId="14" xfId="2" applyNumberFormat="1" applyFont="1" applyBorder="1" applyAlignment="1">
      <alignment horizontal="left" vertical="center" wrapText="1"/>
    </xf>
    <xf numFmtId="0" fontId="4" fillId="0" borderId="0" xfId="2" applyFont="1" applyAlignment="1">
      <alignment horizontal="left"/>
    </xf>
    <xf numFmtId="0" fontId="5" fillId="0" borderId="0" xfId="2" applyFont="1" applyAlignment="1">
      <alignment horizontal="center" vertical="center" wrapText="1"/>
    </xf>
    <xf numFmtId="3" fontId="6" fillId="0" borderId="2" xfId="2" applyNumberFormat="1" applyFont="1" applyBorder="1" applyAlignment="1">
      <alignment horizontal="center" vertical="center"/>
    </xf>
    <xf numFmtId="3" fontId="6" fillId="0" borderId="3" xfId="2" applyNumberFormat="1" applyFont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 vertical="center"/>
    </xf>
    <xf numFmtId="3" fontId="9" fillId="4" borderId="11" xfId="2" applyNumberFormat="1" applyFont="1" applyFill="1" applyBorder="1" applyAlignment="1">
      <alignment horizontal="right" vertical="center"/>
    </xf>
    <xf numFmtId="3" fontId="9" fillId="4" borderId="14" xfId="2" applyNumberFormat="1" applyFont="1" applyFill="1" applyBorder="1" applyAlignment="1">
      <alignment horizontal="right" vertical="center"/>
    </xf>
    <xf numFmtId="3" fontId="4" fillId="3" borderId="11" xfId="2" applyNumberFormat="1" applyFont="1" applyFill="1" applyBorder="1" applyAlignment="1">
      <alignment horizontal="center" vertical="center"/>
    </xf>
    <xf numFmtId="3" fontId="4" fillId="3" borderId="15" xfId="2" applyNumberFormat="1" applyFont="1" applyFill="1" applyBorder="1" applyAlignment="1">
      <alignment horizontal="center" vertical="center"/>
    </xf>
    <xf numFmtId="3" fontId="4" fillId="3" borderId="14" xfId="2" applyNumberFormat="1" applyFont="1" applyFill="1" applyBorder="1" applyAlignment="1">
      <alignment horizontal="center" vertical="center"/>
    </xf>
    <xf numFmtId="3" fontId="9" fillId="0" borderId="11" xfId="2" applyNumberFormat="1" applyFont="1" applyBorder="1" applyAlignment="1">
      <alignment horizontal="center" vertical="center"/>
    </xf>
    <xf numFmtId="3" fontId="9" fillId="0" borderId="14" xfId="2" applyNumberFormat="1" applyFont="1" applyBorder="1" applyAlignment="1">
      <alignment horizontal="center" vertical="center"/>
    </xf>
    <xf numFmtId="3" fontId="9" fillId="4" borderId="24" xfId="2" applyNumberFormat="1" applyFont="1" applyFill="1" applyBorder="1" applyAlignment="1">
      <alignment vertical="center"/>
    </xf>
    <xf numFmtId="0" fontId="6" fillId="3" borderId="20" xfId="2" applyFont="1" applyFill="1" applyBorder="1" applyAlignment="1">
      <alignment horizontal="center" vertical="center"/>
    </xf>
    <xf numFmtId="0" fontId="6" fillId="3" borderId="17" xfId="2" applyFont="1" applyFill="1" applyBorder="1" applyAlignment="1">
      <alignment horizontal="center" vertical="center"/>
    </xf>
  </cellXfs>
  <cellStyles count="4">
    <cellStyle name="Milliers 2 3" xfId="3" xr:uid="{B49E4FE1-08BD-4CEF-B205-E75E5E38DB23}"/>
    <cellStyle name="Normal" xfId="0" builtinId="0"/>
    <cellStyle name="Normal 2 2" xfId="2" xr:uid="{D1877966-1301-428C-9E97-607C170511FF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microsoft.com/office/2017/10/relationships/person" Target="persons/perso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pwc-my.sharepoint.com/personal/samer_azzebi_pwc_com/Documents/Bureau/Missions/05.%20Mission%20CMB/V6/Outil_ST_V.6.Scenario%20Combin&#233;.xlsx" TargetMode="External"/><Relationship Id="rId1" Type="http://schemas.openxmlformats.org/officeDocument/2006/relationships/externalLinkPath" Target="https://frapwc-my.sharepoint.com/personal/samer_azzebi_pwc_com/Documents/Bureau/Missions/05.%20Mission%20CMB/V6/Outil_ST_V.6.Scenario%20Combin&#23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0107ahmp\datasti\Documents%20and%20Settings\L0952719\Desktop\cijEBV7wl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rapwc-my.sharepoint.com/Users/rmessager/Desktop/JB/0-Pilotage/JB-Suivi%20de%20projet-201701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2i\2020\--%20New%20MI%20working--\Monthly%20deck%20-%20working\TRANSFO%202020%20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%20-%20Clients\Banque\CMB\2019\3_Carto%20RO\3_Inputs%20CMB\0_Transverse\PROCEDURES%20R&#233;pertoire%20Directives%20et%20Proc&#233;dures%20juin%202020_%20v11%20bi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tseteciportal/Users/bu9531/AppData/Roaming/Microsoft/Excel/Mediobanca%20Londra%20v%20budg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genda"/>
      <sheetName val="Dashboard"/>
      <sheetName val="Paramètres"/>
      <sheetName val="BILAN"/>
      <sheetName val="Fonds Propres"/>
      <sheetName val="Risque opérationnel"/>
      <sheetName val="C1600"/>
      <sheetName val="Ratio_Solva_Param"/>
      <sheetName val="C0200RWA"/>
      <sheetName val="C0100FP"/>
      <sheetName val="RWA_Institutions"/>
      <sheetName val="RWA_Corpo"/>
      <sheetName val="RWA_Retail"/>
      <sheetName val="RWA_hypothécaires"/>
      <sheetName val="Ratio_Levier_Param"/>
      <sheetName val="C4700_Calcul"/>
      <sheetName val="LCR_Param"/>
      <sheetName val="C7200_TOTAL_HQLA"/>
      <sheetName val="HQLA_stresse"/>
      <sheetName val="C7300_TOTAL_Out"/>
      <sheetName val="Outflow_stresse"/>
      <sheetName val="C7400_TOTAL_IN"/>
      <sheetName val="Inflow_stresse"/>
      <sheetName val="C7600_TOTAL_Calcul"/>
      <sheetName val="NSFR_PARAM"/>
      <sheetName val="C8100_TOTAL_ASF"/>
      <sheetName val="ASF_stresse"/>
      <sheetName val="C8000_TOTAL_RSF"/>
      <sheetName val="RSF_stresse"/>
      <sheetName val="C8400_TOTAL_Calcul"/>
    </sheetNames>
    <sheetDataSet>
      <sheetData sheetId="0"/>
      <sheetData sheetId="1"/>
      <sheetData sheetId="2"/>
      <sheetData sheetId="3">
        <row r="12">
          <cell r="B12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1"/>
      <sheetName val="F2"/>
      <sheetName val="Feuil1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-Contacts"/>
      <sheetName val="00-Planning détaillé"/>
      <sheetName val="1-Actions"/>
      <sheetName val="2-Questions"/>
      <sheetName val="3-Décisions"/>
      <sheetName val="4-Points d'attention"/>
      <sheetName val="5-Livrables"/>
      <sheetName val="5.1-Expression de besoins"/>
      <sheetName val="9-Références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VF"/>
      <sheetName val="Set up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D Directives"/>
      <sheetName val="TCD Procédures Priorités"/>
      <sheetName val="TCD Dir et Proc"/>
      <sheetName val="Graph. Global"/>
      <sheetName val="Focus ToDo"/>
      <sheetName val="Graph. Dir. Proc."/>
      <sheetName val="TCD Dir Proc Global"/>
      <sheetName val="TCD Priorité"/>
      <sheetName val="Dir et proc global restant"/>
      <sheetName val="Directives"/>
      <sheetName val="Procédures"/>
      <sheetName val="Proc et direc non publiées"/>
      <sheetName val="Statistiques non publiées"/>
      <sheetName val="Statistiques total"/>
      <sheetName val="Procédure groupe"/>
      <sheetName val="Tableau Direction"/>
      <sheetName val="FlowCharts APS"/>
      <sheetName val="SCOPE BO OP"/>
      <sheetName val="Listes"/>
      <sheetName val="Corresponda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match"/>
      <sheetName val="Pivotdata_LDN"/>
      <sheetName val="XLR_NoRangeSheet"/>
      <sheetName val="IM vs Budget"/>
      <sheetName val="Budget_vs_Wegher"/>
      <sheetName val="Elenco x categorie di spesa"/>
      <sheetName val="elenchi x servizi"/>
      <sheetName val="Somme RUN"/>
      <sheetName val="Foglio4"/>
      <sheetName val="Foglio1"/>
      <sheetName val="deadline regulatory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0AB4-A552-4882-8146-D83E2102B150}">
  <sheetPr>
    <tabColor theme="3" tint="0.749992370372631"/>
  </sheetPr>
  <dimension ref="A1:J82"/>
  <sheetViews>
    <sheetView showGridLines="0" tabSelected="1" topLeftCell="A37" zoomScaleNormal="100" workbookViewId="0">
      <selection activeCell="A44" sqref="A44:XFD44"/>
    </sheetView>
  </sheetViews>
  <sheetFormatPr baseColWidth="10" defaultColWidth="10.81640625" defaultRowHeight="14.5" x14ac:dyDescent="0.35"/>
  <cols>
    <col min="1" max="1" width="31.81640625" style="87" customWidth="1"/>
    <col min="2" max="2" width="21.453125" style="2" hidden="1" customWidth="1"/>
    <col min="3" max="3" width="26.453125" style="2" bestFit="1" customWidth="1"/>
    <col min="4" max="4" width="22.453125" style="2" customWidth="1"/>
    <col min="5" max="6" width="17.81640625" style="2" bestFit="1" customWidth="1"/>
    <col min="7" max="7" width="65.26953125" style="2" customWidth="1"/>
    <col min="8" max="8" width="33.54296875" style="2" bestFit="1" customWidth="1"/>
    <col min="9" max="9" width="46.7265625" style="2" customWidth="1"/>
    <col min="10" max="10" width="38.54296875" style="2" customWidth="1"/>
    <col min="11" max="11" width="16.81640625" style="2" customWidth="1"/>
    <col min="12" max="16384" width="10.81640625" style="2"/>
  </cols>
  <sheetData>
    <row r="1" spans="1:9" ht="30" customHeight="1" x14ac:dyDescent="0.35">
      <c r="A1" s="88"/>
      <c r="B1" s="88"/>
      <c r="C1" s="88"/>
      <c r="D1" s="88"/>
      <c r="E1" s="88"/>
      <c r="F1" s="88"/>
      <c r="G1" s="1"/>
    </row>
    <row r="2" spans="1:9" ht="15" thickBot="1" x14ac:dyDescent="0.4">
      <c r="A2" s="3"/>
      <c r="B2" s="4"/>
      <c r="C2" s="5" t="s">
        <v>0</v>
      </c>
      <c r="D2" s="89" t="s">
        <v>1</v>
      </c>
      <c r="E2" s="90"/>
      <c r="F2" s="91"/>
      <c r="G2" s="6"/>
      <c r="H2" s="7"/>
    </row>
    <row r="3" spans="1:9" ht="17" x14ac:dyDescent="0.35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2" t="s">
        <v>8</v>
      </c>
      <c r="I3" s="13" t="s">
        <v>9</v>
      </c>
    </row>
    <row r="4" spans="1:9" ht="15" thickBot="1" x14ac:dyDescent="0.4">
      <c r="A4" s="14" t="s">
        <v>10</v>
      </c>
      <c r="B4" s="15">
        <v>264151540.70999998</v>
      </c>
      <c r="C4" s="16">
        <v>155674054.57999998</v>
      </c>
      <c r="D4" s="17">
        <f>D5+C4+D6</f>
        <v>156871459</v>
      </c>
      <c r="E4" s="17">
        <f t="shared" ref="E4:F4" si="0">E5+D4+E6</f>
        <v>156871459</v>
      </c>
      <c r="F4" s="17">
        <f t="shared" si="0"/>
        <v>156871459</v>
      </c>
      <c r="G4" s="18"/>
      <c r="I4" s="19" t="s">
        <v>11</v>
      </c>
    </row>
    <row r="5" spans="1:9" x14ac:dyDescent="0.35">
      <c r="A5" s="20"/>
      <c r="B5" s="15"/>
      <c r="C5" s="16"/>
      <c r="D5" s="21">
        <v>1197404.4200000167</v>
      </c>
      <c r="E5" s="21">
        <v>0</v>
      </c>
      <c r="F5" s="21">
        <v>0</v>
      </c>
      <c r="G5" s="18"/>
      <c r="I5" s="22"/>
    </row>
    <row r="6" spans="1:9" x14ac:dyDescent="0.35">
      <c r="A6" s="23"/>
      <c r="B6" s="15"/>
      <c r="C6" s="16"/>
      <c r="D6" s="24"/>
      <c r="E6" s="24"/>
      <c r="F6" s="24"/>
      <c r="G6" s="18"/>
      <c r="I6" s="22"/>
    </row>
    <row r="7" spans="1:9" x14ac:dyDescent="0.35">
      <c r="A7" s="23" t="s">
        <v>12</v>
      </c>
      <c r="B7" s="15">
        <v>4753518315.8799992</v>
      </c>
      <c r="C7" s="25">
        <v>4191308294.8399982</v>
      </c>
      <c r="D7" s="26">
        <f>C7+D8+D9+Retrait_depôts_stress_2025_Créance_CMB+D11+D12</f>
        <v>4208658417.3265629</v>
      </c>
      <c r="E7" s="26">
        <f>D7+E8+E9+Retrait_depôts_stress_2026_Créance_CMB+E11+E12</f>
        <v>4389958417.326561</v>
      </c>
      <c r="F7" s="26">
        <f>E7+F8+F9+Retrait_depôts_stress_2027_Créance_CMB+F11+F12</f>
        <v>4448458417.326561</v>
      </c>
      <c r="G7" s="27"/>
    </row>
    <row r="8" spans="1:9" x14ac:dyDescent="0.35">
      <c r="A8" s="23"/>
      <c r="B8" s="15"/>
      <c r="C8" s="28"/>
      <c r="D8" s="21">
        <v>17350122.486564636</v>
      </c>
      <c r="E8" s="21">
        <v>181299999.99999809</v>
      </c>
      <c r="F8" s="21">
        <v>58500000</v>
      </c>
      <c r="G8" s="18" t="s">
        <v>13</v>
      </c>
    </row>
    <row r="9" spans="1:9" ht="29" x14ac:dyDescent="0.35">
      <c r="A9" s="23"/>
      <c r="B9" s="15"/>
      <c r="C9" s="28"/>
      <c r="D9" s="24"/>
      <c r="E9" s="24"/>
      <c r="F9" s="24"/>
      <c r="G9" s="29" t="s">
        <v>14</v>
      </c>
    </row>
    <row r="10" spans="1:9" x14ac:dyDescent="0.35">
      <c r="A10" s="23"/>
      <c r="B10" s="15"/>
      <c r="C10" s="28"/>
      <c r="D10" s="24"/>
      <c r="E10" s="24"/>
      <c r="F10" s="24"/>
      <c r="G10" s="29" t="s">
        <v>15</v>
      </c>
      <c r="H10" s="30"/>
    </row>
    <row r="11" spans="1:9" x14ac:dyDescent="0.35">
      <c r="A11" s="23"/>
      <c r="B11" s="15"/>
      <c r="C11" s="28"/>
      <c r="D11" s="24"/>
      <c r="E11" s="24"/>
      <c r="F11" s="24"/>
      <c r="G11" s="29" t="s">
        <v>16</v>
      </c>
      <c r="H11" s="30"/>
    </row>
    <row r="12" spans="1:9" x14ac:dyDescent="0.35">
      <c r="A12" s="20"/>
      <c r="B12" s="15"/>
      <c r="C12" s="28"/>
      <c r="D12" s="24"/>
      <c r="E12" s="24"/>
      <c r="F12" s="24"/>
      <c r="G12" s="29" t="s">
        <v>17</v>
      </c>
      <c r="H12" s="30"/>
    </row>
    <row r="13" spans="1:9" x14ac:dyDescent="0.35">
      <c r="A13" s="94" t="s">
        <v>64</v>
      </c>
      <c r="B13" s="16">
        <v>865980732.12</v>
      </c>
      <c r="C13" s="97">
        <v>2896774257.4000001</v>
      </c>
      <c r="D13" s="92">
        <f>C13+C14+D15+D16+D17+D18+D19</f>
        <v>3204508932.2299972</v>
      </c>
      <c r="E13" s="92">
        <f>D13+E15+E16+E17+E18+E19</f>
        <v>3554508932.2299972</v>
      </c>
      <c r="F13" s="92">
        <f>E13+F15+F16+F17+F18+F19</f>
        <v>3904508932.2299972</v>
      </c>
      <c r="G13" s="33"/>
    </row>
    <row r="14" spans="1:9" x14ac:dyDescent="0.35">
      <c r="A14" s="96"/>
      <c r="B14" s="16">
        <v>2074968405.6800003</v>
      </c>
      <c r="C14" s="98"/>
      <c r="D14" s="93"/>
      <c r="E14" s="93"/>
      <c r="F14" s="93"/>
      <c r="G14" s="33"/>
    </row>
    <row r="15" spans="1:9" ht="29" x14ac:dyDescent="0.35">
      <c r="A15" s="14"/>
      <c r="B15" s="15"/>
      <c r="C15" s="31"/>
      <c r="D15" s="21">
        <v>307734674.82999706</v>
      </c>
      <c r="E15" s="21">
        <v>350000000</v>
      </c>
      <c r="F15" s="21">
        <v>350000000</v>
      </c>
      <c r="G15" s="18" t="s">
        <v>18</v>
      </c>
    </row>
    <row r="16" spans="1:9" x14ac:dyDescent="0.35">
      <c r="A16" s="23"/>
      <c r="B16" s="15"/>
      <c r="C16" s="31"/>
      <c r="D16" s="34"/>
      <c r="E16" s="34"/>
      <c r="F16" s="34"/>
      <c r="G16" s="29" t="s">
        <v>19</v>
      </c>
    </row>
    <row r="17" spans="1:10" x14ac:dyDescent="0.35">
      <c r="A17" s="23"/>
      <c r="B17" s="15"/>
      <c r="C17" s="31"/>
      <c r="D17" s="34"/>
      <c r="E17" s="34"/>
      <c r="F17" s="34"/>
      <c r="G17" s="29" t="s">
        <v>20</v>
      </c>
      <c r="H17" s="30"/>
    </row>
    <row r="18" spans="1:10" x14ac:dyDescent="0.35">
      <c r="A18" s="23"/>
      <c r="B18" s="15"/>
      <c r="C18" s="31"/>
      <c r="D18" s="34"/>
      <c r="E18" s="34"/>
      <c r="F18" s="34"/>
      <c r="G18" s="35" t="s">
        <v>21</v>
      </c>
      <c r="H18" s="30"/>
      <c r="I18" s="36"/>
    </row>
    <row r="19" spans="1:10" x14ac:dyDescent="0.35">
      <c r="A19" s="20"/>
      <c r="B19" s="15"/>
      <c r="C19" s="31"/>
      <c r="D19" s="34"/>
      <c r="E19" s="34"/>
      <c r="F19" s="34"/>
      <c r="G19" s="29" t="s">
        <v>22</v>
      </c>
      <c r="H19" s="30"/>
      <c r="I19" s="36"/>
    </row>
    <row r="20" spans="1:10" x14ac:dyDescent="0.35">
      <c r="A20" s="23" t="s">
        <v>23</v>
      </c>
      <c r="B20" s="16">
        <v>809704829.41999984</v>
      </c>
      <c r="C20" s="16">
        <v>863578713.19999981</v>
      </c>
      <c r="D20" s="17">
        <f>C20+D21+D22+D23+D24+D25+D26+D28+D27</f>
        <v>744197505.00000012</v>
      </c>
      <c r="E20" s="17">
        <f>D20+E21+E22+E23+E24+E25+E26+E28+E27</f>
        <v>617897505</v>
      </c>
      <c r="F20" s="17">
        <f t="shared" ref="F20" si="1">E20+F21+F22+F23+F24+F25+F26+F28+F27</f>
        <v>614397505</v>
      </c>
      <c r="G20" s="33"/>
    </row>
    <row r="21" spans="1:10" x14ac:dyDescent="0.35">
      <c r="A21" s="94"/>
      <c r="B21" s="15"/>
      <c r="C21" s="16"/>
      <c r="D21" s="21">
        <v>-119381208.19999969</v>
      </c>
      <c r="E21" s="21">
        <v>-126300000.00000012</v>
      </c>
      <c r="F21" s="21">
        <v>-3500000</v>
      </c>
      <c r="G21" s="18" t="s">
        <v>24</v>
      </c>
      <c r="I21" s="37"/>
    </row>
    <row r="22" spans="1:10" x14ac:dyDescent="0.35">
      <c r="A22" s="95"/>
      <c r="B22" s="15"/>
      <c r="C22" s="16"/>
      <c r="D22" s="34"/>
      <c r="E22" s="34"/>
      <c r="F22" s="34"/>
      <c r="G22" s="29" t="s">
        <v>25</v>
      </c>
    </row>
    <row r="23" spans="1:10" x14ac:dyDescent="0.35">
      <c r="A23" s="95"/>
      <c r="B23" s="15"/>
      <c r="C23" s="16"/>
      <c r="D23" s="34"/>
      <c r="E23" s="34"/>
      <c r="F23" s="34"/>
      <c r="G23" s="29" t="s">
        <v>15</v>
      </c>
      <c r="H23" s="30"/>
    </row>
    <row r="24" spans="1:10" x14ac:dyDescent="0.35">
      <c r="A24" s="95"/>
      <c r="B24" s="15"/>
      <c r="C24" s="16"/>
      <c r="D24" s="34"/>
      <c r="E24" s="34"/>
      <c r="F24" s="34"/>
      <c r="G24" s="29" t="s">
        <v>26</v>
      </c>
      <c r="H24" s="30"/>
      <c r="I24" s="38"/>
    </row>
    <row r="25" spans="1:10" x14ac:dyDescent="0.35">
      <c r="A25" s="95"/>
      <c r="B25" s="15"/>
      <c r="C25" s="16"/>
      <c r="D25" s="34"/>
      <c r="E25" s="34"/>
      <c r="F25" s="34"/>
      <c r="G25" s="29" t="s">
        <v>27</v>
      </c>
      <c r="H25" s="30"/>
      <c r="I25" s="30"/>
    </row>
    <row r="26" spans="1:10" ht="29.5" customHeight="1" x14ac:dyDescent="0.35">
      <c r="A26" s="95"/>
      <c r="B26" s="15"/>
      <c r="C26" s="16"/>
      <c r="D26" s="34"/>
      <c r="E26" s="34"/>
      <c r="F26" s="34"/>
      <c r="G26" s="29" t="s">
        <v>28</v>
      </c>
      <c r="H26" s="30"/>
      <c r="J26" s="37"/>
    </row>
    <row r="27" spans="1:10" x14ac:dyDescent="0.35">
      <c r="A27" s="95"/>
      <c r="B27" s="15"/>
      <c r="C27" s="16"/>
      <c r="D27" s="34"/>
      <c r="E27" s="34"/>
      <c r="F27" s="34"/>
      <c r="G27" s="29" t="s">
        <v>16</v>
      </c>
      <c r="H27" s="30"/>
    </row>
    <row r="28" spans="1:10" x14ac:dyDescent="0.35">
      <c r="A28" s="96"/>
      <c r="B28" s="15"/>
      <c r="C28" s="16"/>
      <c r="D28" s="34"/>
      <c r="E28" s="34"/>
      <c r="F28" s="34"/>
      <c r="G28" s="29" t="s">
        <v>29</v>
      </c>
      <c r="H28" s="30" t="s">
        <v>30</v>
      </c>
    </row>
    <row r="29" spans="1:10" x14ac:dyDescent="0.35">
      <c r="A29" s="39" t="s">
        <v>31</v>
      </c>
      <c r="B29" s="40">
        <v>55739716.989999995</v>
      </c>
      <c r="C29" s="41">
        <v>2461418.0199999996</v>
      </c>
      <c r="D29" s="42">
        <f>$C$29</f>
        <v>2461418.0199999996</v>
      </c>
      <c r="E29" s="42">
        <f t="shared" ref="E29:F29" si="2">$C$29</f>
        <v>2461418.0199999996</v>
      </c>
      <c r="F29" s="42">
        <f t="shared" si="2"/>
        <v>2461418.0199999996</v>
      </c>
      <c r="G29" s="18"/>
    </row>
    <row r="30" spans="1:10" x14ac:dyDescent="0.35">
      <c r="A30" s="100" t="s">
        <v>32</v>
      </c>
      <c r="B30" s="16">
        <v>235377564.62000763</v>
      </c>
      <c r="C30" s="16">
        <v>228174947.13</v>
      </c>
      <c r="D30" s="17">
        <f>C30+D31+D32+D33+D34+D35+H31</f>
        <v>483811135.64000213</v>
      </c>
      <c r="E30" s="17">
        <f t="shared" ref="E30:F30" si="3">D30+E31+E32+E33+E35</f>
        <v>573811135.64000213</v>
      </c>
      <c r="F30" s="17">
        <f t="shared" si="3"/>
        <v>663811135.64000213</v>
      </c>
      <c r="G30" s="33"/>
      <c r="H30" s="44" t="s">
        <v>33</v>
      </c>
    </row>
    <row r="31" spans="1:10" x14ac:dyDescent="0.35">
      <c r="A31" s="101"/>
      <c r="B31" s="45"/>
      <c r="C31" s="16"/>
      <c r="D31" s="21">
        <v>90000000</v>
      </c>
      <c r="E31" s="21">
        <v>90000000</v>
      </c>
      <c r="F31" s="21">
        <v>90000000</v>
      </c>
      <c r="G31" s="18" t="s">
        <v>34</v>
      </c>
      <c r="H31" s="46">
        <v>165636188.51000214</v>
      </c>
      <c r="I31" s="37"/>
    </row>
    <row r="32" spans="1:10" x14ac:dyDescent="0.35">
      <c r="A32" s="101"/>
      <c r="B32" s="45"/>
      <c r="C32" s="16"/>
      <c r="D32" s="47"/>
      <c r="E32" s="47"/>
      <c r="F32" s="47"/>
      <c r="G32" s="29" t="s">
        <v>35</v>
      </c>
      <c r="I32" s="37"/>
    </row>
    <row r="33" spans="1:9" x14ac:dyDescent="0.35">
      <c r="A33" s="101"/>
      <c r="B33" s="45"/>
      <c r="C33" s="16"/>
      <c r="D33" s="47"/>
      <c r="E33" s="47"/>
      <c r="F33" s="47"/>
      <c r="G33" s="29" t="s">
        <v>36</v>
      </c>
      <c r="I33" s="37"/>
    </row>
    <row r="34" spans="1:9" x14ac:dyDescent="0.35">
      <c r="A34" s="101"/>
      <c r="B34" s="45"/>
      <c r="C34" s="16"/>
      <c r="D34" s="47"/>
      <c r="E34" s="47"/>
      <c r="F34" s="47"/>
      <c r="G34" s="29" t="s">
        <v>37</v>
      </c>
      <c r="H34" s="37"/>
      <c r="I34" s="37"/>
    </row>
    <row r="35" spans="1:9" x14ac:dyDescent="0.35">
      <c r="A35" s="101"/>
      <c r="B35" s="45"/>
      <c r="C35" s="16"/>
      <c r="D35" s="47"/>
      <c r="E35" s="47"/>
      <c r="F35" s="47"/>
      <c r="G35" s="29" t="s">
        <v>38</v>
      </c>
    </row>
    <row r="36" spans="1:9" x14ac:dyDescent="0.35">
      <c r="A36" s="2"/>
    </row>
    <row r="37" spans="1:9" x14ac:dyDescent="0.35">
      <c r="A37" s="2"/>
    </row>
    <row r="38" spans="1:9" ht="17.5" customHeight="1" x14ac:dyDescent="0.35">
      <c r="A38" s="2"/>
    </row>
    <row r="39" spans="1:9" x14ac:dyDescent="0.35">
      <c r="A39" s="2"/>
    </row>
    <row r="40" spans="1:9" x14ac:dyDescent="0.35">
      <c r="A40" s="2"/>
    </row>
    <row r="41" spans="1:9" x14ac:dyDescent="0.35">
      <c r="A41" s="2"/>
    </row>
    <row r="42" spans="1:9" x14ac:dyDescent="0.35">
      <c r="A42" s="49"/>
      <c r="B42" s="49"/>
      <c r="C42" s="49"/>
      <c r="D42" s="49"/>
      <c r="E42" s="49"/>
      <c r="F42" s="49"/>
    </row>
    <row r="44" spans="1:9" ht="29" x14ac:dyDescent="0.35">
      <c r="A44" s="50" t="s">
        <v>39</v>
      </c>
      <c r="B44" s="15">
        <v>1637626876.5800002</v>
      </c>
      <c r="C44" s="16">
        <v>2002644803.5500002</v>
      </c>
      <c r="D44" s="17">
        <f>C44+D45+D46+D47+D48+D49+D50</f>
        <v>2530497737.556561</v>
      </c>
      <c r="E44" s="17">
        <f>D44+E45</f>
        <v>2880497737.556561</v>
      </c>
      <c r="F44" s="17">
        <f>E44+F45</f>
        <v>3230497737.556561</v>
      </c>
      <c r="G44" s="18"/>
    </row>
    <row r="45" spans="1:9" ht="29" x14ac:dyDescent="0.35">
      <c r="A45" s="23"/>
      <c r="B45" s="15"/>
      <c r="C45" s="16"/>
      <c r="D45" s="51">
        <v>527852934.0065608</v>
      </c>
      <c r="E45" s="51">
        <v>350000000</v>
      </c>
      <c r="F45" s="51">
        <v>350000000</v>
      </c>
      <c r="G45" s="18" t="s">
        <v>18</v>
      </c>
    </row>
    <row r="46" spans="1:9" x14ac:dyDescent="0.35">
      <c r="A46" s="23"/>
      <c r="B46" s="15"/>
      <c r="C46" s="16"/>
      <c r="D46" s="52"/>
      <c r="E46" s="52"/>
      <c r="F46" s="52"/>
      <c r="G46" s="29" t="s">
        <v>19</v>
      </c>
    </row>
    <row r="47" spans="1:9" x14ac:dyDescent="0.35">
      <c r="A47" s="23"/>
      <c r="B47" s="15"/>
      <c r="C47" s="16"/>
      <c r="D47" s="52"/>
      <c r="E47" s="52"/>
      <c r="F47" s="52"/>
      <c r="G47" s="29" t="s">
        <v>20</v>
      </c>
      <c r="H47" s="53"/>
    </row>
    <row r="48" spans="1:9" x14ac:dyDescent="0.35">
      <c r="A48" s="23"/>
      <c r="B48" s="15"/>
      <c r="C48" s="16"/>
      <c r="D48" s="52"/>
      <c r="E48" s="52"/>
      <c r="F48" s="52"/>
      <c r="G48" s="29" t="s">
        <v>16</v>
      </c>
      <c r="H48" s="53"/>
      <c r="I48" s="30"/>
    </row>
    <row r="49" spans="1:9" x14ac:dyDescent="0.35">
      <c r="A49" s="23"/>
      <c r="B49" s="15"/>
      <c r="C49" s="16"/>
      <c r="D49" s="52"/>
      <c r="E49" s="52"/>
      <c r="F49" s="52"/>
      <c r="G49" s="29" t="s">
        <v>40</v>
      </c>
      <c r="H49" s="53"/>
      <c r="I49" s="30"/>
    </row>
    <row r="50" spans="1:9" x14ac:dyDescent="0.35">
      <c r="A50" s="54"/>
      <c r="B50" s="15"/>
      <c r="C50" s="16"/>
      <c r="D50" s="52"/>
      <c r="E50" s="52"/>
      <c r="F50" s="52"/>
      <c r="G50" s="29" t="s">
        <v>29</v>
      </c>
      <c r="H50" s="53"/>
      <c r="I50" s="30"/>
    </row>
    <row r="51" spans="1:9" x14ac:dyDescent="0.35">
      <c r="A51" s="14" t="s">
        <v>41</v>
      </c>
      <c r="B51" s="15">
        <v>6077685223.1600046</v>
      </c>
      <c r="C51" s="16">
        <v>5114994327.9599991</v>
      </c>
      <c r="D51" s="17">
        <f>C51+D52+D53+D54</f>
        <v>5233738576.000001</v>
      </c>
      <c r="E51" s="17">
        <f>D51+E52</f>
        <v>5288738576</v>
      </c>
      <c r="F51" s="17">
        <f>E51+F52</f>
        <v>5343738576</v>
      </c>
      <c r="G51" s="18"/>
      <c r="I51" s="30"/>
    </row>
    <row r="52" spans="1:9" x14ac:dyDescent="0.35">
      <c r="A52" s="23"/>
      <c r="B52" s="15"/>
      <c r="C52" s="16"/>
      <c r="D52" s="51">
        <v>118744248.04000187</v>
      </c>
      <c r="E52" s="51">
        <v>54999999.999999046</v>
      </c>
      <c r="F52" s="51">
        <v>55000000</v>
      </c>
      <c r="G52" s="18" t="s">
        <v>42</v>
      </c>
    </row>
    <row r="53" spans="1:9" x14ac:dyDescent="0.35">
      <c r="A53" s="23"/>
      <c r="B53" s="15"/>
      <c r="C53" s="16"/>
      <c r="D53" s="52"/>
      <c r="E53" s="52"/>
      <c r="F53" s="52"/>
      <c r="G53" s="29" t="s">
        <v>43</v>
      </c>
    </row>
    <row r="54" spans="1:9" x14ac:dyDescent="0.35">
      <c r="A54" s="20"/>
      <c r="B54" s="15"/>
      <c r="C54" s="16"/>
      <c r="D54" s="52"/>
      <c r="E54" s="52"/>
      <c r="F54" s="52"/>
      <c r="G54" s="29" t="s">
        <v>44</v>
      </c>
      <c r="I54" s="30"/>
    </row>
    <row r="55" spans="1:9" x14ac:dyDescent="0.35">
      <c r="A55" s="55" t="s">
        <v>45</v>
      </c>
      <c r="B55" s="16">
        <v>229346258.24000001</v>
      </c>
      <c r="C55" s="16">
        <v>372044704.17999995</v>
      </c>
      <c r="D55" s="17">
        <f>C55+D56</f>
        <v>152044704.17999995</v>
      </c>
      <c r="E55" s="17">
        <v>189044704.18000031</v>
      </c>
      <c r="F55" s="17">
        <v>225044704.18000031</v>
      </c>
      <c r="G55" s="33"/>
    </row>
    <row r="56" spans="1:9" x14ac:dyDescent="0.35">
      <c r="A56" s="56"/>
      <c r="B56" s="16"/>
      <c r="C56" s="16"/>
      <c r="D56" s="57">
        <v>-220000000</v>
      </c>
      <c r="E56" s="32"/>
      <c r="F56" s="32"/>
      <c r="G56" s="18" t="s">
        <v>46</v>
      </c>
    </row>
    <row r="57" spans="1:9" x14ac:dyDescent="0.35">
      <c r="A57" s="58" t="s">
        <v>47</v>
      </c>
      <c r="B57" s="16">
        <v>37413790.840000011</v>
      </c>
      <c r="C57" s="16"/>
      <c r="D57" s="32"/>
      <c r="E57" s="32"/>
      <c r="F57" s="32"/>
      <c r="G57" s="18"/>
    </row>
    <row r="58" spans="1:9" x14ac:dyDescent="0.35">
      <c r="A58" s="59" t="s">
        <v>48</v>
      </c>
      <c r="B58" s="16">
        <v>2228683.4500000002</v>
      </c>
      <c r="C58" s="60">
        <v>2621302.63</v>
      </c>
      <c r="D58" s="61">
        <f>$C$58</f>
        <v>2621302.63</v>
      </c>
      <c r="E58" s="61">
        <f t="shared" ref="E58:F58" si="4">$C$58</f>
        <v>2621302.63</v>
      </c>
      <c r="F58" s="61">
        <f t="shared" si="4"/>
        <v>2621302.63</v>
      </c>
      <c r="G58" s="62"/>
    </row>
    <row r="59" spans="1:9" x14ac:dyDescent="0.35">
      <c r="A59" s="58" t="s">
        <v>49</v>
      </c>
      <c r="B59" s="16">
        <v>22205607.579999998</v>
      </c>
      <c r="C59" s="60">
        <v>32205607.539999999</v>
      </c>
      <c r="D59" s="63">
        <f>$C$59</f>
        <v>32205607.539999999</v>
      </c>
      <c r="E59" s="63">
        <f t="shared" ref="E59:F59" si="5">$C$59</f>
        <v>32205607.539999999</v>
      </c>
      <c r="F59" s="63">
        <f t="shared" si="5"/>
        <v>32205607.539999999</v>
      </c>
      <c r="G59" s="64"/>
    </row>
    <row r="60" spans="1:9" x14ac:dyDescent="0.35">
      <c r="A60" s="58" t="s">
        <v>50</v>
      </c>
      <c r="B60" s="16">
        <v>111110000</v>
      </c>
      <c r="C60" s="65">
        <v>111110000</v>
      </c>
      <c r="D60" s="63">
        <f>C60</f>
        <v>111110000</v>
      </c>
      <c r="E60" s="63">
        <f>D60</f>
        <v>111110000</v>
      </c>
      <c r="F60" s="63">
        <f>E60</f>
        <v>111110000</v>
      </c>
      <c r="G60" s="66"/>
      <c r="H60" s="67" t="s">
        <v>51</v>
      </c>
    </row>
    <row r="61" spans="1:9" x14ac:dyDescent="0.35">
      <c r="A61" s="58" t="s">
        <v>52</v>
      </c>
      <c r="B61" s="16">
        <v>4573470.5199999996</v>
      </c>
      <c r="C61" s="60">
        <v>4573470.5199999996</v>
      </c>
      <c r="D61" s="77">
        <f>C61</f>
        <v>4573470.5199999996</v>
      </c>
      <c r="E61" s="77">
        <f>D61</f>
        <v>4573470.5199999996</v>
      </c>
      <c r="F61" s="77">
        <f>E61</f>
        <v>4573470.5199999996</v>
      </c>
      <c r="G61" s="66"/>
    </row>
    <row r="62" spans="1:9" x14ac:dyDescent="0.35">
      <c r="A62" s="43" t="s">
        <v>53</v>
      </c>
      <c r="B62" s="16">
        <v>907655303.3499999</v>
      </c>
      <c r="C62" s="68">
        <v>614177561.34000587</v>
      </c>
      <c r="D62" s="77">
        <f>C62</f>
        <v>614177561.34000587</v>
      </c>
      <c r="E62" s="77">
        <f>D62</f>
        <v>614177561.34000587</v>
      </c>
      <c r="F62" s="77">
        <f>E62</f>
        <v>614177561.34000587</v>
      </c>
      <c r="G62" s="69"/>
    </row>
    <row r="63" spans="1:9" x14ac:dyDescent="0.35">
      <c r="A63" s="43" t="s">
        <v>54</v>
      </c>
      <c r="B63" s="60">
        <v>495</v>
      </c>
      <c r="C63" s="70"/>
      <c r="D63" s="99"/>
      <c r="E63" s="99"/>
      <c r="F63" s="99"/>
      <c r="G63" s="69"/>
    </row>
    <row r="64" spans="1:9" hidden="1" x14ac:dyDescent="0.35">
      <c r="A64" s="71"/>
      <c r="B64" s="68"/>
      <c r="C64" s="72"/>
      <c r="D64" s="73">
        <v>0</v>
      </c>
      <c r="E64" s="73">
        <v>0</v>
      </c>
      <c r="F64" s="73">
        <v>0</v>
      </c>
      <c r="G64" s="74" t="s">
        <v>55</v>
      </c>
    </row>
    <row r="65" spans="1:9" hidden="1" x14ac:dyDescent="0.35">
      <c r="A65" s="43"/>
      <c r="B65" s="16"/>
      <c r="C65" s="16"/>
      <c r="D65" s="47">
        <f>IF([1]Paramètres!$B$12=1,-D64,0)</f>
        <v>0</v>
      </c>
      <c r="E65" s="47">
        <f>IF([1]Paramètres!$B$12=1,-E64,0)</f>
        <v>0</v>
      </c>
      <c r="F65" s="47">
        <f>IF([1]Paramètres!$B$12=1,-F64,0)</f>
        <v>0</v>
      </c>
      <c r="G65" s="29" t="s">
        <v>56</v>
      </c>
    </row>
    <row r="66" spans="1:9" ht="29" x14ac:dyDescent="0.35">
      <c r="A66" s="75" t="s">
        <v>57</v>
      </c>
      <c r="B66" s="48">
        <v>29595396.759999949</v>
      </c>
      <c r="C66" s="76">
        <v>53539907.449994981</v>
      </c>
      <c r="D66" s="77">
        <f>C66+D67+D68+D69+D70+D71+D72+D73+D74+D75+D76</f>
        <v>119539907.44999498</v>
      </c>
      <c r="E66" s="77">
        <f>D66+E67+E68+E69+E70+E71+E72+E73+E74+E75+E76</f>
        <v>172539907.44999498</v>
      </c>
      <c r="F66" s="77">
        <f>E66+F67+F68+F69+F70+F71+F72+F73+F74+F75+F76</f>
        <v>226539907.44999498</v>
      </c>
      <c r="G66" s="64"/>
    </row>
    <row r="67" spans="1:9" x14ac:dyDescent="0.35">
      <c r="A67" s="78"/>
      <c r="B67" s="79"/>
      <c r="C67" s="80"/>
      <c r="D67" s="81">
        <v>66000000</v>
      </c>
      <c r="E67" s="81">
        <v>53000000</v>
      </c>
      <c r="F67" s="81">
        <v>54000000</v>
      </c>
      <c r="G67" s="18" t="s">
        <v>58</v>
      </c>
    </row>
    <row r="68" spans="1:9" x14ac:dyDescent="0.35">
      <c r="A68" s="78"/>
      <c r="B68" s="79"/>
      <c r="C68" s="80"/>
      <c r="D68" s="47"/>
      <c r="E68" s="47"/>
      <c r="F68" s="47"/>
      <c r="G68" s="29" t="s">
        <v>59</v>
      </c>
    </row>
    <row r="69" spans="1:9" x14ac:dyDescent="0.35">
      <c r="A69" s="78"/>
      <c r="B69" s="79"/>
      <c r="C69" s="80"/>
      <c r="D69" s="47"/>
      <c r="E69" s="47"/>
      <c r="F69" s="47"/>
      <c r="G69" s="29" t="s">
        <v>60</v>
      </c>
      <c r="H69" s="53"/>
      <c r="I69" s="82"/>
    </row>
    <row r="70" spans="1:9" x14ac:dyDescent="0.35">
      <c r="A70" s="78"/>
      <c r="B70" s="79"/>
      <c r="C70" s="80"/>
      <c r="D70" s="47"/>
      <c r="E70" s="47"/>
      <c r="F70" s="47"/>
      <c r="G70" s="29" t="s">
        <v>61</v>
      </c>
      <c r="H70" s="53"/>
      <c r="I70" s="82"/>
    </row>
    <row r="71" spans="1:9" x14ac:dyDescent="0.35">
      <c r="A71" s="78"/>
      <c r="B71" s="79"/>
      <c r="C71" s="80"/>
      <c r="D71" s="47"/>
      <c r="E71" s="47"/>
      <c r="F71" s="47"/>
      <c r="G71" s="29" t="s">
        <v>62</v>
      </c>
      <c r="H71" s="53"/>
      <c r="I71" s="82"/>
    </row>
    <row r="72" spans="1:9" x14ac:dyDescent="0.35">
      <c r="A72" s="78"/>
      <c r="B72" s="79"/>
      <c r="C72" s="80"/>
      <c r="D72" s="47"/>
      <c r="E72" s="47"/>
      <c r="F72" s="47"/>
      <c r="G72" s="29" t="s">
        <v>36</v>
      </c>
      <c r="H72" s="53"/>
      <c r="I72" s="82"/>
    </row>
    <row r="73" spans="1:9" x14ac:dyDescent="0.35">
      <c r="A73" s="78"/>
      <c r="B73" s="79"/>
      <c r="C73" s="80"/>
      <c r="D73" s="47"/>
      <c r="E73" s="47"/>
      <c r="F73" s="47"/>
      <c r="G73" s="29" t="s">
        <v>37</v>
      </c>
      <c r="H73" s="53"/>
      <c r="I73" s="82"/>
    </row>
    <row r="74" spans="1:9" x14ac:dyDescent="0.35">
      <c r="A74" s="78"/>
      <c r="B74" s="79"/>
      <c r="C74" s="80"/>
      <c r="D74" s="47"/>
      <c r="E74" s="47"/>
      <c r="F74" s="47"/>
      <c r="G74" s="29" t="s">
        <v>63</v>
      </c>
      <c r="H74" s="30"/>
      <c r="I74" s="82"/>
    </row>
    <row r="75" spans="1:9" x14ac:dyDescent="0.35">
      <c r="A75" s="83"/>
      <c r="B75" s="79"/>
      <c r="C75" s="80"/>
      <c r="D75" s="47"/>
      <c r="E75" s="47"/>
      <c r="F75" s="47"/>
      <c r="G75" s="29" t="s">
        <v>22</v>
      </c>
      <c r="H75" s="30"/>
      <c r="I75" s="82"/>
    </row>
    <row r="76" spans="1:9" x14ac:dyDescent="0.35">
      <c r="A76" s="84"/>
      <c r="B76" s="85"/>
      <c r="C76" s="80"/>
      <c r="D76" s="47"/>
      <c r="E76" s="47"/>
      <c r="F76" s="47"/>
      <c r="G76" s="29" t="s">
        <v>38</v>
      </c>
      <c r="H76" s="30"/>
      <c r="I76" s="82"/>
    </row>
    <row r="77" spans="1:9" x14ac:dyDescent="0.35">
      <c r="A77" s="86"/>
    </row>
    <row r="78" spans="1:9" x14ac:dyDescent="0.35">
      <c r="A78" s="2"/>
    </row>
    <row r="79" spans="1:9" x14ac:dyDescent="0.35">
      <c r="A79" s="2"/>
    </row>
    <row r="80" spans="1:9" x14ac:dyDescent="0.35">
      <c r="A80" s="2"/>
    </row>
    <row r="81" spans="1:1" ht="14.15" customHeight="1" x14ac:dyDescent="0.35">
      <c r="A81" s="2"/>
    </row>
    <row r="82" spans="1:1" x14ac:dyDescent="0.35">
      <c r="A82" s="2"/>
    </row>
  </sheetData>
  <mergeCells count="9">
    <mergeCell ref="A1:F1"/>
    <mergeCell ref="D2:F2"/>
    <mergeCell ref="D13:D14"/>
    <mergeCell ref="E13:E14"/>
    <mergeCell ref="F13:F14"/>
    <mergeCell ref="A21:A28"/>
    <mergeCell ref="A13:A14"/>
    <mergeCell ref="C13:C14"/>
    <mergeCell ref="A30:A3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BILAN</vt:lpstr>
      <vt:lpstr>Retrait_depôts_stress_2025_Créance_CMB</vt:lpstr>
      <vt:lpstr>Retrait_depôts_stress_2026_Créance_CMB</vt:lpstr>
      <vt:lpstr>Retrait_depôts_stress_2027_Créance_CMB</vt:lpstr>
    </vt:vector>
  </TitlesOfParts>
  <Manager/>
  <Company>PricewaterhouseCoopers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Samer AZZEBI (TN)</dc:creator>
  <cp:keywords/>
  <dc:description/>
  <cp:lastModifiedBy>Nour JELJELI (TN)</cp:lastModifiedBy>
  <cp:revision/>
  <dcterms:created xsi:type="dcterms:W3CDTF">2025-04-28T13:10:40Z</dcterms:created>
  <dcterms:modified xsi:type="dcterms:W3CDTF">2025-04-30T09:16:57Z</dcterms:modified>
  <cp:category/>
  <cp:contentStatus/>
</cp:coreProperties>
</file>