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media\Downloads\"/>
    </mc:Choice>
  </mc:AlternateContent>
  <xr:revisionPtr revIDLastSave="0" documentId="13_ncr:1_{D9B1E0F1-8B44-4F7E-AF4D-A4AB7FA96D8C}" xr6:coauthVersionLast="47" xr6:coauthVersionMax="47" xr10:uidLastSave="{00000000-0000-0000-0000-000000000000}"/>
  <bookViews>
    <workbookView xWindow="-108" yWindow="-108" windowWidth="23256" windowHeight="12456" xr2:uid="{3426A6F5-DED4-42A7-9D9B-5083D201E8C6}"/>
  </bookViews>
  <sheets>
    <sheet name="BILA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C7400_TOTAL_0160_0010" localSheetId="0">[1]LCR_Param!#REF!</definedName>
    <definedName name="_C7400_TOTAL_0160_0010">[1]LCR_Param!#REF!</definedName>
    <definedName name="_C8100_TOTAL_0070_0010" localSheetId="0">[1]NSFR_PARAM!#REF!</definedName>
    <definedName name="_C8100_TOTAL_0070_0010">[1]NSFR_PARAM!#REF!</definedName>
    <definedName name="_C8100_TOTAL_0070_0020" localSheetId="0">[1]NSFR_PARAM!#REF!</definedName>
    <definedName name="_C8100_TOTAL_0070_0020">[1]NSFR_PARAM!#REF!</definedName>
    <definedName name="_C8100_TOTAL_0070_0030" localSheetId="0">[1]NSFR_PARAM!#REF!</definedName>
    <definedName name="_C8100_TOTAL_0070_0030">[1]NSFR_PARAM!#REF!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t">#REF!</definedName>
    <definedName name="Actuals">#REF!</definedName>
    <definedName name="annual">#REF!</definedName>
    <definedName name="CHAMP">[2]F2!$A$1:$L$2</definedName>
    <definedName name="Company">#REF!</definedName>
    <definedName name="contact">'[3]0-Contacts'!$A$2:$A$14</definedName>
    <definedName name="currency">#REF!</definedName>
    <definedName name="euro">#REF!</definedName>
    <definedName name="gravité" localSheetId="0">BILAN!#REF!</definedName>
    <definedName name="gravité">#REF!</definedName>
    <definedName name="high">#REF!</definedName>
    <definedName name="icurrency">#REF!</definedName>
    <definedName name="interim">#REF!</definedName>
    <definedName name="limit1">#REF!</definedName>
    <definedName name="limit2">#REF!</definedName>
    <definedName name="limit3">#REF!</definedName>
    <definedName name="Low">#REF!</definedName>
    <definedName name="Medium">#REF!</definedName>
    <definedName name="monnaies" localSheetId="0">BILAN!#REF!</definedName>
    <definedName name="monnaies">#REF!</definedName>
    <definedName name="Month">'[4]Set up'!$A$2:$A$13</definedName>
    <definedName name="Page1">#REF!</definedName>
    <definedName name="presentation" localSheetId="0">BILAN!#REF!</definedName>
    <definedName name="presentation">#REF!</definedName>
    <definedName name="PresentationNormalA4">#REF!</definedName>
    <definedName name="Priority" localSheetId="0">BILAN!#REF!</definedName>
    <definedName name="Priority">#REF!</definedName>
    <definedName name="Provision_Stressé_2025">BILAN!#REF!</definedName>
    <definedName name="Provisionnemment_stress_2025_Créance_CMB">BILAN!#REF!</definedName>
    <definedName name="Retrait_depôts_stress_2025_Créance_CMB">BILAN!#REF!</definedName>
    <definedName name="Retrait_depôts_stress_2026_Créance_CMB">BILAN!#REF!</definedName>
    <definedName name="Retrait_depôts_stress_2027_Créance_CMB">BILAN!#REF!</definedName>
    <definedName name="RO">#REF!</definedName>
    <definedName name="service" localSheetId="0">BILAN!#REF!</definedName>
    <definedName name="service">#REF!</definedName>
    <definedName name="Sujet" localSheetId="0">BILAN!#REF!</definedName>
    <definedName name="Sujet">#REF!</definedName>
    <definedName name="T_APS">'[5]FlowCharts APS'!$B$2:$I$50</definedName>
    <definedName name="t_avancement">[5]Listes!$B$24:$B$31</definedName>
    <definedName name="TestAdd">"Test RefersTo1"</definedName>
    <definedName name="Type" localSheetId="0">BILAN!#REF!</definedName>
    <definedName name="Type">#REF!</definedName>
    <definedName name="typologie" localSheetId="0">BILAN!#REF!</definedName>
    <definedName name="typologie">#REF!</definedName>
    <definedName name="XLRPARAMS_ReportBaseCurrency_String" hidden="1">[6]XLR_NoRangeSheet!$D$6</definedName>
    <definedName name="XLRPARAMS_ReportCrossrate_WeightedAverage_String" hidden="1">[6]XLR_NoRangeSheet!$E$6</definedName>
    <definedName name="XLRPARAMS_ReportCurrency_String" hidden="1">[6]XLR_NoRangeSheet!$C$6</definedName>
    <definedName name="XLRPARAMS_ReportPeriod_String" hidden="1">[6]XLR_NoRangeSheet!$H$6</definedName>
    <definedName name="XLRPARAMS_ReportTitle_String" hidden="1">[6]XLR_NoRangeSheet!$B$6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E7" i="1" s="1"/>
  <c r="F7" i="1" s="1"/>
  <c r="B51" i="1"/>
  <c r="D15" i="1"/>
  <c r="E15" i="1" s="1"/>
  <c r="F15" i="1" s="1"/>
  <c r="D48" i="1"/>
  <c r="E48" i="1" s="1"/>
  <c r="F48" i="1" s="1"/>
  <c r="F47" i="1"/>
  <c r="E47" i="1"/>
  <c r="D47" i="1"/>
  <c r="D42" i="1"/>
  <c r="E42" i="1" s="1"/>
  <c r="F42" i="1" s="1"/>
  <c r="F41" i="1"/>
  <c r="E41" i="1"/>
  <c r="D41" i="1"/>
  <c r="F40" i="1"/>
  <c r="E40" i="1"/>
  <c r="D40" i="1"/>
  <c r="D37" i="1"/>
  <c r="D33" i="1"/>
  <c r="E33" i="1" s="1"/>
  <c r="F33" i="1" s="1"/>
  <c r="D19" i="1"/>
  <c r="E19" i="1" s="1"/>
  <c r="F19" i="1" s="1"/>
  <c r="B17" i="1"/>
  <c r="F14" i="1"/>
  <c r="E14" i="1"/>
  <c r="D14" i="1"/>
  <c r="D12" i="1"/>
  <c r="E12" i="1" s="1"/>
  <c r="F12" i="1" s="1"/>
  <c r="D4" i="1"/>
  <c r="E9" i="1" l="1"/>
  <c r="F9" i="1" s="1"/>
  <c r="D26" i="1"/>
  <c r="E4" i="1"/>
  <c r="D17" i="1" l="1"/>
  <c r="E26" i="1"/>
  <c r="D51" i="1"/>
  <c r="E17" i="1"/>
  <c r="F4" i="1"/>
  <c r="F17" i="1" s="1"/>
  <c r="E51" i="1" l="1"/>
  <c r="F26" i="1"/>
  <c r="F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Sourour BEN AICHA</author>
    <author>tc={1B132789-31FC-41AB-AAA5-F6132B38B1A2}</author>
  </authors>
  <commentList>
    <comment ref="C9" authorId="0" shapeId="0" xr:uid="{701643CB-A2D0-47D4-93BC-E10AC76D329A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prorata</t>
        </r>
      </text>
    </comment>
    <comment ref="C19" authorId="0" shapeId="0" xr:uid="{CF5E03F0-44CD-4F9F-AD6B-253BB7147A02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corep ou TCDR</t>
        </r>
      </text>
    </comment>
    <comment ref="A20" authorId="1" shapeId="0" xr:uid="{1B132789-31FC-41AB-AAA5-F6132B38B1A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Source corep
</t>
      </text>
    </comment>
    <comment ref="A26" authorId="0" shapeId="0" xr:uid="{29BEE05A-E626-4269-90DF-E6DB897228A6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MB</t>
        </r>
      </text>
    </comment>
  </commentList>
</comments>
</file>

<file path=xl/sharedStrings.xml><?xml version="1.0" encoding="utf-8"?>
<sst xmlns="http://schemas.openxmlformats.org/spreadsheetml/2006/main" count="40" uniqueCount="35">
  <si>
    <t>Réalisé</t>
  </si>
  <si>
    <t>Projections</t>
  </si>
  <si>
    <t>ACTIF</t>
  </si>
  <si>
    <t>2023</t>
  </si>
  <si>
    <t>2024</t>
  </si>
  <si>
    <t>2025</t>
  </si>
  <si>
    <t>2026</t>
  </si>
  <si>
    <t>2027</t>
  </si>
  <si>
    <t>Caisse Banque Centrale / nostro</t>
  </si>
  <si>
    <t>Créances banques autres</t>
  </si>
  <si>
    <t>Créances hypothécaires</t>
  </si>
  <si>
    <t>Créances clientèle (hors hypo)</t>
  </si>
  <si>
    <t>Portefeuille</t>
  </si>
  <si>
    <t>Participations</t>
  </si>
  <si>
    <t>Immobilisations et Autres Actifs</t>
  </si>
  <si>
    <t>Total Actif</t>
  </si>
  <si>
    <t xml:space="preserve">Engagements de garantie donnés </t>
  </si>
  <si>
    <t>Dont Corpo</t>
  </si>
  <si>
    <t>Dont Retail</t>
  </si>
  <si>
    <t>Dont Hypothécaires</t>
  </si>
  <si>
    <t>Hors Bilan</t>
  </si>
  <si>
    <t>PASSIF</t>
  </si>
  <si>
    <t>Dettes envers les établissements de crédit (passif)</t>
  </si>
  <si>
    <t>Depots clients (passif)</t>
  </si>
  <si>
    <t>Autres passifs (passif)</t>
  </si>
  <si>
    <t>Comptes de régularisation (passif)</t>
  </si>
  <si>
    <t>Provisions (passif)</t>
  </si>
  <si>
    <t>Fonds pour risques bancaires généraux (passif)</t>
  </si>
  <si>
    <t>Capital souscrit (passif)</t>
  </si>
  <si>
    <t>Primes émission (passif)</t>
  </si>
  <si>
    <t>Réserves (passif)</t>
  </si>
  <si>
    <t>Report à nouveau (passif)</t>
  </si>
  <si>
    <t>Income Statement - Résultat de l'exercice</t>
  </si>
  <si>
    <t>Total Passif</t>
  </si>
  <si>
    <t xml:space="preserve">BILAN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</si>
</sst>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0\ _€_-;\-* #,##0.00\ _€_-;_-* &quot;-&quot;??\ _€_-;_-@_-"/>
  </numFmts>
  <fonts count="16" x14ac:knownFonts="1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i/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11"/>
      <color rgb="FF0000FF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3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/>
    <xf numFmtId="0" fontId="4" fillId="0" borderId="0" xfId="1" applyFont="1" applyAlignment="1">
      <alignment horizontal="left" vertical="center"/>
    </xf>
    <xf numFmtId="3" fontId="2" fillId="0" borderId="0" xfId="1" applyNumberFormat="1" applyAlignment="1">
      <alignment vertical="center"/>
    </xf>
    <xf numFmtId="3" fontId="4" fillId="0" borderId="1" xfId="1" applyNumberFormat="1" applyFont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left" vertical="center"/>
    </xf>
    <xf numFmtId="49" fontId="3" fillId="2" borderId="6" xfId="1" applyNumberFormat="1" applyFont="1" applyFill="1" applyBorder="1" applyAlignment="1">
      <alignment horizontal="center" vertical="center"/>
    </xf>
    <xf numFmtId="49" fontId="3" fillId="2" borderId="7" xfId="1" applyNumberFormat="1" applyFont="1" applyFill="1" applyBorder="1" applyAlignment="1">
      <alignment horizontal="center" vertical="center"/>
    </xf>
    <xf numFmtId="49" fontId="3" fillId="2" borderId="8" xfId="1" applyNumberFormat="1" applyFont="1" applyFill="1" applyBorder="1" applyAlignment="1">
      <alignment horizontal="center" vertical="center"/>
    </xf>
    <xf numFmtId="3" fontId="4" fillId="3" borderId="10" xfId="1" applyNumberFormat="1" applyFont="1" applyFill="1" applyBorder="1" applyAlignment="1">
      <alignment horizontal="left" vertical="center"/>
    </xf>
    <xf numFmtId="3" fontId="9" fillId="0" borderId="11" xfId="1" applyNumberFormat="1" applyFont="1" applyBorder="1" applyAlignment="1">
      <alignment horizontal="right" vertical="center"/>
    </xf>
    <xf numFmtId="3" fontId="9" fillId="0" borderId="9" xfId="1" applyNumberFormat="1" applyFont="1" applyBorder="1" applyAlignment="1">
      <alignment horizontal="right" vertical="center"/>
    </xf>
    <xf numFmtId="3" fontId="9" fillId="4" borderId="9" xfId="1" applyNumberFormat="1" applyFont="1" applyFill="1" applyBorder="1" applyAlignment="1">
      <alignment horizontal="right" vertical="center"/>
    </xf>
    <xf numFmtId="3" fontId="4" fillId="3" borderId="12" xfId="1" applyNumberFormat="1" applyFont="1" applyFill="1" applyBorder="1" applyAlignment="1">
      <alignment horizontal="left" vertical="center"/>
    </xf>
    <xf numFmtId="3" fontId="8" fillId="4" borderId="9" xfId="1" applyNumberFormat="1" applyFont="1" applyFill="1" applyBorder="1" applyAlignment="1">
      <alignment horizontal="right" vertical="center" wrapText="1"/>
    </xf>
    <xf numFmtId="3" fontId="4" fillId="3" borderId="13" xfId="1" applyNumberFormat="1" applyFont="1" applyFill="1" applyBorder="1" applyAlignment="1">
      <alignment horizontal="left" vertical="center"/>
    </xf>
    <xf numFmtId="3" fontId="10" fillId="4" borderId="10" xfId="1" applyNumberFormat="1" applyFont="1" applyFill="1" applyBorder="1" applyAlignment="1">
      <alignment horizontal="right" vertical="center" wrapText="1"/>
    </xf>
    <xf numFmtId="3" fontId="2" fillId="0" borderId="9" xfId="1" applyNumberFormat="1" applyBorder="1" applyAlignment="1">
      <alignment vertical="center" wrapText="1"/>
    </xf>
    <xf numFmtId="3" fontId="2" fillId="4" borderId="9" xfId="1" applyNumberFormat="1" applyFill="1" applyBorder="1" applyAlignment="1">
      <alignment vertical="center" wrapText="1"/>
    </xf>
    <xf numFmtId="3" fontId="2" fillId="0" borderId="10" xfId="1" applyNumberFormat="1" applyBorder="1" applyAlignment="1">
      <alignment vertical="center" wrapText="1"/>
    </xf>
    <xf numFmtId="3" fontId="9" fillId="0" borderId="10" xfId="1" applyNumberFormat="1" applyFont="1" applyBorder="1" applyAlignment="1">
      <alignment vertical="center"/>
    </xf>
    <xf numFmtId="3" fontId="9" fillId="4" borderId="10" xfId="1" applyNumberFormat="1" applyFont="1" applyFill="1" applyBorder="1" applyAlignment="1">
      <alignment horizontal="right" vertical="center"/>
    </xf>
    <xf numFmtId="3" fontId="4" fillId="3" borderId="10" xfId="1" applyNumberFormat="1" applyFont="1" applyFill="1" applyBorder="1" applyAlignment="1">
      <alignment horizontal="center" vertical="center"/>
    </xf>
    <xf numFmtId="3" fontId="2" fillId="0" borderId="0" xfId="1" applyNumberFormat="1"/>
    <xf numFmtId="3" fontId="12" fillId="3" borderId="12" xfId="1" applyNumberFormat="1" applyFont="1" applyFill="1" applyBorder="1" applyAlignment="1">
      <alignment horizontal="left" vertical="center"/>
    </xf>
    <xf numFmtId="3" fontId="9" fillId="5" borderId="9" xfId="1" applyNumberFormat="1" applyFont="1" applyFill="1" applyBorder="1" applyAlignment="1">
      <alignment horizontal="right" vertical="center"/>
    </xf>
    <xf numFmtId="3" fontId="9" fillId="3" borderId="9" xfId="1" applyNumberFormat="1" applyFont="1" applyFill="1" applyBorder="1" applyAlignment="1">
      <alignment vertical="center" wrapText="1"/>
    </xf>
    <xf numFmtId="3" fontId="9" fillId="4" borderId="9" xfId="1" applyNumberFormat="1" applyFont="1" applyFill="1" applyBorder="1" applyAlignment="1">
      <alignment vertical="center" wrapText="1"/>
    </xf>
    <xf numFmtId="0" fontId="6" fillId="3" borderId="9" xfId="1" applyFont="1" applyFill="1" applyBorder="1" applyAlignment="1">
      <alignment horizontal="left" vertical="center"/>
    </xf>
    <xf numFmtId="0" fontId="6" fillId="3" borderId="15" xfId="1" applyFont="1" applyFill="1" applyBorder="1" applyAlignment="1">
      <alignment horizontal="left" vertical="center"/>
    </xf>
    <xf numFmtId="3" fontId="9" fillId="0" borderId="13" xfId="1" applyNumberFormat="1" applyFont="1" applyBorder="1" applyAlignment="1">
      <alignment horizontal="right" vertical="center"/>
    </xf>
    <xf numFmtId="3" fontId="10" fillId="4" borderId="9" xfId="1" applyNumberFormat="1" applyFont="1" applyFill="1" applyBorder="1" applyAlignment="1">
      <alignment horizontal="right" vertical="center"/>
    </xf>
    <xf numFmtId="0" fontId="6" fillId="3" borderId="16" xfId="1" applyFont="1" applyFill="1" applyBorder="1" applyAlignment="1">
      <alignment horizontal="left" vertical="center"/>
    </xf>
    <xf numFmtId="164" fontId="6" fillId="0" borderId="17" xfId="2" applyFont="1" applyBorder="1" applyAlignment="1">
      <alignment horizontal="left" vertical="center"/>
    </xf>
    <xf numFmtId="165" fontId="6" fillId="0" borderId="18" xfId="2" applyNumberFormat="1" applyFont="1" applyBorder="1" applyAlignment="1">
      <alignment horizontal="left" vertical="center"/>
    </xf>
    <xf numFmtId="165" fontId="6" fillId="4" borderId="18" xfId="2" applyNumberFormat="1" applyFont="1" applyFill="1" applyBorder="1" applyAlignment="1">
      <alignment horizontal="left" vertical="center"/>
    </xf>
    <xf numFmtId="3" fontId="4" fillId="0" borderId="12" xfId="1" applyNumberFormat="1" applyFont="1" applyBorder="1" applyAlignment="1">
      <alignment horizontal="left" vertical="center"/>
    </xf>
    <xf numFmtId="3" fontId="9" fillId="0" borderId="12" xfId="1" applyNumberFormat="1" applyFont="1" applyBorder="1" applyAlignment="1">
      <alignment horizontal="right" vertical="center"/>
    </xf>
    <xf numFmtId="3" fontId="2" fillId="0" borderId="12" xfId="1" applyNumberFormat="1" applyBorder="1" applyAlignment="1">
      <alignment vertical="center"/>
    </xf>
    <xf numFmtId="3" fontId="2" fillId="4" borderId="12" xfId="1" applyNumberFormat="1" applyFill="1" applyBorder="1" applyAlignment="1">
      <alignment vertical="center"/>
    </xf>
    <xf numFmtId="165" fontId="6" fillId="0" borderId="17" xfId="2" applyNumberFormat="1" applyFont="1" applyBorder="1" applyAlignment="1">
      <alignment horizontal="left" vertical="center"/>
    </xf>
    <xf numFmtId="3" fontId="2" fillId="4" borderId="9" xfId="1" applyNumberFormat="1" applyFill="1" applyBorder="1" applyAlignment="1">
      <alignment vertical="center"/>
    </xf>
    <xf numFmtId="3" fontId="13" fillId="3" borderId="0" xfId="1" applyNumberFormat="1" applyFont="1" applyFill="1" applyAlignment="1">
      <alignment horizontal="right" vertical="center"/>
    </xf>
    <xf numFmtId="3" fontId="9" fillId="0" borderId="0" xfId="1" applyNumberFormat="1" applyFont="1" applyAlignment="1">
      <alignment horizontal="right" vertical="center"/>
    </xf>
    <xf numFmtId="3" fontId="2" fillId="5" borderId="9" xfId="1" applyNumberFormat="1" applyFill="1" applyBorder="1" applyAlignment="1">
      <alignment vertical="center"/>
    </xf>
    <xf numFmtId="0" fontId="6" fillId="3" borderId="19" xfId="1" applyFont="1" applyFill="1" applyBorder="1" applyAlignment="1">
      <alignment horizontal="left" vertical="center"/>
    </xf>
    <xf numFmtId="3" fontId="6" fillId="3" borderId="19" xfId="1" applyNumberFormat="1" applyFont="1" applyFill="1" applyBorder="1" applyAlignment="1">
      <alignment horizontal="right" vertical="center"/>
    </xf>
    <xf numFmtId="3" fontId="4" fillId="3" borderId="10" xfId="1" applyNumberFormat="1" applyFont="1" applyFill="1" applyBorder="1" applyAlignment="1">
      <alignment horizontal="left" vertical="center" wrapText="1"/>
    </xf>
    <xf numFmtId="3" fontId="8" fillId="4" borderId="10" xfId="1" applyNumberFormat="1" applyFont="1" applyFill="1" applyBorder="1" applyAlignment="1">
      <alignment horizontal="right" vertical="center"/>
    </xf>
    <xf numFmtId="3" fontId="10" fillId="4" borderId="10" xfId="1" applyNumberFormat="1" applyFont="1" applyFill="1" applyBorder="1" applyAlignment="1">
      <alignment horizontal="right" vertical="center"/>
    </xf>
    <xf numFmtId="3" fontId="4" fillId="3" borderId="0" xfId="1" applyNumberFormat="1" applyFont="1" applyFill="1" applyAlignment="1">
      <alignment horizontal="left" vertical="center"/>
    </xf>
    <xf numFmtId="49" fontId="6" fillId="0" borderId="12" xfId="1" applyNumberFormat="1" applyFont="1" applyBorder="1" applyAlignment="1">
      <alignment horizontal="left"/>
    </xf>
    <xf numFmtId="49" fontId="12" fillId="0" borderId="12" xfId="1" applyNumberFormat="1" applyFont="1" applyBorder="1" applyAlignment="1">
      <alignment horizontal="left"/>
    </xf>
    <xf numFmtId="3" fontId="8" fillId="4" borderId="13" xfId="1" applyNumberFormat="1" applyFont="1" applyFill="1" applyBorder="1" applyAlignment="1">
      <alignment horizontal="right" vertical="center"/>
    </xf>
    <xf numFmtId="49" fontId="4" fillId="0" borderId="9" xfId="1" applyNumberFormat="1" applyFont="1" applyBorder="1" applyAlignment="1">
      <alignment horizontal="left"/>
    </xf>
    <xf numFmtId="3" fontId="4" fillId="3" borderId="9" xfId="1" applyNumberFormat="1" applyFont="1" applyFill="1" applyBorder="1" applyAlignment="1">
      <alignment horizontal="left" vertical="center"/>
    </xf>
    <xf numFmtId="3" fontId="9" fillId="0" borderId="20" xfId="1" applyNumberFormat="1" applyFont="1" applyBorder="1" applyAlignment="1">
      <alignment horizontal="right" vertical="center"/>
    </xf>
    <xf numFmtId="3" fontId="1" fillId="4" borderId="14" xfId="1" applyNumberFormat="1" applyFont="1" applyFill="1" applyBorder="1"/>
    <xf numFmtId="3" fontId="9" fillId="4" borderId="21" xfId="1" applyNumberFormat="1" applyFont="1" applyFill="1" applyBorder="1" applyAlignment="1">
      <alignment vertical="center"/>
    </xf>
    <xf numFmtId="3" fontId="9" fillId="5" borderId="20" xfId="1" applyNumberFormat="1" applyFont="1" applyFill="1" applyBorder="1" applyAlignment="1">
      <alignment horizontal="right" vertical="center"/>
    </xf>
    <xf numFmtId="3" fontId="9" fillId="0" borderId="23" xfId="1" applyNumberFormat="1" applyFont="1" applyBorder="1" applyAlignment="1">
      <alignment horizontal="right" vertical="center"/>
    </xf>
    <xf numFmtId="3" fontId="9" fillId="0" borderId="14" xfId="1" applyNumberFormat="1" applyFont="1" applyBorder="1" applyAlignment="1">
      <alignment horizontal="right" vertical="center"/>
    </xf>
    <xf numFmtId="0" fontId="6" fillId="3" borderId="10" xfId="1" applyFont="1" applyFill="1" applyBorder="1" applyAlignment="1">
      <alignment horizontal="left" vertical="center"/>
    </xf>
    <xf numFmtId="3" fontId="9" fillId="0" borderId="21" xfId="1" applyNumberFormat="1" applyFont="1" applyBorder="1" applyAlignment="1">
      <alignment horizontal="right" vertical="center"/>
    </xf>
    <xf numFmtId="3" fontId="8" fillId="4" borderId="21" xfId="1" applyNumberFormat="1" applyFont="1" applyFill="1" applyBorder="1" applyAlignment="1">
      <alignment horizontal="right" vertical="center"/>
    </xf>
    <xf numFmtId="0" fontId="6" fillId="0" borderId="13" xfId="1" applyFont="1" applyBorder="1" applyAlignment="1">
      <alignment horizontal="left" vertical="center" wrapText="1"/>
    </xf>
    <xf numFmtId="3" fontId="9" fillId="0" borderId="22" xfId="1" applyNumberFormat="1" applyFont="1" applyBorder="1" applyAlignment="1">
      <alignment horizontal="right" vertical="center"/>
    </xf>
    <xf numFmtId="3" fontId="9" fillId="4" borderId="22" xfId="1" applyNumberFormat="1" applyFont="1" applyFill="1" applyBorder="1" applyAlignment="1">
      <alignment vertical="center"/>
    </xf>
    <xf numFmtId="0" fontId="6" fillId="0" borderId="13" xfId="1" applyFont="1" applyBorder="1" applyAlignment="1">
      <alignment horizontal="left" vertical="center"/>
    </xf>
    <xf numFmtId="3" fontId="11" fillId="0" borderId="11" xfId="1" applyNumberFormat="1" applyFont="1" applyBorder="1" applyAlignment="1">
      <alignment horizontal="right" vertical="center"/>
    </xf>
    <xf numFmtId="3" fontId="8" fillId="0" borderId="9" xfId="1" applyNumberFormat="1" applyFont="1" applyBorder="1" applyAlignment="1">
      <alignment horizontal="right" vertical="center"/>
    </xf>
    <xf numFmtId="3" fontId="8" fillId="4" borderId="9" xfId="1" applyNumberFormat="1" applyFont="1" applyFill="1" applyBorder="1" applyAlignment="1">
      <alignment horizontal="right" vertical="center"/>
    </xf>
    <xf numFmtId="0" fontId="6" fillId="0" borderId="9" xfId="1" applyFont="1" applyBorder="1" applyAlignment="1">
      <alignment horizontal="left" vertical="center"/>
    </xf>
    <xf numFmtId="3" fontId="11" fillId="0" borderId="9" xfId="1" applyNumberFormat="1" applyFont="1" applyBorder="1" applyAlignment="1">
      <alignment horizontal="right" vertical="center"/>
    </xf>
    <xf numFmtId="0" fontId="6" fillId="3" borderId="25" xfId="1" applyFont="1" applyFill="1" applyBorder="1" applyAlignment="1">
      <alignment horizontal="left" vertical="center"/>
    </xf>
    <xf numFmtId="164" fontId="6" fillId="0" borderId="18" xfId="2" applyFont="1" applyBorder="1" applyAlignment="1">
      <alignment horizontal="left" vertical="center"/>
    </xf>
    <xf numFmtId="0" fontId="4" fillId="0" borderId="0" xfId="1" applyFont="1" applyAlignment="1">
      <alignment horizontal="left"/>
    </xf>
    <xf numFmtId="166" fontId="2" fillId="0" borderId="0" xfId="1" applyNumberFormat="1"/>
    <xf numFmtId="3" fontId="9" fillId="4" borderId="14" xfId="1" applyNumberFormat="1" applyFont="1" applyFill="1" applyBorder="1" applyAlignment="1">
      <alignment horizontal="right" vertical="center"/>
    </xf>
    <xf numFmtId="3" fontId="9" fillId="4" borderId="21" xfId="1" applyNumberFormat="1" applyFont="1" applyFill="1" applyBorder="1" applyAlignment="1">
      <alignment horizontal="right" vertical="center"/>
    </xf>
    <xf numFmtId="3" fontId="9" fillId="4" borderId="22" xfId="1" applyNumberFormat="1" applyFont="1" applyFill="1" applyBorder="1" applyAlignment="1">
      <alignment horizontal="right" vertical="center"/>
    </xf>
    <xf numFmtId="3" fontId="9" fillId="4" borderId="24" xfId="1" applyNumberFormat="1" applyFont="1" applyFill="1" applyBorder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3" fontId="6" fillId="0" borderId="2" xfId="1" applyNumberFormat="1" applyFont="1" applyBorder="1" applyAlignment="1">
      <alignment horizontal="center" vertical="center"/>
    </xf>
    <xf numFmtId="3" fontId="6" fillId="0" borderId="3" xfId="1" applyNumberFormat="1" applyFont="1" applyBorder="1" applyAlignment="1">
      <alignment horizontal="center" vertical="center"/>
    </xf>
    <xf numFmtId="3" fontId="6" fillId="0" borderId="4" xfId="1" applyNumberFormat="1" applyFont="1" applyBorder="1" applyAlignment="1">
      <alignment horizontal="center" vertical="center"/>
    </xf>
    <xf numFmtId="3" fontId="9" fillId="4" borderId="10" xfId="1" applyNumberFormat="1" applyFont="1" applyFill="1" applyBorder="1" applyAlignment="1">
      <alignment horizontal="right" vertical="center"/>
    </xf>
    <xf numFmtId="3" fontId="9" fillId="4" borderId="12" xfId="1" applyNumberFormat="1" applyFont="1" applyFill="1" applyBorder="1" applyAlignment="1">
      <alignment horizontal="right" vertical="center"/>
    </xf>
    <xf numFmtId="3" fontId="4" fillId="3" borderId="15" xfId="1" applyNumberFormat="1" applyFont="1" applyFill="1" applyBorder="1" applyAlignment="1">
      <alignment horizontal="center" vertical="center"/>
    </xf>
    <xf numFmtId="3" fontId="4" fillId="3" borderId="26" xfId="1" applyNumberFormat="1" applyFont="1" applyFill="1" applyBorder="1" applyAlignment="1">
      <alignment horizontal="center" vertical="center"/>
    </xf>
  </cellXfs>
  <cellStyles count="3">
    <cellStyle name="Milliers 2 3" xfId="2" xr:uid="{B49E4FE1-08BD-4CEF-B205-E75E5E38DB23}"/>
    <cellStyle name="Normal" xfId="0" builtinId="0"/>
    <cellStyle name="Normal 2 2" xfId="1" xr:uid="{D1877966-1301-428C-9E97-607C17051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rapwc-my.sharepoint.com/personal/samer_azzebi_pwc_com/Documents/Bureau/Missions/05.%20Mission%20CMB/V6/Outil_ST_V.6.Scenario%20Combin&#233;.xlsx" TargetMode="External"/><Relationship Id="rId1" Type="http://schemas.openxmlformats.org/officeDocument/2006/relationships/externalLinkPath" Target="https://frapwc-my.sharepoint.com/personal/samer_azzebi_pwc_com/Documents/Bureau/Missions/05.%20Mission%20CMB/V6/Outil_ST_V.6.Scenario%20Combin&#2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0107ahmp\datasti\Documents%20and%20Settings\L0952719\Desktop\cijEBV7wl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rapwc-my.sharepoint.com/Users/rmessager/Desktop/JB/0-Pilotage/JB-Suivi%20de%20projet-201701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2i\2020\--%20New%20MI%20working--\Monthly%20deck%20-%20working\TRANSFO%202020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%20-%20Clients\Banque\CMB\2019\3_Carto%20RO\3_Inputs%20CMB\0_Transverse\PROCEDURES%20R&#233;pertoire%20Directives%20et%20Proc&#233;dures%20juin%202020_%20v11%20bi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tseteciportal/Users/bu9531/AppData/Roaming/Microsoft/Excel/Mediobanca%20Londra%20v%20budg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genda"/>
      <sheetName val="Dashboard"/>
      <sheetName val="Paramètres"/>
      <sheetName val="BILAN"/>
      <sheetName val="Fonds Propres"/>
      <sheetName val="Risque opérationnel"/>
      <sheetName val="C1600"/>
      <sheetName val="Ratio_Solva_Param"/>
      <sheetName val="C0200RWA"/>
      <sheetName val="C0100FP"/>
      <sheetName val="RWA_Institutions"/>
      <sheetName val="RWA_Corpo"/>
      <sheetName val="RWA_Retail"/>
      <sheetName val="RWA_hypothécaires"/>
      <sheetName val="Ratio_Levier_Param"/>
      <sheetName val="C4700_Calcul"/>
      <sheetName val="LCR_Param"/>
      <sheetName val="C7200_TOTAL_HQLA"/>
      <sheetName val="HQLA_stresse"/>
      <sheetName val="C7300_TOTAL_Out"/>
      <sheetName val="Outflow_stresse"/>
      <sheetName val="C7400_TOTAL_IN"/>
      <sheetName val="Inflow_stresse"/>
      <sheetName val="C7600_TOTAL_Calcul"/>
      <sheetName val="NSFR_PARAM"/>
      <sheetName val="C8100_TOTAL_ASF"/>
      <sheetName val="ASF_stresse"/>
      <sheetName val="C8000_TOTAL_RSF"/>
      <sheetName val="RSF_stresse"/>
      <sheetName val="C8400_TOTAL_Calcul"/>
    </sheetNames>
    <sheetDataSet>
      <sheetData sheetId="0"/>
      <sheetData sheetId="1"/>
      <sheetData sheetId="2"/>
      <sheetData sheetId="3">
        <row r="12">
          <cell r="B12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"/>
      <sheetName val="F2"/>
      <sheetName val="Feuil1"/>
    </sheetNames>
    <sheetDataSet>
      <sheetData sheetId="0" refreshError="1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</row>
        <row r="2">
          <cell r="A2" t="str">
            <v>Janvier</v>
          </cell>
          <cell r="B2" t="str">
            <v>Février</v>
          </cell>
          <cell r="C2" t="str">
            <v>Mars</v>
          </cell>
          <cell r="D2" t="str">
            <v>Avril</v>
          </cell>
          <cell r="E2" t="str">
            <v>Mai</v>
          </cell>
          <cell r="F2" t="str">
            <v>Juin</v>
          </cell>
          <cell r="G2" t="str">
            <v>Juillet</v>
          </cell>
          <cell r="H2" t="str">
            <v>Août</v>
          </cell>
          <cell r="I2" t="str">
            <v>Septembre</v>
          </cell>
          <cell r="J2" t="str">
            <v>Octobre</v>
          </cell>
          <cell r="K2" t="str">
            <v>Novembre</v>
          </cell>
          <cell r="L2" t="str">
            <v>Décembre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-Contacts"/>
      <sheetName val="00-Planning détaillé"/>
      <sheetName val="1-Actions"/>
      <sheetName val="2-Questions"/>
      <sheetName val="3-Décisions"/>
      <sheetName val="4-Points d'attention"/>
      <sheetName val="5-Livrables"/>
      <sheetName val="5.1-Expression de besoins"/>
      <sheetName val="9-Références"/>
    </sheetNames>
    <sheetDataSet>
      <sheetData sheetId="0">
        <row r="2">
          <cell r="A2" t="str">
            <v>APS</v>
          </cell>
        </row>
        <row r="3">
          <cell r="A3" t="str">
            <v>MGA</v>
          </cell>
        </row>
        <row r="4">
          <cell r="A4" t="str">
            <v>LSC</v>
          </cell>
        </row>
        <row r="5">
          <cell r="A5" t="str">
            <v>YVA</v>
          </cell>
        </row>
        <row r="6">
          <cell r="A6" t="str">
            <v>BRO</v>
          </cell>
        </row>
        <row r="7">
          <cell r="A7" t="str">
            <v>PPA</v>
          </cell>
        </row>
        <row r="8">
          <cell r="A8" t="str">
            <v>PKU</v>
          </cell>
        </row>
        <row r="9">
          <cell r="A9" t="str">
            <v>RME</v>
          </cell>
        </row>
        <row r="10">
          <cell r="A10" t="str">
            <v>RVA</v>
          </cell>
        </row>
        <row r="11">
          <cell r="A11" t="str">
            <v>PDL</v>
          </cell>
        </row>
        <row r="12">
          <cell r="A12" t="str">
            <v>IT Lugano</v>
          </cell>
        </row>
        <row r="13">
          <cell r="A13" t="str">
            <v>Finance MC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1-A initier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VF"/>
      <sheetName val="Set up"/>
    </sheetNames>
    <sheetDataSet>
      <sheetData sheetId="0"/>
      <sheetData sheetId="1">
        <row r="2">
          <cell r="A2">
            <v>43861</v>
          </cell>
        </row>
        <row r="3">
          <cell r="A3">
            <v>43890</v>
          </cell>
        </row>
        <row r="4">
          <cell r="A4">
            <v>43921</v>
          </cell>
        </row>
        <row r="5">
          <cell r="A5">
            <v>43951</v>
          </cell>
        </row>
        <row r="6">
          <cell r="A6">
            <v>43982</v>
          </cell>
        </row>
        <row r="7">
          <cell r="A7">
            <v>44012</v>
          </cell>
        </row>
        <row r="8">
          <cell r="A8">
            <v>44043</v>
          </cell>
        </row>
        <row r="9">
          <cell r="A9">
            <v>44074</v>
          </cell>
        </row>
        <row r="10">
          <cell r="A10">
            <v>44104</v>
          </cell>
        </row>
        <row r="11">
          <cell r="A11">
            <v>44135</v>
          </cell>
        </row>
        <row r="12">
          <cell r="A12">
            <v>44165</v>
          </cell>
        </row>
        <row r="13">
          <cell r="A13">
            <v>44196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 Directives"/>
      <sheetName val="TCD Procédures Priorités"/>
      <sheetName val="TCD Dir et Proc"/>
      <sheetName val="Graph. Global"/>
      <sheetName val="Focus ToDo"/>
      <sheetName val="Graph. Dir. Proc."/>
      <sheetName val="TCD Dir Proc Global"/>
      <sheetName val="TCD Priorité"/>
      <sheetName val="Dir et proc global restant"/>
      <sheetName val="Directives"/>
      <sheetName val="Procédures"/>
      <sheetName val="Proc et direc non publiées"/>
      <sheetName val="Statistiques non publiées"/>
      <sheetName val="Statistiques total"/>
      <sheetName val="Procédure groupe"/>
      <sheetName val="Tableau Direction"/>
      <sheetName val="FlowCharts APS"/>
      <sheetName val="SCOPE BO OP"/>
      <sheetName val="Listes"/>
      <sheetName val="Correspond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BO.001</v>
          </cell>
          <cell r="C2" t="str">
            <v>Moyens de paiements</v>
          </cell>
          <cell r="D2" t="str">
            <v>Moyens de paiement-Compte à compte-20170523-RME  (virements internes)</v>
          </cell>
          <cell r="E2" t="str">
            <v>R. Lachelak</v>
          </cell>
          <cell r="F2">
            <v>0.95</v>
          </cell>
          <cell r="G2" t="str">
            <v>Envoyé</v>
          </cell>
          <cell r="H2">
            <v>42885</v>
          </cell>
          <cell r="I2" t="str">
            <v>Transmis pour re-lecture et validation</v>
          </cell>
        </row>
        <row r="3">
          <cell r="B3" t="str">
            <v>BO.002</v>
          </cell>
          <cell r="C3" t="str">
            <v>Moyens de paiements</v>
          </cell>
          <cell r="D3" t="str">
            <v>Moyens de paiement-Virement sortant-20170523-RME</v>
          </cell>
          <cell r="E3" t="str">
            <v>R. Lachelak</v>
          </cell>
          <cell r="F3">
            <v>0.95</v>
          </cell>
          <cell r="G3" t="str">
            <v>Envoyé</v>
          </cell>
          <cell r="H3">
            <v>42885</v>
          </cell>
          <cell r="I3" t="str">
            <v>Transmis pour re-lecture et validation</v>
          </cell>
        </row>
        <row r="4">
          <cell r="B4" t="str">
            <v>BO.003</v>
          </cell>
          <cell r="C4" t="str">
            <v>Moyens de paiements</v>
          </cell>
          <cell r="D4" t="str">
            <v>Moyens de paiement-Virement entrant-20170530-RME</v>
          </cell>
          <cell r="E4" t="str">
            <v>R. Lachelak</v>
          </cell>
          <cell r="F4">
            <v>0.95</v>
          </cell>
          <cell r="G4" t="str">
            <v>Envoyé</v>
          </cell>
          <cell r="H4">
            <v>42885</v>
          </cell>
          <cell r="I4" t="str">
            <v>Transmis pour re-lecture et validation</v>
          </cell>
        </row>
        <row r="5">
          <cell r="B5" t="str">
            <v>BO.004</v>
          </cell>
          <cell r="C5" t="str">
            <v>Compensation</v>
          </cell>
          <cell r="D5" t="str">
            <v>CMB - Prélèvement SDD reçus 20170910</v>
          </cell>
          <cell r="E5" t="str">
            <v>R. Lachelak</v>
          </cell>
          <cell r="F5">
            <v>0.95</v>
          </cell>
          <cell r="G5" t="str">
            <v>Envoyé</v>
          </cell>
          <cell r="H5">
            <v>42992</v>
          </cell>
          <cell r="I5" t="str">
            <v>Transmis pour re-lecture et validation</v>
          </cell>
        </row>
        <row r="6">
          <cell r="B6" t="str">
            <v>BO.005</v>
          </cell>
          <cell r="C6" t="str">
            <v>Compensation</v>
          </cell>
          <cell r="D6" t="str">
            <v>CMB - Prélèvements SDD émis 20170910</v>
          </cell>
          <cell r="E6" t="str">
            <v>R. Lachelak</v>
          </cell>
          <cell r="F6">
            <v>0.95</v>
          </cell>
          <cell r="G6" t="str">
            <v>Envoyé</v>
          </cell>
          <cell r="H6">
            <v>42992</v>
          </cell>
          <cell r="I6" t="str">
            <v>Transmis pour re-lecture et validation</v>
          </cell>
        </row>
        <row r="7">
          <cell r="B7" t="str">
            <v>BO.006</v>
          </cell>
          <cell r="C7" t="str">
            <v>Gestion des OST</v>
          </cell>
          <cell r="D7" t="str">
            <v>Gestion des OST-20170612-RME</v>
          </cell>
          <cell r="E7" t="str">
            <v>R. Lachelak</v>
          </cell>
          <cell r="F7">
            <v>0.95</v>
          </cell>
          <cell r="G7" t="str">
            <v>Envoyé</v>
          </cell>
          <cell r="H7">
            <v>42885</v>
          </cell>
          <cell r="I7" t="str">
            <v>Transmis pour re-lecture et validation</v>
          </cell>
        </row>
        <row r="8">
          <cell r="B8" t="str">
            <v>BO.007</v>
          </cell>
          <cell r="C8" t="str">
            <v>Opérations de guichet</v>
          </cell>
          <cell r="D8" t="str">
            <v>Opérations de Guichet-Chéquier-20170516-CPR</v>
          </cell>
          <cell r="E8" t="str">
            <v>R. Lachelak</v>
          </cell>
          <cell r="F8">
            <v>0.95</v>
          </cell>
          <cell r="G8" t="str">
            <v>Envoyé</v>
          </cell>
          <cell r="H8">
            <v>42885</v>
          </cell>
          <cell r="I8" t="str">
            <v>Transmis pour re-lecture et validation</v>
          </cell>
        </row>
        <row r="9">
          <cell r="B9" t="str">
            <v>BO.008</v>
          </cell>
          <cell r="C9" t="str">
            <v>Opérations de guichet</v>
          </cell>
          <cell r="D9" t="str">
            <v>Opérations de Guichet-Espèces-20170420</v>
          </cell>
          <cell r="E9" t="str">
            <v>R. Lachelak</v>
          </cell>
          <cell r="F9">
            <v>0.95</v>
          </cell>
          <cell r="G9" t="str">
            <v>Envoyé</v>
          </cell>
          <cell r="H9">
            <v>42885</v>
          </cell>
          <cell r="I9" t="str">
            <v>Transmis pour re-lecture et validation</v>
          </cell>
        </row>
        <row r="10">
          <cell r="B10" t="str">
            <v>BO.009</v>
          </cell>
          <cell r="C10" t="str">
            <v>Opérations de guichet</v>
          </cell>
          <cell r="D10" t="str">
            <v>Opérations de Guichet-Espèces-20170516-CPR</v>
          </cell>
          <cell r="E10" t="str">
            <v>R. Lachelak</v>
          </cell>
          <cell r="F10">
            <v>0.95</v>
          </cell>
          <cell r="G10" t="str">
            <v>Envoyé</v>
          </cell>
          <cell r="H10">
            <v>42885</v>
          </cell>
          <cell r="I10" t="str">
            <v>En Cours</v>
          </cell>
        </row>
        <row r="11">
          <cell r="B11" t="str">
            <v>BO.010</v>
          </cell>
          <cell r="C11" t="str">
            <v>Opérations de guichet</v>
          </cell>
          <cell r="D11" t="str">
            <v>Flux Opérations de Guichet-Coffre</v>
          </cell>
          <cell r="E11" t="str">
            <v>R. Lachelak</v>
          </cell>
          <cell r="F11">
            <v>0</v>
          </cell>
          <cell r="G11" t="str">
            <v>Non initié</v>
          </cell>
          <cell r="H11"/>
          <cell r="I11" t="str">
            <v>A Initier</v>
          </cell>
        </row>
        <row r="12">
          <cell r="B12" t="str">
            <v>BO.011</v>
          </cell>
          <cell r="C12" t="str">
            <v xml:space="preserve">Reporting </v>
          </cell>
          <cell r="D12" t="str">
            <v>Reporting fiscal (FATCA, CRS)</v>
          </cell>
          <cell r="E12" t="str">
            <v>R. Lachelak</v>
          </cell>
          <cell r="F12">
            <v>0</v>
          </cell>
          <cell r="G12" t="str">
            <v>Abandonné</v>
          </cell>
          <cell r="H12"/>
          <cell r="I12" t="str">
            <v>Néant</v>
          </cell>
        </row>
        <row r="13">
          <cell r="B13" t="str">
            <v>BO.012</v>
          </cell>
          <cell r="C13" t="str">
            <v xml:space="preserve">Reporting </v>
          </cell>
          <cell r="D13" t="str">
            <v>Reporting fiscal (IFU)</v>
          </cell>
          <cell r="E13" t="str">
            <v>R. Lachelak</v>
          </cell>
          <cell r="F13">
            <v>0</v>
          </cell>
          <cell r="G13" t="str">
            <v>Abandonné</v>
          </cell>
          <cell r="H13"/>
          <cell r="I13" t="str">
            <v>Néant</v>
          </cell>
        </row>
        <row r="14">
          <cell r="B14" t="str">
            <v>BO.013</v>
          </cell>
          <cell r="C14" t="str">
            <v xml:space="preserve">Reporting </v>
          </cell>
          <cell r="D14" t="str">
            <v>Reporting EMIR</v>
          </cell>
          <cell r="E14" t="str">
            <v>R. Lachelak</v>
          </cell>
          <cell r="F14">
            <v>0</v>
          </cell>
          <cell r="G14" t="str">
            <v>Abandonné</v>
          </cell>
          <cell r="H14"/>
          <cell r="I14" t="str">
            <v>Néant</v>
          </cell>
        </row>
        <row r="15">
          <cell r="B15" t="str">
            <v>BO.014</v>
          </cell>
          <cell r="C15" t="str">
            <v>Ouverture Nostri</v>
          </cell>
          <cell r="D15" t="str">
            <v>Ouverture Comptes Nostri-20170414</v>
          </cell>
          <cell r="E15" t="str">
            <v>R. Lachelak</v>
          </cell>
          <cell r="F15">
            <v>0.8</v>
          </cell>
          <cell r="G15" t="str">
            <v>Envoyé</v>
          </cell>
          <cell r="H15">
            <v>42892</v>
          </cell>
          <cell r="I15" t="str">
            <v>A Initier</v>
          </cell>
        </row>
        <row r="16">
          <cell r="B16" t="str">
            <v>BO.015</v>
          </cell>
          <cell r="C16" t="str">
            <v>Rappro</v>
          </cell>
          <cell r="D16" t="str">
            <v>Rapprochement Bancaire (Quotidien)-20170612-RME</v>
          </cell>
          <cell r="E16" t="str">
            <v>R. Lachelak</v>
          </cell>
          <cell r="F16">
            <v>0.95</v>
          </cell>
          <cell r="G16" t="str">
            <v>Envoyé</v>
          </cell>
          <cell r="H16">
            <v>42900</v>
          </cell>
          <cell r="I16" t="str">
            <v>Transmis pour re-lecture et validation</v>
          </cell>
        </row>
        <row r="17">
          <cell r="B17" t="str">
            <v>BO.016</v>
          </cell>
          <cell r="C17" t="str">
            <v>Rappro</v>
          </cell>
          <cell r="D17" t="str">
            <v>Rapprochement Matière (Quotidien)-20170612-RME</v>
          </cell>
          <cell r="E17" t="str">
            <v>R. Lachelak</v>
          </cell>
          <cell r="F17">
            <v>0.95</v>
          </cell>
          <cell r="G17" t="str">
            <v>Envoyé</v>
          </cell>
          <cell r="H17">
            <v>42900</v>
          </cell>
          <cell r="I17" t="str">
            <v>En Cours</v>
          </cell>
        </row>
        <row r="18">
          <cell r="B18" t="str">
            <v>BO.017</v>
          </cell>
          <cell r="C18" t="str">
            <v>Rappro</v>
          </cell>
          <cell r="D18" t="str">
            <v>Rapprochement Titres (Mensuel)-20170612-RME</v>
          </cell>
          <cell r="E18" t="str">
            <v>R. Lachelak</v>
          </cell>
          <cell r="F18">
            <v>0.95</v>
          </cell>
          <cell r="G18" t="str">
            <v>Envoyé</v>
          </cell>
          <cell r="H18">
            <v>42900</v>
          </cell>
          <cell r="I18" t="str">
            <v>Transmis pour re-lecture et validation</v>
          </cell>
        </row>
        <row r="19">
          <cell r="B19" t="str">
            <v>Cab.001</v>
          </cell>
          <cell r="C19" t="str">
            <v>RTO Titres</v>
          </cell>
          <cell r="D19" t="str">
            <v>RTO Titres (Standard)-20170524-RME</v>
          </cell>
          <cell r="E19" t="str">
            <v>S. Sabucci</v>
          </cell>
          <cell r="F19">
            <v>0.95</v>
          </cell>
          <cell r="G19" t="str">
            <v>Envoyé</v>
          </cell>
          <cell r="H19">
            <v>42885</v>
          </cell>
          <cell r="I19" t="str">
            <v>En Cours</v>
          </cell>
        </row>
        <row r="20">
          <cell r="B20" t="str">
            <v>Cab.002</v>
          </cell>
          <cell r="C20" t="str">
            <v>RTO Titres</v>
          </cell>
          <cell r="D20" t="str">
            <v>RTO Titres (Dérogatoire par exception)-20170530-RME</v>
          </cell>
          <cell r="E20" t="str">
            <v>S. Sabucci</v>
          </cell>
          <cell r="F20">
            <v>0.95</v>
          </cell>
          <cell r="G20" t="str">
            <v>Envoyé</v>
          </cell>
          <cell r="H20">
            <v>42885</v>
          </cell>
          <cell r="I20" t="str">
            <v>En Cours</v>
          </cell>
        </row>
        <row r="21">
          <cell r="B21" t="str">
            <v>Cab.003</v>
          </cell>
          <cell r="C21" t="str">
            <v>RTO Options</v>
          </cell>
          <cell r="D21" t="str">
            <v>Options A Négocier-20170530-RME</v>
          </cell>
          <cell r="E21" t="str">
            <v>S. Sabucci</v>
          </cell>
          <cell r="F21">
            <v>0.95</v>
          </cell>
          <cell r="G21" t="str">
            <v>Envoyé</v>
          </cell>
          <cell r="H21">
            <v>42885</v>
          </cell>
          <cell r="I21" t="str">
            <v>Transmis pour re-lecture et validation</v>
          </cell>
        </row>
        <row r="22">
          <cell r="B22" t="str">
            <v>Cab.004</v>
          </cell>
          <cell r="C22" t="str">
            <v>RTO Options</v>
          </cell>
          <cell r="D22" t="str">
            <v>Options Déjà Négociées-20170530-RME</v>
          </cell>
          <cell r="E22" t="str">
            <v>S. Sabucci</v>
          </cell>
          <cell r="F22">
            <v>0.95</v>
          </cell>
          <cell r="G22" t="str">
            <v>Envoyé</v>
          </cell>
          <cell r="H22">
            <v>42885</v>
          </cell>
          <cell r="I22" t="str">
            <v>Transmis pour re-lecture et validation</v>
          </cell>
        </row>
        <row r="23">
          <cell r="B23" t="str">
            <v>Cab.005</v>
          </cell>
          <cell r="C23" t="str">
            <v>RTO Futures</v>
          </cell>
          <cell r="D23" t="str">
            <v>CMB - Flux RTO-Futures-20170914-RME</v>
          </cell>
          <cell r="E23" t="str">
            <v>S. Sabucci</v>
          </cell>
          <cell r="F23">
            <v>0.95</v>
          </cell>
          <cell r="G23" t="str">
            <v>Envoyé</v>
          </cell>
          <cell r="H23">
            <v>42992</v>
          </cell>
          <cell r="I23" t="str">
            <v>En Cours</v>
          </cell>
        </row>
        <row r="24">
          <cell r="B24" t="str">
            <v>Cab.006</v>
          </cell>
          <cell r="C24" t="str">
            <v>RTO Change</v>
          </cell>
          <cell r="D24" t="str">
            <v>RTO-Changes-201703022</v>
          </cell>
          <cell r="E24" t="str">
            <v>S. Giano</v>
          </cell>
          <cell r="F24">
            <v>0.8</v>
          </cell>
          <cell r="G24" t="str">
            <v>Envoyé</v>
          </cell>
          <cell r="H24">
            <v>42922</v>
          </cell>
          <cell r="I24" t="str">
            <v>A Initier</v>
          </cell>
        </row>
        <row r="25">
          <cell r="B25" t="str">
            <v>Cab.007</v>
          </cell>
          <cell r="C25" t="str">
            <v>S/R Fonds internes MC</v>
          </cell>
          <cell r="D25" t="str">
            <v>Fonds internes MC (passif)-20170614</v>
          </cell>
          <cell r="E25" t="str">
            <v>S. Sabucci</v>
          </cell>
          <cell r="F25">
            <v>0.95</v>
          </cell>
          <cell r="G25" t="str">
            <v>Envoyé</v>
          </cell>
          <cell r="H25">
            <v>42900</v>
          </cell>
          <cell r="I25" t="str">
            <v>A Initier</v>
          </cell>
        </row>
        <row r="26">
          <cell r="B26" t="str">
            <v>Cab.008</v>
          </cell>
          <cell r="C26" t="str">
            <v>S/R Fonds internes LUX</v>
          </cell>
          <cell r="D26" t="str">
            <v>Fonds internes LUX (passif)-20170614</v>
          </cell>
          <cell r="E26" t="str">
            <v>S. Sabucci</v>
          </cell>
          <cell r="F26">
            <v>0.95</v>
          </cell>
          <cell r="G26" t="str">
            <v>Envoyé</v>
          </cell>
          <cell r="H26">
            <v>42900</v>
          </cell>
          <cell r="I26" t="str">
            <v>A Initier</v>
          </cell>
        </row>
        <row r="27">
          <cell r="B27" t="str">
            <v>Cab.009</v>
          </cell>
          <cell r="C27" t="str">
            <v>S/R Fonds externes</v>
          </cell>
          <cell r="D27" t="str">
            <v>Fonds externes (passif)-20170504</v>
          </cell>
          <cell r="E27" t="str">
            <v>S. Sabucci</v>
          </cell>
          <cell r="F27">
            <v>0.95</v>
          </cell>
          <cell r="G27" t="str">
            <v>Envoyé</v>
          </cell>
          <cell r="H27">
            <v>42900</v>
          </cell>
          <cell r="I27" t="str">
            <v>A Initier</v>
          </cell>
        </row>
        <row r="28">
          <cell r="B28" t="str">
            <v>Cab.010</v>
          </cell>
          <cell r="C28" t="str">
            <v>RTO Autres</v>
          </cell>
          <cell r="D28" t="str">
            <v>RTO GFI Express et GFI Direct Access-20170530-TSC</v>
          </cell>
          <cell r="E28" t="str">
            <v>S. Sabucci</v>
          </cell>
          <cell r="F28">
            <v>0.95</v>
          </cell>
          <cell r="G28" t="str">
            <v>Envoyé</v>
          </cell>
          <cell r="H28">
            <v>42885</v>
          </cell>
          <cell r="I28" t="str">
            <v>A Initier</v>
          </cell>
        </row>
        <row r="29">
          <cell r="B29" t="str">
            <v>Cab.011</v>
          </cell>
          <cell r="C29" t="str">
            <v>RTO Autres</v>
          </cell>
          <cell r="D29" t="str">
            <v>RTO-TradingAuthorit-DeliveryvsPayment-20170524 - TSC</v>
          </cell>
          <cell r="E29" t="str">
            <v>S. Sabucci</v>
          </cell>
          <cell r="F29">
            <v>0.95</v>
          </cell>
          <cell r="G29" t="str">
            <v>Envoyé</v>
          </cell>
          <cell r="H29">
            <v>42885</v>
          </cell>
          <cell r="I29" t="str">
            <v>A Initier</v>
          </cell>
        </row>
        <row r="30">
          <cell r="B30" t="str">
            <v>Cpt.001</v>
          </cell>
          <cell r="C30" t="str">
            <v>Comptabilité</v>
          </cell>
          <cell r="D30" t="str">
            <v>Gestion des OD  (OD Métiers)</v>
          </cell>
          <cell r="E30" t="str">
            <v>D. Nutte</v>
          </cell>
          <cell r="F30">
            <v>0.95</v>
          </cell>
          <cell r="G30" t="str">
            <v>Envoyé</v>
          </cell>
          <cell r="H30">
            <v>42997</v>
          </cell>
          <cell r="I30" t="str">
            <v>Périmètre : 
- OD Métiers (absence de module)
- OD corrections / extournes (Annulation d'un produit pris à tort / correction d'erreur opérationnelle)</v>
          </cell>
        </row>
        <row r="31">
          <cell r="B31" t="str">
            <v>Cpt.002</v>
          </cell>
          <cell r="C31" t="str">
            <v>Comptabilité</v>
          </cell>
          <cell r="D31" t="str">
            <v>Gestion des S2i box (écritures groupées)</v>
          </cell>
          <cell r="E31" t="str">
            <v>D. Nutte</v>
          </cell>
          <cell r="F31">
            <v>0.5</v>
          </cell>
          <cell r="G31" t="str">
            <v>En cours</v>
          </cell>
          <cell r="H31"/>
          <cell r="I31" t="str">
            <v>Néant</v>
          </cell>
        </row>
        <row r="32">
          <cell r="B32" t="str">
            <v>Cpt.003</v>
          </cell>
          <cell r="C32" t="str">
            <v>Comptabilité</v>
          </cell>
          <cell r="D32" t="str">
            <v>Tiers gérants Apporteurs d'affaires</v>
          </cell>
          <cell r="E32" t="str">
            <v>D. Nutte</v>
          </cell>
          <cell r="F32">
            <v>0.5</v>
          </cell>
          <cell r="G32" t="str">
            <v>En cours</v>
          </cell>
          <cell r="H32"/>
          <cell r="I32" t="str">
            <v>Néant</v>
          </cell>
        </row>
        <row r="33">
          <cell r="B33" t="str">
            <v>Cpt.004</v>
          </cell>
          <cell r="C33" t="str">
            <v>Comptabilité</v>
          </cell>
          <cell r="D33" t="str">
            <v>Frais Généraux / Immo / Fournisseurs</v>
          </cell>
          <cell r="E33" t="str">
            <v>D. Nutte</v>
          </cell>
          <cell r="F33">
            <v>0.5</v>
          </cell>
          <cell r="G33" t="str">
            <v>En cours</v>
          </cell>
          <cell r="H33"/>
          <cell r="I33" t="str">
            <v>Néant</v>
          </cell>
        </row>
        <row r="34">
          <cell r="B34" t="str">
            <v>Cpt.005</v>
          </cell>
          <cell r="C34" t="str">
            <v>Contrôle de gestion</v>
          </cell>
          <cell r="D34" t="str">
            <v>Contrôle de gestion</v>
          </cell>
          <cell r="E34" t="str">
            <v>D. Nutte</v>
          </cell>
          <cell r="F34">
            <v>0</v>
          </cell>
          <cell r="G34" t="str">
            <v>Abandonné</v>
          </cell>
          <cell r="H34"/>
          <cell r="I34" t="str">
            <v>Identifié en atelier début Septembre, a priori hors scope</v>
          </cell>
        </row>
        <row r="35">
          <cell r="B35" t="str">
            <v>Cpt.006</v>
          </cell>
          <cell r="C35" t="str">
            <v>Contrôle dépositaire</v>
          </cell>
          <cell r="D35" t="str">
            <v>Contrôle dépositaire</v>
          </cell>
          <cell r="E35" t="str">
            <v>D. Nutte</v>
          </cell>
          <cell r="F35">
            <v>0</v>
          </cell>
          <cell r="G35" t="str">
            <v>Abandonné</v>
          </cell>
          <cell r="H35"/>
          <cell r="I35" t="str">
            <v>Identifié en atelier début Septembre, a priori hors scope</v>
          </cell>
        </row>
        <row r="36">
          <cell r="B36" t="str">
            <v>Cpt.007</v>
          </cell>
          <cell r="C36" t="str">
            <v>Reporting financier</v>
          </cell>
          <cell r="D36" t="str">
            <v>Reporting réglementaire (SURFI, COREP, OSCAMPS)</v>
          </cell>
          <cell r="E36" t="str">
            <v>D. Nutte</v>
          </cell>
          <cell r="F36">
            <v>0</v>
          </cell>
          <cell r="G36" t="str">
            <v>Abandonné</v>
          </cell>
          <cell r="H36"/>
          <cell r="I36" t="str">
            <v>Peu d'impact S2i, a priori hors scope</v>
          </cell>
        </row>
        <row r="37">
          <cell r="B37" t="str">
            <v>Cre.001</v>
          </cell>
          <cell r="C37" t="str">
            <v>Octroi de crédits</v>
          </cell>
          <cell r="D37" t="str">
            <v>Octroi de crédit</v>
          </cell>
          <cell r="E37" t="str">
            <v>L. Roby</v>
          </cell>
          <cell r="F37">
            <v>0.95</v>
          </cell>
          <cell r="G37" t="str">
            <v>Envoyé</v>
          </cell>
          <cell r="H37">
            <v>42922</v>
          </cell>
          <cell r="I37" t="str">
            <v>A Initier</v>
          </cell>
        </row>
        <row r="38">
          <cell r="B38" t="str">
            <v>Cre.002</v>
          </cell>
          <cell r="C38" t="str">
            <v>Monitoring Crédits</v>
          </cell>
          <cell r="D38" t="str">
            <v>Monitoring crédit</v>
          </cell>
          <cell r="E38" t="str">
            <v>L. Roby</v>
          </cell>
          <cell r="F38">
            <v>0.95</v>
          </cell>
          <cell r="G38" t="str">
            <v>Envoyé</v>
          </cell>
          <cell r="H38">
            <v>42922</v>
          </cell>
          <cell r="I38" t="str">
            <v>A Initier</v>
          </cell>
        </row>
        <row r="39">
          <cell r="B39" t="str">
            <v>Fic.001</v>
          </cell>
          <cell r="C39" t="str">
            <v>Entrée en relation</v>
          </cell>
          <cell r="D39" t="str">
            <v>Entrée en relation-20170515-RME</v>
          </cell>
          <cell r="E39" t="str">
            <v>A. Grégoire</v>
          </cell>
          <cell r="F39">
            <v>0.95</v>
          </cell>
          <cell r="G39" t="str">
            <v>Envoyé</v>
          </cell>
          <cell r="H39">
            <v>42778</v>
          </cell>
          <cell r="I39" t="str">
            <v>A Initier</v>
          </cell>
        </row>
        <row r="40">
          <cell r="B40" t="str">
            <v>Fic.002</v>
          </cell>
          <cell r="C40" t="str">
            <v>Clôture de relation</v>
          </cell>
          <cell r="D40" t="str">
            <v>Cloture de compte-20170609-RME</v>
          </cell>
          <cell r="E40" t="str">
            <v>A. Grégoire</v>
          </cell>
          <cell r="F40">
            <v>0.95</v>
          </cell>
          <cell r="G40" t="str">
            <v>Envoyé</v>
          </cell>
          <cell r="H40">
            <v>42870</v>
          </cell>
          <cell r="I40" t="str">
            <v>A Initier</v>
          </cell>
        </row>
        <row r="41">
          <cell r="B41" t="str">
            <v>CPL.001</v>
          </cell>
          <cell r="C41" t="str">
            <v>Conformité fiscale</v>
          </cell>
          <cell r="D41" t="str">
            <v>Conformité Fiscale-20170327 (Suivi des changements de circonstances)</v>
          </cell>
          <cell r="E41" t="str">
            <v>A. Grégoire</v>
          </cell>
          <cell r="F41">
            <v>0.5</v>
          </cell>
          <cell r="G41" t="str">
            <v>Abandonné</v>
          </cell>
          <cell r="H41"/>
          <cell r="I41" t="str">
            <v>Néant</v>
          </cell>
        </row>
        <row r="42">
          <cell r="B42" t="str">
            <v>CPL.002</v>
          </cell>
          <cell r="C42" t="str">
            <v>Revue des dossiers</v>
          </cell>
          <cell r="D42" t="str">
            <v>Revue des dossiers</v>
          </cell>
          <cell r="E42" t="str">
            <v>A. Grégoire</v>
          </cell>
          <cell r="F42">
            <v>0</v>
          </cell>
          <cell r="G42" t="str">
            <v>Abandonné</v>
          </cell>
          <cell r="H42"/>
          <cell r="I42" t="str">
            <v>Néant</v>
          </cell>
        </row>
        <row r="43">
          <cell r="B43" t="str">
            <v>CPL.003</v>
          </cell>
          <cell r="C43" t="str">
            <v>Surveillance des transactions</v>
          </cell>
          <cell r="D43" t="str">
            <v>Surveillance des transactions-20170323</v>
          </cell>
          <cell r="E43" t="str">
            <v>A. Grégoire</v>
          </cell>
          <cell r="F43">
            <v>0.8</v>
          </cell>
          <cell r="G43" t="str">
            <v>Envoyé</v>
          </cell>
          <cell r="H43">
            <v>43019</v>
          </cell>
          <cell r="I43" t="str">
            <v>A Initier</v>
          </cell>
        </row>
        <row r="44">
          <cell r="B44" t="str">
            <v>Ges.001</v>
          </cell>
          <cell r="C44" t="str">
            <v>Gestion discrétionnaire</v>
          </cell>
          <cell r="D44" t="str">
            <v>CMB - Flux Gestion Discrétionaire-20170417</v>
          </cell>
          <cell r="E44" t="str">
            <v>R. Laure</v>
          </cell>
          <cell r="F44">
            <v>0.95</v>
          </cell>
          <cell r="G44" t="str">
            <v>Envoyé</v>
          </cell>
          <cell r="H44">
            <v>42877</v>
          </cell>
          <cell r="I44" t="str">
            <v>A Initier</v>
          </cell>
        </row>
        <row r="45">
          <cell r="B45" t="str">
            <v>Ges.002</v>
          </cell>
          <cell r="C45" t="str">
            <v>Contrôles</v>
          </cell>
          <cell r="D45" t="str">
            <v>CMB - Flux Gestion Monitoring</v>
          </cell>
          <cell r="E45" t="str">
            <v>R. Laure</v>
          </cell>
          <cell r="F45">
            <v>0</v>
          </cell>
          <cell r="G45" t="str">
            <v>Non initié</v>
          </cell>
          <cell r="H45"/>
          <cell r="I45" t="str">
            <v>Contrôles :
- des perfs et des asset allocations
- des ratios sur les fonds (réglementaires/statutaires)</v>
          </cell>
        </row>
        <row r="46">
          <cell r="B46" t="str">
            <v>Tre.001</v>
          </cell>
          <cell r="C46" t="str">
            <v>Gestion pour compte propre</v>
          </cell>
          <cell r="D46" t="str">
            <v>Gestion pour compte propre</v>
          </cell>
          <cell r="E46" t="str">
            <v>S. Giano</v>
          </cell>
          <cell r="F46">
            <v>0</v>
          </cell>
          <cell r="G46" t="str">
            <v>Abandonné</v>
          </cell>
          <cell r="H46"/>
          <cell r="I46" t="str">
            <v xml:space="preserve">- Couverture de change/taux pour compte propre (à lier avec le process RTO Changes)
- Titres pour compte propre
</v>
          </cell>
        </row>
        <row r="47">
          <cell r="B47" t="str">
            <v>EB.001</v>
          </cell>
          <cell r="C47" t="str">
            <v>E-Banking</v>
          </cell>
          <cell r="D47" t="str">
            <v>E-Banking-20170403</v>
          </cell>
          <cell r="E47" t="str">
            <v>S. Borsari</v>
          </cell>
          <cell r="F47">
            <v>0.8</v>
          </cell>
          <cell r="G47" t="str">
            <v>Envoyé</v>
          </cell>
          <cell r="H47">
            <v>43019</v>
          </cell>
          <cell r="I47" t="str">
            <v>A Initier</v>
          </cell>
        </row>
        <row r="48">
          <cell r="B48" t="str">
            <v>Div.001</v>
          </cell>
          <cell r="C48" t="str">
            <v>Dérogations à la tarification standard</v>
          </cell>
          <cell r="D48" t="str">
            <v>Dérogations à la tarification standard</v>
          </cell>
          <cell r="E48" t="str">
            <v>S. Sieder</v>
          </cell>
          <cell r="F48">
            <v>0</v>
          </cell>
          <cell r="G48" t="str">
            <v>Abandonné</v>
          </cell>
          <cell r="H48"/>
          <cell r="I48" t="str">
            <v>En attente disponibilité SSI</v>
          </cell>
        </row>
        <row r="49">
          <cell r="B49" t="str">
            <v>Div.002</v>
          </cell>
          <cell r="C49" t="str">
            <v>Gestion des Visas</v>
          </cell>
          <cell r="D49" t="str">
            <v>Gestion des Visas</v>
          </cell>
          <cell r="E49" t="str">
            <v>S. Sieder</v>
          </cell>
          <cell r="F49">
            <v>0</v>
          </cell>
          <cell r="G49" t="str">
            <v>Abandonné</v>
          </cell>
          <cell r="H49"/>
          <cell r="I49" t="str">
            <v>Voir Procédure S2i existante</v>
          </cell>
        </row>
        <row r="50">
          <cell r="B50" t="str">
            <v>Div.003</v>
          </cell>
          <cell r="C50" t="str">
            <v>Contrôles à la saisie</v>
          </cell>
          <cell r="D50" t="str">
            <v>Contrôles à la saisie</v>
          </cell>
          <cell r="E50" t="str">
            <v>S. Sieder</v>
          </cell>
          <cell r="F50">
            <v>0.95</v>
          </cell>
          <cell r="G50" t="str">
            <v>Envoyé</v>
          </cell>
          <cell r="H50">
            <v>42885</v>
          </cell>
          <cell r="I50" t="str">
            <v>A Initier</v>
          </cell>
        </row>
      </sheetData>
      <sheetData sheetId="17"/>
      <sheetData sheetId="18">
        <row r="9">
          <cell r="J9" t="str">
            <v>Sur état</v>
          </cell>
        </row>
        <row r="24">
          <cell r="B24" t="str">
            <v>0 - Non initiée</v>
          </cell>
        </row>
        <row r="25">
          <cell r="B25" t="str">
            <v>1 - En écriture Service</v>
          </cell>
        </row>
        <row r="26">
          <cell r="B26" t="str">
            <v>2 - En écriture Orga</v>
          </cell>
        </row>
        <row r="27">
          <cell r="B27" t="str">
            <v>3 - En revue Orga</v>
          </cell>
        </row>
        <row r="28">
          <cell r="B28" t="str">
            <v>4 - En validation finale Service</v>
          </cell>
        </row>
        <row r="29">
          <cell r="B29" t="str">
            <v>5 - En Relecture CPRM/CPL</v>
          </cell>
        </row>
        <row r="30">
          <cell r="B30" t="str">
            <v>6 - En approbation</v>
          </cell>
        </row>
        <row r="31">
          <cell r="B31" t="str">
            <v>7 - Publiée</v>
          </cell>
        </row>
      </sheetData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match"/>
      <sheetName val="Pivotdata_LDN"/>
      <sheetName val="XLR_NoRangeSheet"/>
      <sheetName val="IM vs Budget"/>
      <sheetName val="Budget_vs_Wegher"/>
      <sheetName val="Elenco x categorie di spesa"/>
      <sheetName val="elenchi x servizi"/>
      <sheetName val="Somme RUN"/>
      <sheetName val="Foglio4"/>
      <sheetName val="Foglio1"/>
      <sheetName val="deadline regulatory"/>
    </sheetNames>
    <sheetDataSet>
      <sheetData sheetId="0" refreshError="1"/>
      <sheetData sheetId="1" refreshError="1"/>
      <sheetData sheetId="2">
        <row r="6">
          <cell r="B6" t="str">
            <v>Allocation Overview IM3 (Dept)</v>
          </cell>
          <cell r="C6" t="str">
            <v>EUR</v>
          </cell>
          <cell r="D6" t="str">
            <v>EUR</v>
          </cell>
          <cell r="E6" t="str">
            <v>1.000000</v>
          </cell>
          <cell r="H6" t="str">
            <v>1-7-2013 / 30-6-2014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er AZZEBI (TN)" id="{FBC3352D-8F3E-4726-A285-2D29B1B716EC}" userId="S::samer.azzebi@pwc.com::86162ba8-f841-424a-86b9-3a08382f0b0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4-10-03T14:16:27.35" personId="{FBC3352D-8F3E-4726-A285-2D29B1B716EC}" id="{1B132789-31FC-41AB-AAA5-F6132B38B1A2}">
    <text xml:space="preserve">Source corep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0AB4-A552-4882-8146-D83E2102B150}">
  <sheetPr>
    <tabColor theme="3" tint="0.749992370372631"/>
  </sheetPr>
  <dimension ref="A1:F53"/>
  <sheetViews>
    <sheetView showGridLines="0" tabSelected="1" zoomScaleNormal="100" workbookViewId="0">
      <selection activeCell="G9" sqref="G9"/>
    </sheetView>
  </sheetViews>
  <sheetFormatPr baseColWidth="10" defaultColWidth="10.77734375" defaultRowHeight="14.4" x14ac:dyDescent="0.3"/>
  <cols>
    <col min="1" max="1" width="31.77734375" style="76" customWidth="1"/>
    <col min="2" max="2" width="21.44140625" style="1" hidden="1" customWidth="1"/>
    <col min="3" max="3" width="26.44140625" style="1" bestFit="1" customWidth="1"/>
    <col min="4" max="4" width="22.44140625" style="1" customWidth="1"/>
    <col min="5" max="6" width="17.77734375" style="1" bestFit="1" customWidth="1"/>
    <col min="7" max="7" width="38.5546875" style="1" customWidth="1"/>
    <col min="8" max="8" width="16.77734375" style="1" customWidth="1"/>
    <col min="9" max="16384" width="10.77734375" style="1"/>
  </cols>
  <sheetData>
    <row r="1" spans="1:6" ht="30" customHeight="1" thickBot="1" x14ac:dyDescent="0.35">
      <c r="A1" s="82" t="s">
        <v>34</v>
      </c>
      <c r="B1" s="82"/>
      <c r="C1" s="82"/>
      <c r="D1" s="82"/>
      <c r="E1" s="82"/>
      <c r="F1" s="82"/>
    </row>
    <row r="2" spans="1:6" ht="15" thickBot="1" x14ac:dyDescent="0.35">
      <c r="A2" s="2"/>
      <c r="B2" s="3"/>
      <c r="C2" s="4" t="s">
        <v>0</v>
      </c>
      <c r="D2" s="83" t="s">
        <v>1</v>
      </c>
      <c r="E2" s="84"/>
      <c r="F2" s="85"/>
    </row>
    <row r="3" spans="1:6" ht="17.399999999999999" x14ac:dyDescent="0.3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8" t="s">
        <v>7</v>
      </c>
    </row>
    <row r="4" spans="1:6" x14ac:dyDescent="0.3">
      <c r="A4" s="9" t="s">
        <v>8</v>
      </c>
      <c r="B4" s="10">
        <v>264151540.70999998</v>
      </c>
      <c r="C4" s="11">
        <v>155674054.57999998</v>
      </c>
      <c r="D4" s="12">
        <f>D5+C4+D6</f>
        <v>156871459</v>
      </c>
      <c r="E4" s="12">
        <f t="shared" ref="E4:F4" si="0">E5+D4+E6</f>
        <v>156871459</v>
      </c>
      <c r="F4" s="12">
        <f t="shared" si="0"/>
        <v>156871459</v>
      </c>
    </row>
    <row r="5" spans="1:6" x14ac:dyDescent="0.3">
      <c r="A5" s="13"/>
      <c r="B5" s="10"/>
      <c r="C5" s="11"/>
      <c r="D5" s="14">
        <v>1197404.4200000167</v>
      </c>
      <c r="E5" s="14">
        <v>0</v>
      </c>
      <c r="F5" s="14">
        <v>0</v>
      </c>
    </row>
    <row r="6" spans="1:6" x14ac:dyDescent="0.3">
      <c r="A6" s="15"/>
      <c r="B6" s="10"/>
      <c r="C6" s="11"/>
      <c r="D6" s="16"/>
      <c r="E6" s="16"/>
      <c r="F6" s="16"/>
    </row>
    <row r="7" spans="1:6" x14ac:dyDescent="0.3">
      <c r="A7" s="88" t="s">
        <v>9</v>
      </c>
      <c r="B7" s="10">
        <v>4753518315.8799992</v>
      </c>
      <c r="C7" s="17">
        <v>4191308294.8399982</v>
      </c>
      <c r="D7" s="18" t="e">
        <f>C7+C8+#REF!+Retrait_depôts_stress_2025_Créance_CMB+#REF!+#REF!</f>
        <v>#REF!</v>
      </c>
      <c r="E7" s="18" t="e">
        <f>D7+D8+#REF!+Retrait_depôts_stress_2026_Créance_CMB+#REF!+#REF!</f>
        <v>#REF!</v>
      </c>
      <c r="F7" s="18" t="e">
        <f>E7+E8+#REF!+Retrait_depôts_stress_2027_Créance_CMB+#REF!+#REF!</f>
        <v>#REF!</v>
      </c>
    </row>
    <row r="8" spans="1:6" x14ac:dyDescent="0.3">
      <c r="A8" s="89"/>
      <c r="B8" s="19"/>
      <c r="C8" s="14">
        <v>17350122.486564636</v>
      </c>
      <c r="D8" s="14">
        <v>181299999.99999809</v>
      </c>
      <c r="E8" s="14">
        <v>58500000</v>
      </c>
    </row>
    <row r="9" spans="1:6" x14ac:dyDescent="0.3">
      <c r="A9" s="13" t="s">
        <v>10</v>
      </c>
      <c r="B9" s="11">
        <v>865980732.12</v>
      </c>
      <c r="C9" s="20">
        <v>852973164.33230221</v>
      </c>
      <c r="D9" s="86" t="e">
        <f>C9+C10+D11+#REF!+#REF!+#REF!+#REF!</f>
        <v>#REF!</v>
      </c>
      <c r="E9" s="86" t="e">
        <f>D9+E11+#REF!+#REF!+#REF!+#REF!</f>
        <v>#REF!</v>
      </c>
      <c r="F9" s="86" t="e">
        <f>E9+F11+#REF!+#REF!+#REF!+#REF!</f>
        <v>#REF!</v>
      </c>
    </row>
    <row r="10" spans="1:6" x14ac:dyDescent="0.3">
      <c r="A10" s="9" t="s">
        <v>11</v>
      </c>
      <c r="B10" s="11">
        <v>2074968405.6800003</v>
      </c>
      <c r="C10" s="20">
        <v>2043801093.067699</v>
      </c>
      <c r="D10" s="87"/>
      <c r="E10" s="87"/>
      <c r="F10" s="87"/>
    </row>
    <row r="11" spans="1:6" x14ac:dyDescent="0.3">
      <c r="A11" s="9"/>
      <c r="B11" s="10"/>
      <c r="C11" s="20"/>
      <c r="D11" s="14">
        <v>307734674.82999706</v>
      </c>
      <c r="E11" s="14">
        <v>350000000</v>
      </c>
      <c r="F11" s="14">
        <v>350000000</v>
      </c>
    </row>
    <row r="12" spans="1:6" x14ac:dyDescent="0.3">
      <c r="A12" s="15" t="s">
        <v>12</v>
      </c>
      <c r="B12" s="11">
        <v>809704829.41999984</v>
      </c>
      <c r="C12" s="11">
        <v>863578713.19999981</v>
      </c>
      <c r="D12" s="12" t="e">
        <f>C12+D13+#REF!+#REF!+#REF!+#REF!+#REF!+#REF!+#REF!</f>
        <v>#REF!</v>
      </c>
      <c r="E12" s="12" t="e">
        <f>D12+E13+#REF!+#REF!+#REF!+#REF!+#REF!+#REF!+#REF!</f>
        <v>#REF!</v>
      </c>
      <c r="F12" s="12" t="e">
        <f>E12+F13+#REF!+#REF!+#REF!+#REF!+#REF!+#REF!+#REF!</f>
        <v>#REF!</v>
      </c>
    </row>
    <row r="13" spans="1:6" x14ac:dyDescent="0.3">
      <c r="A13" s="22"/>
      <c r="B13" s="10"/>
      <c r="C13" s="11"/>
      <c r="D13" s="14">
        <v>-119381208.19999969</v>
      </c>
      <c r="E13" s="14">
        <v>-126300000.00000012</v>
      </c>
      <c r="F13" s="14">
        <v>-3500000</v>
      </c>
    </row>
    <row r="14" spans="1:6" x14ac:dyDescent="0.3">
      <c r="A14" s="24" t="s">
        <v>13</v>
      </c>
      <c r="B14" s="25">
        <v>55739716.989999995</v>
      </c>
      <c r="C14" s="26">
        <v>2461418.0199999996</v>
      </c>
      <c r="D14" s="27">
        <f>$C$14</f>
        <v>2461418.0199999996</v>
      </c>
      <c r="E14" s="27">
        <f t="shared" ref="E14:F14" si="1">$C$14</f>
        <v>2461418.0199999996</v>
      </c>
      <c r="F14" s="27">
        <f t="shared" si="1"/>
        <v>2461418.0199999996</v>
      </c>
    </row>
    <row r="15" spans="1:6" x14ac:dyDescent="0.3">
      <c r="A15" s="28" t="s">
        <v>14</v>
      </c>
      <c r="B15" s="11">
        <v>235377564.62000763</v>
      </c>
      <c r="C15" s="11">
        <v>228174947.13</v>
      </c>
      <c r="D15" s="12" t="e">
        <f>C15+D16+#REF!+#REF!+#REF!+#REF!+#REF!</f>
        <v>#REF!</v>
      </c>
      <c r="E15" s="12" t="e">
        <f>D15+E16+#REF!+#REF!+#REF!</f>
        <v>#REF!</v>
      </c>
      <c r="F15" s="12" t="e">
        <f>E15+F16+#REF!+#REF!+#REF!</f>
        <v>#REF!</v>
      </c>
    </row>
    <row r="16" spans="1:6" ht="15" thickBot="1" x14ac:dyDescent="0.35">
      <c r="A16" s="29"/>
      <c r="B16" s="30"/>
      <c r="C16" s="11"/>
      <c r="D16" s="14">
        <v>90000000</v>
      </c>
      <c r="E16" s="14">
        <v>90000000</v>
      </c>
      <c r="F16" s="14">
        <v>90000000</v>
      </c>
    </row>
    <row r="17" spans="1:6" ht="15" thickBot="1" x14ac:dyDescent="0.35">
      <c r="A17" s="32" t="s">
        <v>15</v>
      </c>
      <c r="B17" s="33">
        <f>SUM(B4:B15)</f>
        <v>9059441105.4200077</v>
      </c>
      <c r="C17" s="34">
        <v>8337971685.1699991</v>
      </c>
      <c r="D17" s="35" t="e">
        <f>D4+D7+D9+D12+D14+D15</f>
        <v>#REF!</v>
      </c>
      <c r="E17" s="35" t="e">
        <f>E4+E7+E9+E12+E14+E15</f>
        <v>#REF!</v>
      </c>
      <c r="F17" s="35" t="e">
        <f>F4+F7+F9+F12+F14+F15</f>
        <v>#REF!</v>
      </c>
    </row>
    <row r="18" spans="1:6" ht="15" thickBot="1" x14ac:dyDescent="0.35">
      <c r="A18" s="36"/>
      <c r="B18" s="37"/>
      <c r="C18" s="38"/>
      <c r="D18" s="39"/>
      <c r="E18" s="39"/>
      <c r="F18" s="39"/>
    </row>
    <row r="19" spans="1:6" ht="15" thickBot="1" x14ac:dyDescent="0.35">
      <c r="A19" s="32" t="s">
        <v>16</v>
      </c>
      <c r="B19" s="11">
        <v>1039163376.0900002</v>
      </c>
      <c r="C19" s="40">
        <v>1293887720.8</v>
      </c>
      <c r="D19" s="41">
        <f>C19</f>
        <v>1293887720.8</v>
      </c>
      <c r="E19" s="41">
        <f>D19</f>
        <v>1293887720.8</v>
      </c>
      <c r="F19" s="41">
        <f>E19</f>
        <v>1293887720.8</v>
      </c>
    </row>
    <row r="20" spans="1:6" x14ac:dyDescent="0.3">
      <c r="A20" s="42" t="s">
        <v>17</v>
      </c>
      <c r="B20" s="43"/>
      <c r="C20" s="44">
        <v>814573537.46000004</v>
      </c>
      <c r="D20" s="41"/>
      <c r="E20" s="41"/>
      <c r="F20" s="41"/>
    </row>
    <row r="21" spans="1:6" x14ac:dyDescent="0.3">
      <c r="A21" s="42" t="s">
        <v>18</v>
      </c>
      <c r="B21" s="43"/>
      <c r="C21" s="44">
        <v>442549090.30000001</v>
      </c>
      <c r="D21" s="41"/>
      <c r="E21" s="41"/>
      <c r="F21" s="41"/>
    </row>
    <row r="22" spans="1:6" x14ac:dyDescent="0.3">
      <c r="A22" s="42" t="s">
        <v>19</v>
      </c>
      <c r="B22" s="43"/>
      <c r="C22" s="44">
        <v>36045189.469999999</v>
      </c>
      <c r="D22" s="41"/>
      <c r="E22" s="41"/>
      <c r="F22" s="41"/>
    </row>
    <row r="23" spans="1:6" x14ac:dyDescent="0.3">
      <c r="A23" s="45" t="s">
        <v>20</v>
      </c>
      <c r="B23" s="46"/>
      <c r="C23" s="46"/>
      <c r="D23" s="46"/>
      <c r="E23" s="46"/>
      <c r="F23" s="46"/>
    </row>
    <row r="25" spans="1:6" ht="17.399999999999999" x14ac:dyDescent="0.3">
      <c r="A25" s="5" t="s">
        <v>21</v>
      </c>
      <c r="B25" s="6" t="s">
        <v>3</v>
      </c>
      <c r="C25" s="6" t="s">
        <v>4</v>
      </c>
      <c r="D25" s="6" t="s">
        <v>5</v>
      </c>
      <c r="E25" s="6" t="s">
        <v>6</v>
      </c>
      <c r="F25" s="6" t="s">
        <v>7</v>
      </c>
    </row>
    <row r="26" spans="1:6" ht="28.8" x14ac:dyDescent="0.3">
      <c r="A26" s="47" t="s">
        <v>22</v>
      </c>
      <c r="B26" s="10">
        <v>1637626876.5800002</v>
      </c>
      <c r="C26" s="11">
        <v>2002644803.5500002</v>
      </c>
      <c r="D26" s="12">
        <f>C26+D27+D28+D29+D30+D31+D32</f>
        <v>2530497737.556561</v>
      </c>
      <c r="E26" s="12">
        <f>D26+E27</f>
        <v>2880497737.556561</v>
      </c>
      <c r="F26" s="12">
        <f>E26+F27</f>
        <v>3230497737.556561</v>
      </c>
    </row>
    <row r="27" spans="1:6" x14ac:dyDescent="0.3">
      <c r="A27" s="15"/>
      <c r="B27" s="10"/>
      <c r="C27" s="11"/>
      <c r="D27" s="48">
        <v>527852934.0065608</v>
      </c>
      <c r="E27" s="48">
        <v>350000000</v>
      </c>
      <c r="F27" s="48">
        <v>350000000</v>
      </c>
    </row>
    <row r="28" spans="1:6" x14ac:dyDescent="0.3">
      <c r="A28" s="15"/>
      <c r="B28" s="10"/>
      <c r="C28" s="11"/>
      <c r="D28" s="49"/>
      <c r="E28" s="49"/>
      <c r="F28" s="49"/>
    </row>
    <row r="29" spans="1:6" x14ac:dyDescent="0.3">
      <c r="A29" s="15"/>
      <c r="B29" s="10"/>
      <c r="C29" s="11"/>
      <c r="D29" s="49"/>
      <c r="E29" s="49"/>
      <c r="F29" s="49"/>
    </row>
    <row r="30" spans="1:6" x14ac:dyDescent="0.3">
      <c r="A30" s="15"/>
      <c r="B30" s="10"/>
      <c r="C30" s="11"/>
      <c r="D30" s="49"/>
      <c r="E30" s="49"/>
      <c r="F30" s="49"/>
    </row>
    <row r="31" spans="1:6" x14ac:dyDescent="0.3">
      <c r="A31" s="15"/>
      <c r="B31" s="10"/>
      <c r="C31" s="11"/>
      <c r="D31" s="49"/>
      <c r="E31" s="49"/>
      <c r="F31" s="49"/>
    </row>
    <row r="32" spans="1:6" x14ac:dyDescent="0.3">
      <c r="A32" s="50"/>
      <c r="B32" s="10"/>
      <c r="C32" s="11"/>
      <c r="D32" s="49"/>
      <c r="E32" s="49"/>
      <c r="F32" s="49"/>
    </row>
    <row r="33" spans="1:6" x14ac:dyDescent="0.3">
      <c r="A33" s="9" t="s">
        <v>23</v>
      </c>
      <c r="B33" s="10">
        <v>6077685223.1600046</v>
      </c>
      <c r="C33" s="11">
        <v>5114994327.9599991</v>
      </c>
      <c r="D33" s="12">
        <f>C33+D34+D35+D36</f>
        <v>5233738576.000001</v>
      </c>
      <c r="E33" s="12">
        <f>D33+E34</f>
        <v>5288738576</v>
      </c>
      <c r="F33" s="12">
        <f>E33+F34</f>
        <v>5343738576</v>
      </c>
    </row>
    <row r="34" spans="1:6" x14ac:dyDescent="0.3">
      <c r="A34" s="15"/>
      <c r="B34" s="10"/>
      <c r="C34" s="11"/>
      <c r="D34" s="48">
        <v>118744248.04000187</v>
      </c>
      <c r="E34" s="48">
        <v>54999999.999999046</v>
      </c>
      <c r="F34" s="48">
        <v>55000000</v>
      </c>
    </row>
    <row r="35" spans="1:6" x14ac:dyDescent="0.3">
      <c r="A35" s="15"/>
      <c r="B35" s="10"/>
      <c r="C35" s="11"/>
      <c r="D35" s="49"/>
      <c r="E35" s="49"/>
      <c r="F35" s="49"/>
    </row>
    <row r="36" spans="1:6" x14ac:dyDescent="0.3">
      <c r="A36" s="13"/>
      <c r="B36" s="10"/>
      <c r="C36" s="11"/>
      <c r="D36" s="49"/>
      <c r="E36" s="49"/>
      <c r="F36" s="49"/>
    </row>
    <row r="37" spans="1:6" x14ac:dyDescent="0.3">
      <c r="A37" s="51" t="s">
        <v>24</v>
      </c>
      <c r="B37" s="11">
        <v>229346258.24000001</v>
      </c>
      <c r="C37" s="11">
        <v>372044704.17999995</v>
      </c>
      <c r="D37" s="12">
        <f>C37+D38</f>
        <v>152044704.17999995</v>
      </c>
      <c r="E37" s="12">
        <v>189044704.18000031</v>
      </c>
      <c r="F37" s="12">
        <v>225044704.18000031</v>
      </c>
    </row>
    <row r="38" spans="1:6" x14ac:dyDescent="0.3">
      <c r="A38" s="52"/>
      <c r="B38" s="11"/>
      <c r="C38" s="11"/>
      <c r="D38" s="53">
        <v>-220000000</v>
      </c>
      <c r="E38" s="21"/>
      <c r="F38" s="21"/>
    </row>
    <row r="39" spans="1:6" x14ac:dyDescent="0.3">
      <c r="A39" s="54" t="s">
        <v>25</v>
      </c>
      <c r="B39" s="11">
        <v>37413790.840000011</v>
      </c>
      <c r="C39" s="11"/>
      <c r="D39" s="21"/>
      <c r="E39" s="21"/>
      <c r="F39" s="21"/>
    </row>
    <row r="40" spans="1:6" x14ac:dyDescent="0.3">
      <c r="A40" s="55" t="s">
        <v>26</v>
      </c>
      <c r="B40" s="11">
        <v>2228683.4500000002</v>
      </c>
      <c r="C40" s="56">
        <v>2621302.63</v>
      </c>
      <c r="D40" s="57">
        <f>$C$40</f>
        <v>2621302.63</v>
      </c>
      <c r="E40" s="57">
        <f t="shared" ref="E40:F40" si="2">$C$40</f>
        <v>2621302.63</v>
      </c>
      <c r="F40" s="57">
        <f t="shared" si="2"/>
        <v>2621302.63</v>
      </c>
    </row>
    <row r="41" spans="1:6" x14ac:dyDescent="0.3">
      <c r="A41" s="54" t="s">
        <v>27</v>
      </c>
      <c r="B41" s="11">
        <v>22205607.579999998</v>
      </c>
      <c r="C41" s="56">
        <v>32205607.539999999</v>
      </c>
      <c r="D41" s="58">
        <f>$C$41</f>
        <v>32205607.539999999</v>
      </c>
      <c r="E41" s="58">
        <f t="shared" ref="E41:F41" si="3">$C$41</f>
        <v>32205607.539999999</v>
      </c>
      <c r="F41" s="58">
        <f t="shared" si="3"/>
        <v>32205607.539999999</v>
      </c>
    </row>
    <row r="42" spans="1:6" x14ac:dyDescent="0.3">
      <c r="A42" s="54" t="s">
        <v>28</v>
      </c>
      <c r="B42" s="11">
        <v>111110000</v>
      </c>
      <c r="C42" s="59">
        <v>111110000</v>
      </c>
      <c r="D42" s="78">
        <f>C42+C43+C44+D46</f>
        <v>729861031.86000586</v>
      </c>
      <c r="E42" s="79">
        <f>+D42+E46</f>
        <v>729861031.86000586</v>
      </c>
      <c r="F42" s="79">
        <f>+E42+F46</f>
        <v>729861031.86000586</v>
      </c>
    </row>
    <row r="43" spans="1:6" x14ac:dyDescent="0.3">
      <c r="A43" s="54" t="s">
        <v>29</v>
      </c>
      <c r="B43" s="11">
        <v>4573470.5199999996</v>
      </c>
      <c r="C43" s="56">
        <v>4573470.5199999996</v>
      </c>
      <c r="D43" s="78"/>
      <c r="E43" s="80"/>
      <c r="F43" s="80"/>
    </row>
    <row r="44" spans="1:6" x14ac:dyDescent="0.3">
      <c r="A44" s="28" t="s">
        <v>30</v>
      </c>
      <c r="B44" s="11">
        <v>907655303.3499999</v>
      </c>
      <c r="C44" s="60">
        <v>614177561.34000587</v>
      </c>
      <c r="D44" s="78"/>
      <c r="E44" s="80"/>
      <c r="F44" s="80"/>
    </row>
    <row r="45" spans="1:6" x14ac:dyDescent="0.3">
      <c r="A45" s="28" t="s">
        <v>31</v>
      </c>
      <c r="B45" s="56">
        <v>495</v>
      </c>
      <c r="C45" s="61"/>
      <c r="D45" s="78"/>
      <c r="E45" s="81"/>
      <c r="F45" s="81"/>
    </row>
    <row r="46" spans="1:6" hidden="1" x14ac:dyDescent="0.3">
      <c r="A46" s="62"/>
      <c r="B46" s="60"/>
      <c r="C46" s="63"/>
      <c r="D46" s="64">
        <v>0</v>
      </c>
      <c r="E46" s="64">
        <v>0</v>
      </c>
      <c r="F46" s="64">
        <v>0</v>
      </c>
    </row>
    <row r="47" spans="1:6" hidden="1" x14ac:dyDescent="0.3">
      <c r="A47" s="28"/>
      <c r="B47" s="11"/>
      <c r="C47" s="11"/>
      <c r="D47" s="31">
        <f>IF([1]Paramètres!$B$12=1,-D46,0)</f>
        <v>0</v>
      </c>
      <c r="E47" s="31">
        <f>IF([1]Paramètres!$B$12=1,-E46,0)</f>
        <v>0</v>
      </c>
      <c r="F47" s="31">
        <f>IF([1]Paramètres!$B$12=1,-F46,0)</f>
        <v>0</v>
      </c>
    </row>
    <row r="48" spans="1:6" ht="28.8" x14ac:dyDescent="0.3">
      <c r="A48" s="65" t="s">
        <v>32</v>
      </c>
      <c r="B48" s="43">
        <v>29595396.759999949</v>
      </c>
      <c r="C48" s="66">
        <v>53539907.449994981</v>
      </c>
      <c r="D48" s="67" t="e">
        <f>C48+D49+#REF!+#REF!+#REF!+#REF!+#REF!+#REF!+#REF!+#REF!+D50</f>
        <v>#REF!</v>
      </c>
      <c r="E48" s="67" t="e">
        <f>D48+E49+#REF!+#REF!+#REF!+#REF!+#REF!+#REF!+#REF!+#REF!+E50</f>
        <v>#REF!</v>
      </c>
      <c r="F48" s="67" t="e">
        <f>E48+F49+#REF!+#REF!+#REF!+#REF!+#REF!+#REF!+#REF!+#REF!+F50</f>
        <v>#REF!</v>
      </c>
    </row>
    <row r="49" spans="1:6" x14ac:dyDescent="0.3">
      <c r="A49" s="68"/>
      <c r="B49" s="69"/>
      <c r="C49" s="70"/>
      <c r="D49" s="71">
        <v>66000000</v>
      </c>
      <c r="E49" s="71">
        <v>53000000</v>
      </c>
      <c r="F49" s="71">
        <v>54000000</v>
      </c>
    </row>
    <row r="50" spans="1:6" x14ac:dyDescent="0.3">
      <c r="A50" s="72"/>
      <c r="B50" s="73"/>
      <c r="C50" s="70"/>
      <c r="D50" s="31"/>
      <c r="E50" s="31"/>
      <c r="F50" s="31"/>
    </row>
    <row r="51" spans="1:6" ht="15" thickBot="1" x14ac:dyDescent="0.35">
      <c r="A51" s="74" t="s">
        <v>33</v>
      </c>
      <c r="B51" s="75">
        <f>SUM(B26:B49)</f>
        <v>9059441105.4800053</v>
      </c>
      <c r="C51" s="34">
        <v>8337971685.170001</v>
      </c>
      <c r="D51" s="35" t="e">
        <f>D26+D33+D37+D39+D40+D42+D41+D43+D44+D45+D48</f>
        <v>#REF!</v>
      </c>
      <c r="E51" s="35" t="e">
        <f t="shared" ref="E51:F51" si="4">E26+E33+E37+E39+E40+E42+E41+E43+E44+E45+E48</f>
        <v>#REF!</v>
      </c>
      <c r="F51" s="35" t="e">
        <f t="shared" si="4"/>
        <v>#REF!</v>
      </c>
    </row>
    <row r="52" spans="1:6" x14ac:dyDescent="0.3">
      <c r="A52" s="36"/>
      <c r="B52" s="37"/>
      <c r="C52" s="38"/>
      <c r="D52" s="39"/>
      <c r="E52" s="39"/>
      <c r="F52" s="39"/>
    </row>
    <row r="53" spans="1:6" ht="14.1" customHeight="1" x14ac:dyDescent="0.3">
      <c r="B53" s="77"/>
      <c r="D53" s="23"/>
      <c r="E53" s="23"/>
      <c r="F53" s="23"/>
    </row>
  </sheetData>
  <mergeCells count="9">
    <mergeCell ref="D42:D45"/>
    <mergeCell ref="E42:E45"/>
    <mergeCell ref="F42:F45"/>
    <mergeCell ref="A1:F1"/>
    <mergeCell ref="D2:F2"/>
    <mergeCell ref="D9:D10"/>
    <mergeCell ref="E9:E10"/>
    <mergeCell ref="F9:F10"/>
    <mergeCell ref="A7:A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BILAN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AZZEBI (TN)</dc:creator>
  <cp:lastModifiedBy>bouafifechrak</cp:lastModifiedBy>
  <dcterms:created xsi:type="dcterms:W3CDTF">2025-04-28T13:10:40Z</dcterms:created>
  <dcterms:modified xsi:type="dcterms:W3CDTF">2025-04-28T15:37:24Z</dcterms:modified>
</cp:coreProperties>
</file>