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Rollout SOKET 3\Documents\"/>
    </mc:Choice>
  </mc:AlternateContent>
  <xr:revisionPtr revIDLastSave="0" documentId="13_ncr:1_{E8EA86A1-9D6B-49F7-ACFD-2512C35C5B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g Mapping" sheetId="1" r:id="rId1"/>
    <sheet name="Calculations" sheetId="2" r:id="rId2"/>
  </sheets>
  <externalReferences>
    <externalReference r:id="rId3"/>
  </externalReferences>
  <definedNames>
    <definedName name="_xlnm._FilterDatabase" localSheetId="0" hidden="1">'Tag Mapping'!$A$1:$W$61</definedName>
  </definedNames>
  <calcPr calcId="191029"/>
</workbook>
</file>

<file path=xl/calcChain.xml><?xml version="1.0" encoding="utf-8"?>
<calcChain xmlns="http://schemas.openxmlformats.org/spreadsheetml/2006/main">
  <c r="S3" i="1" l="1"/>
  <c r="T3" i="1"/>
  <c r="U3" i="1"/>
  <c r="V3" i="1"/>
  <c r="S4" i="1"/>
  <c r="T4" i="1"/>
  <c r="U4" i="1"/>
  <c r="V4" i="1"/>
  <c r="S5" i="1"/>
  <c r="T5" i="1"/>
  <c r="U5" i="1"/>
  <c r="V5" i="1"/>
  <c r="S6" i="1"/>
  <c r="T6" i="1"/>
  <c r="U6" i="1"/>
  <c r="V6" i="1"/>
  <c r="S7" i="1"/>
  <c r="T7" i="1"/>
  <c r="U7" i="1"/>
  <c r="V7" i="1"/>
  <c r="S8" i="1"/>
  <c r="T8" i="1"/>
  <c r="U8" i="1"/>
  <c r="V8" i="1"/>
  <c r="S9" i="1"/>
  <c r="T9" i="1"/>
  <c r="U9" i="1"/>
  <c r="V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T13" i="1"/>
  <c r="U13" i="1"/>
  <c r="V13" i="1"/>
  <c r="S14" i="1"/>
  <c r="T14" i="1"/>
  <c r="U14" i="1"/>
  <c r="V14" i="1"/>
  <c r="S15" i="1"/>
  <c r="T15" i="1"/>
  <c r="U15" i="1"/>
  <c r="V15" i="1"/>
  <c r="S16" i="1"/>
  <c r="T16" i="1"/>
  <c r="U16" i="1"/>
  <c r="V16" i="1"/>
  <c r="S17" i="1"/>
  <c r="T17" i="1"/>
  <c r="U17" i="1"/>
  <c r="V17" i="1"/>
  <c r="S18" i="1"/>
  <c r="T18" i="1"/>
  <c r="U18" i="1"/>
  <c r="V18" i="1"/>
  <c r="S19" i="1"/>
  <c r="T19" i="1"/>
  <c r="U19" i="1"/>
  <c r="V19" i="1"/>
  <c r="S20" i="1"/>
  <c r="T20" i="1"/>
  <c r="U20" i="1"/>
  <c r="V20" i="1"/>
  <c r="S21" i="1"/>
  <c r="T21" i="1"/>
  <c r="U21" i="1"/>
  <c r="V21" i="1"/>
  <c r="S22" i="1"/>
  <c r="T22" i="1"/>
  <c r="U22" i="1"/>
  <c r="V22" i="1"/>
  <c r="S23" i="1"/>
  <c r="T23" i="1"/>
  <c r="U23" i="1"/>
  <c r="V23" i="1"/>
  <c r="S24" i="1"/>
  <c r="T24" i="1"/>
  <c r="U24" i="1"/>
  <c r="V24" i="1"/>
  <c r="S25" i="1"/>
  <c r="T25" i="1"/>
  <c r="U25" i="1"/>
  <c r="V25" i="1"/>
  <c r="S26" i="1"/>
  <c r="T26" i="1"/>
  <c r="U26" i="1"/>
  <c r="V26" i="1"/>
  <c r="S27" i="1"/>
  <c r="T27" i="1"/>
  <c r="U27" i="1"/>
  <c r="V27" i="1"/>
  <c r="S28" i="1"/>
  <c r="T28" i="1"/>
  <c r="U28" i="1"/>
  <c r="V28" i="1"/>
  <c r="S29" i="1"/>
  <c r="T29" i="1"/>
  <c r="U29" i="1"/>
  <c r="V29" i="1"/>
  <c r="S30" i="1"/>
  <c r="T30" i="1"/>
  <c r="U30" i="1"/>
  <c r="V30" i="1"/>
  <c r="S31" i="1"/>
  <c r="T31" i="1"/>
  <c r="U31" i="1"/>
  <c r="V31" i="1"/>
  <c r="S32" i="1"/>
  <c r="T32" i="1"/>
  <c r="U32" i="1"/>
  <c r="V32" i="1"/>
  <c r="S33" i="1"/>
  <c r="T33" i="1"/>
  <c r="U33" i="1"/>
  <c r="V33" i="1"/>
  <c r="S34" i="1"/>
  <c r="T34" i="1"/>
  <c r="U34" i="1"/>
  <c r="V34" i="1"/>
  <c r="S35" i="1"/>
  <c r="T35" i="1"/>
  <c r="U35" i="1"/>
  <c r="V35" i="1"/>
  <c r="S36" i="1"/>
  <c r="T36" i="1"/>
  <c r="U36" i="1"/>
  <c r="V36" i="1"/>
  <c r="S37" i="1"/>
  <c r="T37" i="1"/>
  <c r="U37" i="1"/>
  <c r="V37" i="1"/>
  <c r="S38" i="1"/>
  <c r="T38" i="1"/>
  <c r="U38" i="1"/>
  <c r="V38" i="1"/>
  <c r="S39" i="1"/>
  <c r="T39" i="1"/>
  <c r="U39" i="1"/>
  <c r="V39" i="1"/>
  <c r="S40" i="1"/>
  <c r="T40" i="1"/>
  <c r="U40" i="1"/>
  <c r="V40" i="1"/>
  <c r="S41" i="1"/>
  <c r="T41" i="1"/>
  <c r="U41" i="1"/>
  <c r="V41" i="1"/>
  <c r="S42" i="1"/>
  <c r="T42" i="1"/>
  <c r="U42" i="1"/>
  <c r="V42" i="1"/>
  <c r="S43" i="1"/>
  <c r="T43" i="1"/>
  <c r="U43" i="1"/>
  <c r="V43" i="1"/>
  <c r="S44" i="1"/>
  <c r="T44" i="1"/>
  <c r="U44" i="1"/>
  <c r="V44" i="1"/>
  <c r="S45" i="1"/>
  <c r="T45" i="1"/>
  <c r="U45" i="1"/>
  <c r="V45" i="1"/>
  <c r="S46" i="1"/>
  <c r="T46" i="1"/>
  <c r="U46" i="1"/>
  <c r="V46" i="1"/>
  <c r="S47" i="1"/>
  <c r="T47" i="1"/>
  <c r="U47" i="1"/>
  <c r="V47" i="1"/>
  <c r="S48" i="1"/>
  <c r="T48" i="1"/>
  <c r="U48" i="1"/>
  <c r="V48" i="1"/>
  <c r="S49" i="1"/>
  <c r="T49" i="1"/>
  <c r="U49" i="1"/>
  <c r="V49" i="1"/>
  <c r="S50" i="1"/>
  <c r="T50" i="1"/>
  <c r="U50" i="1"/>
  <c r="V50" i="1"/>
  <c r="S51" i="1"/>
  <c r="T51" i="1"/>
  <c r="U51" i="1"/>
  <c r="V51" i="1"/>
  <c r="S52" i="1"/>
  <c r="T52" i="1"/>
  <c r="U52" i="1"/>
  <c r="V52" i="1"/>
  <c r="S53" i="1"/>
  <c r="T53" i="1"/>
  <c r="U53" i="1"/>
  <c r="V53" i="1"/>
  <c r="S54" i="1"/>
  <c r="T54" i="1"/>
  <c r="U54" i="1"/>
  <c r="V54" i="1"/>
  <c r="S55" i="1"/>
  <c r="T55" i="1"/>
  <c r="U55" i="1"/>
  <c r="V55" i="1"/>
  <c r="S56" i="1"/>
  <c r="T56" i="1"/>
  <c r="U56" i="1"/>
  <c r="V56" i="1"/>
  <c r="S57" i="1"/>
  <c r="T57" i="1"/>
  <c r="U57" i="1"/>
  <c r="V57" i="1"/>
  <c r="S58" i="1"/>
  <c r="T58" i="1"/>
  <c r="U58" i="1"/>
  <c r="V58" i="1"/>
  <c r="S59" i="1"/>
  <c r="T59" i="1"/>
  <c r="U59" i="1"/>
  <c r="V59" i="1"/>
  <c r="S60" i="1"/>
  <c r="T60" i="1"/>
  <c r="U60" i="1"/>
  <c r="V60" i="1"/>
  <c r="V2" i="1"/>
  <c r="U2" i="1"/>
  <c r="T2" i="1"/>
  <c r="S2" i="1"/>
</calcChain>
</file>

<file path=xl/sharedStrings.xml><?xml version="1.0" encoding="utf-8"?>
<sst xmlns="http://schemas.openxmlformats.org/spreadsheetml/2006/main" count="656" uniqueCount="331">
  <si>
    <t>VARIABLE</t>
  </si>
  <si>
    <t>NAME EQUIPMENT</t>
  </si>
  <si>
    <t>DRAWING</t>
  </si>
  <si>
    <t>TAG AT DCS</t>
  </si>
  <si>
    <t>TAG AT HISTORY</t>
  </si>
  <si>
    <t>KKS</t>
  </si>
  <si>
    <t>DESCRIPTION</t>
  </si>
  <si>
    <t>TYPE I/O</t>
  </si>
  <si>
    <t>RANGE LO</t>
  </si>
  <si>
    <t>RANGE HI</t>
  </si>
  <si>
    <t>UNIT</t>
  </si>
  <si>
    <t>L1</t>
  </si>
  <si>
    <t>H1</t>
  </si>
  <si>
    <t>Notes</t>
  </si>
  <si>
    <t>Current Value</t>
  </si>
  <si>
    <t>Average</t>
  </si>
  <si>
    <t>Minimum</t>
  </si>
  <si>
    <t>Maximum</t>
  </si>
  <si>
    <t>Std</t>
  </si>
  <si>
    <t>Broken Sensor</t>
  </si>
  <si>
    <t>Manipulated Variable</t>
  </si>
  <si>
    <t>AI</t>
  </si>
  <si>
    <t>t/h</t>
  </si>
  <si>
    <t>Constraint Variable</t>
  </si>
  <si>
    <t>Oxygen Sensor</t>
  </si>
  <si>
    <t>K0203-02</t>
  </si>
  <si>
    <t>90AIR-O2-SEL.UNIT1@NET0</t>
  </si>
  <si>
    <t>90AIR-O2-SEL</t>
  </si>
  <si>
    <t>90AIR-O2-SEL.DROP10/60.UNIT1@NET0</t>
  </si>
  <si>
    <t>O2 XMTR SELECTED</t>
  </si>
  <si>
    <t>%</t>
  </si>
  <si>
    <t>Efficiency Variable</t>
  </si>
  <si>
    <t>Feed Water Flow</t>
  </si>
  <si>
    <t>K0201-02</t>
  </si>
  <si>
    <t>90LAB41CF10X-SEL.UNIT1@NET0</t>
  </si>
  <si>
    <t>90LAB41CF10X-SEL</t>
  </si>
  <si>
    <t>90LAB41CF10X-SEL.DROP10/60.UNIT1@NET0</t>
  </si>
  <si>
    <t>MAIN FEED WATER FLOW SEL</t>
  </si>
  <si>
    <t>Feed Water Pressure</t>
  </si>
  <si>
    <t>90LAB41CP10X-SEL.UNIT1@NET0</t>
  </si>
  <si>
    <t>90LAB41CP10X-SEL</t>
  </si>
  <si>
    <t>90LAB41CP10X-SEL.DROP10/60.UNIT1@NET0</t>
  </si>
  <si>
    <t>MAIN FEED WATER PRESS. SEL</t>
  </si>
  <si>
    <t>bar</t>
  </si>
  <si>
    <t>Feed Water Temperature</t>
  </si>
  <si>
    <t>90LAB41CT30X-SEL.UNIT1@NET0</t>
  </si>
  <si>
    <t>90LAB41CT30X-SEL</t>
  </si>
  <si>
    <t>90LAB41CT30X-SEL.DROP10/60.UNIT1@NET0</t>
  </si>
  <si>
    <t>MAIN FEED WATER TEMP. SEL</t>
  </si>
  <si>
    <t>RTD</t>
  </si>
  <si>
    <t>SH Spray Water Flow</t>
  </si>
  <si>
    <t>90LAE01CF101-CMP1.UNIT1@NET0</t>
  </si>
  <si>
    <t>90LAE01CF101-CMP1</t>
  </si>
  <si>
    <t>90LAE01CF101-CMP1.DROP10/60.UNIT1@NET0</t>
  </si>
  <si>
    <t>90LAE01CF101</t>
  </si>
  <si>
    <t>A SIDE SH PRI SPRAY WATER FLOW</t>
  </si>
  <si>
    <t>90LAE02CF101-CMP1.UNIT1@NET0</t>
  </si>
  <si>
    <t>90LAE02CF101-CMP1</t>
  </si>
  <si>
    <t>90LAE02CF101-CMP1.DROP10/60.UNIT1@NET0</t>
  </si>
  <si>
    <t>90LAE02CF101</t>
  </si>
  <si>
    <t>B SIDE SH PRI SPRAY WATER FLOW</t>
  </si>
  <si>
    <t>90LAE01CT301.UNIT1@NET0</t>
  </si>
  <si>
    <t>90LAE01CT301</t>
  </si>
  <si>
    <t>90LAE01CT301.DROP10/60.UNIT1@NET0</t>
  </si>
  <si>
    <t>A SIDE SH PRI SPRAY WATER TEMP.</t>
  </si>
  <si>
    <t>90LAE01CT302.UNIT1@NET0</t>
  </si>
  <si>
    <t>90LAE01CT302</t>
  </si>
  <si>
    <t>90LAE01CT302.DROP10/60.UNIT1@NET0</t>
  </si>
  <si>
    <t>B SIDE SH PRI SPRAY WATER TEMP.</t>
  </si>
  <si>
    <t>90LAE03CF101-CMP1.UNIT1@NET0</t>
  </si>
  <si>
    <t>90LAE03CF101-CMP1</t>
  </si>
  <si>
    <t>90LAE03CF101-CMP1.DROP10/60.UNIT1@NET0</t>
  </si>
  <si>
    <t>90LAE03CF101</t>
  </si>
  <si>
    <t>A SIDE SH SECOND SPRAY WATER FLOW</t>
  </si>
  <si>
    <t>90LAE04CF101-CMP1.UNIT1@NET0</t>
  </si>
  <si>
    <t>90LAE04CF101-CMP1</t>
  </si>
  <si>
    <t>90LAE04CF101-CMP1.DROP10/60.UNIT1@NET0</t>
  </si>
  <si>
    <t>90LAE04CF101</t>
  </si>
  <si>
    <t>B SIDE SH SECOND SPRAY WATER FLOW</t>
  </si>
  <si>
    <t>90LAE03CT301.UNIT1@NET0</t>
  </si>
  <si>
    <t>90LAE03CT301</t>
  </si>
  <si>
    <t>90LAE03CT301.DROP10/60.UNIT1@NET0</t>
  </si>
  <si>
    <t>A SIDE SH SECOND SPRAY WATER TEMP.</t>
  </si>
  <si>
    <t>90LAE04CT301.UNIT1@NET0</t>
  </si>
  <si>
    <t>90LAE04CT301</t>
  </si>
  <si>
    <t>90LAE04CT301.DROP10/60.UNIT1@NET0</t>
  </si>
  <si>
    <t>B SIDE SH SECOND SPRAY WATER TEMP.</t>
  </si>
  <si>
    <t>Reheat Spray water Flow</t>
  </si>
  <si>
    <t>K0201-03</t>
  </si>
  <si>
    <t>90LAF01CF101-CMP1.UNIT1@NET0</t>
  </si>
  <si>
    <t>90LAF01CF101-CMP1</t>
  </si>
  <si>
    <t>90LAF01CF101-CMP1.DROP10/60.UNIT1@NET0</t>
  </si>
  <si>
    <t>90LAF01CF101</t>
  </si>
  <si>
    <t>A SIDE RH SPRAY WATER FLOW</t>
  </si>
  <si>
    <t>90LAF02CF101-CMP1.UNIT1@NET0</t>
  </si>
  <si>
    <t>90LAF02CF101-CMP1</t>
  </si>
  <si>
    <t>90LAF02CF101-CMP1.DROP10/60.UNIT1@NET0</t>
  </si>
  <si>
    <t>90LAF02CF101</t>
  </si>
  <si>
    <t>B SIDE RH SPRAY WATER FLOW</t>
  </si>
  <si>
    <t>Reheat Spray water Temperature</t>
  </si>
  <si>
    <t>90LAF10CT301.UNIT1@NET0</t>
  </si>
  <si>
    <t>90LAF10CT301</t>
  </si>
  <si>
    <t>90LAF10CT301.DROP6/56.UNIT1@NET0</t>
  </si>
  <si>
    <t>RH SPRAY WATER TEMP.</t>
  </si>
  <si>
    <t>90AIR-TOT-FLOW.UNIT1@NET0</t>
  </si>
  <si>
    <t>90AIR-TOT-FLOW</t>
  </si>
  <si>
    <t>90AIR-TOT-FLOW.DROP10/60.UNIT1@NET0</t>
  </si>
  <si>
    <t>TOTAL AIR FLOW</t>
  </si>
  <si>
    <t>Disturbance Variable</t>
  </si>
  <si>
    <t>PA Flow</t>
  </si>
  <si>
    <t>90AIR-TOTPA-FLOW.UNIT1@NET0</t>
  </si>
  <si>
    <t>90AIR-TOTPA-FLOW</t>
  </si>
  <si>
    <t>90AIR-TOTPA-FLOW.DROP10/60.UNIT1@NET0</t>
  </si>
  <si>
    <t>TOTAL PA FLOW</t>
  </si>
  <si>
    <t>90AIR-TOTSA-FLOW.UNIT1@NET0</t>
  </si>
  <si>
    <t>90AIR-TOTSA-FLOW</t>
  </si>
  <si>
    <t>90AIR-TOTSA-FLOW.DROP10/60.UNIT1@NET0</t>
  </si>
  <si>
    <t>TOTAL SA FLOW</t>
  </si>
  <si>
    <t>90FUE-TOT-FLOW.UNIT1@NET0</t>
  </si>
  <si>
    <t>90FUE-TOT-FLOW</t>
  </si>
  <si>
    <t>90FUE-TOT-FLOW.DROP10/60.UNIT1@NET0</t>
  </si>
  <si>
    <t>FUEL TOTAL FLOW</t>
  </si>
  <si>
    <t>Furnace Pressure</t>
  </si>
  <si>
    <t>K0203-01</t>
  </si>
  <si>
    <t>90HBK10CP10X-SEL.UNIT1@NET0</t>
  </si>
  <si>
    <t>90HBK10CP10X-SEL</t>
  </si>
  <si>
    <t>90HBK10CP10X-SEL.DROP10/60.UNIT1@NET0</t>
  </si>
  <si>
    <t>90HBK10CP10X</t>
  </si>
  <si>
    <t>FURNACE PRESS SELECTED</t>
  </si>
  <si>
    <t>Windbox-to-Furnace Diff. Press</t>
  </si>
  <si>
    <t>K0202-02</t>
  </si>
  <si>
    <t>90HBK10CP150.UNIT1@NET0</t>
  </si>
  <si>
    <t>90HBK10CP150</t>
  </si>
  <si>
    <t>90HBK10CP150.DROP10/60.UNIT1@NET0</t>
  </si>
  <si>
    <t>FURNACE/WINBOX DIFF. PRESS. 1</t>
  </si>
  <si>
    <t>mBar</t>
  </si>
  <si>
    <t>90HBK10CP151.UNIT1@NET0</t>
  </si>
  <si>
    <t>90HBK10CP151</t>
  </si>
  <si>
    <t>90HBK10CP151.DROP10/60.UNIT1@NET0</t>
  </si>
  <si>
    <t>FURNACE/WINBOX DIFF. PRESS. 2</t>
  </si>
  <si>
    <t>mbar</t>
  </si>
  <si>
    <t>90HBK10CP152.UNIT1@NET0</t>
  </si>
  <si>
    <t>90HBK10CP152</t>
  </si>
  <si>
    <t>90HBK10CP152.DROP10/60.UNIT1@NET0</t>
  </si>
  <si>
    <t>FURNACE/WINBOX DIFF. PRESS. 3</t>
  </si>
  <si>
    <t>90HHA01AA115XQ01.UNIT1@NET0</t>
  </si>
  <si>
    <t>90HHA01AA115XQ01</t>
  </si>
  <si>
    <t>90HHA01AA115XQ01.DROP10/60.UNIT1@NET0</t>
  </si>
  <si>
    <t>#1 CORNER G LAYER SOFA AIR DAMPER POSITION</t>
  </si>
  <si>
    <t>90HHA01AA116XQ01.UNIT1@NET0</t>
  </si>
  <si>
    <t>90HHA01AA116XQ01</t>
  </si>
  <si>
    <t>90HHA01AA116XQ01.DROP10/60.UNIT1@NET0</t>
  </si>
  <si>
    <t>#1 CORNER H LAYER SOFA AIR DAMPER POSITION</t>
  </si>
  <si>
    <t>90HHA01AA117XQ01.UNIT1@NET0</t>
  </si>
  <si>
    <t>90HHA01AA117XQ01</t>
  </si>
  <si>
    <t>90HHA01AA117XQ01.DROP10/60.UNIT1@NET0</t>
  </si>
  <si>
    <t>#1 CORNER I LAYER SOFA AIR DAMPER POSITION</t>
  </si>
  <si>
    <t>90HHA02AA115XQ01.UNIT1@NET0</t>
  </si>
  <si>
    <t>90HHA02AA115XQ01</t>
  </si>
  <si>
    <t>90HHA02AA115XQ01.DROP10/60.UNIT1@NET0</t>
  </si>
  <si>
    <t>#2 CORNER G LAYER SOFA AIR DAMPER POSITION</t>
  </si>
  <si>
    <t>90HHA02AA116XQ01.UNIT1@NET0</t>
  </si>
  <si>
    <t>90HHA02AA116XQ01</t>
  </si>
  <si>
    <t>90HHA02AA116XQ01.DROP10/60.UNIT1@NET0</t>
  </si>
  <si>
    <t>#2 CORNER H LAYER SOFA AIR DAMPER POSITION</t>
  </si>
  <si>
    <t>90HHA02AA117XQ01.UNIT1@NET0</t>
  </si>
  <si>
    <t>90HHA02AA117XQ01</t>
  </si>
  <si>
    <t>90HHA02AA117XQ01.DROP10/60.UNIT1@NET0</t>
  </si>
  <si>
    <t>#2 CORNER I LAYER SOFA AIR DAMPER POSITION</t>
  </si>
  <si>
    <t>90HHA03AA115XQ01.UNIT1@NET0</t>
  </si>
  <si>
    <t>90HHA03AA115XQ01</t>
  </si>
  <si>
    <t>90HHA03AA115XQ01.DROP10/60.UNIT1@NET0</t>
  </si>
  <si>
    <t>#3 CORNER G LAYER SOFA AIR DAMPER POSITION</t>
  </si>
  <si>
    <t>90HHA03AA116XQ01.UNIT1@NET0</t>
  </si>
  <si>
    <t>90HHA03AA116XQ01</t>
  </si>
  <si>
    <t>90HHA03AA116XQ01.DROP10/60.UNIT1@NET0</t>
  </si>
  <si>
    <t>#3 CORNER H LAYER SOFA AIR DAMPER POSITION</t>
  </si>
  <si>
    <t>90HHA03AA117XQ01.UNIT1@NET0</t>
  </si>
  <si>
    <t>90HHA03AA117XQ01</t>
  </si>
  <si>
    <t>90HHA03AA117XQ01.DROP10/60.UNIT1@NET0</t>
  </si>
  <si>
    <t>#3 CORNER I LAYER SOFA AIR DAMPER POSITION</t>
  </si>
  <si>
    <t>90HHA04AA115XQ01.UNIT1@NET0</t>
  </si>
  <si>
    <t>90HHA04AA115XQ01</t>
  </si>
  <si>
    <t>90HHA04AA115XQ01.DROP10/60.UNIT1@NET0</t>
  </si>
  <si>
    <t>#4 CORNER G LAYER SOFA AIR DAMPER POSITION</t>
  </si>
  <si>
    <t>90HHA04AA116XQ01.UNIT1@NET0</t>
  </si>
  <si>
    <t>90HHA04AA116XQ01</t>
  </si>
  <si>
    <t>90HHA04AA116XQ01.DROP10/60.UNIT1@NET0</t>
  </si>
  <si>
    <t>#4 CORNER H LAYER SOFA AIR DAMPER POSITION</t>
  </si>
  <si>
    <t>90HHA04AA117XQ01.UNIT1@NET0</t>
  </si>
  <si>
    <t>90HHA04AA117XQ01</t>
  </si>
  <si>
    <t>90HHA04AA117XQ01.DROP10/60.UNIT1@NET0</t>
  </si>
  <si>
    <t>#4 CORNER I LAYER SOFA AIR DAMPER POSITION</t>
  </si>
  <si>
    <t>Main Steam Flow</t>
  </si>
  <si>
    <t>90FWS-STM-FLOW.UNIT1@NET0</t>
  </si>
  <si>
    <t>90FWS-STM-FLOW</t>
  </si>
  <si>
    <t>90FWS-STM-FLOW.DROP10/60.UNIT1@NET0</t>
  </si>
  <si>
    <t>TOTAL STEAM FLOW</t>
  </si>
  <si>
    <t>Load</t>
  </si>
  <si>
    <t>DEH1-MWGROSS.UNIT1@NET0</t>
  </si>
  <si>
    <t>DEH1-MWGROSS</t>
  </si>
  <si>
    <t>DEH1-MWGROSS.DROP41/91.UNIT1@NET0</t>
  </si>
  <si>
    <t>GROSS MW</t>
  </si>
  <si>
    <t>MW</t>
  </si>
  <si>
    <t>Main Steam Temperature</t>
  </si>
  <si>
    <t>K0206-03</t>
  </si>
  <si>
    <t>90LBA20CT601.UNIT1@NET0</t>
  </si>
  <si>
    <t>90LBA20CT601</t>
  </si>
  <si>
    <t>90LBA20CT601.DROP9/59.UNIT1@NET0</t>
  </si>
  <si>
    <t>MAIN STEAM TEMP.</t>
  </si>
  <si>
    <t>TC</t>
  </si>
  <si>
    <t>Main Steam Pressure</t>
  </si>
  <si>
    <t>90LBA20CP10X-SEL.UNIT1@NET0</t>
  </si>
  <si>
    <t>90LBA20CP10X-SEL</t>
  </si>
  <si>
    <t>90LBA20CP10X-SEL.DROP10/60.UNIT1@NET0</t>
  </si>
  <si>
    <t>MAIN STM PT SELECTED</t>
  </si>
  <si>
    <t>Hot Reheat Steam Pressure</t>
  </si>
  <si>
    <t>DEH1-HRHR.UNIT1@NET0</t>
  </si>
  <si>
    <t>DEH1-HRHR</t>
  </si>
  <si>
    <t>DEH1-HRHR.DROP9/59.UNIT1@NET0</t>
  </si>
  <si>
    <t>HOT REHEAT STEAM PRESSURE</t>
  </si>
  <si>
    <t>Hot Reheat Steam Temperature</t>
  </si>
  <si>
    <t>K0206-01</t>
  </si>
  <si>
    <t>90LBB20CT601.UNIT1@NET0</t>
  </si>
  <si>
    <t>90LBB20CT601</t>
  </si>
  <si>
    <t>90LBB20CT601.DROP9/59.UNIT1@NET0</t>
  </si>
  <si>
    <t>HOT REHEATED STEAM TEMP.</t>
  </si>
  <si>
    <t>Cold Reheat Steam Pressure</t>
  </si>
  <si>
    <t>90LBC10CP111.UNIT1@NET0</t>
  </si>
  <si>
    <t>90LBC10CP111</t>
  </si>
  <si>
    <t>90LBC10CP111.DROP9/59.UNIT1@NET0</t>
  </si>
  <si>
    <t>BOILER SIDE COLD RH STEAM PRESS. 1</t>
  </si>
  <si>
    <t>Cold Reheat Steam Temperature</t>
  </si>
  <si>
    <t>90LBC10CT602.UNIT1@NET0</t>
  </si>
  <si>
    <t>90LBC10CT602</t>
  </si>
  <si>
    <t>90LBC10CT602.DROP9/59.UNIT1@NET0</t>
  </si>
  <si>
    <t>BOILER SIDE COLD RH STEAM TEMP.</t>
  </si>
  <si>
    <t>90HHA01AA118XQ01.UNIT1@NET0</t>
  </si>
  <si>
    <t>90HHA01AA118XQ01</t>
  </si>
  <si>
    <t>90HHA01AA118XQ01.DROP10/60.UNIT1@NET0</t>
  </si>
  <si>
    <t>#1 CORNER BURNER ADJUST ACTUATOR POSITION LOWER</t>
  </si>
  <si>
    <t>90HHA01AA118YQ01.UNIT1@NET0</t>
  </si>
  <si>
    <t>90HHA01AA118YQ01</t>
  </si>
  <si>
    <t>90HHA01AA118YQ01.DROP10/60.UNIT1@NET0</t>
  </si>
  <si>
    <t>#1 CORNER BURNER ADJUST ACTUATOR COMMAND LOWER</t>
  </si>
  <si>
    <t>AO</t>
  </si>
  <si>
    <t>90HHA02AA118XQ01.UNIT1@NET0</t>
  </si>
  <si>
    <t>90HHA02AA118XQ01</t>
  </si>
  <si>
    <t>90HHA02AA118XQ01.DROP10/60.UNIT1@NET0</t>
  </si>
  <si>
    <t>#2 CORNER BURNER ADJUST ACTUATOR POSITION LOWER</t>
  </si>
  <si>
    <t>90HHA03AA118XQ01.UNIT1@NET0</t>
  </si>
  <si>
    <t>90HHA03AA118XQ01</t>
  </si>
  <si>
    <t>90HHA03AA118XQ01.DROP10/60.UNIT1@NET0</t>
  </si>
  <si>
    <t>#3 CORNER BURNER ADJUST ACTUATOR POSITION LOWER</t>
  </si>
  <si>
    <t>90HHA04AA118XQ01.UNIT1@NET0</t>
  </si>
  <si>
    <t>90HHA04AA118XQ01</t>
  </si>
  <si>
    <t>90HHA04AA118XQ01.DROP10/60.UNIT1@NET0</t>
  </si>
  <si>
    <t>#4 CORNER BURNER ADJUST ACTUATOR POSITION LOWER</t>
  </si>
  <si>
    <t>90HHA01AA118BXQ01.UNIT1@NET0</t>
  </si>
  <si>
    <t>90HHA01AA118BXQ01</t>
  </si>
  <si>
    <t>90HHA01AA118BXQ01.DROP10/60.UNIT1@NET0</t>
  </si>
  <si>
    <t>#1 CORNER BURNER ADJUST ACTUATOR POSITION UPPER</t>
  </si>
  <si>
    <t>90HHA01AA118BYQ01.UNIT1@NET0</t>
  </si>
  <si>
    <t>90HHA01AA118BYQ01</t>
  </si>
  <si>
    <t>90HHA01AA118BYQ01.DROP10/60.UNIT1@NET0</t>
  </si>
  <si>
    <t>#1 CORNER BURNER ADJUST ACTUATOR COMMAND UPPER</t>
  </si>
  <si>
    <t>90HHA02AA118BXQ01.UNIT1@NET0</t>
  </si>
  <si>
    <t>90HHA02AA118BXQ01</t>
  </si>
  <si>
    <t>90HHA02AA118BXQ01.DROP10/60.UNIT1@NET0</t>
  </si>
  <si>
    <t>#2 CORNER BURNER ADJUST ACTUATOR POSITION UPPER</t>
  </si>
  <si>
    <t>90HHA03AA118BXQ01.UNIT1@NET0</t>
  </si>
  <si>
    <t>90HHA03AA118BXQ01</t>
  </si>
  <si>
    <t>90HHA03AA118BXQ01.DROP10/60.UNIT1@NET0</t>
  </si>
  <si>
    <t>#3 CORNER BURNER ADJUST ACTUATOR POSITION UPPER</t>
  </si>
  <si>
    <t>90HHA04AA118BXQ01.UNIT1@NET0</t>
  </si>
  <si>
    <t>90HHA04AA118BXQ01</t>
  </si>
  <si>
    <t>90HHA04AA118BXQ01.DROP10/60.UNIT1@NET0</t>
  </si>
  <si>
    <t>#4 CORNER BURNER ADJUST ACTUATOR POSITION UPPER</t>
  </si>
  <si>
    <t>No</t>
  </si>
  <si>
    <t>°C</t>
  </si>
  <si>
    <t>°</t>
  </si>
  <si>
    <t>TAG AT OPC</t>
  </si>
  <si>
    <t>Total Coal Flow</t>
  </si>
  <si>
    <t>Target Variable</t>
  </si>
  <si>
    <t>Total Secondary Air Flow</t>
  </si>
  <si>
    <t>Calculations</t>
  </si>
  <si>
    <t>Burner Tilt Position Lower</t>
  </si>
  <si>
    <t>Burner Tilt Position Upper</t>
  </si>
  <si>
    <t>Mill Outlet Temperature A</t>
  </si>
  <si>
    <t>Mill Outlet Temperature B</t>
  </si>
  <si>
    <t>Mill Outlet Temperature C</t>
  </si>
  <si>
    <t>Mill Outlet Temperature D</t>
  </si>
  <si>
    <t>Mill Outlet Temperature E</t>
  </si>
  <si>
    <t>Mill Outlet Temperature F</t>
  </si>
  <si>
    <t>Variables Color</t>
  </si>
  <si>
    <t>90HFC10CT30X-SEL.DROP3/53.UNIT1@NET0</t>
  </si>
  <si>
    <t>90HFC10CT30X-SEL.UNIT1@NET0</t>
  </si>
  <si>
    <t>90HFC10CT30X-SEL</t>
  </si>
  <si>
    <t>MILL A AIR POWDER MIX TEMP SEL</t>
  </si>
  <si>
    <t>90HFC20CT30X-SEL.DROP3/53.UNIT1@NET0</t>
  </si>
  <si>
    <t>90HFC20CT30X-SEL.UNIT1@NET0</t>
  </si>
  <si>
    <t>90HFC20CT30X-SEL</t>
  </si>
  <si>
    <t>MILL B AIR POWDER MIX TEMP SEL</t>
  </si>
  <si>
    <t>90HFC30CT30X-SEL.DROP3/53.UNIT1@NET0</t>
  </si>
  <si>
    <t>90HFC30CT30X-SEL.UNIT1@NET0</t>
  </si>
  <si>
    <t>90HFC30CT30X-SEL</t>
  </si>
  <si>
    <t>MILL C AIR POWDER MIX TEMP SEL</t>
  </si>
  <si>
    <t>90HFC40CT30X-SEL.DROP8/58.UNIT1@NET0</t>
  </si>
  <si>
    <t>90HFC40CT30X-SEL.UNIT1@NET0</t>
  </si>
  <si>
    <t>90HFC40CT30X-SEL</t>
  </si>
  <si>
    <t>MILL D AIR POWDER MIX TEMP SEL</t>
  </si>
  <si>
    <t>90HFC50CT30X-SEL.DROP8/58.UNIT1@NET0</t>
  </si>
  <si>
    <t>90HFC50CT30X-SEL.UNIT1@NET0</t>
  </si>
  <si>
    <t>90HFC50CT30X-SEL</t>
  </si>
  <si>
    <t>MILL E AIR POWDER MIX TEMP SEL</t>
  </si>
  <si>
    <t>90HFC60CT30X-SEL.DROP8/58.UNIT1@NET0</t>
  </si>
  <si>
    <t>90HFC60CT30X-SEL.UNIT1@NET0</t>
  </si>
  <si>
    <t>90HFC60CT30X-SEL</t>
  </si>
  <si>
    <t>MILL F AIR POWDER MIX TEMP SEL</t>
  </si>
  <si>
    <t>Total Air Flow</t>
  </si>
  <si>
    <t>Efficiency</t>
  </si>
  <si>
    <t>Burner Tilt Upper Command</t>
  </si>
  <si>
    <t>Burner Tilt Lower Command</t>
  </si>
  <si>
    <t>SH Spray Water Temperture 1</t>
  </si>
  <si>
    <t>SH Spray Water Temperture 2</t>
  </si>
  <si>
    <t>Averaged by `Name Equipment`</t>
  </si>
  <si>
    <t>Over-Fire-Air Dampers G</t>
  </si>
  <si>
    <t>Over-Fire-Air Dampers H</t>
  </si>
  <si>
    <t>Over-Fire-Air Dampers I</t>
  </si>
  <si>
    <t>Sum of all</t>
  </si>
  <si>
    <t>Sum by `Name Equipment`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</si>
</sst>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3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0" borderId="0" xfId="0" applyAlignment="1">
      <alignment wrapText="1"/>
    </xf>
    <xf numFmtId="0" fontId="17" fillId="36" borderId="10" xfId="0" applyFont="1" applyFill="1" applyBorder="1"/>
    <xf numFmtId="0" fontId="1" fillId="0" borderId="10" xfId="0" applyFont="1" applyBorder="1"/>
    <xf numFmtId="9" fontId="0" fillId="0" borderId="0" xfId="0" applyNumberFormat="1"/>
    <xf numFmtId="0" fontId="0" fillId="37" borderId="10" xfId="0" applyFill="1" applyBorder="1"/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chsa\Downloads\Recap_Paiton9_historian_v3.csv" TargetMode="External"/><Relationship Id="rId1" Type="http://schemas.openxmlformats.org/officeDocument/2006/relationships/externalLinkPath" Target="/Users/ichsa/Downloads/Recap_Paiton9_historian_v3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ap_Paiton9_historian_v3"/>
    </sheetNames>
    <sheetDataSet>
      <sheetData sheetId="0">
        <row r="2">
          <cell r="A2" t="str">
            <v>90AIR-O2-SEL.DROP10/60.UNIT1@NET0</v>
          </cell>
          <cell r="B2">
            <v>604767</v>
          </cell>
          <cell r="C2">
            <v>6.6958839749691403</v>
          </cell>
          <cell r="D2">
            <v>6.6504748603094903</v>
          </cell>
          <cell r="E2">
            <v>1.4776979684829701</v>
          </cell>
          <cell r="F2">
            <v>2.8153300285339302</v>
          </cell>
          <cell r="G2">
            <v>3.0746000000000002</v>
          </cell>
          <cell r="H2">
            <v>5.4208950996398899</v>
          </cell>
          <cell r="I2">
            <v>20.901599999999998</v>
          </cell>
        </row>
        <row r="3">
          <cell r="A3" t="str">
            <v>90AIR-TOT-FLOW.DROP10/60.UNIT1@NET0</v>
          </cell>
          <cell r="B3">
            <v>611618</v>
          </cell>
          <cell r="C3">
            <v>2108.6657855231801</v>
          </cell>
          <cell r="D3">
            <v>910.55846938704406</v>
          </cell>
          <cell r="E3">
            <v>0</v>
          </cell>
          <cell r="F3">
            <v>1995.8889052734301</v>
          </cell>
          <cell r="G3">
            <v>2570.6713251953101</v>
          </cell>
          <cell r="H3">
            <v>2686.1936249999999</v>
          </cell>
          <cell r="I3">
            <v>3038.81</v>
          </cell>
        </row>
        <row r="4">
          <cell r="A4" t="str">
            <v>90AIR-TOTPA-FLOW.DROP10/60.UNIT1@NET0</v>
          </cell>
          <cell r="B4">
            <v>611618</v>
          </cell>
          <cell r="C4">
            <v>621.54437740282299</v>
          </cell>
          <cell r="D4">
            <v>302.901606442461</v>
          </cell>
          <cell r="E4">
            <v>0</v>
          </cell>
          <cell r="F4">
            <v>591.81899501953103</v>
          </cell>
          <cell r="G4">
            <v>779.39369999999997</v>
          </cell>
          <cell r="H4">
            <v>814.054808642578</v>
          </cell>
          <cell r="I4">
            <v>1021.53381347656</v>
          </cell>
        </row>
        <row r="5">
          <cell r="A5" t="str">
            <v>90AIR-TOTSA-FLOW.DROP10/60.UNIT1@NET0</v>
          </cell>
          <cell r="B5">
            <v>611613</v>
          </cell>
          <cell r="C5">
            <v>1487.25988392055</v>
          </cell>
          <cell r="D5">
            <v>619.585872802773</v>
          </cell>
          <cell r="E5">
            <v>0</v>
          </cell>
          <cell r="F5">
            <v>1405.7802734375</v>
          </cell>
          <cell r="G5">
            <v>1779.3125</v>
          </cell>
          <cell r="H5">
            <v>1877.0035</v>
          </cell>
          <cell r="I5">
            <v>2261.42</v>
          </cell>
        </row>
        <row r="6">
          <cell r="A6" t="str">
            <v>90FUE-TOT-FLOW.DROP10/60.UNIT1@NET0</v>
          </cell>
          <cell r="B6">
            <v>611613</v>
          </cell>
          <cell r="C6">
            <v>280.96208857045298</v>
          </cell>
          <cell r="D6">
            <v>146.15308765940699</v>
          </cell>
          <cell r="E6">
            <v>0</v>
          </cell>
          <cell r="F6">
            <v>240.28762817382801</v>
          </cell>
          <cell r="G6">
            <v>358.54589999999899</v>
          </cell>
          <cell r="H6">
            <v>384.17587280273398</v>
          </cell>
          <cell r="I6">
            <v>423.74740600585898</v>
          </cell>
        </row>
        <row r="7">
          <cell r="A7" t="str">
            <v>90FWS-STM-FLOW.DROP10/60.UNIT1@NET0</v>
          </cell>
          <cell r="B7">
            <v>611613</v>
          </cell>
          <cell r="C7">
            <v>1422.7315536537301</v>
          </cell>
          <cell r="D7">
            <v>737.11763696332298</v>
          </cell>
          <cell r="E7">
            <v>17.267050000000001</v>
          </cell>
          <cell r="F7">
            <v>1169.34359863281</v>
          </cell>
          <cell r="G7">
            <v>1808.3820000000001</v>
          </cell>
          <cell r="H7">
            <v>1940.33227539062</v>
          </cell>
          <cell r="I7">
            <v>2251.3829999999998</v>
          </cell>
        </row>
        <row r="8">
          <cell r="A8" t="str">
            <v>90HBK10CP10X-SEL.DROP10/60.UNIT1@NET0</v>
          </cell>
          <cell r="B8">
            <v>591042</v>
          </cell>
          <cell r="C8">
            <v>-0.89387292930820095</v>
          </cell>
          <cell r="D8">
            <v>0.37962036387182402</v>
          </cell>
          <cell r="E8">
            <v>-10.0153</v>
          </cell>
          <cell r="F8">
            <v>-1.1024</v>
          </cell>
          <cell r="G8">
            <v>-0.97694999999999999</v>
          </cell>
          <cell r="H8">
            <v>-0.818248927474021</v>
          </cell>
          <cell r="I8">
            <v>4.2474331855773899</v>
          </cell>
        </row>
        <row r="9">
          <cell r="A9" t="str">
            <v>90HBK10CP150.DROP10/60.UNIT1@NET0</v>
          </cell>
          <cell r="B9">
            <v>586663</v>
          </cell>
          <cell r="C9">
            <v>8.3310757133982491</v>
          </cell>
          <cell r="D9">
            <v>4.03329567965545</v>
          </cell>
          <cell r="E9">
            <v>-0.15602134168147999</v>
          </cell>
          <cell r="F9">
            <v>9.2834231559753402</v>
          </cell>
          <cell r="G9">
            <v>10.2981557846069</v>
          </cell>
          <cell r="H9">
            <v>10.65673828125</v>
          </cell>
          <cell r="I9">
            <v>25.513100000000001</v>
          </cell>
        </row>
        <row r="10">
          <cell r="A10" t="str">
            <v>90HBK10CP151.DROP10/60.UNIT1@NET0</v>
          </cell>
          <cell r="B10">
            <v>586663</v>
          </cell>
          <cell r="C10">
            <v>7.4126032270347499</v>
          </cell>
          <cell r="D10">
            <v>3.7655272712932302</v>
          </cell>
          <cell r="E10">
            <v>-0.15983612835407199</v>
          </cell>
          <cell r="F10">
            <v>5.7863499999999997</v>
          </cell>
          <cell r="G10">
            <v>9.1537499999999898</v>
          </cell>
          <cell r="H10">
            <v>10.1799</v>
          </cell>
          <cell r="I10">
            <v>24.748200000000001</v>
          </cell>
        </row>
        <row r="11">
          <cell r="A11" t="str">
            <v>90HBK10CP152.DROP10/60.UNIT1@NET0</v>
          </cell>
          <cell r="B11">
            <v>586663</v>
          </cell>
          <cell r="C11">
            <v>8.2038453487959693</v>
          </cell>
          <cell r="D11">
            <v>4.0482791787901702</v>
          </cell>
          <cell r="E11">
            <v>-0.163650542497634</v>
          </cell>
          <cell r="F11">
            <v>9.15374660491943</v>
          </cell>
          <cell r="G11">
            <v>10.2171</v>
          </cell>
          <cell r="H11">
            <v>10.4908</v>
          </cell>
          <cell r="I11">
            <v>14.92538356781</v>
          </cell>
        </row>
        <row r="12">
          <cell r="A12" t="str">
            <v>90HFC10CT30X-SEL.DROP3/53.UNIT1@NET0</v>
          </cell>
          <cell r="B12">
            <v>260457</v>
          </cell>
          <cell r="C12">
            <v>54.306626050633703</v>
          </cell>
          <cell r="D12">
            <v>10.8389049418113</v>
          </cell>
          <cell r="E12">
            <v>28.045082092285099</v>
          </cell>
          <cell r="F12">
            <v>58.104301452636697</v>
          </cell>
          <cell r="G12">
            <v>59.693916320800703</v>
          </cell>
          <cell r="H12">
            <v>60.011928558349602</v>
          </cell>
          <cell r="I12">
            <v>79.213531494140597</v>
          </cell>
        </row>
        <row r="13">
          <cell r="A13" t="str">
            <v>90HFC20CT30X-SEL.DROP3/53.UNIT1@NET0</v>
          </cell>
          <cell r="B13">
            <v>260457</v>
          </cell>
          <cell r="C13">
            <v>53.705053657893401</v>
          </cell>
          <cell r="D13">
            <v>11.0455178499722</v>
          </cell>
          <cell r="E13">
            <v>28.045082092285099</v>
          </cell>
          <cell r="F13">
            <v>57.468666076660099</v>
          </cell>
          <cell r="G13">
            <v>59.439525604247997</v>
          </cell>
          <cell r="H13">
            <v>59.948329925537102</v>
          </cell>
          <cell r="I13">
            <v>80.557281494140597</v>
          </cell>
        </row>
        <row r="14">
          <cell r="A14" t="str">
            <v>90HFC30CT30X-SEL.DROP3/53.UNIT1@NET0</v>
          </cell>
          <cell r="B14">
            <v>260457</v>
          </cell>
          <cell r="C14">
            <v>53.4856930514729</v>
          </cell>
          <cell r="D14">
            <v>11.141753768366399</v>
          </cell>
          <cell r="E14">
            <v>27.9820842742919</v>
          </cell>
          <cell r="F14">
            <v>50.104194641113203</v>
          </cell>
          <cell r="G14">
            <v>59.693916320800703</v>
          </cell>
          <cell r="H14">
            <v>60.011928558349602</v>
          </cell>
          <cell r="I14">
            <v>70.842666625976506</v>
          </cell>
        </row>
        <row r="15">
          <cell r="A15" t="str">
            <v>90HFC40CT30X-SEL.DROP8/58.UNIT1@NET0</v>
          </cell>
          <cell r="B15">
            <v>260457</v>
          </cell>
          <cell r="C15">
            <v>55.338641092698197</v>
          </cell>
          <cell r="D15">
            <v>10.225151647386999</v>
          </cell>
          <cell r="E15">
            <v>28.423141479492099</v>
          </cell>
          <cell r="F15">
            <v>59.058052062988203</v>
          </cell>
          <cell r="G15">
            <v>59.821189880371001</v>
          </cell>
          <cell r="H15">
            <v>60.075611114501903</v>
          </cell>
          <cell r="I15">
            <v>263.69836425781199</v>
          </cell>
        </row>
        <row r="16">
          <cell r="A16" t="str">
            <v>90HFC50CT30X-SEL.DROP8/58.UNIT1@NET0</v>
          </cell>
          <cell r="B16">
            <v>260457</v>
          </cell>
          <cell r="C16">
            <v>53.132384655082902</v>
          </cell>
          <cell r="D16">
            <v>11.383639360654801</v>
          </cell>
          <cell r="E16">
            <v>27.793098449706999</v>
          </cell>
          <cell r="F16">
            <v>44.844791412353501</v>
          </cell>
          <cell r="G16">
            <v>59.757514953613203</v>
          </cell>
          <cell r="H16">
            <v>60.011932373046797</v>
          </cell>
          <cell r="I16">
            <v>86.835632324218693</v>
          </cell>
        </row>
        <row r="17">
          <cell r="A17" t="str">
            <v>90HFC60CT30X-SEL.DROP8/58.UNIT1@NET0</v>
          </cell>
          <cell r="B17">
            <v>260457</v>
          </cell>
          <cell r="C17">
            <v>50.022123688014403</v>
          </cell>
          <cell r="D17">
            <v>9.2507789864353498</v>
          </cell>
          <cell r="E17">
            <v>29.242263793945298</v>
          </cell>
          <cell r="F17">
            <v>47.124969482421797</v>
          </cell>
          <cell r="G17">
            <v>50.294456481933601</v>
          </cell>
          <cell r="H17">
            <v>59.757522583007798</v>
          </cell>
          <cell r="I17">
            <v>85.362846374511705</v>
          </cell>
        </row>
        <row r="18">
          <cell r="A18" t="str">
            <v>90HHA01AA115XQ01.DROP10/60.UNIT1@NET0</v>
          </cell>
          <cell r="B18">
            <v>566538</v>
          </cell>
          <cell r="C18">
            <v>20.144805130073401</v>
          </cell>
          <cell r="D18">
            <v>18.0397386635868</v>
          </cell>
          <cell r="E18">
            <v>-1.25</v>
          </cell>
          <cell r="F18">
            <v>12.254331588745099</v>
          </cell>
          <cell r="G18">
            <v>19.532800000000002</v>
          </cell>
          <cell r="H18">
            <v>21.478292394256499</v>
          </cell>
          <cell r="I18">
            <v>108.86499999999999</v>
          </cell>
        </row>
        <row r="19">
          <cell r="A19" t="str">
            <v>90HHA01AA116XQ01.DROP10/60.UNIT1@NET0</v>
          </cell>
          <cell r="B19">
            <v>566538</v>
          </cell>
          <cell r="C19">
            <v>3.84057872220118</v>
          </cell>
          <cell r="D19">
            <v>14.7462246119124</v>
          </cell>
          <cell r="E19">
            <v>-1.25</v>
          </cell>
          <cell r="F19">
            <v>-2.8992049396038E-2</v>
          </cell>
          <cell r="G19">
            <v>9.1999999999999998E-3</v>
          </cell>
          <cell r="H19">
            <v>5.4931756108999197E-2</v>
          </cell>
          <cell r="I19">
            <v>111.52</v>
          </cell>
        </row>
        <row r="20">
          <cell r="A20" t="str">
            <v>90HHA01AA117XQ01.DROP10/60.UNIT1@NET0</v>
          </cell>
          <cell r="B20">
            <v>566538</v>
          </cell>
          <cell r="C20">
            <v>3.7448612526507401</v>
          </cell>
          <cell r="D20">
            <v>10.475118742657299</v>
          </cell>
          <cell r="E20">
            <v>-1.25</v>
          </cell>
          <cell r="F20">
            <v>0.115965396165847</v>
          </cell>
          <cell r="G20">
            <v>0.14649999999999999</v>
          </cell>
          <cell r="H20">
            <v>3.4653</v>
          </cell>
          <cell r="I20">
            <v>100.16</v>
          </cell>
        </row>
        <row r="21">
          <cell r="A21" t="str">
            <v>90HHA01AA118BXQ01.DROP10/60.UNIT1@NET0</v>
          </cell>
          <cell r="B21">
            <v>633599</v>
          </cell>
          <cell r="C21">
            <v>-12.814951287442099</v>
          </cell>
          <cell r="D21">
            <v>10.9300588736214</v>
          </cell>
          <cell r="E21">
            <v>-30.389099999999999</v>
          </cell>
          <cell r="F21">
            <v>-22.625399999999999</v>
          </cell>
          <cell r="G21">
            <v>-16.152699999999999</v>
          </cell>
          <cell r="H21">
            <v>-1.2386999999999999</v>
          </cell>
          <cell r="I21">
            <v>30.75</v>
          </cell>
        </row>
        <row r="22">
          <cell r="A22" t="str">
            <v>90HHA01AA118BYQ01.DROP10/60.UNIT1@NET0</v>
          </cell>
          <cell r="B22">
            <v>633599</v>
          </cell>
          <cell r="C22">
            <v>-13.472420537277999</v>
          </cell>
          <cell r="D22">
            <v>11.771736426151501</v>
          </cell>
          <cell r="E22">
            <v>-30</v>
          </cell>
          <cell r="F22">
            <v>-24</v>
          </cell>
          <cell r="G22">
            <v>-16.2</v>
          </cell>
          <cell r="H22">
            <v>0</v>
          </cell>
          <cell r="I22">
            <v>20</v>
          </cell>
        </row>
        <row r="23">
          <cell r="A23" t="str">
            <v>90HHA01AA118XQ01.DROP10/60.UNIT1@NET0</v>
          </cell>
          <cell r="B23">
            <v>212627</v>
          </cell>
          <cell r="C23">
            <v>-14.911791959852</v>
          </cell>
          <cell r="D23">
            <v>11.5877742554681</v>
          </cell>
          <cell r="E23">
            <v>-32.783203125</v>
          </cell>
          <cell r="F23">
            <v>-24.7311401367187</v>
          </cell>
          <cell r="G23">
            <v>-18.2080078125</v>
          </cell>
          <cell r="H23">
            <v>-0.60241472721099798</v>
          </cell>
          <cell r="I23">
            <v>13.0709838867187</v>
          </cell>
        </row>
        <row r="24">
          <cell r="A24" t="str">
            <v>90HHA01AA118YQ01.DROP10/60.UNIT1@NET0</v>
          </cell>
          <cell r="B24">
            <v>212627</v>
          </cell>
          <cell r="C24">
            <v>-14.1557952709563</v>
          </cell>
          <cell r="D24">
            <v>11.223848888562401</v>
          </cell>
          <cell r="E24">
            <v>-30</v>
          </cell>
          <cell r="F24">
            <v>-23.9999980926513</v>
          </cell>
          <cell r="G24">
            <v>-17.999992370605401</v>
          </cell>
          <cell r="H24">
            <v>0</v>
          </cell>
          <cell r="I24">
            <v>13.800015449523899</v>
          </cell>
        </row>
        <row r="25">
          <cell r="A25" t="str">
            <v>90HHA02AA115XQ01.DROP10/60.UNIT1@NET0</v>
          </cell>
          <cell r="B25">
            <v>566538</v>
          </cell>
          <cell r="C25">
            <v>21.821628783501499</v>
          </cell>
          <cell r="D25">
            <v>17.320388612862601</v>
          </cell>
          <cell r="E25">
            <v>-1.25</v>
          </cell>
          <cell r="F25">
            <v>14.2608633041381</v>
          </cell>
          <cell r="G25">
            <v>21.470600000000001</v>
          </cell>
          <cell r="H25">
            <v>23.210142135620099</v>
          </cell>
          <cell r="I25">
            <v>108.07899999999999</v>
          </cell>
        </row>
        <row r="26">
          <cell r="A26" t="str">
            <v>90HHA02AA116XQ01.DROP10/60.UNIT1@NET0</v>
          </cell>
          <cell r="B26">
            <v>566538</v>
          </cell>
          <cell r="C26">
            <v>3.77978322293631</v>
          </cell>
          <cell r="D26">
            <v>15.837013712027201</v>
          </cell>
          <cell r="E26">
            <v>-0.54020000000000001</v>
          </cell>
          <cell r="F26">
            <v>-0.42570000000000002</v>
          </cell>
          <cell r="G26">
            <v>-0.3876</v>
          </cell>
          <cell r="H26">
            <v>-0.31890000000000002</v>
          </cell>
          <cell r="I26">
            <v>110.788</v>
          </cell>
        </row>
        <row r="27">
          <cell r="A27" t="str">
            <v>90HHA02AA117XQ01.DROP10/60.UNIT1@NET0</v>
          </cell>
          <cell r="B27">
            <v>566538</v>
          </cell>
          <cell r="C27">
            <v>4.72192457385548</v>
          </cell>
          <cell r="D27">
            <v>13.164573445642</v>
          </cell>
          <cell r="E27">
            <v>-1.25</v>
          </cell>
          <cell r="F27">
            <v>0.3296</v>
          </cell>
          <cell r="G27">
            <v>0.42880000000000001</v>
          </cell>
          <cell r="H27">
            <v>2.8624999999999998</v>
          </cell>
          <cell r="I27">
            <v>101.8</v>
          </cell>
        </row>
        <row r="28">
          <cell r="A28" t="str">
            <v>90HHA02AA118BXQ01.DROP10/60.UNIT1@NET0</v>
          </cell>
          <cell r="B28">
            <v>633599</v>
          </cell>
          <cell r="C28">
            <v>-13.9416427860157</v>
          </cell>
          <cell r="D28">
            <v>12.075015084865599</v>
          </cell>
          <cell r="E28">
            <v>-32.069099999999999</v>
          </cell>
          <cell r="F28">
            <v>-24.094899999999999</v>
          </cell>
          <cell r="G28">
            <v>-16.267099999999999</v>
          </cell>
          <cell r="H28">
            <v>-0.60699999999999998</v>
          </cell>
          <cell r="I28">
            <v>30.75</v>
          </cell>
        </row>
        <row r="29">
          <cell r="A29" t="str">
            <v>90HHA02AA118XQ01.DROP10/60.UNIT1@NET0</v>
          </cell>
          <cell r="B29">
            <v>212627</v>
          </cell>
          <cell r="C29">
            <v>-15.8115761089819</v>
          </cell>
          <cell r="D29">
            <v>11.5094306321581</v>
          </cell>
          <cell r="E29">
            <v>-31.551816940307599</v>
          </cell>
          <cell r="F29">
            <v>-25.582582473754801</v>
          </cell>
          <cell r="G29">
            <v>-19.5309448242187</v>
          </cell>
          <cell r="H29">
            <v>-1.41723704338073</v>
          </cell>
          <cell r="I29">
            <v>12.51708984375</v>
          </cell>
        </row>
        <row r="30">
          <cell r="A30" t="str">
            <v>90HHA03AA115XQ01.DROP10/60.UNIT1@NET0</v>
          </cell>
          <cell r="B30">
            <v>566538</v>
          </cell>
          <cell r="C30">
            <v>20.0637903533163</v>
          </cell>
          <cell r="D30">
            <v>17.616855577831402</v>
          </cell>
          <cell r="E30">
            <v>-0.1968</v>
          </cell>
          <cell r="F30">
            <v>12.254300000000001</v>
          </cell>
          <cell r="G30">
            <v>19.807400000000001</v>
          </cell>
          <cell r="H30">
            <v>21.531700000000001</v>
          </cell>
          <cell r="I30">
            <v>102.083</v>
          </cell>
        </row>
        <row r="31">
          <cell r="A31" t="str">
            <v>90HHA03AA116XQ01.DROP10/60.UNIT1@NET0</v>
          </cell>
          <cell r="B31">
            <v>566538</v>
          </cell>
          <cell r="C31">
            <v>4.1255471429656998</v>
          </cell>
          <cell r="D31">
            <v>15.8635237286012</v>
          </cell>
          <cell r="E31">
            <v>-0.73850000000000005</v>
          </cell>
          <cell r="F31">
            <v>-0.143434137105941</v>
          </cell>
          <cell r="G31">
            <v>-5.9499999999999997E-2</v>
          </cell>
          <cell r="H31">
            <v>9.1999999999999998E-3</v>
          </cell>
          <cell r="I31">
            <v>110.643</v>
          </cell>
        </row>
        <row r="32">
          <cell r="A32" t="str">
            <v>90HHA03AA117XQ01.DROP10/60.UNIT1@NET0</v>
          </cell>
          <cell r="B32">
            <v>566538</v>
          </cell>
          <cell r="C32">
            <v>4.2261235775579804</v>
          </cell>
          <cell r="D32">
            <v>14.1175745124154</v>
          </cell>
          <cell r="E32">
            <v>-1.25</v>
          </cell>
          <cell r="F32">
            <v>-0.31130000000000002</v>
          </cell>
          <cell r="G32">
            <v>-0.23499999999999999</v>
          </cell>
          <cell r="H32">
            <v>1.4053349494934</v>
          </cell>
          <cell r="I32">
            <v>103.273</v>
          </cell>
        </row>
        <row r="33">
          <cell r="A33" t="str">
            <v>90HHA03AA118BXQ01.DROP10/60.UNIT1@NET0</v>
          </cell>
          <cell r="B33">
            <v>633599</v>
          </cell>
          <cell r="C33">
            <v>-13.9364437319371</v>
          </cell>
          <cell r="D33">
            <v>11.4644804420839</v>
          </cell>
          <cell r="E33">
            <v>-33.900199999999998</v>
          </cell>
          <cell r="F33">
            <v>-23.7469</v>
          </cell>
          <cell r="G33">
            <v>-16.578399999999998</v>
          </cell>
          <cell r="H33">
            <v>-0.84050000000000002</v>
          </cell>
          <cell r="I33">
            <v>30.75</v>
          </cell>
        </row>
        <row r="34">
          <cell r="A34" t="str">
            <v>90HHA03AA118XQ01.DROP10/60.UNIT1@NET0</v>
          </cell>
          <cell r="B34">
            <v>212627</v>
          </cell>
          <cell r="C34">
            <v>-14.6264904677214</v>
          </cell>
          <cell r="D34">
            <v>11.3805606644086</v>
          </cell>
          <cell r="E34">
            <v>-31.684564590454102</v>
          </cell>
          <cell r="F34">
            <v>-24.451904296875</v>
          </cell>
          <cell r="G34">
            <v>-18.011167526245099</v>
          </cell>
          <cell r="H34">
            <v>-0.44219815731048501</v>
          </cell>
          <cell r="I34">
            <v>13.501282691955501</v>
          </cell>
        </row>
        <row r="35">
          <cell r="A35" t="str">
            <v>90HHA04AA115XQ01.DROP10/60.UNIT1@NET0</v>
          </cell>
          <cell r="B35">
            <v>566538</v>
          </cell>
          <cell r="C35">
            <v>20.3473587962404</v>
          </cell>
          <cell r="D35">
            <v>17.740960667825899</v>
          </cell>
          <cell r="E35">
            <v>-1.1200000000000001</v>
          </cell>
          <cell r="F35">
            <v>12.2772216796875</v>
          </cell>
          <cell r="G35">
            <v>19.853200000000001</v>
          </cell>
          <cell r="H35">
            <v>21.6766357421875</v>
          </cell>
          <cell r="I35">
            <v>102.762</v>
          </cell>
        </row>
        <row r="36">
          <cell r="A36" t="str">
            <v>90HHA04AA116XQ01.DROP10/60.UNIT1@NET0</v>
          </cell>
          <cell r="B36">
            <v>566538</v>
          </cell>
          <cell r="C36">
            <v>1.70128094414211</v>
          </cell>
          <cell r="D36">
            <v>8.1804653707827306</v>
          </cell>
          <cell r="E36">
            <v>-0.65459999999999996</v>
          </cell>
          <cell r="F36">
            <v>2.4400000000000002E-2</v>
          </cell>
          <cell r="G36">
            <v>0.10829999999999999</v>
          </cell>
          <cell r="H36">
            <v>0.2838</v>
          </cell>
          <cell r="I36">
            <v>103.48699999999999</v>
          </cell>
        </row>
        <row r="37">
          <cell r="A37" t="str">
            <v>90HHA04AA117XQ01.DROP10/60.UNIT1@NET0</v>
          </cell>
          <cell r="B37">
            <v>566538</v>
          </cell>
          <cell r="C37">
            <v>4.40226377118318</v>
          </cell>
          <cell r="D37">
            <v>14.9946135567748</v>
          </cell>
          <cell r="E37">
            <v>-1.25</v>
          </cell>
          <cell r="F37">
            <v>-0.166321381926536</v>
          </cell>
          <cell r="G37">
            <v>-8.2397580146789495E-2</v>
          </cell>
          <cell r="H37">
            <v>3.4347536563873202</v>
          </cell>
          <cell r="I37">
            <v>105.47</v>
          </cell>
        </row>
        <row r="38">
          <cell r="A38" t="str">
            <v>90HHA04AA118BXQ01.DROP10/60.UNIT1@NET0</v>
          </cell>
          <cell r="B38">
            <v>633599</v>
          </cell>
          <cell r="C38">
            <v>-13.422052574978199</v>
          </cell>
          <cell r="D38">
            <v>11.757805242875101</v>
          </cell>
          <cell r="E38">
            <v>-28.6633</v>
          </cell>
          <cell r="F38">
            <v>-23.998699999999999</v>
          </cell>
          <cell r="G38">
            <v>-16.326599999999999</v>
          </cell>
          <cell r="H38">
            <v>-1.0464</v>
          </cell>
          <cell r="I38">
            <v>30.75</v>
          </cell>
        </row>
        <row r="39">
          <cell r="A39" t="str">
            <v>90HHA04AA118XQ01.DROP10/60.UNIT1@NET0</v>
          </cell>
          <cell r="B39">
            <v>212627</v>
          </cell>
          <cell r="C39">
            <v>-14.4354722782663</v>
          </cell>
          <cell r="D39">
            <v>11.2677722282244</v>
          </cell>
          <cell r="E39">
            <v>-30.1876831054687</v>
          </cell>
          <cell r="F39">
            <v>-24.0078735351562</v>
          </cell>
          <cell r="G39">
            <v>-17.7914428710937</v>
          </cell>
          <cell r="H39">
            <v>-0.410154849290847</v>
          </cell>
          <cell r="I39">
            <v>13.3822631835937</v>
          </cell>
        </row>
        <row r="40">
          <cell r="A40" t="str">
            <v>90HLA21CF101-FLOW.DROP10/60.UNIT1@NET0</v>
          </cell>
          <cell r="B40">
            <v>591663</v>
          </cell>
          <cell r="C40">
            <v>704.71470392159301</v>
          </cell>
          <cell r="D40">
            <v>295.27794789374701</v>
          </cell>
          <cell r="E40">
            <v>0</v>
          </cell>
          <cell r="F40">
            <v>657.31217053222599</v>
          </cell>
          <cell r="G40">
            <v>832.87976074218705</v>
          </cell>
          <cell r="H40">
            <v>890.624755859375</v>
          </cell>
          <cell r="I40">
            <v>1908.25</v>
          </cell>
        </row>
        <row r="41">
          <cell r="A41" t="str">
            <v>90HLA21CF102-FLOW.DROP10/60.UNIT1@NET0</v>
          </cell>
          <cell r="B41">
            <v>591663</v>
          </cell>
          <cell r="C41">
            <v>704.46137210630798</v>
          </cell>
          <cell r="D41">
            <v>292.589183745367</v>
          </cell>
          <cell r="E41">
            <v>0</v>
          </cell>
          <cell r="F41">
            <v>654.24803552246101</v>
          </cell>
          <cell r="G41">
            <v>830.41700000000003</v>
          </cell>
          <cell r="H41">
            <v>886.61388476562502</v>
          </cell>
          <cell r="I41">
            <v>1769.29</v>
          </cell>
        </row>
        <row r="42">
          <cell r="A42" t="str">
            <v>90HLA22CF101-FLOW.DROP10/60.UNIT1@NET0</v>
          </cell>
          <cell r="B42">
            <v>591663</v>
          </cell>
          <cell r="C42">
            <v>786.253983485243</v>
          </cell>
          <cell r="D42">
            <v>326.84397773036397</v>
          </cell>
          <cell r="E42">
            <v>0</v>
          </cell>
          <cell r="F42">
            <v>725.58600000000001</v>
          </cell>
          <cell r="G42">
            <v>934.04499999999996</v>
          </cell>
          <cell r="H42">
            <v>993.35065063476497</v>
          </cell>
          <cell r="I42">
            <v>1180.19</v>
          </cell>
        </row>
        <row r="43">
          <cell r="A43" t="str">
            <v>90HLA22CF102-FLOW.DROP10/60.UNIT1@NET0</v>
          </cell>
          <cell r="B43">
            <v>591663</v>
          </cell>
          <cell r="C43">
            <v>692.18364562655904</v>
          </cell>
          <cell r="D43">
            <v>313.83411661495802</v>
          </cell>
          <cell r="E43">
            <v>0</v>
          </cell>
          <cell r="F43">
            <v>666.78649999999902</v>
          </cell>
          <cell r="G43">
            <v>841.37599999999998</v>
          </cell>
          <cell r="H43">
            <v>884.75524902343705</v>
          </cell>
          <cell r="I43">
            <v>1129.5899999999999</v>
          </cell>
        </row>
        <row r="44">
          <cell r="A44" t="str">
            <v>90LAB41CF10X-SEL.DROP10/60.UNIT1@NET0</v>
          </cell>
          <cell r="B44">
            <v>591827</v>
          </cell>
          <cell r="C44">
            <v>1411.5897457037299</v>
          </cell>
          <cell r="D44">
            <v>767.70851818250901</v>
          </cell>
          <cell r="E44">
            <v>0</v>
          </cell>
          <cell r="F44">
            <v>1107.97387695312</v>
          </cell>
          <cell r="G44">
            <v>1826.57</v>
          </cell>
          <cell r="H44">
            <v>1987.77</v>
          </cell>
          <cell r="I44">
            <v>2239.86</v>
          </cell>
        </row>
        <row r="45">
          <cell r="A45" t="str">
            <v>90LAB41CP10X-SEL.DROP10/60.UNIT1@NET0</v>
          </cell>
          <cell r="B45">
            <v>566538</v>
          </cell>
          <cell r="C45">
            <v>139.18359894713799</v>
          </cell>
          <cell r="D45">
            <v>71.772375014494301</v>
          </cell>
          <cell r="E45">
            <v>-6.2899999999999998E-2</v>
          </cell>
          <cell r="F45">
            <v>127.83432006835901</v>
          </cell>
          <cell r="G45">
            <v>182.86099999999999</v>
          </cell>
          <cell r="H45">
            <v>187.86810302734301</v>
          </cell>
          <cell r="I45">
            <v>249.523</v>
          </cell>
        </row>
        <row r="46">
          <cell r="A46" t="str">
            <v>90LAB41CT30X-SEL.DROP10/60.UNIT1@NET0</v>
          </cell>
          <cell r="B46">
            <v>591827</v>
          </cell>
          <cell r="C46">
            <v>216.16544180883901</v>
          </cell>
          <cell r="D46">
            <v>90.816029808014406</v>
          </cell>
          <cell r="E46">
            <v>25.966799999999999</v>
          </cell>
          <cell r="F46">
            <v>242.36600000000001</v>
          </cell>
          <cell r="G46">
            <v>263.16744995117102</v>
          </cell>
          <cell r="H46">
            <v>268.86492919921801</v>
          </cell>
          <cell r="I46">
            <v>276.34199999999998</v>
          </cell>
        </row>
        <row r="47">
          <cell r="A47" t="str">
            <v>90LAE01CF101-CMP1.DROP10/60.UNIT1@NET0</v>
          </cell>
          <cell r="B47">
            <v>591663</v>
          </cell>
          <cell r="C47">
            <v>31.305688511472301</v>
          </cell>
          <cell r="D47">
            <v>21.322784632148</v>
          </cell>
          <cell r="E47">
            <v>0</v>
          </cell>
          <cell r="F47">
            <v>12.0359473228454</v>
          </cell>
          <cell r="G47">
            <v>28.6798706054687</v>
          </cell>
          <cell r="H47">
            <v>46.810871801757798</v>
          </cell>
          <cell r="I47">
            <v>135.73699999999999</v>
          </cell>
        </row>
        <row r="48">
          <cell r="A48" t="str">
            <v>90LAE01CT301.DROP10/60.UNIT1@NET0</v>
          </cell>
          <cell r="B48">
            <v>566538</v>
          </cell>
          <cell r="C48">
            <v>143.62293863805499</v>
          </cell>
          <cell r="D48">
            <v>58.237968314089201</v>
          </cell>
          <cell r="E48">
            <v>21.436800000000002</v>
          </cell>
          <cell r="F48">
            <v>156.96699523925699</v>
          </cell>
          <cell r="G48">
            <v>175.10275268554599</v>
          </cell>
          <cell r="H48">
            <v>178.267318725585</v>
          </cell>
          <cell r="I48">
            <v>407.61900000000003</v>
          </cell>
        </row>
        <row r="49">
          <cell r="A49" t="str">
            <v>90LAE01CT302.DROP10/60.UNIT1@NET0</v>
          </cell>
          <cell r="B49">
            <v>566538</v>
          </cell>
          <cell r="C49">
            <v>142.81641014461599</v>
          </cell>
          <cell r="D49">
            <v>57.576424469926003</v>
          </cell>
          <cell r="E49">
            <v>26.7224</v>
          </cell>
          <cell r="F49">
            <v>156.83595275878901</v>
          </cell>
          <cell r="G49">
            <v>173.917</v>
          </cell>
          <cell r="H49">
            <v>176.685</v>
          </cell>
          <cell r="I49">
            <v>573.02099999999996</v>
          </cell>
        </row>
        <row r="50">
          <cell r="A50" t="str">
            <v>90LAE02CF101-CMP1.DROP10/60.UNIT1@NET0</v>
          </cell>
          <cell r="B50">
            <v>591663</v>
          </cell>
          <cell r="C50">
            <v>12.953928607225301</v>
          </cell>
          <cell r="D50">
            <v>17.241808961352099</v>
          </cell>
          <cell r="E50">
            <v>0</v>
          </cell>
          <cell r="F50">
            <v>0</v>
          </cell>
          <cell r="G50">
            <v>3.5373000000000001</v>
          </cell>
          <cell r="H50">
            <v>23.31495</v>
          </cell>
          <cell r="I50">
            <v>135.84100000000001</v>
          </cell>
        </row>
        <row r="51">
          <cell r="A51" t="str">
            <v>90LAE03CF101-CMP1.DROP10/60.UNIT1@NET0</v>
          </cell>
          <cell r="B51">
            <v>591663</v>
          </cell>
          <cell r="C51">
            <v>4.1130170521988099</v>
          </cell>
          <cell r="D51">
            <v>4.8739538982314299</v>
          </cell>
          <cell r="E51">
            <v>0</v>
          </cell>
          <cell r="F51">
            <v>2.4879236221313401</v>
          </cell>
          <cell r="G51">
            <v>3.9102000000000001</v>
          </cell>
          <cell r="H51">
            <v>4.9090685844421298</v>
          </cell>
          <cell r="I51">
            <v>71.085099999999997</v>
          </cell>
        </row>
        <row r="52">
          <cell r="A52" t="str">
            <v>90LAE03CT301.DROP10/60.UNIT1@NET0</v>
          </cell>
          <cell r="B52">
            <v>566538</v>
          </cell>
          <cell r="C52">
            <v>140.06003523512601</v>
          </cell>
          <cell r="D52">
            <v>56.981310612227098</v>
          </cell>
          <cell r="E52">
            <v>26.218599999999999</v>
          </cell>
          <cell r="F52">
            <v>143.36680603027301</v>
          </cell>
          <cell r="G52">
            <v>170.36199999999999</v>
          </cell>
          <cell r="H52">
            <v>175.89400000000001</v>
          </cell>
          <cell r="I52">
            <v>280.15499999999997</v>
          </cell>
        </row>
        <row r="53">
          <cell r="A53" t="str">
            <v>90LAE04CF101-CMP1.DROP10/60.UNIT1@NET0</v>
          </cell>
          <cell r="B53">
            <v>591663</v>
          </cell>
          <cell r="C53">
            <v>1.64707378868614</v>
          </cell>
          <cell r="D53">
            <v>3.8609859313074399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71.090400000000002</v>
          </cell>
        </row>
        <row r="54">
          <cell r="A54" t="str">
            <v>90LAE04CT301.DROP10/60.UNIT1@NET0</v>
          </cell>
          <cell r="B54">
            <v>566538</v>
          </cell>
          <cell r="C54">
            <v>139.03243372606099</v>
          </cell>
          <cell r="D54">
            <v>56.190370163494698</v>
          </cell>
          <cell r="E54">
            <v>26.3446</v>
          </cell>
          <cell r="F54">
            <v>151.33699999999999</v>
          </cell>
          <cell r="G54">
            <v>164.839</v>
          </cell>
          <cell r="H54">
            <v>174.70699999999999</v>
          </cell>
          <cell r="I54">
            <v>294.77100000000002</v>
          </cell>
        </row>
        <row r="55">
          <cell r="A55" t="str">
            <v>90LAF01CF101-CMP1.DROP10/60.UNIT1@NET0</v>
          </cell>
          <cell r="B55">
            <v>591663</v>
          </cell>
          <cell r="C55">
            <v>14.359212108056999</v>
          </cell>
          <cell r="D55">
            <v>11.0587833012774</v>
          </cell>
          <cell r="E55">
            <v>0</v>
          </cell>
          <cell r="F55">
            <v>2.6877</v>
          </cell>
          <cell r="G55">
            <v>14.3725</v>
          </cell>
          <cell r="H55">
            <v>20.4735298156738</v>
          </cell>
          <cell r="I55">
            <v>61.2376</v>
          </cell>
        </row>
        <row r="56">
          <cell r="A56" t="str">
            <v>90LAF02CF101-CMP1.DROP10/60.UNIT1@NET0</v>
          </cell>
          <cell r="B56">
            <v>591663</v>
          </cell>
          <cell r="C56">
            <v>14.8574148471103</v>
          </cell>
          <cell r="D56">
            <v>12.489298197629701</v>
          </cell>
          <cell r="E56">
            <v>0</v>
          </cell>
          <cell r="F56">
            <v>4.4022500000000004</v>
          </cell>
          <cell r="G56">
            <v>13.5057011444091</v>
          </cell>
          <cell r="H56">
            <v>22.776742857360802</v>
          </cell>
          <cell r="I56">
            <v>70.911799999999999</v>
          </cell>
        </row>
        <row r="57">
          <cell r="A57" t="str">
            <v>90LAF10CT301.DROP6/56.UNIT1@NET0</v>
          </cell>
          <cell r="B57">
            <v>566538</v>
          </cell>
          <cell r="C57">
            <v>143.15058008407601</v>
          </cell>
          <cell r="D57">
            <v>57.531987234620402</v>
          </cell>
          <cell r="E57">
            <v>26.596399999999999</v>
          </cell>
          <cell r="F57">
            <v>155.91879272460901</v>
          </cell>
          <cell r="G57">
            <v>174.31200000000001</v>
          </cell>
          <cell r="H57">
            <v>177.73966979980401</v>
          </cell>
          <cell r="I57">
            <v>188.441</v>
          </cell>
        </row>
        <row r="58">
          <cell r="A58" t="str">
            <v>90LBA20CP10X-SEL.DROP10/60.UNIT1@NET0</v>
          </cell>
          <cell r="B58">
            <v>591827</v>
          </cell>
          <cell r="C58">
            <v>125.54584735966201</v>
          </cell>
          <cell r="D58">
            <v>63.597038835560802</v>
          </cell>
          <cell r="E58">
            <v>-0.42980000000000002</v>
          </cell>
          <cell r="F58">
            <v>117.351</v>
          </cell>
          <cell r="G58">
            <v>164.18700000000001</v>
          </cell>
          <cell r="H58">
            <v>166.61699999999999</v>
          </cell>
          <cell r="I58">
            <v>178.352</v>
          </cell>
        </row>
        <row r="59">
          <cell r="A59" t="str">
            <v>90LBA20CT601.DROP9/59.UNIT1@NET0</v>
          </cell>
          <cell r="B59">
            <v>591827</v>
          </cell>
          <cell r="C59">
            <v>453.51323862877899</v>
          </cell>
          <cell r="D59">
            <v>164.99773867941201</v>
          </cell>
          <cell r="E59">
            <v>27.8064</v>
          </cell>
          <cell r="F59">
            <v>526.49188232421795</v>
          </cell>
          <cell r="G59">
            <v>532.20600000000002</v>
          </cell>
          <cell r="H59">
            <v>534.78200000000004</v>
          </cell>
          <cell r="I59">
            <v>560.53704833984295</v>
          </cell>
        </row>
        <row r="60">
          <cell r="A60" t="str">
            <v>90LBB20CT601.DROP9/59.UNIT1@NET0</v>
          </cell>
          <cell r="B60">
            <v>591827</v>
          </cell>
          <cell r="C60">
            <v>467.47927293403899</v>
          </cell>
          <cell r="D60">
            <v>148.41561413580399</v>
          </cell>
          <cell r="E60">
            <v>27.681100000000001</v>
          </cell>
          <cell r="F60">
            <v>525.54399999999998</v>
          </cell>
          <cell r="G60">
            <v>535.54168701171795</v>
          </cell>
          <cell r="H60">
            <v>538.69976806640602</v>
          </cell>
          <cell r="I60">
            <v>557.10299999999995</v>
          </cell>
        </row>
        <row r="61">
          <cell r="A61" t="str">
            <v>90LBC10CP111.DROP9/59.UNIT1@NET0</v>
          </cell>
          <cell r="B61">
            <v>580637</v>
          </cell>
          <cell r="C61">
            <v>25.548322123554499</v>
          </cell>
          <cell r="D61">
            <v>14.001087795057501</v>
          </cell>
          <cell r="E61">
            <v>-0.379</v>
          </cell>
          <cell r="F61">
            <v>20.9848022460937</v>
          </cell>
          <cell r="G61">
            <v>33.184199999999997</v>
          </cell>
          <cell r="H61">
            <v>35.894199999999998</v>
          </cell>
          <cell r="I61">
            <v>40.70068359375</v>
          </cell>
        </row>
        <row r="62">
          <cell r="A62" t="str">
            <v>90LBC10CT602.DROP9/59.UNIT1@NET0</v>
          </cell>
          <cell r="B62">
            <v>580637</v>
          </cell>
          <cell r="C62">
            <v>271.90962940053203</v>
          </cell>
          <cell r="D62">
            <v>103.573779388361</v>
          </cell>
          <cell r="E62">
            <v>26.292200000000001</v>
          </cell>
          <cell r="F62">
            <v>314.29899999999998</v>
          </cell>
          <cell r="G62">
            <v>320.48</v>
          </cell>
          <cell r="H62">
            <v>323.99900000000002</v>
          </cell>
          <cell r="I62">
            <v>370.63499999999999</v>
          </cell>
        </row>
        <row r="63">
          <cell r="A63" t="str">
            <v>DEH1-HRHR.DROP9/59.UNIT1@NET0</v>
          </cell>
          <cell r="B63">
            <v>580636</v>
          </cell>
          <cell r="C63">
            <v>2.4282214492428098</v>
          </cell>
          <cell r="D63">
            <v>1.29346764602348</v>
          </cell>
          <cell r="E63">
            <v>-2.5600000000000001E-2</v>
          </cell>
          <cell r="F63">
            <v>1.99804675579071</v>
          </cell>
          <cell r="G63">
            <v>3.1339000000000001</v>
          </cell>
          <cell r="H63">
            <v>3.3875000000000002</v>
          </cell>
          <cell r="I63">
            <v>4.1959</v>
          </cell>
        </row>
        <row r="64">
          <cell r="A64" t="str">
            <v>DEH1-MWGROSS.DROP41/91.UNIT1@NET0</v>
          </cell>
          <cell r="B64">
            <v>601397</v>
          </cell>
          <cell r="C64">
            <v>453.26079383776698</v>
          </cell>
          <cell r="D64">
            <v>241.720538291526</v>
          </cell>
          <cell r="E64">
            <v>0</v>
          </cell>
          <cell r="F64">
            <v>371.65524291992102</v>
          </cell>
          <cell r="G64">
            <v>585.52300000000002</v>
          </cell>
          <cell r="H64">
            <v>628.97900000000004</v>
          </cell>
          <cell r="I64">
            <v>690.38079833984295</v>
          </cell>
        </row>
        <row r="65">
          <cell r="A65" t="str">
            <v>Efficiency</v>
          </cell>
          <cell r="B65">
            <v>246796</v>
          </cell>
          <cell r="C65">
            <v>140560.556128725</v>
          </cell>
          <cell r="D65">
            <v>542104468.38696802</v>
          </cell>
          <cell r="E65">
            <v>-172305172787.75</v>
          </cell>
          <cell r="F65">
            <v>84</v>
          </cell>
          <cell r="G65">
            <v>85.021772765935097</v>
          </cell>
          <cell r="H65">
            <v>85.2935176876111</v>
          </cell>
          <cell r="I65">
            <v>206974320528.76999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88" workbookViewId="0">
      <pane ySplit="1" topLeftCell="A31" activePane="bottomLeft" state="frozen"/>
      <selection pane="bottomLeft" activeCell="G44" sqref="G44"/>
    </sheetView>
  </sheetViews>
  <sheetFormatPr defaultRowHeight="15" x14ac:dyDescent="0.25"/>
  <cols>
    <col min="1" max="1" width="3.5703125" bestFit="1" customWidth="1"/>
    <col min="2" max="2" width="20.42578125" bestFit="1" customWidth="1"/>
    <col min="3" max="3" width="30.85546875" bestFit="1" customWidth="1"/>
    <col min="4" max="4" width="9.85546875" bestFit="1" customWidth="1"/>
    <col min="5" max="5" width="33" hidden="1" customWidth="1"/>
    <col min="6" max="6" width="20.42578125" hidden="1" customWidth="1"/>
    <col min="7" max="7" width="43.85546875" bestFit="1" customWidth="1"/>
    <col min="8" max="8" width="43.85546875" customWidth="1"/>
    <col min="9" max="9" width="20.42578125" bestFit="1" customWidth="1"/>
    <col min="10" max="10" width="53.85546875" bestFit="1" customWidth="1"/>
    <col min="11" max="11" width="8.42578125" bestFit="1" customWidth="1"/>
    <col min="12" max="12" width="9.85546875" bestFit="1" customWidth="1"/>
    <col min="13" max="13" width="9.42578125" bestFit="1" customWidth="1"/>
    <col min="14" max="14" width="5.5703125" bestFit="1" customWidth="1"/>
    <col min="15" max="15" width="5.28515625" bestFit="1" customWidth="1"/>
    <col min="16" max="16" width="6.85546875" bestFit="1" customWidth="1"/>
    <col min="17" max="17" width="6.28515625" bestFit="1" customWidth="1"/>
    <col min="18" max="18" width="13.42578125" bestFit="1" customWidth="1"/>
    <col min="19" max="19" width="12.7109375" bestFit="1" customWidth="1"/>
    <col min="20" max="20" width="9.5703125" bestFit="1" customWidth="1"/>
    <col min="21" max="21" width="9.85546875" bestFit="1" customWidth="1"/>
    <col min="22" max="22" width="12" bestFit="1" customWidth="1"/>
    <col min="23" max="23" width="13.85546875" bestFit="1" customWidth="1"/>
  </cols>
  <sheetData>
    <row r="1" spans="1:23" x14ac:dyDescent="0.25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x14ac:dyDescent="0.25">
      <c r="A2" s="1">
        <v>1</v>
      </c>
      <c r="B2" s="1" t="s">
        <v>20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27</v>
      </c>
      <c r="I2" s="1" t="s">
        <v>27</v>
      </c>
      <c r="J2" s="1" t="s">
        <v>29</v>
      </c>
      <c r="K2" s="1" t="s">
        <v>21</v>
      </c>
      <c r="L2" s="1">
        <v>0.37</v>
      </c>
      <c r="M2" s="1">
        <v>20.9</v>
      </c>
      <c r="N2" s="1" t="s">
        <v>30</v>
      </c>
      <c r="O2" s="1"/>
      <c r="P2" s="1"/>
      <c r="Q2" s="1"/>
      <c r="R2" s="1">
        <v>2.8940000000000001</v>
      </c>
      <c r="S2" s="1">
        <f>VLOOKUP(G2,[1]Recap_Paiton9_historian_v3!$A$2:$I$65,3,FALSE)</f>
        <v>6.6958839749691403</v>
      </c>
      <c r="T2" s="1">
        <f>VLOOKUP(G2,[1]Recap_Paiton9_historian_v3!$A$2:$I$65,5,FALSE)</f>
        <v>1.4776979684829701</v>
      </c>
      <c r="U2" s="1">
        <f>VLOOKUP(G2,[1]Recap_Paiton9_historian_v3!$A$2:$I$65,9,FALSE)</f>
        <v>20.901599999999998</v>
      </c>
      <c r="V2" s="1">
        <f>VLOOKUP(G2,[1]Recap_Paiton9_historian_v3!$A$2:$I$65,4,FALSE)</f>
        <v>6.6504748603094903</v>
      </c>
      <c r="W2" s="1" t="b">
        <v>0</v>
      </c>
    </row>
    <row r="3" spans="1:23" x14ac:dyDescent="0.25">
      <c r="A3" s="4">
        <v>2</v>
      </c>
      <c r="B3" s="4" t="s">
        <v>108</v>
      </c>
      <c r="C3" s="4" t="s">
        <v>286</v>
      </c>
      <c r="D3" s="4" t="s">
        <v>130</v>
      </c>
      <c r="E3" s="4" t="s">
        <v>237</v>
      </c>
      <c r="F3" s="4" t="s">
        <v>238</v>
      </c>
      <c r="G3" s="4" t="s">
        <v>239</v>
      </c>
      <c r="H3" s="4" t="s">
        <v>238</v>
      </c>
      <c r="I3" s="4" t="s">
        <v>238</v>
      </c>
      <c r="J3" s="4" t="s">
        <v>240</v>
      </c>
      <c r="K3" s="1" t="s">
        <v>21</v>
      </c>
      <c r="L3" s="1"/>
      <c r="M3" s="1"/>
      <c r="N3" s="1" t="s">
        <v>280</v>
      </c>
      <c r="O3" s="1">
        <v>-35</v>
      </c>
      <c r="P3" s="1"/>
      <c r="Q3" s="1"/>
      <c r="R3" s="1">
        <v>-30.640899999999998</v>
      </c>
      <c r="S3" s="1">
        <f>VLOOKUP(G3,[1]Recap_Paiton9_historian_v3!$A$2:$I$65,3,FALSE)</f>
        <v>-14.911791959852</v>
      </c>
      <c r="T3" s="1">
        <f>VLOOKUP(G3,[1]Recap_Paiton9_historian_v3!$A$2:$I$65,5,FALSE)</f>
        <v>-32.783203125</v>
      </c>
      <c r="U3" s="1">
        <f>VLOOKUP(G3,[1]Recap_Paiton9_historian_v3!$A$2:$I$65,9,FALSE)</f>
        <v>13.0709838867187</v>
      </c>
      <c r="V3" s="1">
        <f>VLOOKUP(G3,[1]Recap_Paiton9_historian_v3!$A$2:$I$65,4,FALSE)</f>
        <v>11.5877742554681</v>
      </c>
      <c r="W3" s="1" t="b">
        <v>0</v>
      </c>
    </row>
    <row r="4" spans="1:23" x14ac:dyDescent="0.25">
      <c r="A4" s="4">
        <v>3</v>
      </c>
      <c r="B4" s="4" t="s">
        <v>108</v>
      </c>
      <c r="C4" s="4" t="s">
        <v>286</v>
      </c>
      <c r="D4" s="4" t="s">
        <v>130</v>
      </c>
      <c r="E4" s="4" t="s">
        <v>246</v>
      </c>
      <c r="F4" s="4" t="s">
        <v>247</v>
      </c>
      <c r="G4" s="4" t="s">
        <v>248</v>
      </c>
      <c r="H4" s="4" t="s">
        <v>247</v>
      </c>
      <c r="I4" s="4" t="s">
        <v>247</v>
      </c>
      <c r="J4" s="4" t="s">
        <v>249</v>
      </c>
      <c r="K4" s="1" t="s">
        <v>21</v>
      </c>
      <c r="L4" s="1"/>
      <c r="M4" s="1"/>
      <c r="N4" s="1" t="s">
        <v>280</v>
      </c>
      <c r="O4" s="1">
        <v>-35</v>
      </c>
      <c r="P4" s="1"/>
      <c r="Q4" s="1"/>
      <c r="R4" s="1">
        <v>-31.217700000000001</v>
      </c>
      <c r="S4" s="1">
        <f>VLOOKUP(G4,[1]Recap_Paiton9_historian_v3!$A$2:$I$65,3,FALSE)</f>
        <v>-15.8115761089819</v>
      </c>
      <c r="T4" s="1">
        <f>VLOOKUP(G4,[1]Recap_Paiton9_historian_v3!$A$2:$I$65,5,FALSE)</f>
        <v>-31.551816940307599</v>
      </c>
      <c r="U4" s="1">
        <f>VLOOKUP(G4,[1]Recap_Paiton9_historian_v3!$A$2:$I$65,9,FALSE)</f>
        <v>12.51708984375</v>
      </c>
      <c r="V4" s="1">
        <f>VLOOKUP(G4,[1]Recap_Paiton9_historian_v3!$A$2:$I$65,4,FALSE)</f>
        <v>11.5094306321581</v>
      </c>
      <c r="W4" s="1" t="b">
        <v>0</v>
      </c>
    </row>
    <row r="5" spans="1:23" x14ac:dyDescent="0.25">
      <c r="A5" s="4">
        <v>4</v>
      </c>
      <c r="B5" s="4" t="s">
        <v>108</v>
      </c>
      <c r="C5" s="4" t="s">
        <v>286</v>
      </c>
      <c r="D5" s="4" t="s">
        <v>130</v>
      </c>
      <c r="E5" s="4" t="s">
        <v>250</v>
      </c>
      <c r="F5" s="4" t="s">
        <v>251</v>
      </c>
      <c r="G5" s="4" t="s">
        <v>252</v>
      </c>
      <c r="H5" s="4" t="s">
        <v>251</v>
      </c>
      <c r="I5" s="4" t="s">
        <v>251</v>
      </c>
      <c r="J5" s="4" t="s">
        <v>253</v>
      </c>
      <c r="K5" s="1" t="s">
        <v>21</v>
      </c>
      <c r="L5" s="1"/>
      <c r="M5" s="1"/>
      <c r="N5" s="1" t="s">
        <v>280</v>
      </c>
      <c r="O5" s="1">
        <v>-35</v>
      </c>
      <c r="P5" s="1"/>
      <c r="Q5" s="1"/>
      <c r="R5" s="1">
        <v>-29.029499999999999</v>
      </c>
      <c r="S5" s="1">
        <f>VLOOKUP(G5,[1]Recap_Paiton9_historian_v3!$A$2:$I$65,3,FALSE)</f>
        <v>-14.6264904677214</v>
      </c>
      <c r="T5" s="1">
        <f>VLOOKUP(G5,[1]Recap_Paiton9_historian_v3!$A$2:$I$65,5,FALSE)</f>
        <v>-31.684564590454102</v>
      </c>
      <c r="U5" s="1">
        <f>VLOOKUP(G5,[1]Recap_Paiton9_historian_v3!$A$2:$I$65,9,FALSE)</f>
        <v>13.501282691955501</v>
      </c>
      <c r="V5" s="1">
        <f>VLOOKUP(G5,[1]Recap_Paiton9_historian_v3!$A$2:$I$65,4,FALSE)</f>
        <v>11.3805606644086</v>
      </c>
      <c r="W5" s="1" t="b">
        <v>0</v>
      </c>
    </row>
    <row r="6" spans="1:23" x14ac:dyDescent="0.25">
      <c r="A6" s="4">
        <v>5</v>
      </c>
      <c r="B6" s="4" t="s">
        <v>108</v>
      </c>
      <c r="C6" s="4" t="s">
        <v>286</v>
      </c>
      <c r="D6" s="4" t="s">
        <v>130</v>
      </c>
      <c r="E6" s="4" t="s">
        <v>254</v>
      </c>
      <c r="F6" s="4" t="s">
        <v>255</v>
      </c>
      <c r="G6" s="4" t="s">
        <v>256</v>
      </c>
      <c r="H6" s="4" t="s">
        <v>255</v>
      </c>
      <c r="I6" s="4" t="s">
        <v>255</v>
      </c>
      <c r="J6" s="4" t="s">
        <v>257</v>
      </c>
      <c r="K6" s="1" t="s">
        <v>21</v>
      </c>
      <c r="L6" s="1"/>
      <c r="M6" s="1"/>
      <c r="N6" s="1" t="s">
        <v>280</v>
      </c>
      <c r="O6" s="1">
        <v>-35</v>
      </c>
      <c r="P6" s="1"/>
      <c r="Q6" s="1"/>
      <c r="R6" s="1">
        <v>-28.915099999999999</v>
      </c>
      <c r="S6" s="1">
        <f>VLOOKUP(G6,[1]Recap_Paiton9_historian_v3!$A$2:$I$65,3,FALSE)</f>
        <v>-14.4354722782663</v>
      </c>
      <c r="T6" s="1">
        <f>VLOOKUP(G6,[1]Recap_Paiton9_historian_v3!$A$2:$I$65,5,FALSE)</f>
        <v>-30.1876831054687</v>
      </c>
      <c r="U6" s="1">
        <f>VLOOKUP(G6,[1]Recap_Paiton9_historian_v3!$A$2:$I$65,9,FALSE)</f>
        <v>13.3822631835937</v>
      </c>
      <c r="V6" s="1">
        <f>VLOOKUP(G6,[1]Recap_Paiton9_historian_v3!$A$2:$I$65,4,FALSE)</f>
        <v>11.2677722282244</v>
      </c>
      <c r="W6" s="1" t="b">
        <v>0</v>
      </c>
    </row>
    <row r="7" spans="1:23" x14ac:dyDescent="0.25">
      <c r="A7" s="4">
        <v>6</v>
      </c>
      <c r="B7" s="4" t="s">
        <v>108</v>
      </c>
      <c r="C7" s="4" t="s">
        <v>287</v>
      </c>
      <c r="D7" s="4" t="s">
        <v>130</v>
      </c>
      <c r="E7" s="4" t="s">
        <v>258</v>
      </c>
      <c r="F7" s="4" t="s">
        <v>259</v>
      </c>
      <c r="G7" s="4" t="s">
        <v>260</v>
      </c>
      <c r="H7" s="4" t="s">
        <v>259</v>
      </c>
      <c r="I7" s="4" t="s">
        <v>259</v>
      </c>
      <c r="J7" s="4" t="s">
        <v>261</v>
      </c>
      <c r="K7" s="1" t="s">
        <v>21</v>
      </c>
      <c r="L7" s="1"/>
      <c r="M7" s="1"/>
      <c r="N7" s="1" t="s">
        <v>280</v>
      </c>
      <c r="O7" s="1">
        <v>-35</v>
      </c>
      <c r="P7" s="1"/>
      <c r="Q7" s="1"/>
      <c r="R7" s="1">
        <v>-24.026199999999999</v>
      </c>
      <c r="S7" s="1">
        <f>VLOOKUP(G7,[1]Recap_Paiton9_historian_v3!$A$2:$I$65,3,FALSE)</f>
        <v>-12.814951287442099</v>
      </c>
      <c r="T7" s="1">
        <f>VLOOKUP(G7,[1]Recap_Paiton9_historian_v3!$A$2:$I$65,5,FALSE)</f>
        <v>-30.389099999999999</v>
      </c>
      <c r="U7" s="1">
        <f>VLOOKUP(G7,[1]Recap_Paiton9_historian_v3!$A$2:$I$65,9,FALSE)</f>
        <v>30.75</v>
      </c>
      <c r="V7" s="1">
        <f>VLOOKUP(G7,[1]Recap_Paiton9_historian_v3!$A$2:$I$65,4,FALSE)</f>
        <v>10.9300588736214</v>
      </c>
      <c r="W7" s="1" t="b">
        <v>0</v>
      </c>
    </row>
    <row r="8" spans="1:23" x14ac:dyDescent="0.25">
      <c r="A8" s="4">
        <v>7</v>
      </c>
      <c r="B8" s="4" t="s">
        <v>108</v>
      </c>
      <c r="C8" s="4" t="s">
        <v>287</v>
      </c>
      <c r="D8" s="4" t="s">
        <v>130</v>
      </c>
      <c r="E8" s="4" t="s">
        <v>266</v>
      </c>
      <c r="F8" s="4" t="s">
        <v>267</v>
      </c>
      <c r="G8" s="4" t="s">
        <v>268</v>
      </c>
      <c r="H8" s="4" t="s">
        <v>267</v>
      </c>
      <c r="I8" s="4" t="s">
        <v>267</v>
      </c>
      <c r="J8" s="4" t="s">
        <v>269</v>
      </c>
      <c r="K8" s="1" t="s">
        <v>21</v>
      </c>
      <c r="L8" s="1"/>
      <c r="M8" s="1"/>
      <c r="N8" s="1" t="s">
        <v>280</v>
      </c>
      <c r="O8" s="1">
        <v>-35</v>
      </c>
      <c r="P8" s="1"/>
      <c r="Q8" s="1"/>
      <c r="R8" s="1">
        <v>-29.569700000000001</v>
      </c>
      <c r="S8" s="1">
        <f>VLOOKUP(G8,[1]Recap_Paiton9_historian_v3!$A$2:$I$65,3,FALSE)</f>
        <v>-13.9416427860157</v>
      </c>
      <c r="T8" s="1">
        <f>VLOOKUP(G8,[1]Recap_Paiton9_historian_v3!$A$2:$I$65,5,FALSE)</f>
        <v>-32.069099999999999</v>
      </c>
      <c r="U8" s="1">
        <f>VLOOKUP(G8,[1]Recap_Paiton9_historian_v3!$A$2:$I$65,9,FALSE)</f>
        <v>30.75</v>
      </c>
      <c r="V8" s="1">
        <f>VLOOKUP(G8,[1]Recap_Paiton9_historian_v3!$A$2:$I$65,4,FALSE)</f>
        <v>12.075015084865599</v>
      </c>
      <c r="W8" s="1" t="b">
        <v>0</v>
      </c>
    </row>
    <row r="9" spans="1:23" x14ac:dyDescent="0.25">
      <c r="A9" s="4">
        <v>8</v>
      </c>
      <c r="B9" s="4" t="s">
        <v>108</v>
      </c>
      <c r="C9" s="4" t="s">
        <v>287</v>
      </c>
      <c r="D9" s="4" t="s">
        <v>130</v>
      </c>
      <c r="E9" s="4" t="s">
        <v>270</v>
      </c>
      <c r="F9" s="4" t="s">
        <v>271</v>
      </c>
      <c r="G9" s="4" t="s">
        <v>272</v>
      </c>
      <c r="H9" s="4" t="s">
        <v>271</v>
      </c>
      <c r="I9" s="4" t="s">
        <v>271</v>
      </c>
      <c r="J9" s="4" t="s">
        <v>273</v>
      </c>
      <c r="K9" s="1" t="s">
        <v>21</v>
      </c>
      <c r="L9" s="1"/>
      <c r="M9" s="1"/>
      <c r="N9" s="1" t="s">
        <v>280</v>
      </c>
      <c r="O9" s="1">
        <v>-35</v>
      </c>
      <c r="P9" s="1"/>
      <c r="Q9" s="1"/>
      <c r="R9" s="1">
        <v>-28.288</v>
      </c>
      <c r="S9" s="1">
        <f>VLOOKUP(G9,[1]Recap_Paiton9_historian_v3!$A$2:$I$65,3,FALSE)</f>
        <v>-13.9364437319371</v>
      </c>
      <c r="T9" s="1">
        <f>VLOOKUP(G9,[1]Recap_Paiton9_historian_v3!$A$2:$I$65,5,FALSE)</f>
        <v>-33.900199999999998</v>
      </c>
      <c r="U9" s="1">
        <f>VLOOKUP(G9,[1]Recap_Paiton9_historian_v3!$A$2:$I$65,9,FALSE)</f>
        <v>30.75</v>
      </c>
      <c r="V9" s="1">
        <f>VLOOKUP(G9,[1]Recap_Paiton9_historian_v3!$A$2:$I$65,4,FALSE)</f>
        <v>11.4644804420839</v>
      </c>
      <c r="W9" s="1" t="b">
        <v>0</v>
      </c>
    </row>
    <row r="10" spans="1:23" x14ac:dyDescent="0.25">
      <c r="A10" s="4">
        <v>9</v>
      </c>
      <c r="B10" s="4" t="s">
        <v>108</v>
      </c>
      <c r="C10" s="4" t="s">
        <v>287</v>
      </c>
      <c r="D10" s="4" t="s">
        <v>130</v>
      </c>
      <c r="E10" s="4" t="s">
        <v>274</v>
      </c>
      <c r="F10" s="4" t="s">
        <v>275</v>
      </c>
      <c r="G10" s="4" t="s">
        <v>276</v>
      </c>
      <c r="H10" s="4" t="s">
        <v>275</v>
      </c>
      <c r="I10" s="4" t="s">
        <v>275</v>
      </c>
      <c r="J10" s="4" t="s">
        <v>277</v>
      </c>
      <c r="K10" s="1" t="s">
        <v>21</v>
      </c>
      <c r="L10" s="1"/>
      <c r="M10" s="1"/>
      <c r="N10" s="1" t="s">
        <v>280</v>
      </c>
      <c r="O10" s="1">
        <v>-35</v>
      </c>
      <c r="P10" s="1"/>
      <c r="Q10" s="1"/>
      <c r="R10" s="1">
        <v>-27.816500000000001</v>
      </c>
      <c r="S10" s="1">
        <f>VLOOKUP(G10,[1]Recap_Paiton9_historian_v3!$A$2:$I$65,3,FALSE)</f>
        <v>-13.422052574978199</v>
      </c>
      <c r="T10" s="1">
        <f>VLOOKUP(G10,[1]Recap_Paiton9_historian_v3!$A$2:$I$65,5,FALSE)</f>
        <v>-28.6633</v>
      </c>
      <c r="U10" s="1">
        <f>VLOOKUP(G10,[1]Recap_Paiton9_historian_v3!$A$2:$I$65,9,FALSE)</f>
        <v>30.75</v>
      </c>
      <c r="V10" s="1">
        <f>VLOOKUP(G10,[1]Recap_Paiton9_historian_v3!$A$2:$I$65,4,FALSE)</f>
        <v>11.757805242875101</v>
      </c>
      <c r="W10" s="1" t="b">
        <v>0</v>
      </c>
    </row>
    <row r="11" spans="1:23" x14ac:dyDescent="0.25">
      <c r="A11" s="6">
        <v>10</v>
      </c>
      <c r="B11" s="6" t="s">
        <v>20</v>
      </c>
      <c r="C11" s="6" t="s">
        <v>284</v>
      </c>
      <c r="D11" s="6"/>
      <c r="E11" s="6" t="s">
        <v>114</v>
      </c>
      <c r="F11" s="6" t="s">
        <v>115</v>
      </c>
      <c r="G11" s="6" t="s">
        <v>116</v>
      </c>
      <c r="H11" s="6" t="s">
        <v>115</v>
      </c>
      <c r="I11" s="6" t="s">
        <v>115</v>
      </c>
      <c r="J11" s="6" t="s">
        <v>117</v>
      </c>
      <c r="K11" s="1" t="s">
        <v>21</v>
      </c>
      <c r="L11" s="1"/>
      <c r="M11" s="1"/>
      <c r="N11" s="1" t="s">
        <v>22</v>
      </c>
      <c r="O11" s="1"/>
      <c r="P11" s="1"/>
      <c r="Q11" s="1"/>
      <c r="R11" s="1">
        <v>1909.85</v>
      </c>
      <c r="S11" s="1">
        <f>VLOOKUP(G11,[1]Recap_Paiton9_historian_v3!$A$2:$I$65,3,FALSE)</f>
        <v>1487.25988392055</v>
      </c>
      <c r="T11" s="1">
        <f>VLOOKUP(G11,[1]Recap_Paiton9_historian_v3!$A$2:$I$65,5,FALSE)</f>
        <v>0</v>
      </c>
      <c r="U11" s="1">
        <f>VLOOKUP(G11,[1]Recap_Paiton9_historian_v3!$A$2:$I$65,9,FALSE)</f>
        <v>2261.42</v>
      </c>
      <c r="V11" s="1">
        <f>VLOOKUP(G11,[1]Recap_Paiton9_historian_v3!$A$2:$I$65,4,FALSE)</f>
        <v>619.585872802773</v>
      </c>
      <c r="W11" s="1" t="b">
        <v>0</v>
      </c>
    </row>
    <row r="12" spans="1:23" x14ac:dyDescent="0.25">
      <c r="A12" s="1">
        <v>11</v>
      </c>
      <c r="B12" s="1" t="s">
        <v>31</v>
      </c>
      <c r="C12" s="1" t="s">
        <v>227</v>
      </c>
      <c r="D12" s="1" t="s">
        <v>88</v>
      </c>
      <c r="E12" s="1" t="s">
        <v>228</v>
      </c>
      <c r="F12" s="1" t="s">
        <v>229</v>
      </c>
      <c r="G12" s="1" t="s">
        <v>230</v>
      </c>
      <c r="H12" s="1" t="s">
        <v>229</v>
      </c>
      <c r="I12" s="1" t="s">
        <v>229</v>
      </c>
      <c r="J12" s="1" t="s">
        <v>231</v>
      </c>
      <c r="K12" s="1" t="s">
        <v>21</v>
      </c>
      <c r="L12" s="1"/>
      <c r="M12" s="1"/>
      <c r="N12" s="1" t="s">
        <v>43</v>
      </c>
      <c r="O12" s="1"/>
      <c r="P12" s="1"/>
      <c r="Q12" s="1"/>
      <c r="R12" s="1">
        <v>34.562100000000001</v>
      </c>
      <c r="S12" s="1">
        <f>VLOOKUP(G12,[1]Recap_Paiton9_historian_v3!$A$2:$I$65,3,FALSE)</f>
        <v>25.548322123554499</v>
      </c>
      <c r="T12" s="1">
        <f>VLOOKUP(G12,[1]Recap_Paiton9_historian_v3!$A$2:$I$65,5,FALSE)</f>
        <v>-0.379</v>
      </c>
      <c r="U12" s="1">
        <f>VLOOKUP(G12,[1]Recap_Paiton9_historian_v3!$A$2:$I$65,9,FALSE)</f>
        <v>40.70068359375</v>
      </c>
      <c r="V12" s="1">
        <f>VLOOKUP(G12,[1]Recap_Paiton9_historian_v3!$A$2:$I$65,4,FALSE)</f>
        <v>14.001087795057501</v>
      </c>
      <c r="W12" s="1" t="b">
        <v>0</v>
      </c>
    </row>
    <row r="13" spans="1:23" x14ac:dyDescent="0.25">
      <c r="A13" s="1">
        <v>12</v>
      </c>
      <c r="B13" s="1" t="s">
        <v>31</v>
      </c>
      <c r="C13" s="1" t="s">
        <v>232</v>
      </c>
      <c r="D13" s="1" t="s">
        <v>88</v>
      </c>
      <c r="E13" s="1" t="s">
        <v>233</v>
      </c>
      <c r="F13" s="1" t="s">
        <v>234</v>
      </c>
      <c r="G13" s="1" t="s">
        <v>235</v>
      </c>
      <c r="H13" s="1" t="s">
        <v>234</v>
      </c>
      <c r="I13" s="1" t="s">
        <v>234</v>
      </c>
      <c r="J13" s="1" t="s">
        <v>236</v>
      </c>
      <c r="K13" s="1" t="s">
        <v>210</v>
      </c>
      <c r="L13" s="1"/>
      <c r="M13" s="1"/>
      <c r="N13" s="1" t="s">
        <v>279</v>
      </c>
      <c r="O13" s="1"/>
      <c r="P13" s="1"/>
      <c r="Q13" s="1"/>
      <c r="R13" s="1">
        <v>320.08499999999998</v>
      </c>
      <c r="S13" s="1">
        <f>VLOOKUP(G13,[1]Recap_Paiton9_historian_v3!$A$2:$I$65,3,FALSE)</f>
        <v>271.90962940053203</v>
      </c>
      <c r="T13" s="1">
        <f>VLOOKUP(G13,[1]Recap_Paiton9_historian_v3!$A$2:$I$65,5,FALSE)</f>
        <v>26.292200000000001</v>
      </c>
      <c r="U13" s="1">
        <f>VLOOKUP(G13,[1]Recap_Paiton9_historian_v3!$A$2:$I$65,9,FALSE)</f>
        <v>370.63499999999999</v>
      </c>
      <c r="V13" s="1">
        <f>VLOOKUP(G13,[1]Recap_Paiton9_historian_v3!$A$2:$I$65,4,FALSE)</f>
        <v>103.573779388361</v>
      </c>
      <c r="W13" s="1" t="b">
        <v>0</v>
      </c>
    </row>
    <row r="14" spans="1:23" x14ac:dyDescent="0.25">
      <c r="A14" s="1">
        <v>13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35</v>
      </c>
      <c r="I14" s="1" t="s">
        <v>35</v>
      </c>
      <c r="J14" s="1" t="s">
        <v>37</v>
      </c>
      <c r="K14" s="1" t="s">
        <v>21</v>
      </c>
      <c r="L14" s="1">
        <v>0</v>
      </c>
      <c r="M14" s="1">
        <v>2188</v>
      </c>
      <c r="N14" s="1" t="s">
        <v>22</v>
      </c>
      <c r="O14" s="1"/>
      <c r="P14" s="1"/>
      <c r="Q14" s="1"/>
      <c r="R14" s="1">
        <v>1967.86</v>
      </c>
      <c r="S14" s="1">
        <f>VLOOKUP(G14,[1]Recap_Paiton9_historian_v3!$A$2:$I$65,3,FALSE)</f>
        <v>1411.5897457037299</v>
      </c>
      <c r="T14" s="1">
        <f>VLOOKUP(G14,[1]Recap_Paiton9_historian_v3!$A$2:$I$65,5,FALSE)</f>
        <v>0</v>
      </c>
      <c r="U14" s="1">
        <f>VLOOKUP(G14,[1]Recap_Paiton9_historian_v3!$A$2:$I$65,9,FALSE)</f>
        <v>2239.86</v>
      </c>
      <c r="V14" s="1">
        <f>VLOOKUP(G14,[1]Recap_Paiton9_historian_v3!$A$2:$I$65,4,FALSE)</f>
        <v>767.70851818250901</v>
      </c>
      <c r="W14" s="1" t="b">
        <v>0</v>
      </c>
    </row>
    <row r="15" spans="1:23" x14ac:dyDescent="0.25">
      <c r="A15" s="1">
        <v>14</v>
      </c>
      <c r="B15" s="1" t="s">
        <v>31</v>
      </c>
      <c r="C15" s="1" t="s">
        <v>38</v>
      </c>
      <c r="D15" s="1" t="s">
        <v>33</v>
      </c>
      <c r="E15" s="1" t="s">
        <v>39</v>
      </c>
      <c r="F15" s="1" t="s">
        <v>40</v>
      </c>
      <c r="G15" s="1" t="s">
        <v>41</v>
      </c>
      <c r="H15" s="1" t="s">
        <v>40</v>
      </c>
      <c r="I15" s="1" t="s">
        <v>40</v>
      </c>
      <c r="J15" s="1" t="s">
        <v>42</v>
      </c>
      <c r="K15" s="1" t="s">
        <v>21</v>
      </c>
      <c r="L15" s="1">
        <v>0</v>
      </c>
      <c r="M15" s="1">
        <v>250</v>
      </c>
      <c r="N15" s="1" t="s">
        <v>43</v>
      </c>
      <c r="O15" s="1"/>
      <c r="P15" s="1"/>
      <c r="Q15" s="1"/>
      <c r="R15" s="1">
        <v>187.87799999999999</v>
      </c>
      <c r="S15" s="1">
        <f>VLOOKUP(G15,[1]Recap_Paiton9_historian_v3!$A$2:$I$65,3,FALSE)</f>
        <v>139.18359894713799</v>
      </c>
      <c r="T15" s="1">
        <f>VLOOKUP(G15,[1]Recap_Paiton9_historian_v3!$A$2:$I$65,5,FALSE)</f>
        <v>-6.2899999999999998E-2</v>
      </c>
      <c r="U15" s="1">
        <f>VLOOKUP(G15,[1]Recap_Paiton9_historian_v3!$A$2:$I$65,9,FALSE)</f>
        <v>249.523</v>
      </c>
      <c r="V15" s="1">
        <f>VLOOKUP(G15,[1]Recap_Paiton9_historian_v3!$A$2:$I$65,4,FALSE)</f>
        <v>71.772375014494301</v>
      </c>
      <c r="W15" s="1" t="b">
        <v>0</v>
      </c>
    </row>
    <row r="16" spans="1:23" x14ac:dyDescent="0.25">
      <c r="A16" s="1">
        <v>15</v>
      </c>
      <c r="B16" s="1" t="s">
        <v>31</v>
      </c>
      <c r="C16" s="1" t="s">
        <v>44</v>
      </c>
      <c r="D16" s="1" t="s">
        <v>33</v>
      </c>
      <c r="E16" s="1" t="s">
        <v>45</v>
      </c>
      <c r="F16" s="1" t="s">
        <v>46</v>
      </c>
      <c r="G16" s="1" t="s">
        <v>47</v>
      </c>
      <c r="H16" s="1" t="s">
        <v>46</v>
      </c>
      <c r="I16" s="1" t="s">
        <v>46</v>
      </c>
      <c r="J16" s="1" t="s">
        <v>48</v>
      </c>
      <c r="K16" s="1" t="s">
        <v>49</v>
      </c>
      <c r="L16" s="1">
        <v>0</v>
      </c>
      <c r="M16" s="1">
        <v>500</v>
      </c>
      <c r="N16" s="1" t="s">
        <v>279</v>
      </c>
      <c r="O16" s="1"/>
      <c r="P16" s="1"/>
      <c r="Q16" s="1"/>
      <c r="R16" s="1">
        <v>265.20100000000002</v>
      </c>
      <c r="S16" s="1">
        <f>VLOOKUP(G16,[1]Recap_Paiton9_historian_v3!$A$2:$I$65,3,FALSE)</f>
        <v>216.16544180883901</v>
      </c>
      <c r="T16" s="1">
        <f>VLOOKUP(G16,[1]Recap_Paiton9_historian_v3!$A$2:$I$65,5,FALSE)</f>
        <v>25.966799999999999</v>
      </c>
      <c r="U16" s="1">
        <f>VLOOKUP(G16,[1]Recap_Paiton9_historian_v3!$A$2:$I$65,9,FALSE)</f>
        <v>276.34199999999998</v>
      </c>
      <c r="V16" s="1">
        <f>VLOOKUP(G16,[1]Recap_Paiton9_historian_v3!$A$2:$I$65,4,FALSE)</f>
        <v>90.816029808014406</v>
      </c>
      <c r="W16" s="1" t="b">
        <v>0</v>
      </c>
    </row>
    <row r="17" spans="1:23" x14ac:dyDescent="0.25">
      <c r="A17" s="1">
        <v>16</v>
      </c>
      <c r="B17" s="1" t="s">
        <v>31</v>
      </c>
      <c r="C17" s="1" t="s">
        <v>216</v>
      </c>
      <c r="D17" s="1"/>
      <c r="E17" s="1" t="s">
        <v>217</v>
      </c>
      <c r="F17" s="1" t="s">
        <v>218</v>
      </c>
      <c r="G17" s="1" t="s">
        <v>219</v>
      </c>
      <c r="H17" s="1" t="s">
        <v>218</v>
      </c>
      <c r="I17" s="1" t="s">
        <v>218</v>
      </c>
      <c r="J17" s="1" t="s">
        <v>220</v>
      </c>
      <c r="K17" s="1" t="s">
        <v>21</v>
      </c>
      <c r="L17" s="1">
        <v>0</v>
      </c>
      <c r="M17" s="1"/>
      <c r="N17" s="1" t="s">
        <v>43</v>
      </c>
      <c r="O17" s="1"/>
      <c r="P17" s="1"/>
      <c r="Q17" s="1"/>
      <c r="R17" s="1">
        <v>3.2603</v>
      </c>
      <c r="S17" s="1">
        <f>VLOOKUP(G17,[1]Recap_Paiton9_historian_v3!$A$2:$I$65,3,FALSE)</f>
        <v>2.4282214492428098</v>
      </c>
      <c r="T17" s="1">
        <f>VLOOKUP(G17,[1]Recap_Paiton9_historian_v3!$A$2:$I$65,5,FALSE)</f>
        <v>-2.5600000000000001E-2</v>
      </c>
      <c r="U17" s="1">
        <f>VLOOKUP(G17,[1]Recap_Paiton9_historian_v3!$A$2:$I$65,9,FALSE)</f>
        <v>4.1959</v>
      </c>
      <c r="V17" s="1">
        <f>VLOOKUP(G17,[1]Recap_Paiton9_historian_v3!$A$2:$I$65,4,FALSE)</f>
        <v>1.29346764602348</v>
      </c>
      <c r="W17" s="1" t="b">
        <v>0</v>
      </c>
    </row>
    <row r="18" spans="1:23" x14ac:dyDescent="0.25">
      <c r="A18" s="1">
        <v>17</v>
      </c>
      <c r="B18" s="1" t="s">
        <v>31</v>
      </c>
      <c r="C18" s="1" t="s">
        <v>221</v>
      </c>
      <c r="D18" s="1" t="s">
        <v>222</v>
      </c>
      <c r="E18" s="1" t="s">
        <v>223</v>
      </c>
      <c r="F18" s="1" t="s">
        <v>224</v>
      </c>
      <c r="G18" s="1" t="s">
        <v>225</v>
      </c>
      <c r="H18" s="1" t="s">
        <v>224</v>
      </c>
      <c r="I18" s="1" t="s">
        <v>224</v>
      </c>
      <c r="J18" s="1" t="s">
        <v>226</v>
      </c>
      <c r="K18" s="1" t="s">
        <v>210</v>
      </c>
      <c r="L18" s="1"/>
      <c r="M18" s="1"/>
      <c r="N18" s="1" t="s">
        <v>279</v>
      </c>
      <c r="O18" s="1"/>
      <c r="P18" s="1"/>
      <c r="Q18" s="1"/>
      <c r="R18" s="1">
        <v>538.11699999999996</v>
      </c>
      <c r="S18" s="1">
        <f>VLOOKUP(G18,[1]Recap_Paiton9_historian_v3!$A$2:$I$65,3,FALSE)</f>
        <v>467.47927293403899</v>
      </c>
      <c r="T18" s="1">
        <f>VLOOKUP(G18,[1]Recap_Paiton9_historian_v3!$A$2:$I$65,5,FALSE)</f>
        <v>27.681100000000001</v>
      </c>
      <c r="U18" s="1">
        <f>VLOOKUP(G18,[1]Recap_Paiton9_historian_v3!$A$2:$I$65,9,FALSE)</f>
        <v>557.10299999999995</v>
      </c>
      <c r="V18" s="1">
        <f>VLOOKUP(G18,[1]Recap_Paiton9_historian_v3!$A$2:$I$65,4,FALSE)</f>
        <v>148.41561413580399</v>
      </c>
      <c r="W18" s="1" t="b">
        <v>0</v>
      </c>
    </row>
    <row r="19" spans="1:23" x14ac:dyDescent="0.25">
      <c r="A19" s="1">
        <v>18</v>
      </c>
      <c r="B19" s="1" t="s">
        <v>31</v>
      </c>
      <c r="C19" s="1" t="s">
        <v>193</v>
      </c>
      <c r="D19" s="1"/>
      <c r="E19" s="1" t="s">
        <v>194</v>
      </c>
      <c r="F19" s="1" t="s">
        <v>195</v>
      </c>
      <c r="G19" s="1" t="s">
        <v>196</v>
      </c>
      <c r="H19" s="1" t="s">
        <v>195</v>
      </c>
      <c r="I19" s="1" t="s">
        <v>195</v>
      </c>
      <c r="J19" s="1" t="s">
        <v>197</v>
      </c>
      <c r="K19" s="1" t="s">
        <v>21</v>
      </c>
      <c r="L19" s="1"/>
      <c r="M19" s="1"/>
      <c r="N19" s="1" t="s">
        <v>22</v>
      </c>
      <c r="O19" s="1"/>
      <c r="P19" s="1"/>
      <c r="Q19" s="1"/>
      <c r="R19" s="1">
        <v>1942.62</v>
      </c>
      <c r="S19" s="1">
        <f>VLOOKUP(G19,[1]Recap_Paiton9_historian_v3!$A$2:$I$65,3,FALSE)</f>
        <v>1422.7315536537301</v>
      </c>
      <c r="T19" s="1">
        <f>VLOOKUP(G19,[1]Recap_Paiton9_historian_v3!$A$2:$I$65,5,FALSE)</f>
        <v>17.267050000000001</v>
      </c>
      <c r="U19" s="1">
        <f>VLOOKUP(G19,[1]Recap_Paiton9_historian_v3!$A$2:$I$65,9,FALSE)</f>
        <v>2251.3829999999998</v>
      </c>
      <c r="V19" s="1">
        <f>VLOOKUP(G19,[1]Recap_Paiton9_historian_v3!$A$2:$I$65,4,FALSE)</f>
        <v>737.11763696332298</v>
      </c>
      <c r="W19" s="1" t="b">
        <v>0</v>
      </c>
    </row>
    <row r="20" spans="1:23" x14ac:dyDescent="0.25">
      <c r="A20" s="1">
        <v>19</v>
      </c>
      <c r="B20" s="1" t="s">
        <v>31</v>
      </c>
      <c r="C20" s="1" t="s">
        <v>211</v>
      </c>
      <c r="D20" s="1"/>
      <c r="E20" s="1" t="s">
        <v>212</v>
      </c>
      <c r="F20" s="1" t="s">
        <v>213</v>
      </c>
      <c r="G20" s="1" t="s">
        <v>214</v>
      </c>
      <c r="H20" s="1" t="s">
        <v>213</v>
      </c>
      <c r="I20" s="1" t="s">
        <v>213</v>
      </c>
      <c r="J20" s="1" t="s">
        <v>215</v>
      </c>
      <c r="K20" s="1" t="s">
        <v>21</v>
      </c>
      <c r="L20" s="1"/>
      <c r="M20" s="1"/>
      <c r="N20" s="1" t="s">
        <v>43</v>
      </c>
      <c r="O20" s="1"/>
      <c r="P20" s="1"/>
      <c r="Q20" s="1"/>
      <c r="R20" s="1">
        <v>166.77500000000001</v>
      </c>
      <c r="S20" s="1">
        <f>VLOOKUP(G20,[1]Recap_Paiton9_historian_v3!$A$2:$I$65,3,FALSE)</f>
        <v>125.54584735966201</v>
      </c>
      <c r="T20" s="1">
        <f>VLOOKUP(G20,[1]Recap_Paiton9_historian_v3!$A$2:$I$65,5,FALSE)</f>
        <v>-0.42980000000000002</v>
      </c>
      <c r="U20" s="1">
        <f>VLOOKUP(G20,[1]Recap_Paiton9_historian_v3!$A$2:$I$65,9,FALSE)</f>
        <v>178.352</v>
      </c>
      <c r="V20" s="1">
        <f>VLOOKUP(G20,[1]Recap_Paiton9_historian_v3!$A$2:$I$65,4,FALSE)</f>
        <v>63.597038835560802</v>
      </c>
      <c r="W20" s="1" t="b">
        <v>0</v>
      </c>
    </row>
    <row r="21" spans="1:23" x14ac:dyDescent="0.25">
      <c r="A21" s="1">
        <v>20</v>
      </c>
      <c r="B21" s="1" t="s">
        <v>31</v>
      </c>
      <c r="C21" s="1" t="s">
        <v>204</v>
      </c>
      <c r="D21" s="1" t="s">
        <v>205</v>
      </c>
      <c r="E21" s="1" t="s">
        <v>206</v>
      </c>
      <c r="F21" s="1" t="s">
        <v>207</v>
      </c>
      <c r="G21" s="1" t="s">
        <v>208</v>
      </c>
      <c r="H21" s="1" t="s">
        <v>207</v>
      </c>
      <c r="I21" s="1" t="s">
        <v>207</v>
      </c>
      <c r="J21" s="1" t="s">
        <v>209</v>
      </c>
      <c r="K21" s="1" t="s">
        <v>210</v>
      </c>
      <c r="L21" s="1">
        <v>0</v>
      </c>
      <c r="M21" s="1">
        <v>1000</v>
      </c>
      <c r="N21" s="1" t="s">
        <v>279</v>
      </c>
      <c r="O21" s="1"/>
      <c r="P21" s="1"/>
      <c r="Q21" s="1"/>
      <c r="R21" s="1">
        <v>534.49599999999998</v>
      </c>
      <c r="S21" s="1">
        <f>VLOOKUP(G21,[1]Recap_Paiton9_historian_v3!$A$2:$I$65,3,FALSE)</f>
        <v>453.51323862877899</v>
      </c>
      <c r="T21" s="1">
        <f>VLOOKUP(G21,[1]Recap_Paiton9_historian_v3!$A$2:$I$65,5,FALSE)</f>
        <v>27.8064</v>
      </c>
      <c r="U21" s="1">
        <f>VLOOKUP(G21,[1]Recap_Paiton9_historian_v3!$A$2:$I$65,9,FALSE)</f>
        <v>560.53704833984295</v>
      </c>
      <c r="V21" s="1">
        <f>VLOOKUP(G21,[1]Recap_Paiton9_historian_v3!$A$2:$I$65,4,FALSE)</f>
        <v>164.99773867941201</v>
      </c>
      <c r="W21" s="1" t="b">
        <v>0</v>
      </c>
    </row>
    <row r="22" spans="1:23" x14ac:dyDescent="0.25">
      <c r="A22" s="9">
        <v>21</v>
      </c>
      <c r="B22" s="9" t="s">
        <v>31</v>
      </c>
      <c r="C22" s="9" t="s">
        <v>87</v>
      </c>
      <c r="D22" s="9" t="s">
        <v>88</v>
      </c>
      <c r="E22" s="9" t="s">
        <v>89</v>
      </c>
      <c r="F22" s="9" t="s">
        <v>90</v>
      </c>
      <c r="G22" s="9" t="s">
        <v>91</v>
      </c>
      <c r="H22" s="9" t="s">
        <v>90</v>
      </c>
      <c r="I22" s="9" t="s">
        <v>92</v>
      </c>
      <c r="J22" s="9" t="s">
        <v>93</v>
      </c>
      <c r="K22" s="1" t="s">
        <v>21</v>
      </c>
      <c r="L22" s="1">
        <v>0</v>
      </c>
      <c r="M22" s="1">
        <v>70</v>
      </c>
      <c r="N22" s="1" t="s">
        <v>22</v>
      </c>
      <c r="O22" s="1"/>
      <c r="P22" s="1"/>
      <c r="Q22" s="1"/>
      <c r="R22" s="1">
        <v>23.999700000000001</v>
      </c>
      <c r="S22" s="1">
        <f>VLOOKUP(G22,[1]Recap_Paiton9_historian_v3!$A$2:$I$65,3,FALSE)</f>
        <v>14.359212108056999</v>
      </c>
      <c r="T22" s="1">
        <f>VLOOKUP(G22,[1]Recap_Paiton9_historian_v3!$A$2:$I$65,5,FALSE)</f>
        <v>0</v>
      </c>
      <c r="U22" s="1">
        <f>VLOOKUP(G22,[1]Recap_Paiton9_historian_v3!$A$2:$I$65,9,FALSE)</f>
        <v>61.2376</v>
      </c>
      <c r="V22" s="1">
        <f>VLOOKUP(G22,[1]Recap_Paiton9_historian_v3!$A$2:$I$65,4,FALSE)</f>
        <v>11.0587833012774</v>
      </c>
      <c r="W22" s="1" t="b">
        <v>0</v>
      </c>
    </row>
    <row r="23" spans="1:23" x14ac:dyDescent="0.25">
      <c r="A23" s="9">
        <v>22</v>
      </c>
      <c r="B23" s="9" t="s">
        <v>31</v>
      </c>
      <c r="C23" s="9" t="s">
        <v>87</v>
      </c>
      <c r="D23" s="9" t="s">
        <v>88</v>
      </c>
      <c r="E23" s="9" t="s">
        <v>94</v>
      </c>
      <c r="F23" s="9" t="s">
        <v>95</v>
      </c>
      <c r="G23" s="9" t="s">
        <v>96</v>
      </c>
      <c r="H23" s="9" t="s">
        <v>95</v>
      </c>
      <c r="I23" s="9" t="s">
        <v>97</v>
      </c>
      <c r="J23" s="9" t="s">
        <v>98</v>
      </c>
      <c r="K23" s="1" t="s">
        <v>21</v>
      </c>
      <c r="L23" s="1">
        <v>0</v>
      </c>
      <c r="M23" s="1">
        <v>200</v>
      </c>
      <c r="N23" s="1" t="s">
        <v>22</v>
      </c>
      <c r="O23" s="1"/>
      <c r="P23" s="1"/>
      <c r="Q23" s="1"/>
      <c r="R23" s="1">
        <v>28.171399999999998</v>
      </c>
      <c r="S23" s="1">
        <f>VLOOKUP(G23,[1]Recap_Paiton9_historian_v3!$A$2:$I$65,3,FALSE)</f>
        <v>14.8574148471103</v>
      </c>
      <c r="T23" s="1">
        <f>VLOOKUP(G23,[1]Recap_Paiton9_historian_v3!$A$2:$I$65,5,FALSE)</f>
        <v>0</v>
      </c>
      <c r="U23" s="1">
        <f>VLOOKUP(G23,[1]Recap_Paiton9_historian_v3!$A$2:$I$65,9,FALSE)</f>
        <v>70.911799999999999</v>
      </c>
      <c r="V23" s="1">
        <f>VLOOKUP(G23,[1]Recap_Paiton9_historian_v3!$A$2:$I$65,4,FALSE)</f>
        <v>12.489298197629701</v>
      </c>
      <c r="W23" s="1" t="b">
        <v>0</v>
      </c>
    </row>
    <row r="24" spans="1:23" x14ac:dyDescent="0.25">
      <c r="A24" s="1">
        <v>23</v>
      </c>
      <c r="B24" s="1" t="s">
        <v>31</v>
      </c>
      <c r="C24" s="1" t="s">
        <v>99</v>
      </c>
      <c r="D24" s="1" t="s">
        <v>88</v>
      </c>
      <c r="E24" s="1" t="s">
        <v>100</v>
      </c>
      <c r="F24" s="1" t="s">
        <v>101</v>
      </c>
      <c r="G24" s="1" t="s">
        <v>102</v>
      </c>
      <c r="H24" s="1" t="s">
        <v>101</v>
      </c>
      <c r="I24" s="1" t="s">
        <v>101</v>
      </c>
      <c r="J24" s="1" t="s">
        <v>103</v>
      </c>
      <c r="K24" s="1" t="s">
        <v>49</v>
      </c>
      <c r="L24" s="1">
        <v>0</v>
      </c>
      <c r="M24" s="1">
        <v>500</v>
      </c>
      <c r="N24" s="1" t="s">
        <v>279</v>
      </c>
      <c r="O24" s="1"/>
      <c r="P24" s="1"/>
      <c r="Q24" s="1"/>
      <c r="R24" s="1">
        <v>178.267</v>
      </c>
      <c r="S24" s="1">
        <f>VLOOKUP(G24,[1]Recap_Paiton9_historian_v3!$A$2:$I$65,3,FALSE)</f>
        <v>143.15058008407601</v>
      </c>
      <c r="T24" s="1">
        <f>VLOOKUP(G24,[1]Recap_Paiton9_historian_v3!$A$2:$I$65,5,FALSE)</f>
        <v>26.596399999999999</v>
      </c>
      <c r="U24" s="1">
        <f>VLOOKUP(G24,[1]Recap_Paiton9_historian_v3!$A$2:$I$65,9,FALSE)</f>
        <v>188.441</v>
      </c>
      <c r="V24" s="1">
        <f>VLOOKUP(G24,[1]Recap_Paiton9_historian_v3!$A$2:$I$65,4,FALSE)</f>
        <v>57.531987234620402</v>
      </c>
      <c r="W24" s="1" t="b">
        <v>0</v>
      </c>
    </row>
    <row r="25" spans="1:23" x14ac:dyDescent="0.25">
      <c r="A25" s="10">
        <v>24</v>
      </c>
      <c r="B25" s="10" t="s">
        <v>31</v>
      </c>
      <c r="C25" s="10" t="s">
        <v>50</v>
      </c>
      <c r="D25" s="10" t="s">
        <v>33</v>
      </c>
      <c r="E25" s="10" t="s">
        <v>51</v>
      </c>
      <c r="F25" s="10" t="s">
        <v>52</v>
      </c>
      <c r="G25" s="10" t="s">
        <v>53</v>
      </c>
      <c r="H25" s="10" t="s">
        <v>52</v>
      </c>
      <c r="I25" s="10" t="s">
        <v>54</v>
      </c>
      <c r="J25" s="10" t="s">
        <v>55</v>
      </c>
      <c r="K25" s="1" t="s">
        <v>21</v>
      </c>
      <c r="L25" s="1">
        <v>0</v>
      </c>
      <c r="M25" s="1">
        <v>60</v>
      </c>
      <c r="N25" s="1" t="s">
        <v>22</v>
      </c>
      <c r="O25" s="1"/>
      <c r="P25" s="1"/>
      <c r="Q25" s="1"/>
      <c r="R25" s="1">
        <v>35.4878</v>
      </c>
      <c r="S25" s="1">
        <f>VLOOKUP(G25,[1]Recap_Paiton9_historian_v3!$A$2:$I$65,3,FALSE)</f>
        <v>31.305688511472301</v>
      </c>
      <c r="T25" s="1">
        <f>VLOOKUP(G25,[1]Recap_Paiton9_historian_v3!$A$2:$I$65,5,FALSE)</f>
        <v>0</v>
      </c>
      <c r="U25" s="1">
        <f>VLOOKUP(G25,[1]Recap_Paiton9_historian_v3!$A$2:$I$65,9,FALSE)</f>
        <v>135.73699999999999</v>
      </c>
      <c r="V25" s="1">
        <f>VLOOKUP(G25,[1]Recap_Paiton9_historian_v3!$A$2:$I$65,4,FALSE)</f>
        <v>21.322784632148</v>
      </c>
      <c r="W25" s="1" t="b">
        <v>0</v>
      </c>
    </row>
    <row r="26" spans="1:23" x14ac:dyDescent="0.25">
      <c r="A26" s="10">
        <v>25</v>
      </c>
      <c r="B26" s="10" t="s">
        <v>31</v>
      </c>
      <c r="C26" s="10" t="s">
        <v>50</v>
      </c>
      <c r="D26" s="10" t="s">
        <v>33</v>
      </c>
      <c r="E26" s="10" t="s">
        <v>56</v>
      </c>
      <c r="F26" s="10" t="s">
        <v>57</v>
      </c>
      <c r="G26" s="10" t="s">
        <v>58</v>
      </c>
      <c r="H26" s="10" t="s">
        <v>57</v>
      </c>
      <c r="I26" s="10" t="s">
        <v>59</v>
      </c>
      <c r="J26" s="10" t="s">
        <v>60</v>
      </c>
      <c r="K26" s="1" t="s">
        <v>21</v>
      </c>
      <c r="L26" s="1">
        <v>0</v>
      </c>
      <c r="M26" s="1">
        <v>60</v>
      </c>
      <c r="N26" s="1" t="s">
        <v>22</v>
      </c>
      <c r="O26" s="1"/>
      <c r="P26" s="1"/>
      <c r="Q26" s="1"/>
      <c r="R26" s="1">
        <v>9.3818000000000001</v>
      </c>
      <c r="S26" s="1">
        <f>VLOOKUP(G26,[1]Recap_Paiton9_historian_v3!$A$2:$I$65,3,FALSE)</f>
        <v>12.953928607225301</v>
      </c>
      <c r="T26" s="1">
        <f>VLOOKUP(G26,[1]Recap_Paiton9_historian_v3!$A$2:$I$65,5,FALSE)</f>
        <v>0</v>
      </c>
      <c r="U26" s="1">
        <f>VLOOKUP(G26,[1]Recap_Paiton9_historian_v3!$A$2:$I$65,9,FALSE)</f>
        <v>135.84100000000001</v>
      </c>
      <c r="V26" s="1">
        <f>VLOOKUP(G26,[1]Recap_Paiton9_historian_v3!$A$2:$I$65,4,FALSE)</f>
        <v>17.241808961352099</v>
      </c>
      <c r="W26" s="1" t="b">
        <v>0</v>
      </c>
    </row>
    <row r="27" spans="1:23" x14ac:dyDescent="0.25">
      <c r="A27" s="10">
        <v>26</v>
      </c>
      <c r="B27" s="10" t="s">
        <v>31</v>
      </c>
      <c r="C27" s="10" t="s">
        <v>50</v>
      </c>
      <c r="D27" s="10" t="s">
        <v>33</v>
      </c>
      <c r="E27" s="10" t="s">
        <v>69</v>
      </c>
      <c r="F27" s="10" t="s">
        <v>70</v>
      </c>
      <c r="G27" s="10" t="s">
        <v>71</v>
      </c>
      <c r="H27" s="10" t="s">
        <v>70</v>
      </c>
      <c r="I27" s="10" t="s">
        <v>72</v>
      </c>
      <c r="J27" s="10" t="s">
        <v>73</v>
      </c>
      <c r="K27" s="1" t="s">
        <v>21</v>
      </c>
      <c r="L27" s="1">
        <v>0</v>
      </c>
      <c r="M27" s="1">
        <v>120</v>
      </c>
      <c r="N27" s="1" t="s">
        <v>22</v>
      </c>
      <c r="O27" s="1"/>
      <c r="P27" s="1"/>
      <c r="Q27" s="1"/>
      <c r="R27" s="1">
        <v>5.516</v>
      </c>
      <c r="S27" s="1">
        <f>VLOOKUP(G27,[1]Recap_Paiton9_historian_v3!$A$2:$I$65,3,FALSE)</f>
        <v>4.1130170521988099</v>
      </c>
      <c r="T27" s="1">
        <f>VLOOKUP(G27,[1]Recap_Paiton9_historian_v3!$A$2:$I$65,5,FALSE)</f>
        <v>0</v>
      </c>
      <c r="U27" s="1">
        <f>VLOOKUP(G27,[1]Recap_Paiton9_historian_v3!$A$2:$I$65,9,FALSE)</f>
        <v>71.085099999999997</v>
      </c>
      <c r="V27" s="1">
        <f>VLOOKUP(G27,[1]Recap_Paiton9_historian_v3!$A$2:$I$65,4,FALSE)</f>
        <v>4.8739538982314299</v>
      </c>
      <c r="W27" s="1" t="b">
        <v>0</v>
      </c>
    </row>
    <row r="28" spans="1:23" x14ac:dyDescent="0.25">
      <c r="A28" s="10">
        <v>27</v>
      </c>
      <c r="B28" s="10" t="s">
        <v>31</v>
      </c>
      <c r="C28" s="10" t="s">
        <v>50</v>
      </c>
      <c r="D28" s="10" t="s">
        <v>33</v>
      </c>
      <c r="E28" s="10" t="s">
        <v>74</v>
      </c>
      <c r="F28" s="10" t="s">
        <v>75</v>
      </c>
      <c r="G28" s="10" t="s">
        <v>76</v>
      </c>
      <c r="H28" s="10" t="s">
        <v>75</v>
      </c>
      <c r="I28" s="10" t="s">
        <v>77</v>
      </c>
      <c r="J28" s="10" t="s">
        <v>78</v>
      </c>
      <c r="K28" s="1" t="s">
        <v>21</v>
      </c>
      <c r="L28" s="1">
        <v>0</v>
      </c>
      <c r="M28" s="1">
        <v>120</v>
      </c>
      <c r="N28" s="1" t="s">
        <v>22</v>
      </c>
      <c r="O28" s="1"/>
      <c r="P28" s="1"/>
      <c r="Q28" s="1"/>
      <c r="R28" s="1">
        <v>3.4384999999999999</v>
      </c>
      <c r="S28" s="1">
        <f>VLOOKUP(G28,[1]Recap_Paiton9_historian_v3!$A$2:$I$65,3,FALSE)</f>
        <v>1.64707378868614</v>
      </c>
      <c r="T28" s="1">
        <f>VLOOKUP(G28,[1]Recap_Paiton9_historian_v3!$A$2:$I$65,5,FALSE)</f>
        <v>0</v>
      </c>
      <c r="U28" s="1">
        <f>VLOOKUP(G28,[1]Recap_Paiton9_historian_v3!$A$2:$I$65,9,FALSE)</f>
        <v>71.090400000000002</v>
      </c>
      <c r="V28" s="1">
        <f>VLOOKUP(G28,[1]Recap_Paiton9_historian_v3!$A$2:$I$65,4,FALSE)</f>
        <v>3.8609859313074399</v>
      </c>
      <c r="W28" s="1" t="b">
        <v>0</v>
      </c>
    </row>
    <row r="29" spans="1:23" x14ac:dyDescent="0.25">
      <c r="A29" s="4">
        <v>28</v>
      </c>
      <c r="B29" s="4" t="s">
        <v>31</v>
      </c>
      <c r="C29" s="4" t="s">
        <v>323</v>
      </c>
      <c r="D29" s="4" t="s">
        <v>33</v>
      </c>
      <c r="E29" s="4" t="s">
        <v>61</v>
      </c>
      <c r="F29" s="4" t="s">
        <v>62</v>
      </c>
      <c r="G29" s="4" t="s">
        <v>63</v>
      </c>
      <c r="H29" s="4" t="s">
        <v>62</v>
      </c>
      <c r="I29" s="4" t="s">
        <v>62</v>
      </c>
      <c r="J29" s="4" t="s">
        <v>64</v>
      </c>
      <c r="K29" s="1" t="s">
        <v>49</v>
      </c>
      <c r="L29" s="1">
        <v>0</v>
      </c>
      <c r="M29" s="1">
        <v>500</v>
      </c>
      <c r="N29" s="1" t="s">
        <v>279</v>
      </c>
      <c r="O29" s="1"/>
      <c r="P29" s="1"/>
      <c r="Q29" s="1"/>
      <c r="R29" s="1">
        <v>179.059</v>
      </c>
      <c r="S29" s="1">
        <f>VLOOKUP(G29,[1]Recap_Paiton9_historian_v3!$A$2:$I$65,3,FALSE)</f>
        <v>143.62293863805499</v>
      </c>
      <c r="T29" s="1">
        <f>VLOOKUP(G29,[1]Recap_Paiton9_historian_v3!$A$2:$I$65,5,FALSE)</f>
        <v>21.436800000000002</v>
      </c>
      <c r="U29" s="1">
        <f>VLOOKUP(G29,[1]Recap_Paiton9_historian_v3!$A$2:$I$65,9,FALSE)</f>
        <v>407.61900000000003</v>
      </c>
      <c r="V29" s="1">
        <f>VLOOKUP(G29,[1]Recap_Paiton9_historian_v3!$A$2:$I$65,4,FALSE)</f>
        <v>58.237968314089201</v>
      </c>
      <c r="W29" s="1" t="b">
        <v>0</v>
      </c>
    </row>
    <row r="30" spans="1:23" x14ac:dyDescent="0.25">
      <c r="A30" s="4">
        <v>29</v>
      </c>
      <c r="B30" s="4" t="s">
        <v>31</v>
      </c>
      <c r="C30" s="4" t="s">
        <v>323</v>
      </c>
      <c r="D30" s="4" t="s">
        <v>33</v>
      </c>
      <c r="E30" s="4" t="s">
        <v>65</v>
      </c>
      <c r="F30" s="4" t="s">
        <v>66</v>
      </c>
      <c r="G30" s="4" t="s">
        <v>67</v>
      </c>
      <c r="H30" s="4" t="s">
        <v>66</v>
      </c>
      <c r="I30" s="4" t="s">
        <v>66</v>
      </c>
      <c r="J30" s="4" t="s">
        <v>68</v>
      </c>
      <c r="K30" s="1" t="s">
        <v>49</v>
      </c>
      <c r="L30" s="1">
        <v>0</v>
      </c>
      <c r="M30" s="1">
        <v>500</v>
      </c>
      <c r="N30" s="1" t="s">
        <v>279</v>
      </c>
      <c r="O30" s="1"/>
      <c r="P30" s="1"/>
      <c r="Q30" s="1"/>
      <c r="R30" s="1">
        <v>178.66300000000001</v>
      </c>
      <c r="S30" s="1">
        <f>VLOOKUP(G30,[1]Recap_Paiton9_historian_v3!$A$2:$I$65,3,FALSE)</f>
        <v>142.81641014461599</v>
      </c>
      <c r="T30" s="1">
        <f>VLOOKUP(G30,[1]Recap_Paiton9_historian_v3!$A$2:$I$65,5,FALSE)</f>
        <v>26.7224</v>
      </c>
      <c r="U30" s="1">
        <f>VLOOKUP(G30,[1]Recap_Paiton9_historian_v3!$A$2:$I$65,9,FALSE)</f>
        <v>573.02099999999996</v>
      </c>
      <c r="V30" s="1">
        <f>VLOOKUP(G30,[1]Recap_Paiton9_historian_v3!$A$2:$I$65,4,FALSE)</f>
        <v>57.576424469926003</v>
      </c>
      <c r="W30" s="1" t="b">
        <v>0</v>
      </c>
    </row>
    <row r="31" spans="1:23" x14ac:dyDescent="0.25">
      <c r="A31" s="4">
        <v>30</v>
      </c>
      <c r="B31" s="4" t="s">
        <v>31</v>
      </c>
      <c r="C31" s="4" t="s">
        <v>324</v>
      </c>
      <c r="D31" s="4" t="s">
        <v>33</v>
      </c>
      <c r="E31" s="4" t="s">
        <v>79</v>
      </c>
      <c r="F31" s="4" t="s">
        <v>80</v>
      </c>
      <c r="G31" s="4" t="s">
        <v>81</v>
      </c>
      <c r="H31" s="4" t="s">
        <v>80</v>
      </c>
      <c r="I31" s="4" t="s">
        <v>80</v>
      </c>
      <c r="J31" s="4" t="s">
        <v>82</v>
      </c>
      <c r="K31" s="1" t="s">
        <v>49</v>
      </c>
      <c r="L31" s="1">
        <v>0</v>
      </c>
      <c r="M31" s="1">
        <v>500</v>
      </c>
      <c r="N31" s="1" t="s">
        <v>279</v>
      </c>
      <c r="O31" s="1"/>
      <c r="P31" s="1"/>
      <c r="Q31" s="1"/>
      <c r="R31" s="1">
        <v>177.21199999999999</v>
      </c>
      <c r="S31" s="1">
        <f>VLOOKUP(G31,[1]Recap_Paiton9_historian_v3!$A$2:$I$65,3,FALSE)</f>
        <v>140.06003523512601</v>
      </c>
      <c r="T31" s="1">
        <f>VLOOKUP(G31,[1]Recap_Paiton9_historian_v3!$A$2:$I$65,5,FALSE)</f>
        <v>26.218599999999999</v>
      </c>
      <c r="U31" s="1">
        <f>VLOOKUP(G31,[1]Recap_Paiton9_historian_v3!$A$2:$I$65,9,FALSE)</f>
        <v>280.15499999999997</v>
      </c>
      <c r="V31" s="1">
        <f>VLOOKUP(G31,[1]Recap_Paiton9_historian_v3!$A$2:$I$65,4,FALSE)</f>
        <v>56.981310612227098</v>
      </c>
      <c r="W31" s="1" t="b">
        <v>0</v>
      </c>
    </row>
    <row r="32" spans="1:23" x14ac:dyDescent="0.25">
      <c r="A32" s="4">
        <v>31</v>
      </c>
      <c r="B32" s="4" t="s">
        <v>31</v>
      </c>
      <c r="C32" s="4" t="s">
        <v>324</v>
      </c>
      <c r="D32" s="4" t="s">
        <v>33</v>
      </c>
      <c r="E32" s="4" t="s">
        <v>83</v>
      </c>
      <c r="F32" s="4" t="s">
        <v>84</v>
      </c>
      <c r="G32" s="4" t="s">
        <v>85</v>
      </c>
      <c r="H32" s="4" t="s">
        <v>84</v>
      </c>
      <c r="I32" s="4" t="s">
        <v>84</v>
      </c>
      <c r="J32" s="4" t="s">
        <v>86</v>
      </c>
      <c r="K32" s="1" t="s">
        <v>49</v>
      </c>
      <c r="L32" s="1">
        <v>0</v>
      </c>
      <c r="M32" s="1">
        <v>500</v>
      </c>
      <c r="N32" s="1" t="s">
        <v>279</v>
      </c>
      <c r="O32" s="1"/>
      <c r="P32" s="1"/>
      <c r="Q32" s="1"/>
      <c r="R32" s="1">
        <v>177.74</v>
      </c>
      <c r="S32" s="1">
        <f>VLOOKUP(G32,[1]Recap_Paiton9_historian_v3!$A$2:$I$65,3,FALSE)</f>
        <v>139.03243372606099</v>
      </c>
      <c r="T32" s="1">
        <f>VLOOKUP(G32,[1]Recap_Paiton9_historian_v3!$A$2:$I$65,5,FALSE)</f>
        <v>26.3446</v>
      </c>
      <c r="U32" s="1">
        <f>VLOOKUP(G32,[1]Recap_Paiton9_historian_v3!$A$2:$I$65,9,FALSE)</f>
        <v>294.77100000000002</v>
      </c>
      <c r="V32" s="1">
        <f>VLOOKUP(G32,[1]Recap_Paiton9_historian_v3!$A$2:$I$65,4,FALSE)</f>
        <v>56.190370163494698</v>
      </c>
      <c r="W32" s="1" t="b">
        <v>0</v>
      </c>
    </row>
    <row r="33" spans="1:23" x14ac:dyDescent="0.25">
      <c r="A33" s="1">
        <v>32</v>
      </c>
      <c r="B33" s="1" t="s">
        <v>108</v>
      </c>
      <c r="C33" s="1" t="s">
        <v>198</v>
      </c>
      <c r="D33" s="1"/>
      <c r="E33" s="1" t="s">
        <v>199</v>
      </c>
      <c r="F33" s="1" t="s">
        <v>200</v>
      </c>
      <c r="G33" s="1" t="s">
        <v>201</v>
      </c>
      <c r="H33" s="1" t="s">
        <v>200</v>
      </c>
      <c r="I33" s="1" t="s">
        <v>200</v>
      </c>
      <c r="J33" s="1" t="s">
        <v>202</v>
      </c>
      <c r="K33" s="1" t="s">
        <v>21</v>
      </c>
      <c r="L33" s="1">
        <v>0</v>
      </c>
      <c r="M33" s="1">
        <v>881.74</v>
      </c>
      <c r="N33" s="1" t="s">
        <v>203</v>
      </c>
      <c r="O33" s="1"/>
      <c r="P33" s="1"/>
      <c r="Q33" s="1"/>
      <c r="R33" s="1">
        <v>630.99400000000003</v>
      </c>
      <c r="S33" s="1">
        <f>VLOOKUP(G33,[1]Recap_Paiton9_historian_v3!$A$2:$I$65,3,FALSE)</f>
        <v>453.26079383776698</v>
      </c>
      <c r="T33" s="1">
        <f>VLOOKUP(G33,[1]Recap_Paiton9_historian_v3!$A$2:$I$65,5,FALSE)</f>
        <v>0</v>
      </c>
      <c r="U33" s="1">
        <f>VLOOKUP(G33,[1]Recap_Paiton9_historian_v3!$A$2:$I$65,9,FALSE)</f>
        <v>690.38079833984295</v>
      </c>
      <c r="V33" s="1">
        <f>VLOOKUP(G33,[1]Recap_Paiton9_historian_v3!$A$2:$I$65,4,FALSE)</f>
        <v>241.720538291526</v>
      </c>
      <c r="W33" s="1" t="b">
        <v>0</v>
      </c>
    </row>
    <row r="34" spans="1:23" x14ac:dyDescent="0.25">
      <c r="A34" s="1">
        <v>33</v>
      </c>
      <c r="B34" s="1" t="s">
        <v>108</v>
      </c>
      <c r="C34" s="1" t="s">
        <v>109</v>
      </c>
      <c r="D34" s="1"/>
      <c r="E34" s="1" t="s">
        <v>110</v>
      </c>
      <c r="F34" s="1" t="s">
        <v>111</v>
      </c>
      <c r="G34" s="1" t="s">
        <v>112</v>
      </c>
      <c r="H34" s="1" t="s">
        <v>111</v>
      </c>
      <c r="I34" s="1" t="s">
        <v>111</v>
      </c>
      <c r="J34" s="1" t="s">
        <v>113</v>
      </c>
      <c r="K34" s="1" t="s">
        <v>21</v>
      </c>
      <c r="L34" s="1"/>
      <c r="M34" s="1"/>
      <c r="N34" s="1" t="s">
        <v>22</v>
      </c>
      <c r="O34" s="1"/>
      <c r="P34" s="1"/>
      <c r="Q34" s="1"/>
      <c r="R34" s="1">
        <v>824.57799999999997</v>
      </c>
      <c r="S34" s="1">
        <f>VLOOKUP(G34,[1]Recap_Paiton9_historian_v3!$A$2:$I$65,3,FALSE)</f>
        <v>621.54437740282299</v>
      </c>
      <c r="T34" s="1">
        <f>VLOOKUP(G34,[1]Recap_Paiton9_historian_v3!$A$2:$I$65,5,FALSE)</f>
        <v>0</v>
      </c>
      <c r="U34" s="1">
        <f>VLOOKUP(G34,[1]Recap_Paiton9_historian_v3!$A$2:$I$65,9,FALSE)</f>
        <v>1021.53381347656</v>
      </c>
      <c r="V34" s="1">
        <f>VLOOKUP(G34,[1]Recap_Paiton9_historian_v3!$A$2:$I$65,4,FALSE)</f>
        <v>302.901606442461</v>
      </c>
      <c r="W34" s="1" t="b">
        <v>0</v>
      </c>
    </row>
    <row r="35" spans="1:23" x14ac:dyDescent="0.25">
      <c r="A35" s="1">
        <v>34</v>
      </c>
      <c r="B35" s="1" t="s">
        <v>108</v>
      </c>
      <c r="C35" s="1" t="s">
        <v>282</v>
      </c>
      <c r="D35" s="1"/>
      <c r="E35" s="1" t="s">
        <v>118</v>
      </c>
      <c r="F35" s="1" t="s">
        <v>119</v>
      </c>
      <c r="G35" s="1" t="s">
        <v>120</v>
      </c>
      <c r="H35" s="1" t="s">
        <v>119</v>
      </c>
      <c r="I35" s="1" t="s">
        <v>119</v>
      </c>
      <c r="J35" s="1" t="s">
        <v>121</v>
      </c>
      <c r="K35" s="1" t="s">
        <v>21</v>
      </c>
      <c r="L35" s="1"/>
      <c r="M35" s="1"/>
      <c r="N35" s="1" t="s">
        <v>22</v>
      </c>
      <c r="O35" s="1"/>
      <c r="P35" s="1"/>
      <c r="Q35" s="1"/>
      <c r="R35" s="1">
        <v>386.73599999999999</v>
      </c>
      <c r="S35" s="1">
        <f>VLOOKUP(G35,[1]Recap_Paiton9_historian_v3!$A$2:$I$65,3,FALSE)</f>
        <v>280.96208857045298</v>
      </c>
      <c r="T35" s="1">
        <f>VLOOKUP(G35,[1]Recap_Paiton9_historian_v3!$A$2:$I$65,5,FALSE)</f>
        <v>0</v>
      </c>
      <c r="U35" s="1">
        <f>VLOOKUP(G35,[1]Recap_Paiton9_historian_v3!$A$2:$I$65,9,FALSE)</f>
        <v>423.74740600585898</v>
      </c>
      <c r="V35" s="1">
        <f>VLOOKUP(G35,[1]Recap_Paiton9_historian_v3!$A$2:$I$65,4,FALSE)</f>
        <v>146.15308765940699</v>
      </c>
      <c r="W35" s="1" t="b">
        <v>0</v>
      </c>
    </row>
    <row r="36" spans="1:23" x14ac:dyDescent="0.25">
      <c r="A36" s="1">
        <v>35</v>
      </c>
      <c r="B36" s="1" t="s">
        <v>20</v>
      </c>
      <c r="C36" s="1" t="s">
        <v>322</v>
      </c>
      <c r="D36" s="1" t="s">
        <v>130</v>
      </c>
      <c r="E36" s="1" t="s">
        <v>241</v>
      </c>
      <c r="F36" s="1" t="s">
        <v>242</v>
      </c>
      <c r="G36" s="1" t="s">
        <v>243</v>
      </c>
      <c r="H36" s="1" t="s">
        <v>242</v>
      </c>
      <c r="I36" s="1" t="s">
        <v>242</v>
      </c>
      <c r="J36" s="1" t="s">
        <v>244</v>
      </c>
      <c r="K36" s="1" t="s">
        <v>245</v>
      </c>
      <c r="L36" s="1"/>
      <c r="M36" s="1"/>
      <c r="N36" s="1" t="s">
        <v>280</v>
      </c>
      <c r="O36" s="1">
        <v>-35</v>
      </c>
      <c r="P36" s="1"/>
      <c r="Q36" s="1"/>
      <c r="R36" s="1">
        <v>-28.2</v>
      </c>
      <c r="S36" s="1">
        <f>VLOOKUP(G36,[1]Recap_Paiton9_historian_v3!$A$2:$I$65,3,FALSE)</f>
        <v>-14.1557952709563</v>
      </c>
      <c r="T36" s="1">
        <f>VLOOKUP(G36,[1]Recap_Paiton9_historian_v3!$A$2:$I$65,5,FALSE)</f>
        <v>-30</v>
      </c>
      <c r="U36" s="1">
        <f>VLOOKUP(G36,[1]Recap_Paiton9_historian_v3!$A$2:$I$65,9,FALSE)</f>
        <v>13.800015449523899</v>
      </c>
      <c r="V36" s="1">
        <f>VLOOKUP(G36,[1]Recap_Paiton9_historian_v3!$A$2:$I$65,4,FALSE)</f>
        <v>11.223848888562401</v>
      </c>
      <c r="W36" s="1" t="b">
        <v>0</v>
      </c>
    </row>
    <row r="37" spans="1:23" x14ac:dyDescent="0.25">
      <c r="A37" s="1">
        <v>36</v>
      </c>
      <c r="B37" s="1" t="s">
        <v>20</v>
      </c>
      <c r="C37" s="1" t="s">
        <v>321</v>
      </c>
      <c r="D37" s="1" t="s">
        <v>130</v>
      </c>
      <c r="E37" s="1" t="s">
        <v>262</v>
      </c>
      <c r="F37" s="1" t="s">
        <v>263</v>
      </c>
      <c r="G37" s="1" t="s">
        <v>264</v>
      </c>
      <c r="H37" s="1" t="s">
        <v>263</v>
      </c>
      <c r="I37" s="1" t="s">
        <v>263</v>
      </c>
      <c r="J37" s="1" t="s">
        <v>265</v>
      </c>
      <c r="K37" s="1" t="s">
        <v>245</v>
      </c>
      <c r="L37" s="1"/>
      <c r="M37" s="1"/>
      <c r="N37" s="1" t="s">
        <v>280</v>
      </c>
      <c r="O37" s="1">
        <v>-35</v>
      </c>
      <c r="P37" s="1"/>
      <c r="Q37" s="1"/>
      <c r="R37" s="1">
        <v>-28.2</v>
      </c>
      <c r="S37" s="1">
        <f>VLOOKUP(G37,[1]Recap_Paiton9_historian_v3!$A$2:$I$65,3,FALSE)</f>
        <v>-13.472420537277999</v>
      </c>
      <c r="T37" s="1">
        <f>VLOOKUP(G37,[1]Recap_Paiton9_historian_v3!$A$2:$I$65,5,FALSE)</f>
        <v>-30</v>
      </c>
      <c r="U37" s="1">
        <f>VLOOKUP(G37,[1]Recap_Paiton9_historian_v3!$A$2:$I$65,9,FALSE)</f>
        <v>20</v>
      </c>
      <c r="V37" s="1">
        <f>VLOOKUP(G37,[1]Recap_Paiton9_historian_v3!$A$2:$I$65,4,FALSE)</f>
        <v>11.771736426151501</v>
      </c>
      <c r="W37" s="1" t="b">
        <v>0</v>
      </c>
    </row>
    <row r="38" spans="1:23" x14ac:dyDescent="0.25">
      <c r="A38" s="1">
        <v>37</v>
      </c>
      <c r="B38" s="1" t="s">
        <v>23</v>
      </c>
      <c r="C38" s="1" t="s">
        <v>122</v>
      </c>
      <c r="D38" s="1" t="s">
        <v>123</v>
      </c>
      <c r="E38" s="1" t="s">
        <v>124</v>
      </c>
      <c r="F38" s="1" t="s">
        <v>125</v>
      </c>
      <c r="G38" s="1" t="s">
        <v>126</v>
      </c>
      <c r="H38" s="1" t="s">
        <v>125</v>
      </c>
      <c r="I38" s="1" t="s">
        <v>127</v>
      </c>
      <c r="J38" s="1" t="s">
        <v>128</v>
      </c>
      <c r="K38" s="1"/>
      <c r="L38" s="1"/>
      <c r="M38" s="1"/>
      <c r="N38" s="1"/>
      <c r="O38" s="1">
        <v>-100</v>
      </c>
      <c r="P38" s="1">
        <v>0</v>
      </c>
      <c r="Q38" s="1"/>
      <c r="R38" s="1">
        <v>-1.1185</v>
      </c>
      <c r="S38" s="1">
        <f>VLOOKUP(G38,[1]Recap_Paiton9_historian_v3!$A$2:$I$65,3,FALSE)</f>
        <v>-0.89387292930820095</v>
      </c>
      <c r="T38" s="1">
        <f>VLOOKUP(G38,[1]Recap_Paiton9_historian_v3!$A$2:$I$65,5,FALSE)</f>
        <v>-10.0153</v>
      </c>
      <c r="U38" s="1">
        <f>VLOOKUP(G38,[1]Recap_Paiton9_historian_v3!$A$2:$I$65,9,FALSE)</f>
        <v>4.2474331855773899</v>
      </c>
      <c r="V38" s="1">
        <f>VLOOKUP(G38,[1]Recap_Paiton9_historian_v3!$A$2:$I$65,4,FALSE)</f>
        <v>0.37962036387182402</v>
      </c>
      <c r="W38" s="1" t="b">
        <v>0</v>
      </c>
    </row>
    <row r="39" spans="1:23" x14ac:dyDescent="0.25">
      <c r="A39" s="4">
        <v>38</v>
      </c>
      <c r="B39" s="4" t="s">
        <v>23</v>
      </c>
      <c r="C39" s="4" t="s">
        <v>326</v>
      </c>
      <c r="D39" s="4" t="s">
        <v>130</v>
      </c>
      <c r="E39" s="4" t="s">
        <v>145</v>
      </c>
      <c r="F39" s="4" t="s">
        <v>146</v>
      </c>
      <c r="G39" s="4" t="s">
        <v>147</v>
      </c>
      <c r="H39" s="4" t="s">
        <v>146</v>
      </c>
      <c r="I39" s="4" t="s">
        <v>146</v>
      </c>
      <c r="J39" s="4" t="s">
        <v>148</v>
      </c>
      <c r="K39" s="1" t="s">
        <v>21</v>
      </c>
      <c r="L39" s="1">
        <v>0</v>
      </c>
      <c r="M39" s="1">
        <v>100</v>
      </c>
      <c r="N39" s="1" t="s">
        <v>30</v>
      </c>
      <c r="O39" s="1">
        <v>-5</v>
      </c>
      <c r="P39" s="1">
        <v>105</v>
      </c>
      <c r="Q39" s="1"/>
      <c r="R39" s="1">
        <v>20.684799999999999</v>
      </c>
      <c r="S39" s="1">
        <f>VLOOKUP(G39,[1]Recap_Paiton9_historian_v3!$A$2:$I$65,3,FALSE)</f>
        <v>20.144805130073401</v>
      </c>
      <c r="T39" s="1">
        <f>VLOOKUP(G39,[1]Recap_Paiton9_historian_v3!$A$2:$I$65,5,FALSE)</f>
        <v>-1.25</v>
      </c>
      <c r="U39" s="1">
        <f>VLOOKUP(G39,[1]Recap_Paiton9_historian_v3!$A$2:$I$65,9,FALSE)</f>
        <v>108.86499999999999</v>
      </c>
      <c r="V39" s="1">
        <f>VLOOKUP(G39,[1]Recap_Paiton9_historian_v3!$A$2:$I$65,4,FALSE)</f>
        <v>18.0397386635868</v>
      </c>
      <c r="W39" s="1" t="b">
        <v>0</v>
      </c>
    </row>
    <row r="40" spans="1:23" x14ac:dyDescent="0.25">
      <c r="A40" s="4">
        <v>39</v>
      </c>
      <c r="B40" s="4" t="s">
        <v>23</v>
      </c>
      <c r="C40" s="4" t="s">
        <v>327</v>
      </c>
      <c r="D40" s="4" t="s">
        <v>130</v>
      </c>
      <c r="E40" s="4" t="s">
        <v>149</v>
      </c>
      <c r="F40" s="4" t="s">
        <v>150</v>
      </c>
      <c r="G40" s="4" t="s">
        <v>151</v>
      </c>
      <c r="H40" s="4" t="s">
        <v>150</v>
      </c>
      <c r="I40" s="4" t="s">
        <v>150</v>
      </c>
      <c r="J40" s="4" t="s">
        <v>152</v>
      </c>
      <c r="K40" s="1" t="s">
        <v>21</v>
      </c>
      <c r="L40" s="1">
        <v>0</v>
      </c>
      <c r="M40" s="1">
        <v>100</v>
      </c>
      <c r="N40" s="1" t="s">
        <v>30</v>
      </c>
      <c r="O40" s="1">
        <v>-5</v>
      </c>
      <c r="P40" s="1">
        <v>105</v>
      </c>
      <c r="Q40" s="1"/>
      <c r="R40" s="1">
        <v>2.4400000000000002E-2</v>
      </c>
      <c r="S40" s="1">
        <f>VLOOKUP(G40,[1]Recap_Paiton9_historian_v3!$A$2:$I$65,3,FALSE)</f>
        <v>3.84057872220118</v>
      </c>
      <c r="T40" s="1">
        <f>VLOOKUP(G40,[1]Recap_Paiton9_historian_v3!$A$2:$I$65,5,FALSE)</f>
        <v>-1.25</v>
      </c>
      <c r="U40" s="1">
        <f>VLOOKUP(G40,[1]Recap_Paiton9_historian_v3!$A$2:$I$65,9,FALSE)</f>
        <v>111.52</v>
      </c>
      <c r="V40" s="1">
        <f>VLOOKUP(G40,[1]Recap_Paiton9_historian_v3!$A$2:$I$65,4,FALSE)</f>
        <v>14.7462246119124</v>
      </c>
      <c r="W40" s="1" t="b">
        <v>0</v>
      </c>
    </row>
    <row r="41" spans="1:23" x14ac:dyDescent="0.25">
      <c r="A41" s="4">
        <v>40</v>
      </c>
      <c r="B41" s="4" t="s">
        <v>23</v>
      </c>
      <c r="C41" s="4" t="s">
        <v>328</v>
      </c>
      <c r="D41" s="4" t="s">
        <v>130</v>
      </c>
      <c r="E41" s="4" t="s">
        <v>153</v>
      </c>
      <c r="F41" s="4" t="s">
        <v>154</v>
      </c>
      <c r="G41" s="4" t="s">
        <v>155</v>
      </c>
      <c r="H41" s="4" t="s">
        <v>154</v>
      </c>
      <c r="I41" s="4" t="s">
        <v>154</v>
      </c>
      <c r="J41" s="4" t="s">
        <v>156</v>
      </c>
      <c r="K41" s="1" t="s">
        <v>21</v>
      </c>
      <c r="L41" s="1">
        <v>0</v>
      </c>
      <c r="M41" s="1">
        <v>100</v>
      </c>
      <c r="N41" s="1" t="s">
        <v>30</v>
      </c>
      <c r="O41" s="1">
        <v>-5</v>
      </c>
      <c r="P41" s="1">
        <v>105</v>
      </c>
      <c r="Q41" s="1"/>
      <c r="R41" s="1">
        <v>0.11600000000000001</v>
      </c>
      <c r="S41" s="1">
        <f>VLOOKUP(G41,[1]Recap_Paiton9_historian_v3!$A$2:$I$65,3,FALSE)</f>
        <v>3.7448612526507401</v>
      </c>
      <c r="T41" s="1">
        <f>VLOOKUP(G41,[1]Recap_Paiton9_historian_v3!$A$2:$I$65,5,FALSE)</f>
        <v>-1.25</v>
      </c>
      <c r="U41" s="1">
        <f>VLOOKUP(G41,[1]Recap_Paiton9_historian_v3!$A$2:$I$65,9,FALSE)</f>
        <v>100.16</v>
      </c>
      <c r="V41" s="1">
        <f>VLOOKUP(G41,[1]Recap_Paiton9_historian_v3!$A$2:$I$65,4,FALSE)</f>
        <v>10.475118742657299</v>
      </c>
      <c r="W41" s="1" t="b">
        <v>0</v>
      </c>
    </row>
    <row r="42" spans="1:23" x14ac:dyDescent="0.25">
      <c r="A42" s="4">
        <v>41</v>
      </c>
      <c r="B42" s="4" t="s">
        <v>23</v>
      </c>
      <c r="C42" s="4" t="s">
        <v>326</v>
      </c>
      <c r="D42" s="4" t="s">
        <v>130</v>
      </c>
      <c r="E42" s="4" t="s">
        <v>157</v>
      </c>
      <c r="F42" s="4" t="s">
        <v>158</v>
      </c>
      <c r="G42" s="4" t="s">
        <v>159</v>
      </c>
      <c r="H42" s="4" t="s">
        <v>158</v>
      </c>
      <c r="I42" s="4" t="s">
        <v>158</v>
      </c>
      <c r="J42" s="4" t="s">
        <v>160</v>
      </c>
      <c r="K42" s="1" t="s">
        <v>21</v>
      </c>
      <c r="L42" s="1">
        <v>0</v>
      </c>
      <c r="M42" s="1">
        <v>100</v>
      </c>
      <c r="N42" s="1" t="s">
        <v>30</v>
      </c>
      <c r="O42" s="1">
        <v>-5</v>
      </c>
      <c r="P42" s="1">
        <v>105</v>
      </c>
      <c r="Q42" s="1"/>
      <c r="R42" s="1">
        <v>23.049900000000001</v>
      </c>
      <c r="S42" s="1">
        <f>VLOOKUP(G42,[1]Recap_Paiton9_historian_v3!$A$2:$I$65,3,FALSE)</f>
        <v>21.821628783501499</v>
      </c>
      <c r="T42" s="1">
        <f>VLOOKUP(G42,[1]Recap_Paiton9_historian_v3!$A$2:$I$65,5,FALSE)</f>
        <v>-1.25</v>
      </c>
      <c r="U42" s="1">
        <f>VLOOKUP(G42,[1]Recap_Paiton9_historian_v3!$A$2:$I$65,9,FALSE)</f>
        <v>108.07899999999999</v>
      </c>
      <c r="V42" s="1">
        <f>VLOOKUP(G42,[1]Recap_Paiton9_historian_v3!$A$2:$I$65,4,FALSE)</f>
        <v>17.320388612862601</v>
      </c>
      <c r="W42" s="1" t="b">
        <v>0</v>
      </c>
    </row>
    <row r="43" spans="1:23" x14ac:dyDescent="0.25">
      <c r="A43" s="4">
        <v>42</v>
      </c>
      <c r="B43" s="4" t="s">
        <v>23</v>
      </c>
      <c r="C43" s="4" t="s">
        <v>327</v>
      </c>
      <c r="D43" s="4" t="s">
        <v>130</v>
      </c>
      <c r="E43" s="4" t="s">
        <v>161</v>
      </c>
      <c r="F43" s="4" t="s">
        <v>162</v>
      </c>
      <c r="G43" s="4" t="s">
        <v>163</v>
      </c>
      <c r="H43" s="4" t="s">
        <v>162</v>
      </c>
      <c r="I43" s="4" t="s">
        <v>162</v>
      </c>
      <c r="J43" s="4" t="s">
        <v>164</v>
      </c>
      <c r="K43" s="1" t="s">
        <v>21</v>
      </c>
      <c r="L43" s="1">
        <v>0</v>
      </c>
      <c r="M43" s="1">
        <v>100</v>
      </c>
      <c r="N43" s="1" t="s">
        <v>30</v>
      </c>
      <c r="O43" s="1">
        <v>-5</v>
      </c>
      <c r="P43" s="1">
        <v>105</v>
      </c>
      <c r="Q43" s="1"/>
      <c r="R43" s="1">
        <v>-0.34179999999999999</v>
      </c>
      <c r="S43" s="1">
        <f>VLOOKUP(G43,[1]Recap_Paiton9_historian_v3!$A$2:$I$65,3,FALSE)</f>
        <v>3.77978322293631</v>
      </c>
      <c r="T43" s="1">
        <f>VLOOKUP(G43,[1]Recap_Paiton9_historian_v3!$A$2:$I$65,5,FALSE)</f>
        <v>-0.54020000000000001</v>
      </c>
      <c r="U43" s="1">
        <f>VLOOKUP(G43,[1]Recap_Paiton9_historian_v3!$A$2:$I$65,9,FALSE)</f>
        <v>110.788</v>
      </c>
      <c r="V43" s="1">
        <f>VLOOKUP(G43,[1]Recap_Paiton9_historian_v3!$A$2:$I$65,4,FALSE)</f>
        <v>15.837013712027201</v>
      </c>
      <c r="W43" s="1" t="b">
        <v>0</v>
      </c>
    </row>
    <row r="44" spans="1:23" x14ac:dyDescent="0.25">
      <c r="A44" s="4">
        <v>43</v>
      </c>
      <c r="B44" s="4" t="s">
        <v>23</v>
      </c>
      <c r="C44" s="4" t="s">
        <v>328</v>
      </c>
      <c r="D44" s="4" t="s">
        <v>130</v>
      </c>
      <c r="E44" s="4" t="s">
        <v>165</v>
      </c>
      <c r="F44" s="4" t="s">
        <v>166</v>
      </c>
      <c r="G44" s="4" t="s">
        <v>167</v>
      </c>
      <c r="H44" s="4" t="s">
        <v>166</v>
      </c>
      <c r="I44" s="4" t="s">
        <v>166</v>
      </c>
      <c r="J44" s="4" t="s">
        <v>168</v>
      </c>
      <c r="K44" s="1" t="s">
        <v>21</v>
      </c>
      <c r="L44" s="1">
        <v>0</v>
      </c>
      <c r="M44" s="1">
        <v>100</v>
      </c>
      <c r="N44" s="1" t="s">
        <v>30</v>
      </c>
      <c r="O44" s="1">
        <v>-5</v>
      </c>
      <c r="P44" s="1">
        <v>105</v>
      </c>
      <c r="Q44" s="1"/>
      <c r="R44" s="1">
        <v>0.44400000000000001</v>
      </c>
      <c r="S44" s="1">
        <f>VLOOKUP(G44,[1]Recap_Paiton9_historian_v3!$A$2:$I$65,3,FALSE)</f>
        <v>4.72192457385548</v>
      </c>
      <c r="T44" s="1">
        <f>VLOOKUP(G44,[1]Recap_Paiton9_historian_v3!$A$2:$I$65,5,FALSE)</f>
        <v>-1.25</v>
      </c>
      <c r="U44" s="1">
        <f>VLOOKUP(G44,[1]Recap_Paiton9_historian_v3!$A$2:$I$65,9,FALSE)</f>
        <v>101.8</v>
      </c>
      <c r="V44" s="1">
        <f>VLOOKUP(G44,[1]Recap_Paiton9_historian_v3!$A$2:$I$65,4,FALSE)</f>
        <v>13.164573445642</v>
      </c>
      <c r="W44" s="1" t="b">
        <v>0</v>
      </c>
    </row>
    <row r="45" spans="1:23" x14ac:dyDescent="0.25">
      <c r="A45" s="4">
        <v>44</v>
      </c>
      <c r="B45" s="4" t="s">
        <v>23</v>
      </c>
      <c r="C45" s="4" t="s">
        <v>326</v>
      </c>
      <c r="D45" s="4" t="s">
        <v>130</v>
      </c>
      <c r="E45" s="4" t="s">
        <v>169</v>
      </c>
      <c r="F45" s="4" t="s">
        <v>170</v>
      </c>
      <c r="G45" s="4" t="s">
        <v>171</v>
      </c>
      <c r="H45" s="4" t="s">
        <v>170</v>
      </c>
      <c r="I45" s="4" t="s">
        <v>170</v>
      </c>
      <c r="J45" s="4" t="s">
        <v>172</v>
      </c>
      <c r="K45" s="1" t="s">
        <v>21</v>
      </c>
      <c r="L45" s="1">
        <v>0</v>
      </c>
      <c r="M45" s="1">
        <v>100</v>
      </c>
      <c r="N45" s="1" t="s">
        <v>30</v>
      </c>
      <c r="O45" s="1">
        <v>-5</v>
      </c>
      <c r="P45" s="1">
        <v>105</v>
      </c>
      <c r="Q45" s="1"/>
      <c r="R45" s="1">
        <v>20.555099999999999</v>
      </c>
      <c r="S45" s="1">
        <f>VLOOKUP(G45,[1]Recap_Paiton9_historian_v3!$A$2:$I$65,3,FALSE)</f>
        <v>20.0637903533163</v>
      </c>
      <c r="T45" s="1">
        <f>VLOOKUP(G45,[1]Recap_Paiton9_historian_v3!$A$2:$I$65,5,FALSE)</f>
        <v>-0.1968</v>
      </c>
      <c r="U45" s="1">
        <f>VLOOKUP(G45,[1]Recap_Paiton9_historian_v3!$A$2:$I$65,9,FALSE)</f>
        <v>102.083</v>
      </c>
      <c r="V45" s="1">
        <f>VLOOKUP(G45,[1]Recap_Paiton9_historian_v3!$A$2:$I$65,4,FALSE)</f>
        <v>17.616855577831402</v>
      </c>
      <c r="W45" s="1" t="b">
        <v>0</v>
      </c>
    </row>
    <row r="46" spans="1:23" x14ac:dyDescent="0.25">
      <c r="A46" s="4">
        <v>45</v>
      </c>
      <c r="B46" s="4" t="s">
        <v>23</v>
      </c>
      <c r="C46" s="4" t="s">
        <v>327</v>
      </c>
      <c r="D46" s="4" t="s">
        <v>130</v>
      </c>
      <c r="E46" s="4" t="s">
        <v>173</v>
      </c>
      <c r="F46" s="4" t="s">
        <v>174</v>
      </c>
      <c r="G46" s="4" t="s">
        <v>175</v>
      </c>
      <c r="H46" s="4" t="s">
        <v>174</v>
      </c>
      <c r="I46" s="4" t="s">
        <v>174</v>
      </c>
      <c r="J46" s="4" t="s">
        <v>176</v>
      </c>
      <c r="K46" s="1" t="s">
        <v>21</v>
      </c>
      <c r="L46" s="1">
        <v>0</v>
      </c>
      <c r="M46" s="1">
        <v>100</v>
      </c>
      <c r="N46" s="1" t="s">
        <v>30</v>
      </c>
      <c r="O46" s="1">
        <v>-5</v>
      </c>
      <c r="P46" s="1">
        <v>105</v>
      </c>
      <c r="Q46" s="1"/>
      <c r="R46" s="1">
        <v>-4.4299999999999999E-2</v>
      </c>
      <c r="S46" s="1">
        <f>VLOOKUP(G46,[1]Recap_Paiton9_historian_v3!$A$2:$I$65,3,FALSE)</f>
        <v>4.1255471429656998</v>
      </c>
      <c r="T46" s="1">
        <f>VLOOKUP(G46,[1]Recap_Paiton9_historian_v3!$A$2:$I$65,5,FALSE)</f>
        <v>-0.73850000000000005</v>
      </c>
      <c r="U46" s="1">
        <f>VLOOKUP(G46,[1]Recap_Paiton9_historian_v3!$A$2:$I$65,9,FALSE)</f>
        <v>110.643</v>
      </c>
      <c r="V46" s="1">
        <f>VLOOKUP(G46,[1]Recap_Paiton9_historian_v3!$A$2:$I$65,4,FALSE)</f>
        <v>15.8635237286012</v>
      </c>
      <c r="W46" s="1" t="b">
        <v>0</v>
      </c>
    </row>
    <row r="47" spans="1:23" x14ac:dyDescent="0.25">
      <c r="A47" s="4">
        <v>46</v>
      </c>
      <c r="B47" s="4" t="s">
        <v>23</v>
      </c>
      <c r="C47" s="4" t="s">
        <v>328</v>
      </c>
      <c r="D47" s="4" t="s">
        <v>130</v>
      </c>
      <c r="E47" s="4" t="s">
        <v>177</v>
      </c>
      <c r="F47" s="4" t="s">
        <v>178</v>
      </c>
      <c r="G47" s="4" t="s">
        <v>179</v>
      </c>
      <c r="H47" s="4" t="s">
        <v>178</v>
      </c>
      <c r="I47" s="4" t="s">
        <v>178</v>
      </c>
      <c r="J47" s="4" t="s">
        <v>180</v>
      </c>
      <c r="K47" s="1" t="s">
        <v>21</v>
      </c>
      <c r="L47" s="1">
        <v>0</v>
      </c>
      <c r="M47" s="1">
        <v>100</v>
      </c>
      <c r="N47" s="1" t="s">
        <v>30</v>
      </c>
      <c r="O47" s="1">
        <v>-5</v>
      </c>
      <c r="P47" s="1">
        <v>105</v>
      </c>
      <c r="Q47" s="1"/>
      <c r="R47" s="1">
        <v>-0.28079999999999999</v>
      </c>
      <c r="S47" s="1">
        <f>VLOOKUP(G47,[1]Recap_Paiton9_historian_v3!$A$2:$I$65,3,FALSE)</f>
        <v>4.2261235775579804</v>
      </c>
      <c r="T47" s="1">
        <f>VLOOKUP(G47,[1]Recap_Paiton9_historian_v3!$A$2:$I$65,5,FALSE)</f>
        <v>-1.25</v>
      </c>
      <c r="U47" s="1">
        <f>VLOOKUP(G47,[1]Recap_Paiton9_historian_v3!$A$2:$I$65,9,FALSE)</f>
        <v>103.273</v>
      </c>
      <c r="V47" s="1">
        <f>VLOOKUP(G47,[1]Recap_Paiton9_historian_v3!$A$2:$I$65,4,FALSE)</f>
        <v>14.1175745124154</v>
      </c>
      <c r="W47" s="1" t="b">
        <v>0</v>
      </c>
    </row>
    <row r="48" spans="1:23" x14ac:dyDescent="0.25">
      <c r="A48" s="4">
        <v>47</v>
      </c>
      <c r="B48" s="4" t="s">
        <v>23</v>
      </c>
      <c r="C48" s="4" t="s">
        <v>326</v>
      </c>
      <c r="D48" s="4" t="s">
        <v>130</v>
      </c>
      <c r="E48" s="4" t="s">
        <v>181</v>
      </c>
      <c r="F48" s="4" t="s">
        <v>182</v>
      </c>
      <c r="G48" s="4" t="s">
        <v>183</v>
      </c>
      <c r="H48" s="4" t="s">
        <v>182</v>
      </c>
      <c r="I48" s="4" t="s">
        <v>182</v>
      </c>
      <c r="J48" s="4" t="s">
        <v>184</v>
      </c>
      <c r="K48" s="1" t="s">
        <v>21</v>
      </c>
      <c r="L48" s="1">
        <v>0</v>
      </c>
      <c r="M48" s="1">
        <v>100</v>
      </c>
      <c r="N48" s="1" t="s">
        <v>30</v>
      </c>
      <c r="O48" s="1">
        <v>-5</v>
      </c>
      <c r="P48" s="1">
        <v>105</v>
      </c>
      <c r="Q48" s="1"/>
      <c r="R48" s="1">
        <v>21.142600000000002</v>
      </c>
      <c r="S48" s="1">
        <f>VLOOKUP(G48,[1]Recap_Paiton9_historian_v3!$A$2:$I$65,3,FALSE)</f>
        <v>20.3473587962404</v>
      </c>
      <c r="T48" s="1">
        <f>VLOOKUP(G48,[1]Recap_Paiton9_historian_v3!$A$2:$I$65,5,FALSE)</f>
        <v>-1.1200000000000001</v>
      </c>
      <c r="U48" s="1">
        <f>VLOOKUP(G48,[1]Recap_Paiton9_historian_v3!$A$2:$I$65,9,FALSE)</f>
        <v>102.762</v>
      </c>
      <c r="V48" s="1">
        <f>VLOOKUP(G48,[1]Recap_Paiton9_historian_v3!$A$2:$I$65,4,FALSE)</f>
        <v>17.740960667825899</v>
      </c>
      <c r="W48" s="1" t="b">
        <v>0</v>
      </c>
    </row>
    <row r="49" spans="1:23" x14ac:dyDescent="0.25">
      <c r="A49" s="4">
        <v>48</v>
      </c>
      <c r="B49" s="4" t="s">
        <v>23</v>
      </c>
      <c r="C49" s="4" t="s">
        <v>327</v>
      </c>
      <c r="D49" s="4" t="s">
        <v>130</v>
      </c>
      <c r="E49" s="4" t="s">
        <v>185</v>
      </c>
      <c r="F49" s="4" t="s">
        <v>186</v>
      </c>
      <c r="G49" s="4" t="s">
        <v>187</v>
      </c>
      <c r="H49" s="4" t="s">
        <v>186</v>
      </c>
      <c r="I49" s="4" t="s">
        <v>186</v>
      </c>
      <c r="J49" s="4" t="s">
        <v>188</v>
      </c>
      <c r="K49" s="1" t="s">
        <v>21</v>
      </c>
      <c r="L49" s="1">
        <v>0</v>
      </c>
      <c r="M49" s="1">
        <v>100</v>
      </c>
      <c r="N49" s="1" t="s">
        <v>30</v>
      </c>
      <c r="O49" s="1">
        <v>-5</v>
      </c>
      <c r="P49" s="1">
        <v>105</v>
      </c>
      <c r="Q49" s="1"/>
      <c r="R49" s="1">
        <v>0.11600000000000001</v>
      </c>
      <c r="S49" s="1">
        <f>VLOOKUP(G49,[1]Recap_Paiton9_historian_v3!$A$2:$I$65,3,FALSE)</f>
        <v>1.70128094414211</v>
      </c>
      <c r="T49" s="1">
        <f>VLOOKUP(G49,[1]Recap_Paiton9_historian_v3!$A$2:$I$65,5,FALSE)</f>
        <v>-0.65459999999999996</v>
      </c>
      <c r="U49" s="1">
        <f>VLOOKUP(G49,[1]Recap_Paiton9_historian_v3!$A$2:$I$65,9,FALSE)</f>
        <v>103.48699999999999</v>
      </c>
      <c r="V49" s="1">
        <f>VLOOKUP(G49,[1]Recap_Paiton9_historian_v3!$A$2:$I$65,4,FALSE)</f>
        <v>8.1804653707827306</v>
      </c>
      <c r="W49" s="1" t="b">
        <v>0</v>
      </c>
    </row>
    <row r="50" spans="1:23" x14ac:dyDescent="0.25">
      <c r="A50" s="4">
        <v>49</v>
      </c>
      <c r="B50" s="4" t="s">
        <v>23</v>
      </c>
      <c r="C50" s="4" t="s">
        <v>328</v>
      </c>
      <c r="D50" s="4" t="s">
        <v>130</v>
      </c>
      <c r="E50" s="4" t="s">
        <v>189</v>
      </c>
      <c r="F50" s="4" t="s">
        <v>190</v>
      </c>
      <c r="G50" s="4" t="s">
        <v>191</v>
      </c>
      <c r="H50" s="4" t="s">
        <v>190</v>
      </c>
      <c r="I50" s="4" t="s">
        <v>190</v>
      </c>
      <c r="J50" s="4" t="s">
        <v>192</v>
      </c>
      <c r="K50" s="1" t="s">
        <v>21</v>
      </c>
      <c r="L50" s="1">
        <v>0</v>
      </c>
      <c r="M50" s="1">
        <v>100</v>
      </c>
      <c r="N50" s="1" t="s">
        <v>30</v>
      </c>
      <c r="O50" s="1">
        <v>-5</v>
      </c>
      <c r="P50" s="1">
        <v>105</v>
      </c>
      <c r="Q50" s="1"/>
      <c r="R50" s="1">
        <v>-4.4299999999999999E-2</v>
      </c>
      <c r="S50" s="1">
        <f>VLOOKUP(G50,[1]Recap_Paiton9_historian_v3!$A$2:$I$65,3,FALSE)</f>
        <v>4.40226377118318</v>
      </c>
      <c r="T50" s="1">
        <f>VLOOKUP(G50,[1]Recap_Paiton9_historian_v3!$A$2:$I$65,5,FALSE)</f>
        <v>-1.25</v>
      </c>
      <c r="U50" s="1">
        <f>VLOOKUP(G50,[1]Recap_Paiton9_historian_v3!$A$2:$I$65,9,FALSE)</f>
        <v>105.47</v>
      </c>
      <c r="V50" s="1">
        <f>VLOOKUP(G50,[1]Recap_Paiton9_historian_v3!$A$2:$I$65,4,FALSE)</f>
        <v>14.9946135567748</v>
      </c>
      <c r="W50" s="1" t="b">
        <v>0</v>
      </c>
    </row>
    <row r="51" spans="1:23" x14ac:dyDescent="0.25">
      <c r="A51" s="4">
        <v>50</v>
      </c>
      <c r="B51" s="4" t="s">
        <v>23</v>
      </c>
      <c r="C51" s="4" t="s">
        <v>129</v>
      </c>
      <c r="D51" s="4" t="s">
        <v>130</v>
      </c>
      <c r="E51" s="4" t="s">
        <v>131</v>
      </c>
      <c r="F51" s="4" t="s">
        <v>132</v>
      </c>
      <c r="G51" s="4" t="s">
        <v>133</v>
      </c>
      <c r="H51" s="4" t="s">
        <v>132</v>
      </c>
      <c r="I51" s="4" t="s">
        <v>132</v>
      </c>
      <c r="J51" s="4" t="s">
        <v>134</v>
      </c>
      <c r="K51" s="1" t="s">
        <v>21</v>
      </c>
      <c r="L51" s="1">
        <v>0</v>
      </c>
      <c r="M51" s="1">
        <v>25</v>
      </c>
      <c r="N51" s="1" t="s">
        <v>135</v>
      </c>
      <c r="O51" s="1"/>
      <c r="P51" s="1"/>
      <c r="Q51" s="1"/>
      <c r="R51" s="1">
        <v>10.7483</v>
      </c>
      <c r="S51" s="1">
        <f>VLOOKUP(G51,[1]Recap_Paiton9_historian_v3!$A$2:$I$65,3,FALSE)</f>
        <v>8.3310757133982491</v>
      </c>
      <c r="T51" s="1">
        <f>VLOOKUP(G51,[1]Recap_Paiton9_historian_v3!$A$2:$I$65,5,FALSE)</f>
        <v>-0.15602134168147999</v>
      </c>
      <c r="U51" s="1">
        <f>VLOOKUP(G51,[1]Recap_Paiton9_historian_v3!$A$2:$I$65,9,FALSE)</f>
        <v>25.513100000000001</v>
      </c>
      <c r="V51" s="1">
        <f>VLOOKUP(G51,[1]Recap_Paiton9_historian_v3!$A$2:$I$65,4,FALSE)</f>
        <v>4.03329567965545</v>
      </c>
      <c r="W51" s="1" t="b">
        <v>0</v>
      </c>
    </row>
    <row r="52" spans="1:23" x14ac:dyDescent="0.25">
      <c r="A52" s="4">
        <v>51</v>
      </c>
      <c r="B52" s="4" t="s">
        <v>23</v>
      </c>
      <c r="C52" s="4" t="s">
        <v>129</v>
      </c>
      <c r="D52" s="4" t="s">
        <v>130</v>
      </c>
      <c r="E52" s="4" t="s">
        <v>136</v>
      </c>
      <c r="F52" s="4" t="s">
        <v>137</v>
      </c>
      <c r="G52" s="4" t="s">
        <v>138</v>
      </c>
      <c r="H52" s="4" t="s">
        <v>137</v>
      </c>
      <c r="I52" s="4" t="s">
        <v>137</v>
      </c>
      <c r="J52" s="4" t="s">
        <v>139</v>
      </c>
      <c r="K52" s="1" t="s">
        <v>21</v>
      </c>
      <c r="L52" s="1">
        <v>0</v>
      </c>
      <c r="M52" s="1">
        <v>25</v>
      </c>
      <c r="N52" s="1" t="s">
        <v>140</v>
      </c>
      <c r="O52" s="1"/>
      <c r="P52" s="1"/>
      <c r="Q52" s="1"/>
      <c r="R52" s="1">
        <v>9.5219000000000005</v>
      </c>
      <c r="S52" s="1">
        <f>VLOOKUP(G52,[1]Recap_Paiton9_historian_v3!$A$2:$I$65,3,FALSE)</f>
        <v>7.4126032270347499</v>
      </c>
      <c r="T52" s="1">
        <f>VLOOKUP(G52,[1]Recap_Paiton9_historian_v3!$A$2:$I$65,5,FALSE)</f>
        <v>-0.15983612835407199</v>
      </c>
      <c r="U52" s="1">
        <f>VLOOKUP(G52,[1]Recap_Paiton9_historian_v3!$A$2:$I$65,9,FALSE)</f>
        <v>24.748200000000001</v>
      </c>
      <c r="V52" s="1">
        <f>VLOOKUP(G52,[1]Recap_Paiton9_historian_v3!$A$2:$I$65,4,FALSE)</f>
        <v>3.7655272712932302</v>
      </c>
      <c r="W52" s="1" t="b">
        <v>0</v>
      </c>
    </row>
    <row r="53" spans="1:23" x14ac:dyDescent="0.25">
      <c r="A53" s="4">
        <v>52</v>
      </c>
      <c r="B53" s="4" t="s">
        <v>23</v>
      </c>
      <c r="C53" s="4" t="s">
        <v>129</v>
      </c>
      <c r="D53" s="4" t="s">
        <v>130</v>
      </c>
      <c r="E53" s="4" t="s">
        <v>141</v>
      </c>
      <c r="F53" s="4" t="s">
        <v>142</v>
      </c>
      <c r="G53" s="4" t="s">
        <v>143</v>
      </c>
      <c r="H53" s="4" t="s">
        <v>142</v>
      </c>
      <c r="I53" s="4" t="s">
        <v>142</v>
      </c>
      <c r="J53" s="4" t="s">
        <v>144</v>
      </c>
      <c r="K53" s="1" t="s">
        <v>21</v>
      </c>
      <c r="L53" s="1">
        <v>0</v>
      </c>
      <c r="M53" s="1">
        <v>25</v>
      </c>
      <c r="N53" s="1" t="s">
        <v>135</v>
      </c>
      <c r="O53" s="1"/>
      <c r="P53" s="1"/>
      <c r="Q53" s="1"/>
      <c r="R53" s="1">
        <v>10.7044</v>
      </c>
      <c r="S53" s="1">
        <f>VLOOKUP(G53,[1]Recap_Paiton9_historian_v3!$A$2:$I$65,3,FALSE)</f>
        <v>8.2038453487959693</v>
      </c>
      <c r="T53" s="1">
        <f>VLOOKUP(G53,[1]Recap_Paiton9_historian_v3!$A$2:$I$65,5,FALSE)</f>
        <v>-0.163650542497634</v>
      </c>
      <c r="U53" s="1">
        <f>VLOOKUP(G53,[1]Recap_Paiton9_historian_v3!$A$2:$I$65,9,FALSE)</f>
        <v>14.92538356781</v>
      </c>
      <c r="V53" s="1">
        <f>VLOOKUP(G53,[1]Recap_Paiton9_historian_v3!$A$2:$I$65,4,FALSE)</f>
        <v>4.0482791787901702</v>
      </c>
      <c r="W53" s="1" t="b">
        <v>0</v>
      </c>
    </row>
    <row r="54" spans="1:23" x14ac:dyDescent="0.25">
      <c r="A54" s="1">
        <v>53</v>
      </c>
      <c r="B54" s="1" t="s">
        <v>108</v>
      </c>
      <c r="C54" s="1" t="s">
        <v>319</v>
      </c>
      <c r="D54" s="1"/>
      <c r="E54" s="1" t="s">
        <v>104</v>
      </c>
      <c r="F54" s="1" t="s">
        <v>105</v>
      </c>
      <c r="G54" s="1" t="s">
        <v>106</v>
      </c>
      <c r="H54" s="1" t="s">
        <v>105</v>
      </c>
      <c r="I54" s="1" t="s">
        <v>105</v>
      </c>
      <c r="J54" s="1" t="s">
        <v>107</v>
      </c>
      <c r="K54" s="1" t="s">
        <v>21</v>
      </c>
      <c r="L54" s="1"/>
      <c r="M54" s="1"/>
      <c r="N54" s="1" t="s">
        <v>22</v>
      </c>
      <c r="O54" s="1"/>
      <c r="P54" s="1"/>
      <c r="Q54" s="1"/>
      <c r="R54" s="1">
        <v>2797.76</v>
      </c>
      <c r="S54" s="1">
        <f>VLOOKUP(G54,[1]Recap_Paiton9_historian_v3!$A$2:$I$65,3,FALSE)</f>
        <v>2108.6657855231801</v>
      </c>
      <c r="T54" s="1">
        <f>VLOOKUP(G54,[1]Recap_Paiton9_historian_v3!$A$2:$I$65,5,FALSE)</f>
        <v>0</v>
      </c>
      <c r="U54" s="1">
        <f>VLOOKUP(G54,[1]Recap_Paiton9_historian_v3!$A$2:$I$65,9,FALSE)</f>
        <v>3038.81</v>
      </c>
      <c r="V54" s="1">
        <f>VLOOKUP(G54,[1]Recap_Paiton9_historian_v3!$A$2:$I$65,4,FALSE)</f>
        <v>910.55846938704406</v>
      </c>
      <c r="W54" s="1" t="b">
        <v>0</v>
      </c>
    </row>
    <row r="55" spans="1:23" x14ac:dyDescent="0.25">
      <c r="A55" s="1">
        <v>54</v>
      </c>
      <c r="B55" s="1" t="s">
        <v>23</v>
      </c>
      <c r="C55" s="1" t="s">
        <v>288</v>
      </c>
      <c r="D55" s="1"/>
      <c r="E55" s="1"/>
      <c r="F55" s="1"/>
      <c r="G55" s="1" t="s">
        <v>295</v>
      </c>
      <c r="H55" s="1" t="s">
        <v>296</v>
      </c>
      <c r="I55" s="1" t="s">
        <v>297</v>
      </c>
      <c r="J55" s="1" t="s">
        <v>298</v>
      </c>
      <c r="K55" s="7" t="s">
        <v>49</v>
      </c>
      <c r="L55" s="7"/>
      <c r="M55" s="7"/>
      <c r="N55" s="7" t="s">
        <v>279</v>
      </c>
      <c r="O55" s="1"/>
      <c r="P55" s="1"/>
      <c r="Q55" s="1"/>
      <c r="R55" s="1">
        <v>59.375930786132798</v>
      </c>
      <c r="S55" s="1">
        <f>VLOOKUP(G55,[1]Recap_Paiton9_historian_v3!$A$2:$I$65,3,FALSE)</f>
        <v>54.306626050633703</v>
      </c>
      <c r="T55" s="1">
        <f>VLOOKUP(G55,[1]Recap_Paiton9_historian_v3!$A$2:$I$65,5,FALSE)</f>
        <v>28.045082092285099</v>
      </c>
      <c r="U55" s="1">
        <f>VLOOKUP(G55,[1]Recap_Paiton9_historian_v3!$A$2:$I$65,9,FALSE)</f>
        <v>79.213531494140597</v>
      </c>
      <c r="V55" s="1">
        <f>VLOOKUP(G55,[1]Recap_Paiton9_historian_v3!$A$2:$I$65,4,FALSE)</f>
        <v>10.8389049418113</v>
      </c>
      <c r="W55" s="1" t="b">
        <v>0</v>
      </c>
    </row>
    <row r="56" spans="1:23" x14ac:dyDescent="0.25">
      <c r="A56" s="1">
        <v>55</v>
      </c>
      <c r="B56" s="1" t="s">
        <v>23</v>
      </c>
      <c r="C56" s="1" t="s">
        <v>289</v>
      </c>
      <c r="D56" s="1"/>
      <c r="E56" s="1"/>
      <c r="F56" s="1"/>
      <c r="G56" s="1" t="s">
        <v>299</v>
      </c>
      <c r="H56" s="1" t="s">
        <v>300</v>
      </c>
      <c r="I56" s="1" t="s">
        <v>301</v>
      </c>
      <c r="J56" s="1" t="s">
        <v>302</v>
      </c>
      <c r="K56" s="7" t="s">
        <v>49</v>
      </c>
      <c r="L56" s="7"/>
      <c r="M56" s="7"/>
      <c r="N56" s="7" t="s">
        <v>279</v>
      </c>
      <c r="O56" s="1"/>
      <c r="P56" s="1"/>
      <c r="Q56" s="1"/>
      <c r="R56" s="1">
        <v>48.392391204833899</v>
      </c>
      <c r="S56" s="1">
        <f>VLOOKUP(G56,[1]Recap_Paiton9_historian_v3!$A$2:$I$65,3,FALSE)</f>
        <v>53.705053657893401</v>
      </c>
      <c r="T56" s="1">
        <f>VLOOKUP(G56,[1]Recap_Paiton9_historian_v3!$A$2:$I$65,5,FALSE)</f>
        <v>28.045082092285099</v>
      </c>
      <c r="U56" s="1">
        <f>VLOOKUP(G56,[1]Recap_Paiton9_historian_v3!$A$2:$I$65,9,FALSE)</f>
        <v>80.557281494140597</v>
      </c>
      <c r="V56" s="1">
        <f>VLOOKUP(G56,[1]Recap_Paiton9_historian_v3!$A$2:$I$65,4,FALSE)</f>
        <v>11.0455178499722</v>
      </c>
      <c r="W56" s="1" t="b">
        <v>0</v>
      </c>
    </row>
    <row r="57" spans="1:23" x14ac:dyDescent="0.25">
      <c r="A57" s="1">
        <v>56</v>
      </c>
      <c r="B57" s="1" t="s">
        <v>23</v>
      </c>
      <c r="C57" s="1" t="s">
        <v>290</v>
      </c>
      <c r="D57" s="1"/>
      <c r="E57" s="1"/>
      <c r="F57" s="1"/>
      <c r="G57" s="1" t="s">
        <v>303</v>
      </c>
      <c r="H57" s="1" t="s">
        <v>304</v>
      </c>
      <c r="I57" s="1" t="s">
        <v>305</v>
      </c>
      <c r="J57" s="1" t="s">
        <v>306</v>
      </c>
      <c r="K57" s="7" t="s">
        <v>49</v>
      </c>
      <c r="L57" s="7"/>
      <c r="M57" s="7"/>
      <c r="N57" s="7" t="s">
        <v>279</v>
      </c>
      <c r="O57" s="1"/>
      <c r="P57" s="1"/>
      <c r="Q57" s="1"/>
      <c r="R57" s="1">
        <v>58.4857368469238</v>
      </c>
      <c r="S57" s="1">
        <f>VLOOKUP(G57,[1]Recap_Paiton9_historian_v3!$A$2:$I$65,3,FALSE)</f>
        <v>53.4856930514729</v>
      </c>
      <c r="T57" s="1">
        <f>VLOOKUP(G57,[1]Recap_Paiton9_historian_v3!$A$2:$I$65,5,FALSE)</f>
        <v>27.9820842742919</v>
      </c>
      <c r="U57" s="1">
        <f>VLOOKUP(G57,[1]Recap_Paiton9_historian_v3!$A$2:$I$65,9,FALSE)</f>
        <v>70.842666625976506</v>
      </c>
      <c r="V57" s="1">
        <f>VLOOKUP(G57,[1]Recap_Paiton9_historian_v3!$A$2:$I$65,4,FALSE)</f>
        <v>11.141753768366399</v>
      </c>
      <c r="W57" s="1" t="b">
        <v>0</v>
      </c>
    </row>
    <row r="58" spans="1:23" x14ac:dyDescent="0.25">
      <c r="A58" s="1">
        <v>57</v>
      </c>
      <c r="B58" s="1" t="s">
        <v>23</v>
      </c>
      <c r="C58" s="1" t="s">
        <v>291</v>
      </c>
      <c r="D58" s="1"/>
      <c r="E58" s="1"/>
      <c r="F58" s="1"/>
      <c r="G58" s="1" t="s">
        <v>307</v>
      </c>
      <c r="H58" s="1" t="s">
        <v>308</v>
      </c>
      <c r="I58" s="1" t="s">
        <v>309</v>
      </c>
      <c r="J58" s="1" t="s">
        <v>310</v>
      </c>
      <c r="K58" s="7" t="s">
        <v>49</v>
      </c>
      <c r="L58" s="7"/>
      <c r="M58" s="7"/>
      <c r="N58" s="7" t="s">
        <v>279</v>
      </c>
      <c r="O58" s="1"/>
      <c r="P58" s="1"/>
      <c r="Q58" s="1"/>
      <c r="R58" s="1">
        <v>60.202827453613203</v>
      </c>
      <c r="S58" s="1">
        <f>VLOOKUP(G58,[1]Recap_Paiton9_historian_v3!$A$2:$I$65,3,FALSE)</f>
        <v>55.338641092698197</v>
      </c>
      <c r="T58" s="1">
        <f>VLOOKUP(G58,[1]Recap_Paiton9_historian_v3!$A$2:$I$65,5,FALSE)</f>
        <v>28.423141479492099</v>
      </c>
      <c r="U58" s="1">
        <f>VLOOKUP(G58,[1]Recap_Paiton9_historian_v3!$A$2:$I$65,9,FALSE)</f>
        <v>263.69836425781199</v>
      </c>
      <c r="V58" s="1">
        <f>VLOOKUP(G58,[1]Recap_Paiton9_historian_v3!$A$2:$I$65,4,FALSE)</f>
        <v>10.225151647386999</v>
      </c>
      <c r="W58" s="1" t="b">
        <v>0</v>
      </c>
    </row>
    <row r="59" spans="1:23" x14ac:dyDescent="0.25">
      <c r="A59" s="1">
        <v>58</v>
      </c>
      <c r="B59" s="1" t="s">
        <v>23</v>
      </c>
      <c r="C59" s="1" t="s">
        <v>292</v>
      </c>
      <c r="D59" s="1"/>
      <c r="E59" s="1"/>
      <c r="F59" s="1"/>
      <c r="G59" s="1" t="s">
        <v>311</v>
      </c>
      <c r="H59" s="1" t="s">
        <v>312</v>
      </c>
      <c r="I59" s="1" t="s">
        <v>313</v>
      </c>
      <c r="J59" s="1" t="s">
        <v>314</v>
      </c>
      <c r="K59" s="7" t="s">
        <v>49</v>
      </c>
      <c r="L59" s="7"/>
      <c r="M59" s="7"/>
      <c r="N59" s="7" t="s">
        <v>279</v>
      </c>
      <c r="O59" s="1"/>
      <c r="P59" s="1"/>
      <c r="Q59" s="1"/>
      <c r="R59" s="1">
        <v>59.821117401122997</v>
      </c>
      <c r="S59" s="1">
        <f>VLOOKUP(G59,[1]Recap_Paiton9_historian_v3!$A$2:$I$65,3,FALSE)</f>
        <v>53.132384655082902</v>
      </c>
      <c r="T59" s="1">
        <f>VLOOKUP(G59,[1]Recap_Paiton9_historian_v3!$A$2:$I$65,5,FALSE)</f>
        <v>27.793098449706999</v>
      </c>
      <c r="U59" s="1">
        <f>VLOOKUP(G59,[1]Recap_Paiton9_historian_v3!$A$2:$I$65,9,FALSE)</f>
        <v>86.835632324218693</v>
      </c>
      <c r="V59" s="1">
        <f>VLOOKUP(G59,[1]Recap_Paiton9_historian_v3!$A$2:$I$65,4,FALSE)</f>
        <v>11.383639360654801</v>
      </c>
      <c r="W59" s="1" t="b">
        <v>0</v>
      </c>
    </row>
    <row r="60" spans="1:23" x14ac:dyDescent="0.25">
      <c r="A60" s="1">
        <v>59</v>
      </c>
      <c r="B60" s="1" t="s">
        <v>23</v>
      </c>
      <c r="C60" s="1" t="s">
        <v>293</v>
      </c>
      <c r="D60" s="1"/>
      <c r="E60" s="1"/>
      <c r="F60" s="1"/>
      <c r="G60" s="1" t="s">
        <v>315</v>
      </c>
      <c r="H60" s="1" t="s">
        <v>316</v>
      </c>
      <c r="I60" s="1" t="s">
        <v>317</v>
      </c>
      <c r="J60" s="1" t="s">
        <v>318</v>
      </c>
      <c r="K60" s="7" t="s">
        <v>49</v>
      </c>
      <c r="L60" s="7"/>
      <c r="M60" s="7"/>
      <c r="N60" s="7" t="s">
        <v>279</v>
      </c>
      <c r="O60" s="1"/>
      <c r="P60" s="1"/>
      <c r="Q60" s="1"/>
      <c r="R60" s="1">
        <v>59.948329925537102</v>
      </c>
      <c r="S60" s="1">
        <f>VLOOKUP(G60,[1]Recap_Paiton9_historian_v3!$A$2:$I$65,3,FALSE)</f>
        <v>50.022123688014403</v>
      </c>
      <c r="T60" s="1">
        <f>VLOOKUP(G60,[1]Recap_Paiton9_historian_v3!$A$2:$I$65,5,FALSE)</f>
        <v>29.242263793945298</v>
      </c>
      <c r="U60" s="1">
        <f>VLOOKUP(G60,[1]Recap_Paiton9_historian_v3!$A$2:$I$65,9,FALSE)</f>
        <v>85.362846374511705</v>
      </c>
      <c r="V60" s="1">
        <f>VLOOKUP(G60,[1]Recap_Paiton9_historian_v3!$A$2:$I$65,4,FALSE)</f>
        <v>9.2507789864353498</v>
      </c>
      <c r="W60" s="1" t="b">
        <v>0</v>
      </c>
    </row>
    <row r="61" spans="1:23" x14ac:dyDescent="0.25">
      <c r="A61" s="1">
        <v>60</v>
      </c>
      <c r="B61" s="1" t="s">
        <v>283</v>
      </c>
      <c r="C61" s="1" t="s">
        <v>320</v>
      </c>
      <c r="D61" s="1"/>
      <c r="E61" s="1"/>
      <c r="F61" s="1"/>
      <c r="G61" s="1" t="s">
        <v>320</v>
      </c>
      <c r="H61" s="1" t="s">
        <v>320</v>
      </c>
      <c r="I61" s="1"/>
      <c r="J61" s="1" t="s">
        <v>320</v>
      </c>
      <c r="K61" s="1"/>
      <c r="L61" s="1">
        <v>0</v>
      </c>
      <c r="M61" s="1">
        <v>100</v>
      </c>
      <c r="N61" s="1" t="s">
        <v>30</v>
      </c>
      <c r="O61" s="1"/>
      <c r="P61" s="1"/>
      <c r="Q61" s="1"/>
      <c r="R61" s="1"/>
      <c r="S61" s="1">
        <v>80.990750952792595</v>
      </c>
      <c r="T61" s="1">
        <v>60</v>
      </c>
      <c r="U61" s="1">
        <v>90</v>
      </c>
      <c r="V61" s="1">
        <v>9.0570522970299194</v>
      </c>
      <c r="W61" s="1"/>
    </row>
    <row r="67" spans="15:17" x14ac:dyDescent="0.25">
      <c r="O67" s="8"/>
      <c r="P67" s="8"/>
      <c r="Q67" s="8"/>
    </row>
  </sheetData>
  <autoFilter ref="A1:W61" xr:uid="{00000000-0001-0000-0000-000000000000}">
    <sortState xmlns:xlrd2="http://schemas.microsoft.com/office/spreadsheetml/2017/richdata2" ref="A2:W55">
      <sortCondition ref="A1:A5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EF94-E4C4-4356-AF57-F69B094A6AE2}">
  <dimension ref="A1:C4"/>
  <sheetViews>
    <sheetView workbookViewId="0">
      <selection activeCell="C4" sqref="C4"/>
    </sheetView>
  </sheetViews>
  <sheetFormatPr defaultRowHeight="15" x14ac:dyDescent="0.25"/>
  <cols>
    <col min="1" max="1" width="3.5703125" bestFit="1" customWidth="1"/>
    <col min="2" max="2" width="20.28515625" customWidth="1"/>
    <col min="3" max="3" width="32.28515625" customWidth="1"/>
  </cols>
  <sheetData>
    <row r="1" spans="1:3" x14ac:dyDescent="0.25">
      <c r="A1" t="s">
        <v>278</v>
      </c>
      <c r="B1" t="s">
        <v>294</v>
      </c>
      <c r="C1" t="s">
        <v>285</v>
      </c>
    </row>
    <row r="2" spans="1:3" x14ac:dyDescent="0.25">
      <c r="A2">
        <v>1</v>
      </c>
      <c r="B2" s="4"/>
      <c r="C2" s="5" t="s">
        <v>325</v>
      </c>
    </row>
    <row r="3" spans="1:3" x14ac:dyDescent="0.25">
      <c r="A3">
        <v>2</v>
      </c>
      <c r="B3" s="3"/>
      <c r="C3" t="s">
        <v>330</v>
      </c>
    </row>
    <row r="4" spans="1:3" x14ac:dyDescent="0.25">
      <c r="A4">
        <v>3</v>
      </c>
      <c r="B4" s="9"/>
      <c r="C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 Mapping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Pratama</dc:creator>
  <cp:lastModifiedBy>Ichsan Pratama</cp:lastModifiedBy>
  <dcterms:created xsi:type="dcterms:W3CDTF">2023-01-12T08:29:15Z</dcterms:created>
  <dcterms:modified xsi:type="dcterms:W3CDTF">2023-06-21T02:56:35Z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aaef9499-cd13-4350-bfd0-82274152f08b</vt:lpwstr>
  </property>
</Properties>
</file>