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1FAF9371-DB74-4651-84A4-922811E96BDD}" xr6:coauthVersionLast="47" xr6:coauthVersionMax="47" xr10:uidLastSave="{00000000-0000-0000-0000-000000000000}"/>
  <bookViews>
    <workbookView xWindow="-120" yWindow="-120" windowWidth="29040" windowHeight="15840" firstSheet="2" activeTab="2" xr2:uid="{00000000-000D-0000-FFFF-FFFF00000000}"/>
  </bookViews>
  <sheets>
    <sheet name="PVT &amp; Chart" sheetId="5" state="hidden" r:id="rId1"/>
    <sheet name="Table" sheetId="6" state="hidden" r:id="rId2"/>
    <sheet name="Dashboard Dinamis" sheetId="7" r:id="rId3"/>
    <sheet name="Data Master" sheetId="1" r:id="rId4"/>
    <sheet name="Note Tugas" sheetId="3" r:id="rId5"/>
  </sheets>
  <definedNames>
    <definedName name="_xlnm._FilterDatabase" localSheetId="3" hidden="1">'Data Master'!$A$1:$M$199</definedName>
    <definedName name="NativeTimeline_InvoiceDate">#N/A</definedName>
    <definedName name="Slicer_Country">#N/A</definedName>
    <definedName name="Slicer_InvoiceMonth">#N/A</definedName>
    <definedName name="Slicer_Source">#N/A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7" l="1"/>
  <c r="C36" i="7"/>
  <c r="C37" i="7"/>
  <c r="C38" i="7"/>
  <c r="C39" i="7"/>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 i="1"/>
  <c r="O2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 i="1"/>
  <c r="J21" i="6"/>
</calcChain>
</file>

<file path=xl/sharedStrings.xml><?xml version="1.0" encoding="utf-8"?>
<sst xmlns="http://schemas.openxmlformats.org/spreadsheetml/2006/main" count="993" uniqueCount="267">
  <si>
    <t>InvoiceNo</t>
  </si>
  <si>
    <t>StockCode</t>
  </si>
  <si>
    <t>Description</t>
  </si>
  <si>
    <t>Quantity</t>
  </si>
  <si>
    <t>InvoiceDate</t>
  </si>
  <si>
    <t>InvoiceMonth</t>
  </si>
  <si>
    <t>UnitPrice</t>
  </si>
  <si>
    <t>CustomerID</t>
  </si>
  <si>
    <t>Country</t>
  </si>
  <si>
    <t>CustomerDate</t>
  </si>
  <si>
    <t>Source</t>
  </si>
  <si>
    <t>DOORMAT HOME SWEET HOME BLUE</t>
  </si>
  <si>
    <t>May</t>
  </si>
  <si>
    <t>United Kingdom</t>
  </si>
  <si>
    <t>Paid Ads</t>
  </si>
  <si>
    <t>84596F</t>
  </si>
  <si>
    <t>SMALL MARSHMALLOWS PINK BOWL</t>
  </si>
  <si>
    <t>Belgium</t>
  </si>
  <si>
    <t>Google Ads</t>
  </si>
  <si>
    <t>CHARLOTTE BAG SUKI DESIGN</t>
  </si>
  <si>
    <t>Instagram Ads</t>
  </si>
  <si>
    <t>POPPY'S PLAYHOUSE LIVINGROOM</t>
  </si>
  <si>
    <t>December</t>
  </si>
  <si>
    <t>Germany</t>
  </si>
  <si>
    <t>Retargeting</t>
  </si>
  <si>
    <t>MAN FLU METAL SIGN</t>
  </si>
  <si>
    <t>Remarketing</t>
  </si>
  <si>
    <t>STRAWBERRY BATH SPONGE</t>
  </si>
  <si>
    <t>July</t>
  </si>
  <si>
    <t>Criteo</t>
  </si>
  <si>
    <t>RED EGG SPOON</t>
  </si>
  <si>
    <t>Fb Ads</t>
  </si>
  <si>
    <t>6 RIBBONS RUSTIC CHARM</t>
  </si>
  <si>
    <t>September</t>
  </si>
  <si>
    <t>YOU'RE CONFUSING ME METAL SIGN</t>
  </si>
  <si>
    <t>October</t>
  </si>
  <si>
    <t>85183B</t>
  </si>
  <si>
    <t>CHARLIE &amp; LOLA WASTEPAPER BIN FLORA</t>
  </si>
  <si>
    <t>RECYCLED ACAPULCO MAT TURQUOISE</t>
  </si>
  <si>
    <t>6 GIFT TAGS 50'S CHRISTMAS</t>
  </si>
  <si>
    <t>ALARM CLOCK BAKELIKE PINK</t>
  </si>
  <si>
    <t>January</t>
  </si>
  <si>
    <t>JUMBO BAG PAISLEY PARK</t>
  </si>
  <si>
    <t>HEART WOODEN CHRISTMAS DECORATION</t>
  </si>
  <si>
    <t>SET OF 3 NOTEBOOKS IN PARCEL</t>
  </si>
  <si>
    <t>C581148</t>
  </si>
  <si>
    <t>CERAMIC STRAWBERRY DESIGN MUG</t>
  </si>
  <si>
    <t>Spain</t>
  </si>
  <si>
    <t>47599B</t>
  </si>
  <si>
    <t>BLUE PARTY BAGS</t>
  </si>
  <si>
    <t>BICYCLE SAFTEY WALL ART</t>
  </si>
  <si>
    <t>March</t>
  </si>
  <si>
    <t>RED DINER WALL CLOCK</t>
  </si>
  <si>
    <t>RED RETROSPOT OVEN GLOVE</t>
  </si>
  <si>
    <t>November</t>
  </si>
  <si>
    <t>ORGANISER WOOD ANTIQUE WHITE</t>
  </si>
  <si>
    <t>DOORMAT NEW ENGLAND</t>
  </si>
  <si>
    <t>April</t>
  </si>
  <si>
    <t>EMBOSSED GLASS TEALIGHT HOLDER</t>
  </si>
  <si>
    <t>February</t>
  </si>
  <si>
    <t>PACK OF 60 DINOSAUR CAKE CASES</t>
  </si>
  <si>
    <t>85123A</t>
  </si>
  <si>
    <t>WHITE HANGING HEART T-LIGHT HOLDER</t>
  </si>
  <si>
    <t>August</t>
  </si>
  <si>
    <t>MONEY BOX HOUSEKEEPING DESIGN</t>
  </si>
  <si>
    <t>Greece</t>
  </si>
  <si>
    <t>82494L</t>
  </si>
  <si>
    <t>WOODEN FRAME ANTIQUE WHITE</t>
  </si>
  <si>
    <t>SET OF 72 RETROSPOT PAPER DOILIES</t>
  </si>
  <si>
    <t>June</t>
  </si>
  <si>
    <t>PLASTERS IN TIN VINTAGE PAISLEY</t>
  </si>
  <si>
    <t>3D HEARTS HONEYCOMB PAPER GARLAND</t>
  </si>
  <si>
    <t>ASSORTED COLOUR BIRD ORNAMENT</t>
  </si>
  <si>
    <t>HANGING HEART JAR T-LIGHT HOLDER</t>
  </si>
  <si>
    <t>GIN + TONIC DIET METAL SIGN</t>
  </si>
  <si>
    <t>RED RETROSPOT PLATE</t>
  </si>
  <si>
    <t>POST</t>
  </si>
  <si>
    <t>POSTAGE</t>
  </si>
  <si>
    <t>Netherlands</t>
  </si>
  <si>
    <t>PACK OF 60 SPACEBOY CAKE CASES</t>
  </si>
  <si>
    <t>47566B</t>
  </si>
  <si>
    <t>TEA TIME PARTY BUNTING</t>
  </si>
  <si>
    <t>ASSORTED COLOUR LIZARD SUCTION HOOK</t>
  </si>
  <si>
    <t>SET OF 60 VINTAGE LEAF CAKE CASES</t>
  </si>
  <si>
    <t>3 DRAWER ANTIQUE WHITE WOOD CABINET</t>
  </si>
  <si>
    <t>MINI PLAYING CARDS SPACEBOY</t>
  </si>
  <si>
    <t>PACK OF 20 SKULL PAPER NAPKINS</t>
  </si>
  <si>
    <t>MEMO BOARD COTTAGE DESIGN</t>
  </si>
  <si>
    <t>Australia</t>
  </si>
  <si>
    <t>RED RETROSPOT MUG</t>
  </si>
  <si>
    <t>60 TEATIME FAIRY CAKE CASES</t>
  </si>
  <si>
    <t>GINGHAM HEART DECORATION</t>
  </si>
  <si>
    <t>FIRST CLASS LUGGAGE TAG</t>
  </si>
  <si>
    <t>CERAMIC HEART FAIRY CAKE MONEY BANK</t>
  </si>
  <si>
    <t>FRENCH BLUE METAL DOOR SIGN 4</t>
  </si>
  <si>
    <t>FELTCRAFT BUTTERFLY HEARTS</t>
  </si>
  <si>
    <t>WHITE METAL LANTERN</t>
  </si>
  <si>
    <t>LUNCH BAG VINTAGE LEAF DESIGN</t>
  </si>
  <si>
    <t>SET/4 DAISY MIRROR MAGNETS</t>
  </si>
  <si>
    <t>TRADITIONAL WOODEN CATCH CUP GAME</t>
  </si>
  <si>
    <t>METAL SIGN TAKE IT OR LEAVE IT</t>
  </si>
  <si>
    <t>MIRRORED WALL ART STARS</t>
  </si>
  <si>
    <t>ROSE DU SUD DRAWSTRING BAG</t>
  </si>
  <si>
    <t>Finland</t>
  </si>
  <si>
    <t>PARTY BUNTING</t>
  </si>
  <si>
    <t>VINTAGE UNION JACK BUNTING</t>
  </si>
  <si>
    <t>JAM MAKING SET PRINTED</t>
  </si>
  <si>
    <t>SET/6 RED SPOTTY PAPER CUPS</t>
  </si>
  <si>
    <t>DOUGHNUT LIP GLOSS</t>
  </si>
  <si>
    <t>SWEETHEART WIRE MAGAZINE RACK</t>
  </si>
  <si>
    <t>SET OF 3 WOODEN STOCKING DECORATION</t>
  </si>
  <si>
    <t>DIAMANTE HEART SHAPED WALL MIRROR.</t>
  </si>
  <si>
    <t>CHILDRENS APRON SPACEBOY DESIGN</t>
  </si>
  <si>
    <t>PANTRY WASHING UP BRUSH</t>
  </si>
  <si>
    <t>PACK OF 60 PINK PAISLEY CAKE CASES</t>
  </si>
  <si>
    <t>BLUE GIANT GARDEN THERMOMETER</t>
  </si>
  <si>
    <t>PINK CREAM FELT CRAFT TRINKET BOX</t>
  </si>
  <si>
    <t>SET OF 3 BUTTERFLY COOKIE CUTTERS</t>
  </si>
  <si>
    <t>SET OF TEA COFFEE SUGAR TINS PANTRY</t>
  </si>
  <si>
    <t>HAND WARMER BIRD DESIGN</t>
  </si>
  <si>
    <t>WRAP DOILEY DESIGN</t>
  </si>
  <si>
    <t>RED VINTAGE SPOT BEAKER</t>
  </si>
  <si>
    <t>JUMBO SHOPPER VINTAGE RED PAISLEY</t>
  </si>
  <si>
    <t>ROSE CARAVAN DOORSTOP</t>
  </si>
  <si>
    <t>C570867</t>
  </si>
  <si>
    <t>USA</t>
  </si>
  <si>
    <t>PARTY METAL SIGN</t>
  </si>
  <si>
    <t>PAPER CHAIN KIT LONDON</t>
  </si>
  <si>
    <t>ANTIQUE SILVER TEA GLASS ENGRAVED</t>
  </si>
  <si>
    <t>WOOD 2 DRAWER CABINET WHITE FINISH</t>
  </si>
  <si>
    <t>RABBIT NIGHT LIGHT</t>
  </si>
  <si>
    <t>CLASSIC CHROME BICYCLE BELL</t>
  </si>
  <si>
    <t>47590A</t>
  </si>
  <si>
    <t>BLUE HAPPY BIRTHDAY BUNTING</t>
  </si>
  <si>
    <t>EMPIRE TISSUE BOX</t>
  </si>
  <si>
    <t>TEA BAG PLATE RED RETROSPOT</t>
  </si>
  <si>
    <t>3D TRADITIONAL CHRISTMAS STICKERS</t>
  </si>
  <si>
    <t>SMALL IVORY HEART WALL ORGANISER</t>
  </si>
  <si>
    <t>DOLLY GIRL CHILDRENS CUP</t>
  </si>
  <si>
    <t>LUNCH BAG BLACK SKULL.</t>
  </si>
  <si>
    <t>IVORY KITCHEN SCALES</t>
  </si>
  <si>
    <t>BREAD BIN DINER STYLE PINK</t>
  </si>
  <si>
    <t>EIRE</t>
  </si>
  <si>
    <t>HAND WARMER OWL DESIGN</t>
  </si>
  <si>
    <t>PACK OF 20 NAPKINS PANTRY DESIGN</t>
  </si>
  <si>
    <t>15044D</t>
  </si>
  <si>
    <t>RED PAPER PARASOL</t>
  </si>
  <si>
    <t>SEASIDE FLYING DISC</t>
  </si>
  <si>
    <t>GLITTER HEART GARLAND WITH BELLS</t>
  </si>
  <si>
    <t>HEART T-LIGHT HOLDER WILLIE WINKIE</t>
  </si>
  <si>
    <t>Channel Islands</t>
  </si>
  <si>
    <t>AIRLINE BAG VINTAGE JET SET RED</t>
  </si>
  <si>
    <t>BOX OF 6 MINI VINTAGE CRACKERS</t>
  </si>
  <si>
    <t>LUNCH BAG ALPHABET DESIGN</t>
  </si>
  <si>
    <t>BUNDLE OF 3 ALPHABET EXERCISE BOOKS</t>
  </si>
  <si>
    <t>BUNNY WOODEN PAINTED WITH BIRD</t>
  </si>
  <si>
    <t>TRAVEL CARD WALLET KEEP CALM</t>
  </si>
  <si>
    <t>VINTAGE LEAF MAGNETIC NOTEPAD</t>
  </si>
  <si>
    <t>BABUSHKA LIGHTS STRING OF 10</t>
  </si>
  <si>
    <t>WOOD STOCKING CHRISTMAS SCANDISPOT</t>
  </si>
  <si>
    <t>SET OF 4 KNICK KNACK TINS DOILEY</t>
  </si>
  <si>
    <t>FRENCH ENAMEL CANDLEHOLDER</t>
  </si>
  <si>
    <t>JUMBO BAG PEARS</t>
  </si>
  <si>
    <t>BAKING MOULD HEART MILK CHOCOLATE</t>
  </si>
  <si>
    <t>RAINY LADIES BIRTHDAY CARD</t>
  </si>
  <si>
    <t>CARD PSYCHEDELIC APPLES</t>
  </si>
  <si>
    <t>SMALL RED RETROSPOT MUG IN BOX</t>
  </si>
  <si>
    <t>WOODLAND CHARLOTTE BAG</t>
  </si>
  <si>
    <t>LUNCH BAG PAISLEY PARK</t>
  </si>
  <si>
    <t>84406B</t>
  </si>
  <si>
    <t>CREAM CUPID HEARTS COAT HANGER</t>
  </si>
  <si>
    <t>HAWAIIAN GRASS SKIRT</t>
  </si>
  <si>
    <t>85099B</t>
  </si>
  <si>
    <t>JUMBO BAG RED RETROSPOT</t>
  </si>
  <si>
    <t>SET OF 6 T-LIGHTS TOADSTOOLS</t>
  </si>
  <si>
    <t>CHILDRENS CUTLERY SPACEBOY</t>
  </si>
  <si>
    <t>RED STRIPE CERAMIC DRAWER KNOB</t>
  </si>
  <si>
    <t>COLOUR GLASS T-LIGHT HOLDER HANGING</t>
  </si>
  <si>
    <t>PARTY INVITES SPACEMAN</t>
  </si>
  <si>
    <t>STRAWBERRY HONEYCOMB GARLAND</t>
  </si>
  <si>
    <t>BOX OF VINTAGE JIGSAW BLOCKS</t>
  </si>
  <si>
    <t>2 PICTURE BOOK EGGS EASTER CHICKS</t>
  </si>
  <si>
    <t>LUNCH BOX WITH CUTLERY RETROSPOT</t>
  </si>
  <si>
    <t>MAGIC DRAWING SLATE SPACEBOY</t>
  </si>
  <si>
    <t>C581229</t>
  </si>
  <si>
    <t>SPACEBOY ROCKET LOLLY MAKERS</t>
  </si>
  <si>
    <t>VINTAGE DOILY TRAVEL SEWING KIT</t>
  </si>
  <si>
    <t>SET OF 3 HEART COOKIE CUTTERS</t>
  </si>
  <si>
    <t>PINK DINER WALL CLOCK</t>
  </si>
  <si>
    <t>SWEETHEART CAKESTAND 3 TIER</t>
  </si>
  <si>
    <t>TOY TIDY PINK POLKADOT</t>
  </si>
  <si>
    <t>SKULL LUNCH BOX WITH CUTLERY</t>
  </si>
  <si>
    <t>France</t>
  </si>
  <si>
    <t>MINI PLAYING CARDS GYMKHANA</t>
  </si>
  <si>
    <t>HAND OVER THE CHOCOLATE SIGN</t>
  </si>
  <si>
    <t>DOLLY GIRL BEAKER</t>
  </si>
  <si>
    <t>VINTAGE CHRISTMAS CAKE FRILL</t>
  </si>
  <si>
    <t>15056N</t>
  </si>
  <si>
    <t>EDWARDIAN PARASOL NATURAL</t>
  </si>
  <si>
    <t>PHOTO CLIP LINE</t>
  </si>
  <si>
    <t>REGENCY SUGAR BOWL GREEN</t>
  </si>
  <si>
    <t>CLASSIC METAL BIRDCAGE PLANT HOLDER</t>
  </si>
  <si>
    <t>MAGIC DRAWING SLATE CIRCUS PARADE</t>
  </si>
  <si>
    <t>SET/20 RED RETROSPOT PAPER NAPKINS</t>
  </si>
  <si>
    <t>ALARM CLOCK BAKELIKE ORANGE</t>
  </si>
  <si>
    <t>4 LILY BOTANICAL DINNER CANDLES</t>
  </si>
  <si>
    <t>JUMBO BAG ALPHABET</t>
  </si>
  <si>
    <t>12 PENCILS TALL TUBE POSY</t>
  </si>
  <si>
    <t>United Arab Emirates</t>
  </si>
  <si>
    <t>EMPIRE GIFT WRAP</t>
  </si>
  <si>
    <t>HOME SMALL WOOD LETTERS</t>
  </si>
  <si>
    <t>SWALLOWS GREETING CARD</t>
  </si>
  <si>
    <t>MAGNETS PACK OF 4 VINTAGE COLLAGE</t>
  </si>
  <si>
    <t>C540417</t>
  </si>
  <si>
    <t>SET/3 RED GINGHAM ROSE STORAGE BOX</t>
  </si>
  <si>
    <t>SET OF 60 I LOVE LONDON CAKE CASES</t>
  </si>
  <si>
    <t>FRENCH LAUNDRY SIGN BLUE METAL</t>
  </si>
  <si>
    <t>ROTATING SILVER ANGELS T-LIGHT HLDR</t>
  </si>
  <si>
    <t>CERAMIC LOVE HEART MONEY BANK</t>
  </si>
  <si>
    <t>HOT WATER BOTTLE TEA AND SYMPATHY</t>
  </si>
  <si>
    <t>CREAM SWEETHEART MINI CHEST</t>
  </si>
  <si>
    <t>84313C</t>
  </si>
  <si>
    <t>ORANGE TV TRAY TABLE</t>
  </si>
  <si>
    <t>PARISIENNE KEY CABINET</t>
  </si>
  <si>
    <t>SET OF 2 TRAYS HOME SWEET HOME</t>
  </si>
  <si>
    <t>PHARMACIE FIRST AID TIN</t>
  </si>
  <si>
    <t>BULL DOG BOTTLE OPENER</t>
  </si>
  <si>
    <t>HAND WARMER SCOTTY DOG DESIGN</t>
  </si>
  <si>
    <t>GAOLERS KEYS DECORATIVE GARDEN</t>
  </si>
  <si>
    <t>PHOTO FRAME CORNICE</t>
  </si>
  <si>
    <t>PLACE SETTING WHITE HEART</t>
  </si>
  <si>
    <t>BAKING MOULD EASTER EGG WHITE CHOC</t>
  </si>
  <si>
    <t>ASSORTED TUTTI FRUTTI PEN</t>
  </si>
  <si>
    <t>GIRAFFE WOODEN RULER</t>
  </si>
  <si>
    <t>T-LIGHT GLASS FLUTED ANTIQUE</t>
  </si>
  <si>
    <t>Gunakanlah dataset berikut ini untuk melakukan proses implementasi analisis dengan menggunakan tools excel. Perlu diingat dalam melakukan proses analisis kamu dapat menggabungkan kombinasi pembelajaran Key Metrics Business dan Data Analysis in Excel.</t>
  </si>
  <si>
    <t>Case :</t>
  </si>
  <si>
    <t>PT. Tumbuh Bersama merupakan salah satu perusahaan di bidang retail yang menjual banyak sekali perlengkapan rumahan ke berbagai negara. Beberapa minggu kedepan perusahaan ini ingin mengadakan town hall untuk menginformasikan performance bisnis yang mereka miliki. Sebagai bagian dari team data, kalian diminta untuk melakukan analisis secara bebas dengan menggunakan tools microsoft excel hingga membuat visualisasi dengan menggunakan microsoft excel juga. Namun, informasi yang dimunculkan merupakan Key Metrics Business yang sudah didefine oleh para stakeholder.</t>
  </si>
  <si>
    <t>Kamu bisa memulainya dengan memahami dataset, membersihkannya, menggali insight, memunculkan visualisasi, hingga menyampaikan insight dan rekomendasi yang kamu dapatkan.</t>
  </si>
  <si>
    <t>Yuk bantu PT. Tumbuh Bersama agar semakin berkembang!</t>
  </si>
  <si>
    <r>
      <t>Notes</t>
    </r>
    <r>
      <rPr>
        <sz val="12"/>
        <color rgb="FF36394D"/>
        <rFont val="Montserrat"/>
      </rPr>
      <t>:</t>
    </r>
  </si>
  <si>
    <t>Silakan kumpulkan tugas dalam bentuk rar/zip untuk menghindari perubahan rumus dari excel</t>
  </si>
  <si>
    <t>Grand Total</t>
  </si>
  <si>
    <t>Row Labels</t>
  </si>
  <si>
    <t>Sum of UnitPrice</t>
  </si>
  <si>
    <t>InvoiceNo 2</t>
  </si>
  <si>
    <t>StockCode 2</t>
  </si>
  <si>
    <t>Sampel</t>
  </si>
  <si>
    <t>Populasi Data</t>
  </si>
  <si>
    <t>Count of UnitPrice</t>
  </si>
  <si>
    <t>Column Labels</t>
  </si>
  <si>
    <t>Jumlah Transaksi</t>
  </si>
  <si>
    <t>Jumlah Sales</t>
  </si>
  <si>
    <t>Minimum Sales</t>
  </si>
  <si>
    <t>Avg of Sales</t>
  </si>
  <si>
    <t>Max Sales</t>
  </si>
  <si>
    <t>DATA SALES PT. TUMBUH BERSAMA</t>
  </si>
  <si>
    <t>JAN - DEC</t>
  </si>
  <si>
    <t>Sales by Month</t>
  </si>
  <si>
    <t>Average Price</t>
  </si>
  <si>
    <t>Q1</t>
  </si>
  <si>
    <t>Q2</t>
  </si>
  <si>
    <t>Q3</t>
  </si>
  <si>
    <t>QUARTILE SALES</t>
  </si>
  <si>
    <t>Nilai Max</t>
  </si>
  <si>
    <t>Nilai Min</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</si>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</sst>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mm/dd/yy"/>
    <numFmt numFmtId="165" formatCode="m/d/yy"/>
    <numFmt numFmtId="166" formatCode="0.0"/>
    <numFmt numFmtId="167" formatCode="_(&quot;$&quot;* #,##0.0_);_(&quot;$&quot;* \(#,##0.0\);_(&quot;$&quot;* &quot;-&quot;??_);_(@_)"/>
    <numFmt numFmtId="168" formatCode="[$$-45C]#,##0"/>
    <numFmt numFmtId="170" formatCode="[$$-45C]#,##0.0"/>
    <numFmt numFmtId="171" formatCode="[$$-45C]#,##0.00"/>
  </numFmts>
  <fonts count="15">
    <font>
      <sz val="10"/>
      <color rgb="FF000000"/>
      <name val="Arial"/>
      <scheme val="minor"/>
    </font>
    <font>
      <sz val="10"/>
      <color theme="1"/>
      <name val="Arial"/>
    </font>
    <font>
      <sz val="12"/>
      <color rgb="FF36394D"/>
      <name val="Montserrat"/>
    </font>
    <font>
      <b/>
      <sz val="12"/>
      <color rgb="FF36394D"/>
      <name val="Montserrat"/>
    </font>
    <font>
      <sz val="12"/>
      <color rgb="FF000000"/>
      <name val="Arial"/>
      <family val="2"/>
      <scheme val="minor"/>
    </font>
    <font>
      <sz val="10"/>
      <color rgb="FF000000"/>
      <name val="Arial"/>
      <family val="2"/>
      <scheme val="minor"/>
    </font>
    <font>
      <sz val="10"/>
      <color theme="0"/>
      <name val="Arial"/>
      <family val="2"/>
      <scheme val="minor"/>
    </font>
    <font>
      <b/>
      <sz val="10"/>
      <color theme="0"/>
      <name val="Arial"/>
      <family val="2"/>
    </font>
    <font>
      <sz val="10"/>
      <color rgb="FF000000"/>
      <name val="Arial"/>
      <scheme val="minor"/>
    </font>
    <font>
      <sz val="11"/>
      <color theme="0"/>
      <name val="Arial"/>
      <family val="2"/>
      <scheme val="minor"/>
    </font>
    <font>
      <sz val="10"/>
      <color theme="1"/>
      <name val="Arial"/>
      <family val="2"/>
      <scheme val="minor"/>
    </font>
    <font>
      <b/>
      <sz val="10"/>
      <color rgb="FF000000"/>
      <name val="Arial"/>
      <family val="2"/>
      <scheme val="minor"/>
    </font>
    <font>
      <b/>
      <sz val="16"/>
      <color theme="0"/>
      <name val="Segou"/>
    </font>
    <font>
      <sz val="10"/>
      <name val="Arial"/>
      <family val="2"/>
      <scheme val="minor"/>
    </font>
    <font>
      <sz val="11"/>
      <color rgb="FF000000"/>
      <name val="Arial"/>
      <family val="2"/>
      <scheme val="minor"/>
    </font>
  </fonts>
  <fills count="11">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1"/>
        <bgColor theme="1"/>
      </patternFill>
    </fill>
    <fill>
      <patternFill patternType="solid">
        <fgColor theme="9" tint="-0.249977111117893"/>
        <bgColor indexed="64"/>
      </patternFill>
    </fill>
    <fill>
      <patternFill patternType="solid">
        <fgColor theme="0" tint="-0.14999847407452621"/>
        <bgColor indexed="64"/>
      </patternFill>
    </fill>
    <fill>
      <patternFill patternType="solid">
        <fgColor theme="0" tint="-0.14999847407452621"/>
        <bgColor theme="0" tint="-4.9989318521683403E-2"/>
      </patternFill>
    </fill>
    <fill>
      <patternFill patternType="solid">
        <fgColor theme="0"/>
        <bgColor theme="0" tint="-4.9989318521683403E-2"/>
      </patternFill>
    </fill>
    <fill>
      <patternFill patternType="solid">
        <fgColor theme="1"/>
        <bgColor indexed="64"/>
      </patternFill>
    </fill>
    <fill>
      <patternFill patternType="solid">
        <fgColor theme="6" tint="0.39997558519241921"/>
        <bgColor indexed="64"/>
      </patternFill>
    </fill>
  </fills>
  <borders count="7">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hair">
        <color indexed="64"/>
      </left>
      <right style="hair">
        <color indexed="64"/>
      </right>
      <top style="hair">
        <color indexed="64"/>
      </top>
      <bottom style="hair">
        <color indexed="64"/>
      </bottom>
      <diagonal/>
    </border>
  </borders>
  <cellStyleXfs count="2">
    <xf numFmtId="0" fontId="0" fillId="0" borderId="0"/>
    <xf numFmtId="44" fontId="8" fillId="0" borderId="0" applyFont="0" applyFill="0" applyBorder="0" applyAlignment="0" applyProtection="0"/>
  </cellStyleXfs>
  <cellXfs count="46">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applyAlignment="1">
      <alignment vertical="center"/>
    </xf>
    <xf numFmtId="0" fontId="3" fillId="0" borderId="0" xfId="0" applyFont="1" applyAlignment="1">
      <alignment vertical="center"/>
    </xf>
    <xf numFmtId="0" fontId="2" fillId="2" borderId="0" xfId="0" applyFont="1" applyFill="1" applyAlignment="1">
      <alignment vertical="center"/>
    </xf>
    <xf numFmtId="0" fontId="4" fillId="0" borderId="0" xfId="0" applyFont="1" applyAlignment="1">
      <alignment vertical="center"/>
    </xf>
    <xf numFmtId="0" fontId="4" fillId="2" borderId="0" xfId="0" applyFont="1" applyFill="1" applyAlignment="1">
      <alignment vertical="center"/>
    </xf>
    <xf numFmtId="0" fontId="4" fillId="0" borderId="0" xfId="0" applyFont="1"/>
    <xf numFmtId="0" fontId="0" fillId="0" borderId="0" xfId="0" pivotButton="1"/>
    <xf numFmtId="0" fontId="0" fillId="0" borderId="0" xfId="0" applyAlignment="1">
      <alignment horizontal="left"/>
    </xf>
    <xf numFmtId="167" fontId="0" fillId="0" borderId="0" xfId="0" applyNumberFormat="1"/>
    <xf numFmtId="0" fontId="5" fillId="0" borderId="0" xfId="0" applyFont="1"/>
    <xf numFmtId="166" fontId="0" fillId="0" borderId="0" xfId="0" applyNumberFormat="1"/>
    <xf numFmtId="1" fontId="0" fillId="0" borderId="0" xfId="0" applyNumberFormat="1"/>
    <xf numFmtId="166" fontId="0" fillId="3" borderId="0" xfId="0" applyNumberFormat="1" applyFill="1"/>
    <xf numFmtId="0" fontId="7" fillId="0" borderId="0" xfId="0" applyFont="1"/>
    <xf numFmtId="0" fontId="6" fillId="0" borderId="0" xfId="0" applyFont="1"/>
    <xf numFmtId="0" fontId="0" fillId="0" borderId="0" xfId="0" applyNumberFormat="1"/>
    <xf numFmtId="168" fontId="0" fillId="0" borderId="0" xfId="0" applyNumberFormat="1"/>
    <xf numFmtId="0" fontId="6" fillId="5" borderId="0" xfId="0" applyFont="1" applyFill="1"/>
    <xf numFmtId="0" fontId="12" fillId="5" borderId="0" xfId="0" applyFont="1" applyFill="1" applyAlignment="1">
      <alignment horizontal="center" vertical="center"/>
    </xf>
    <xf numFmtId="0" fontId="6" fillId="0" borderId="0" xfId="0" applyFont="1" applyFill="1"/>
    <xf numFmtId="0" fontId="6" fillId="0" borderId="0" xfId="0" applyFont="1" applyFill="1" applyAlignment="1">
      <alignment vertical="center"/>
    </xf>
    <xf numFmtId="0" fontId="6" fillId="4" borderId="0" xfId="0" applyFont="1" applyFill="1" applyBorder="1" applyAlignment="1">
      <alignment horizontal="center" vertical="center" wrapText="1"/>
    </xf>
    <xf numFmtId="0" fontId="11" fillId="0" borderId="0" xfId="0" applyFont="1"/>
    <xf numFmtId="0" fontId="0" fillId="6" borderId="0" xfId="0" applyFill="1" applyAlignment="1">
      <alignment horizontal="left"/>
    </xf>
    <xf numFmtId="0" fontId="13" fillId="6" borderId="0" xfId="0" applyFont="1" applyFill="1" applyAlignment="1">
      <alignment horizontal="left"/>
    </xf>
    <xf numFmtId="168" fontId="10" fillId="7" borderId="0" xfId="0" applyNumberFormat="1" applyFont="1" applyFill="1" applyBorder="1"/>
    <xf numFmtId="168" fontId="10" fillId="8" borderId="0" xfId="0" applyNumberFormat="1" applyFont="1" applyFill="1" applyBorder="1"/>
    <xf numFmtId="171" fontId="1" fillId="0" borderId="0" xfId="0" applyNumberFormat="1" applyFont="1"/>
    <xf numFmtId="0" fontId="9" fillId="9" borderId="0" xfId="0" applyFont="1" applyFill="1" applyAlignment="1">
      <alignment horizontal="center" vertical="center"/>
    </xf>
    <xf numFmtId="3" fontId="0" fillId="0" borderId="1" xfId="0" applyNumberFormat="1" applyBorder="1"/>
    <xf numFmtId="3" fontId="13" fillId="6" borderId="3" xfId="0" applyNumberFormat="1" applyFont="1" applyFill="1" applyBorder="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170" fontId="0" fillId="0" borderId="0" xfId="0" applyNumberFormat="1" applyBorder="1"/>
    <xf numFmtId="170" fontId="0" fillId="0" borderId="2" xfId="0" applyNumberFormat="1" applyBorder="1"/>
    <xf numFmtId="170" fontId="13" fillId="6" borderId="4" xfId="0" applyNumberFormat="1" applyFont="1" applyFill="1" applyBorder="1"/>
    <xf numFmtId="170" fontId="13" fillId="6" borderId="5" xfId="0" applyNumberFormat="1" applyFont="1" applyFill="1" applyBorder="1"/>
    <xf numFmtId="0" fontId="14" fillId="10" borderId="6" xfId="0" applyFont="1" applyFill="1" applyBorder="1" applyAlignment="1">
      <alignment horizontal="center"/>
    </xf>
    <xf numFmtId="171" fontId="14" fillId="10" borderId="6" xfId="1" applyNumberFormat="1" applyFont="1" applyFill="1" applyBorder="1"/>
    <xf numFmtId="171" fontId="14" fillId="10" borderId="6" xfId="0" applyNumberFormat="1" applyFont="1" applyFill="1" applyBorder="1"/>
    <xf numFmtId="170" fontId="11" fillId="0" borderId="0" xfId="0" applyNumberFormat="1" applyFont="1"/>
  </cellXfs>
  <cellStyles count="2">
    <cellStyle name="Currency" xfId="1" builtinId="4"/>
    <cellStyle name="Normal" xfId="0" builtinId="0"/>
  </cellStyles>
  <dxfs count="33">
    <dxf>
      <numFmt numFmtId="3" formatCode="#,##0"/>
    </dxf>
    <dxf>
      <numFmt numFmtId="3" formatCode="#,##0"/>
    </dxf>
    <dxf>
      <alignment wrapText="1"/>
    </dxf>
    <dxf>
      <alignment wrapText="1"/>
    </dxf>
    <dxf>
      <alignment wrapText="1"/>
    </dxf>
    <dxf>
      <alignment vertical="center"/>
    </dxf>
    <dxf>
      <alignment horizontal="center"/>
    </dxf>
    <dxf>
      <fill>
        <patternFill patternType="solid">
          <bgColor theme="1" tint="0.499984740745262"/>
        </patternFill>
      </fill>
    </dxf>
    <dxf>
      <fill>
        <patternFill patternType="solid">
          <bgColor theme="1" tint="0.499984740745262"/>
        </patternFill>
      </fill>
    </dxf>
    <dxf>
      <fill>
        <patternFill>
          <bgColor theme="0" tint="-0.249977111117893"/>
        </patternFill>
      </fill>
    </dxf>
    <dxf>
      <fill>
        <patternFill>
          <bgColor theme="0" tint="-0.249977111117893"/>
        </patternFill>
      </fill>
    </dxf>
    <dxf>
      <font>
        <color auto="1"/>
      </font>
    </dxf>
    <dxf>
      <font>
        <color auto="1"/>
      </font>
    </dxf>
    <dxf>
      <fill>
        <patternFill>
          <bgColor theme="0" tint="-0.14999847407452621"/>
        </patternFill>
      </fill>
    </dxf>
    <dxf>
      <fill>
        <patternFill>
          <bgColor theme="0" tint="-0.14999847407452621"/>
        </patternFill>
      </fill>
    </dxf>
    <dxf>
      <fill>
        <patternFill>
          <bgColor theme="0" tint="-0.14999847407452621"/>
        </patternFill>
      </fill>
    </dxf>
    <dxf>
      <border>
        <left style="thin">
          <color auto="1"/>
        </left>
        <right style="thin">
          <color auto="1"/>
        </right>
        <bottom style="thin">
          <color auto="1"/>
        </bottom>
      </border>
    </dxf>
    <dxf>
      <border>
        <left style="thin">
          <color auto="1"/>
        </left>
        <right style="thin">
          <color auto="1"/>
        </right>
        <bottom style="thin">
          <color auto="1"/>
        </bottom>
      </border>
    </dxf>
    <dxf>
      <numFmt numFmtId="170" formatCode="[$$-45C]#,##0.0"/>
    </dxf>
    <dxf>
      <font>
        <b val="0"/>
        <i val="0"/>
        <strike val="0"/>
        <condense val="0"/>
        <extend val="0"/>
        <outline val="0"/>
        <shadow val="0"/>
        <u val="none"/>
        <vertAlign val="baseline"/>
        <sz val="10"/>
        <color theme="1"/>
        <name val="Arial"/>
        <scheme val="none"/>
      </font>
      <numFmt numFmtId="171" formatCode="[$$-45C]#,##0.0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numFmt numFmtId="166" formatCode="0.0"/>
    </dxf>
    <dxf>
      <numFmt numFmtId="1" formatCode="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164" formatCode="mm/dd/yy"/>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164" formatCode="mm/dd/yy"/>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0"/>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[DatasetExcelHomeworkGrowia-230525-213529.xlsx]PVT &amp; Chart!PivotTable1</c:name>
    <c:fmtId val="17"/>
  </c:pivotSource>
  <c:chart>
    <c:title>
      <c:tx>
        <c:rich>
          <a:bodyPr rot="0" spcFirstLastPara="1" vertOverflow="ellipsis" vert="horz" wrap="square" anchor="ctr" anchorCtr="1"/>
          <a:lstStyle/>
          <a:p>
            <a:pPr>
              <a:defRPr sz="1000" b="0" i="0" u="none" strike="noStrike" kern="1200" spc="0" baseline="0">
                <a:solidFill>
                  <a:schemeClr val="bg1"/>
                </a:solidFill>
                <a:latin typeface="Calibri" panose="020F0502020204030204" pitchFamily="34" charset="0"/>
                <a:ea typeface="+mn-ea"/>
                <a:cs typeface="Calibri" panose="020F0502020204030204" pitchFamily="34" charset="0"/>
              </a:defRPr>
            </a:pPr>
            <a:r>
              <a:rPr lang="en-US" sz="1000">
                <a:solidFill>
                  <a:schemeClr val="bg1"/>
                </a:solidFill>
                <a:latin typeface="Calibri" panose="020F0502020204030204" pitchFamily="34" charset="0"/>
                <a:cs typeface="Calibri" panose="020F0502020204030204" pitchFamily="34" charset="0"/>
              </a:rPr>
              <a:t>Populasi</a:t>
            </a:r>
            <a:r>
              <a:rPr lang="en-US" sz="1000" baseline="0">
                <a:solidFill>
                  <a:schemeClr val="bg1"/>
                </a:solidFill>
                <a:latin typeface="Calibri" panose="020F0502020204030204" pitchFamily="34" charset="0"/>
                <a:cs typeface="Calibri" panose="020F0502020204030204" pitchFamily="34" charset="0"/>
              </a:rPr>
              <a:t> Jumlah Pelanggan by Country</a:t>
            </a:r>
            <a:endParaRPr lang="en-US" sz="1000">
              <a:solidFill>
                <a:schemeClr val="bg1"/>
              </a:solidFill>
              <a:latin typeface="Calibri" panose="020F0502020204030204" pitchFamily="34" charset="0"/>
              <a:cs typeface="Calibri" panose="020F0502020204030204" pitchFamily="34" charset="0"/>
            </a:endParaRPr>
          </a:p>
        </c:rich>
      </c:tx>
      <c:layout>
        <c:manualLayout>
          <c:xMode val="edge"/>
          <c:yMode val="edge"/>
          <c:x val="0.42860068259385664"/>
          <c:y val="0"/>
        </c:manualLayout>
      </c:layout>
      <c:overlay val="0"/>
      <c:spPr>
        <a:solidFill>
          <a:schemeClr val="accent1">
            <a:lumMod val="50000"/>
          </a:schemeClr>
        </a:solidFill>
        <a:ln>
          <a:noFill/>
        </a:ln>
        <a:effectLst/>
      </c:spPr>
      <c:txPr>
        <a:bodyPr rot="0" spcFirstLastPara="1" vertOverflow="ellipsis" vert="horz" wrap="square" anchor="ctr" anchorCtr="1"/>
        <a:lstStyle/>
        <a:p>
          <a:pPr>
            <a:defRPr sz="1000" b="0"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382145064631426"/>
              <c:y val="-9.1237137624370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2.2397498947443879E-2"/>
              <c:y val="2.627109923309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5.1734343787231372E-2"/>
              <c:y val="-6.9715429140422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4.5041519980650882E-2"/>
              <c:y val="-5.4676435301038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7.187480404539876E-3"/>
              <c:y val="-6.14366364237138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3884783173434378E-3"/>
              <c:y val="2.3780561432770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382145064631426"/>
              <c:y val="-9.1237137624370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2397498947443879E-2"/>
              <c:y val="2.627109923309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4.5041519980650882E-2"/>
              <c:y val="-5.4676435301038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3884783173434378E-3"/>
              <c:y val="2.3780561432770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7.187480404539876E-3"/>
              <c:y val="-6.14366364237138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1734343787231372E-2"/>
              <c:y val="-6.9715429140422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0685882280380748"/>
              <c:y val="-2.2033076315287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2.2397498947443879E-2"/>
              <c:y val="2.627109923309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4.5041519980650882E-2"/>
              <c:y val="-5.4676435301038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1.3884783173434378E-3"/>
              <c:y val="2.3780561432770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7.187480404539876E-3"/>
              <c:y val="-6.14366364237138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5.1734343787231372E-2"/>
              <c:y val="-6.9715429140422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layout>
            <c:manualLayout>
              <c:x val="0.10685882280380748"/>
              <c:y val="-2.2033076315287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2.2397498947443879E-2"/>
              <c:y val="2.627109923309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4.5041519980650882E-2"/>
              <c:y val="-5.4676435301038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1.3884783173434378E-3"/>
              <c:y val="2.3780561432770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dLbl>
          <c:idx val="0"/>
          <c:layout>
            <c:manualLayout>
              <c:x val="-7.187480404539876E-3"/>
              <c:y val="-6.14366364237138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5.1734343787231372E-2"/>
              <c:y val="-6.9715429140422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dLbl>
          <c:idx val="0"/>
          <c:layout>
            <c:manualLayout>
              <c:x val="0.10685882280380748"/>
              <c:y val="-2.2033076315287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layout>
            <c:manualLayout>
              <c:x val="-2.2397498947443879E-2"/>
              <c:y val="2.627109923309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dLbl>
          <c:idx val="0"/>
          <c:layout>
            <c:manualLayout>
              <c:x val="-4.5041519980650882E-2"/>
              <c:y val="-5.4676435301038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dLbl>
          <c:idx val="0"/>
          <c:layout>
            <c:manualLayout>
              <c:x val="-1.3884783173434378E-3"/>
              <c:y val="2.3780561432770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dLbl>
          <c:idx val="0"/>
          <c:layout>
            <c:manualLayout>
              <c:x val="-7.187480404539876E-3"/>
              <c:y val="-6.14366364237138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dLbl>
          <c:idx val="0"/>
          <c:layout>
            <c:manualLayout>
              <c:x val="-5.1734343787231372E-2"/>
              <c:y val="-6.9715429140422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s>
    <c:plotArea>
      <c:layout>
        <c:manualLayout>
          <c:layoutTarget val="inner"/>
          <c:xMode val="edge"/>
          <c:yMode val="edge"/>
          <c:x val="2.9339309087669525E-2"/>
          <c:y val="0.26466937307577038"/>
          <c:w val="0.5447429123578873"/>
          <c:h val="0.72192572814211364"/>
        </c:manualLayout>
      </c:layout>
      <c:pieChart>
        <c:varyColors val="1"/>
        <c:ser>
          <c:idx val="0"/>
          <c:order val="0"/>
          <c:tx>
            <c:strRef>
              <c:f>'PVT &amp; Chart'!$B$21</c:f>
              <c:strCache>
                <c:ptCount val="1"/>
                <c:pt idx="0">
                  <c:v>Total</c:v>
                </c:pt>
              </c:strCache>
            </c:strRef>
          </c:tx>
          <c:dPt>
            <c:idx val="0"/>
            <c:bubble3D val="0"/>
            <c:explosion val="3"/>
            <c:spPr>
              <a:solidFill>
                <a:schemeClr val="accent1"/>
              </a:solidFill>
              <a:ln w="19050">
                <a:solidFill>
                  <a:schemeClr val="lt1"/>
                </a:solidFill>
              </a:ln>
              <a:effectLst/>
            </c:spPr>
            <c:extLst>
              <c:ext xmlns:c16="http://schemas.microsoft.com/office/drawing/2014/chart" uri="{C3380CC4-5D6E-409C-BE32-E72D297353CC}">
                <c16:uniqueId val="{00000001-0632-48B6-9A11-BC288420E4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32-48B6-9A11-BC288420E4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32-48B6-9A11-BC288420E4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32-48B6-9A11-BC288420E4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32-48B6-9A11-BC288420E4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32-48B6-9A11-BC288420E4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632-48B6-9A11-BC288420E4F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632-48B6-9A11-BC288420E4F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632-48B6-9A11-BC288420E4F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632-48B6-9A11-BC288420E4F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632-48B6-9A11-BC288420E4F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632-48B6-9A11-BC288420E4F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632-48B6-9A11-BC288420E4F2}"/>
              </c:ext>
            </c:extLst>
          </c:dPt>
          <c:dLbls>
            <c:dLbl>
              <c:idx val="0"/>
              <c:layout>
                <c:manualLayout>
                  <c:x val="0.10685882280380748"/>
                  <c:y val="-2.20330763152875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32-48B6-9A11-BC288420E4F2}"/>
                </c:ext>
              </c:extLst>
            </c:dLbl>
            <c:dLbl>
              <c:idx val="1"/>
              <c:layout>
                <c:manualLayout>
                  <c:x val="-2.2397498947443879E-2"/>
                  <c:y val="2.62710992330904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32-48B6-9A11-BC288420E4F2}"/>
                </c:ext>
              </c:extLst>
            </c:dLbl>
            <c:dLbl>
              <c:idx val="2"/>
              <c:layout>
                <c:manualLayout>
                  <c:x val="-4.5041519980650882E-2"/>
                  <c:y val="-5.46764353010386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32-48B6-9A11-BC288420E4F2}"/>
                </c:ext>
              </c:extLst>
            </c:dLbl>
            <c:dLbl>
              <c:idx val="3"/>
              <c:layout>
                <c:manualLayout>
                  <c:x val="-1.3884783173434378E-3"/>
                  <c:y val="2.37805614327700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32-48B6-9A11-BC288420E4F2}"/>
                </c:ext>
              </c:extLst>
            </c:dLbl>
            <c:dLbl>
              <c:idx val="4"/>
              <c:layout>
                <c:manualLayout>
                  <c:x val="-7.187480404539876E-3"/>
                  <c:y val="-6.143663642371382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32-48B6-9A11-BC288420E4F2}"/>
                </c:ext>
              </c:extLst>
            </c:dLbl>
            <c:dLbl>
              <c:idx val="5"/>
              <c:layout>
                <c:manualLayout>
                  <c:x val="-5.1734343787231372E-2"/>
                  <c:y val="-6.97154291404224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632-48B6-9A11-BC288420E4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 &amp; Chart'!$A$22:$A$35</c:f>
              <c:strCache>
                <c:ptCount val="13"/>
                <c:pt idx="0">
                  <c:v>United Kingdom</c:v>
                </c:pt>
                <c:pt idx="1">
                  <c:v>Germany</c:v>
                </c:pt>
                <c:pt idx="2">
                  <c:v>EIRE</c:v>
                </c:pt>
                <c:pt idx="3">
                  <c:v>USA</c:v>
                </c:pt>
                <c:pt idx="4">
                  <c:v>Finland</c:v>
                </c:pt>
                <c:pt idx="5">
                  <c:v>Spain</c:v>
                </c:pt>
                <c:pt idx="6">
                  <c:v>Belgium</c:v>
                </c:pt>
                <c:pt idx="7">
                  <c:v>France</c:v>
                </c:pt>
                <c:pt idx="8">
                  <c:v>United Arab Emirates</c:v>
                </c:pt>
                <c:pt idx="9">
                  <c:v>Netherlands</c:v>
                </c:pt>
                <c:pt idx="10">
                  <c:v>Channel Islands</c:v>
                </c:pt>
                <c:pt idx="11">
                  <c:v>Australia</c:v>
                </c:pt>
                <c:pt idx="12">
                  <c:v>Greece</c:v>
                </c:pt>
              </c:strCache>
            </c:strRef>
          </c:cat>
          <c:val>
            <c:numRef>
              <c:f>'PVT &amp; Chart'!$B$22:$B$35</c:f>
              <c:numCache>
                <c:formatCode>General</c:formatCode>
                <c:ptCount val="13"/>
                <c:pt idx="0">
                  <c:v>173</c:v>
                </c:pt>
                <c:pt idx="1">
                  <c:v>7</c:v>
                </c:pt>
                <c:pt idx="2">
                  <c:v>3</c:v>
                </c:pt>
                <c:pt idx="3">
                  <c:v>3</c:v>
                </c:pt>
                <c:pt idx="4">
                  <c:v>2</c:v>
                </c:pt>
                <c:pt idx="5">
                  <c:v>2</c:v>
                </c:pt>
                <c:pt idx="6">
                  <c:v>2</c:v>
                </c:pt>
                <c:pt idx="7">
                  <c:v>1</c:v>
                </c:pt>
                <c:pt idx="8">
                  <c:v>1</c:v>
                </c:pt>
                <c:pt idx="9">
                  <c:v>1</c:v>
                </c:pt>
                <c:pt idx="10">
                  <c:v>1</c:v>
                </c:pt>
                <c:pt idx="11">
                  <c:v>1</c:v>
                </c:pt>
                <c:pt idx="12">
                  <c:v>1</c:v>
                </c:pt>
              </c:numCache>
            </c:numRef>
          </c:val>
          <c:extLst>
            <c:ext xmlns:c16="http://schemas.microsoft.com/office/drawing/2014/chart" uri="{C3380CC4-5D6E-409C-BE32-E72D297353CC}">
              <c16:uniqueId val="{0000001A-0632-48B6-9A11-BC288420E4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581833761782347"/>
          <c:y val="0.11190365910143585"/>
          <c:w val="0.34361610968294776"/>
          <c:h val="0.85557002606508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[DatasetExcelHomeworkGrowia-230525-213529.xlsx]PVT &amp; Chart!PivotTable2</c:name>
    <c:fmtId val="28"/>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000" b="1">
                <a:latin typeface="Calibri" panose="020F0502020204030204" pitchFamily="34" charset="0"/>
                <a:cs typeface="Calibri" panose="020F0502020204030204" pitchFamily="34" charset="0"/>
              </a:rPr>
              <a:t>Sales by Country </a:t>
            </a:r>
          </a:p>
        </c:rich>
      </c:tx>
      <c:layout>
        <c:manualLayout>
          <c:xMode val="edge"/>
          <c:yMode val="edge"/>
          <c:x val="0.4274735918915063"/>
          <c:y val="9.7711404698778703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8287620474687"/>
          <c:y val="0.12144265752504468"/>
          <c:w val="0.8506833369664264"/>
          <c:h val="0.62490604603628097"/>
        </c:manualLayout>
      </c:layout>
      <c:barChart>
        <c:barDir val="col"/>
        <c:grouping val="stacked"/>
        <c:varyColors val="0"/>
        <c:ser>
          <c:idx val="0"/>
          <c:order val="0"/>
          <c:tx>
            <c:strRef>
              <c:f>'PVT &amp; Chart'!$I$3:$I$4</c:f>
              <c:strCache>
                <c:ptCount val="1"/>
                <c:pt idx="0">
                  <c:v>United Kingdom</c:v>
                </c:pt>
              </c:strCache>
            </c:strRef>
          </c:tx>
          <c:spPr>
            <a:solidFill>
              <a:schemeClr val="accent1"/>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Chart'!$I$5:$I$17</c:f>
              <c:numCache>
                <c:formatCode>_("$"* #,##0.0_);_("$"* \(#,##0.0\);_("$"* "-"??_);_(@_)</c:formatCode>
                <c:ptCount val="12"/>
                <c:pt idx="0">
                  <c:v>30.419999999999998</c:v>
                </c:pt>
                <c:pt idx="1">
                  <c:v>27.11</c:v>
                </c:pt>
                <c:pt idx="2">
                  <c:v>30.17</c:v>
                </c:pt>
                <c:pt idx="3">
                  <c:v>57.540000000000006</c:v>
                </c:pt>
                <c:pt idx="4">
                  <c:v>105.86000000000004</c:v>
                </c:pt>
                <c:pt idx="5">
                  <c:v>39.329999999999991</c:v>
                </c:pt>
                <c:pt idx="6">
                  <c:v>35.22</c:v>
                </c:pt>
                <c:pt idx="7">
                  <c:v>43</c:v>
                </c:pt>
                <c:pt idx="8">
                  <c:v>23.15</c:v>
                </c:pt>
                <c:pt idx="9">
                  <c:v>23.02</c:v>
                </c:pt>
                <c:pt idx="10">
                  <c:v>27.15</c:v>
                </c:pt>
                <c:pt idx="11">
                  <c:v>36.64</c:v>
                </c:pt>
              </c:numCache>
            </c:numRef>
          </c:val>
          <c:extLst>
            <c:ext xmlns:c16="http://schemas.microsoft.com/office/drawing/2014/chart" uri="{C3380CC4-5D6E-409C-BE32-E72D297353CC}">
              <c16:uniqueId val="{00000000-289B-482B-AF6D-62E8C23FA858}"/>
            </c:ext>
          </c:extLst>
        </c:ser>
        <c:ser>
          <c:idx val="1"/>
          <c:order val="1"/>
          <c:tx>
            <c:strRef>
              <c:f>'PVT &amp; Chart'!$J$3:$J$4</c:f>
              <c:strCache>
                <c:ptCount val="1"/>
                <c:pt idx="0">
                  <c:v>Germany</c:v>
                </c:pt>
              </c:strCache>
            </c:strRef>
          </c:tx>
          <c:spPr>
            <a:solidFill>
              <a:schemeClr val="accent2"/>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Chart'!$J$5:$J$17</c:f>
              <c:numCache>
                <c:formatCode>_("$"* #,##0.0_);_("$"* \(#,##0.0\);_("$"* "-"??_);_(@_)</c:formatCode>
                <c:ptCount val="12"/>
                <c:pt idx="0">
                  <c:v>3.75</c:v>
                </c:pt>
                <c:pt idx="1">
                  <c:v>4.57</c:v>
                </c:pt>
                <c:pt idx="6">
                  <c:v>5</c:v>
                </c:pt>
                <c:pt idx="7">
                  <c:v>18</c:v>
                </c:pt>
                <c:pt idx="11">
                  <c:v>1.85</c:v>
                </c:pt>
              </c:numCache>
            </c:numRef>
          </c:val>
          <c:extLst>
            <c:ext xmlns:c16="http://schemas.microsoft.com/office/drawing/2014/chart" uri="{C3380CC4-5D6E-409C-BE32-E72D297353CC}">
              <c16:uniqueId val="{00000036-289B-482B-AF6D-62E8C23FA858}"/>
            </c:ext>
          </c:extLst>
        </c:ser>
        <c:ser>
          <c:idx val="2"/>
          <c:order val="2"/>
          <c:tx>
            <c:strRef>
              <c:f>'PVT &amp; Chart'!$K$3:$K$4</c:f>
              <c:strCache>
                <c:ptCount val="1"/>
                <c:pt idx="0">
                  <c:v>EIRE</c:v>
                </c:pt>
              </c:strCache>
            </c:strRef>
          </c:tx>
          <c:spPr>
            <a:solidFill>
              <a:schemeClr val="accent3"/>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Chart'!$K$5:$K$17</c:f>
              <c:numCache>
                <c:formatCode>_("$"* #,##0.0_);_("$"* \(#,##0.0\);_("$"* "-"??_);_(@_)</c:formatCode>
                <c:ptCount val="12"/>
                <c:pt idx="4">
                  <c:v>16.95</c:v>
                </c:pt>
                <c:pt idx="8">
                  <c:v>3.75</c:v>
                </c:pt>
                <c:pt idx="11">
                  <c:v>4.25</c:v>
                </c:pt>
              </c:numCache>
            </c:numRef>
          </c:val>
          <c:extLst>
            <c:ext xmlns:c16="http://schemas.microsoft.com/office/drawing/2014/chart" uri="{C3380CC4-5D6E-409C-BE32-E72D297353CC}">
              <c16:uniqueId val="{00000044-289B-482B-AF6D-62E8C23FA858}"/>
            </c:ext>
          </c:extLst>
        </c:ser>
        <c:ser>
          <c:idx val="3"/>
          <c:order val="3"/>
          <c:tx>
            <c:strRef>
              <c:f>'PVT &amp; Chart'!$L$3:$L$4</c:f>
              <c:strCache>
                <c:ptCount val="1"/>
                <c:pt idx="0">
                  <c:v>Netherlands</c:v>
                </c:pt>
              </c:strCache>
            </c:strRef>
          </c:tx>
          <c:spPr>
            <a:solidFill>
              <a:schemeClr val="accent4"/>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Chart'!$L$5:$L$17</c:f>
              <c:numCache>
                <c:formatCode>_("$"* #,##0.0_);_("$"* \(#,##0.0\);_("$"* "-"??_);_(@_)</c:formatCode>
                <c:ptCount val="12"/>
                <c:pt idx="6">
                  <c:v>15</c:v>
                </c:pt>
              </c:numCache>
            </c:numRef>
          </c:val>
          <c:extLst>
            <c:ext xmlns:c16="http://schemas.microsoft.com/office/drawing/2014/chart" uri="{C3380CC4-5D6E-409C-BE32-E72D297353CC}">
              <c16:uniqueId val="{00000045-289B-482B-AF6D-62E8C23FA858}"/>
            </c:ext>
          </c:extLst>
        </c:ser>
        <c:ser>
          <c:idx val="4"/>
          <c:order val="4"/>
          <c:tx>
            <c:strRef>
              <c:f>'PVT &amp; Chart'!$M$3:$M$4</c:f>
              <c:strCache>
                <c:ptCount val="1"/>
                <c:pt idx="0">
                  <c:v>Spain</c:v>
                </c:pt>
              </c:strCache>
            </c:strRef>
          </c:tx>
          <c:spPr>
            <a:solidFill>
              <a:schemeClr val="accent5"/>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Chart'!$M$5:$M$17</c:f>
              <c:numCache>
                <c:formatCode>_("$"* #,##0.0_);_("$"* \(#,##0.0\);_("$"* "-"??_);_(@_)</c:formatCode>
                <c:ptCount val="12"/>
                <c:pt idx="5">
                  <c:v>12.75</c:v>
                </c:pt>
                <c:pt idx="6">
                  <c:v>1.49</c:v>
                </c:pt>
              </c:numCache>
            </c:numRef>
          </c:val>
          <c:extLst>
            <c:ext xmlns:c16="http://schemas.microsoft.com/office/drawing/2014/chart" uri="{C3380CC4-5D6E-409C-BE32-E72D297353CC}">
              <c16:uniqueId val="{00000046-289B-482B-AF6D-62E8C23FA858}"/>
            </c:ext>
          </c:extLst>
        </c:ser>
        <c:ser>
          <c:idx val="5"/>
          <c:order val="5"/>
          <c:tx>
            <c:strRef>
              <c:f>'PVT &amp; Chart'!$N$3:$N$4</c:f>
              <c:strCache>
                <c:ptCount val="1"/>
                <c:pt idx="0">
                  <c:v>USA</c:v>
                </c:pt>
              </c:strCache>
            </c:strRef>
          </c:tx>
          <c:spPr>
            <a:solidFill>
              <a:schemeClr val="accent6"/>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Chart'!$N$5:$N$17</c:f>
              <c:numCache>
                <c:formatCode>_("$"* #,##0.0_);_("$"* \(#,##0.0\);_("$"* "-"??_);_(@_)</c:formatCode>
                <c:ptCount val="12"/>
                <c:pt idx="7">
                  <c:v>2.08</c:v>
                </c:pt>
                <c:pt idx="11">
                  <c:v>4.7</c:v>
                </c:pt>
              </c:numCache>
            </c:numRef>
          </c:val>
          <c:extLst>
            <c:ext xmlns:c16="http://schemas.microsoft.com/office/drawing/2014/chart" uri="{C3380CC4-5D6E-409C-BE32-E72D297353CC}">
              <c16:uniqueId val="{00000047-289B-482B-AF6D-62E8C23FA858}"/>
            </c:ext>
          </c:extLst>
        </c:ser>
        <c:ser>
          <c:idx val="6"/>
          <c:order val="6"/>
          <c:tx>
            <c:strRef>
              <c:f>'PVT &amp; Chart'!$O$3:$O$4</c:f>
              <c:strCache>
                <c:ptCount val="1"/>
                <c:pt idx="0">
                  <c:v>Finland</c:v>
                </c:pt>
              </c:strCache>
            </c:strRef>
          </c:tx>
          <c:spPr>
            <a:solidFill>
              <a:schemeClr val="accent1">
                <a:lumMod val="60000"/>
              </a:schemeClr>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Chart'!$O$5:$O$17</c:f>
              <c:numCache>
                <c:formatCode>_("$"* #,##0.0_);_("$"* \(#,##0.0\);_("$"* "-"??_);_(@_)</c:formatCode>
                <c:ptCount val="12"/>
                <c:pt idx="0">
                  <c:v>4.25</c:v>
                </c:pt>
                <c:pt idx="3">
                  <c:v>1.79</c:v>
                </c:pt>
              </c:numCache>
            </c:numRef>
          </c:val>
          <c:extLst>
            <c:ext xmlns:c16="http://schemas.microsoft.com/office/drawing/2014/chart" uri="{C3380CC4-5D6E-409C-BE32-E72D297353CC}">
              <c16:uniqueId val="{00000048-289B-482B-AF6D-62E8C23FA858}"/>
            </c:ext>
          </c:extLst>
        </c:ser>
        <c:ser>
          <c:idx val="7"/>
          <c:order val="7"/>
          <c:tx>
            <c:strRef>
              <c:f>'PVT &amp; Chart'!$P$3:$P$4</c:f>
              <c:strCache>
                <c:ptCount val="1"/>
                <c:pt idx="0">
                  <c:v>Australia</c:v>
                </c:pt>
              </c:strCache>
            </c:strRef>
          </c:tx>
          <c:spPr>
            <a:solidFill>
              <a:schemeClr val="accent2">
                <a:lumMod val="60000"/>
              </a:schemeClr>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Chart'!$P$5:$P$17</c:f>
              <c:numCache>
                <c:formatCode>_("$"* #,##0.0_);_("$"* \(#,##0.0\);_("$"* "-"??_);_(@_)</c:formatCode>
                <c:ptCount val="12"/>
                <c:pt idx="2">
                  <c:v>4.25</c:v>
                </c:pt>
              </c:numCache>
            </c:numRef>
          </c:val>
          <c:extLst>
            <c:ext xmlns:c16="http://schemas.microsoft.com/office/drawing/2014/chart" uri="{C3380CC4-5D6E-409C-BE32-E72D297353CC}">
              <c16:uniqueId val="{00000049-289B-482B-AF6D-62E8C23FA858}"/>
            </c:ext>
          </c:extLst>
        </c:ser>
        <c:ser>
          <c:idx val="8"/>
          <c:order val="8"/>
          <c:tx>
            <c:strRef>
              <c:f>'PVT &amp; Chart'!$Q$3:$Q$4</c:f>
              <c:strCache>
                <c:ptCount val="1"/>
                <c:pt idx="0">
                  <c:v>France</c:v>
                </c:pt>
              </c:strCache>
            </c:strRef>
          </c:tx>
          <c:spPr>
            <a:solidFill>
              <a:schemeClr val="accent3">
                <a:lumMod val="60000"/>
              </a:schemeClr>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Chart'!$Q$5:$Q$17</c:f>
              <c:numCache>
                <c:formatCode>_("$"* #,##0.0_);_("$"* \(#,##0.0\);_("$"* "-"??_);_(@_)</c:formatCode>
                <c:ptCount val="12"/>
                <c:pt idx="4">
                  <c:v>2.5499999999999998</c:v>
                </c:pt>
              </c:numCache>
            </c:numRef>
          </c:val>
          <c:extLst>
            <c:ext xmlns:c16="http://schemas.microsoft.com/office/drawing/2014/chart" uri="{C3380CC4-5D6E-409C-BE32-E72D297353CC}">
              <c16:uniqueId val="{0000004A-289B-482B-AF6D-62E8C23FA858}"/>
            </c:ext>
          </c:extLst>
        </c:ser>
        <c:ser>
          <c:idx val="9"/>
          <c:order val="9"/>
          <c:tx>
            <c:strRef>
              <c:f>'PVT &amp; Chart'!$R$3:$R$4</c:f>
              <c:strCache>
                <c:ptCount val="1"/>
                <c:pt idx="0">
                  <c:v>Belgium</c:v>
                </c:pt>
              </c:strCache>
            </c:strRef>
          </c:tx>
          <c:spPr>
            <a:solidFill>
              <a:schemeClr val="accent4">
                <a:lumMod val="60000"/>
              </a:schemeClr>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Chart'!$R$5:$R$17</c:f>
              <c:numCache>
                <c:formatCode>_("$"* #,##0.0_);_("$"* \(#,##0.0\);_("$"* "-"??_);_(@_)</c:formatCode>
                <c:ptCount val="12"/>
                <c:pt idx="4">
                  <c:v>0.42</c:v>
                </c:pt>
                <c:pt idx="6">
                  <c:v>1.65</c:v>
                </c:pt>
              </c:numCache>
            </c:numRef>
          </c:val>
          <c:extLst>
            <c:ext xmlns:c16="http://schemas.microsoft.com/office/drawing/2014/chart" uri="{C3380CC4-5D6E-409C-BE32-E72D297353CC}">
              <c16:uniqueId val="{0000004B-289B-482B-AF6D-62E8C23FA858}"/>
            </c:ext>
          </c:extLst>
        </c:ser>
        <c:ser>
          <c:idx val="10"/>
          <c:order val="10"/>
          <c:tx>
            <c:strRef>
              <c:f>'PVT &amp; Chart'!$S$3:$S$4</c:f>
              <c:strCache>
                <c:ptCount val="1"/>
                <c:pt idx="0">
                  <c:v>Channel Islands</c:v>
                </c:pt>
              </c:strCache>
            </c:strRef>
          </c:tx>
          <c:spPr>
            <a:solidFill>
              <a:schemeClr val="accent5">
                <a:lumMod val="60000"/>
              </a:schemeClr>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Chart'!$S$5:$S$17</c:f>
              <c:numCache>
                <c:formatCode>_("$"* #,##0.0_);_("$"* \(#,##0.0\);_("$"* "-"??_);_(@_)</c:formatCode>
                <c:ptCount val="12"/>
                <c:pt idx="4">
                  <c:v>1.65</c:v>
                </c:pt>
              </c:numCache>
            </c:numRef>
          </c:val>
          <c:extLst>
            <c:ext xmlns:c16="http://schemas.microsoft.com/office/drawing/2014/chart" uri="{C3380CC4-5D6E-409C-BE32-E72D297353CC}">
              <c16:uniqueId val="{0000004C-289B-482B-AF6D-62E8C23FA858}"/>
            </c:ext>
          </c:extLst>
        </c:ser>
        <c:ser>
          <c:idx val="11"/>
          <c:order val="11"/>
          <c:tx>
            <c:strRef>
              <c:f>'PVT &amp; Chart'!$T$3:$T$4</c:f>
              <c:strCache>
                <c:ptCount val="1"/>
                <c:pt idx="0">
                  <c:v>Greece</c:v>
                </c:pt>
              </c:strCache>
            </c:strRef>
          </c:tx>
          <c:spPr>
            <a:solidFill>
              <a:schemeClr val="accent6">
                <a:lumMod val="60000"/>
              </a:schemeClr>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Chart'!$T$5:$T$17</c:f>
              <c:numCache>
                <c:formatCode>_("$"* #,##0.0_);_("$"* \(#,##0.0\);_("$"* "-"??_);_(@_)</c:formatCode>
                <c:ptCount val="12"/>
                <c:pt idx="7">
                  <c:v>1.25</c:v>
                </c:pt>
              </c:numCache>
            </c:numRef>
          </c:val>
          <c:extLst>
            <c:ext xmlns:c16="http://schemas.microsoft.com/office/drawing/2014/chart" uri="{C3380CC4-5D6E-409C-BE32-E72D297353CC}">
              <c16:uniqueId val="{0000004D-289B-482B-AF6D-62E8C23FA858}"/>
            </c:ext>
          </c:extLst>
        </c:ser>
        <c:ser>
          <c:idx val="12"/>
          <c:order val="12"/>
          <c:tx>
            <c:strRef>
              <c:f>'PVT &amp; Chart'!$U$3:$U$4</c:f>
              <c:strCache>
                <c:ptCount val="1"/>
                <c:pt idx="0">
                  <c:v>United Arab Emirates</c:v>
                </c:pt>
              </c:strCache>
            </c:strRef>
          </c:tx>
          <c:spPr>
            <a:solidFill>
              <a:schemeClr val="accent1">
                <a:lumMod val="80000"/>
                <a:lumOff val="20000"/>
              </a:schemeClr>
            </a:solidFill>
            <a:ln>
              <a:noFill/>
            </a:ln>
            <a:effectLst/>
          </c:spPr>
          <c:invertIfNegative val="0"/>
          <c:cat>
            <c:strRef>
              <c:f>'PVT &amp; Chart'!$H$5:$H$17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Chart'!$U$5:$U$17</c:f>
              <c:numCache>
                <c:formatCode>_("$"* #,##0.0_);_("$"* \(#,##0.0\);_("$"* "-"??_);_(@_)</c:formatCode>
                <c:ptCount val="12"/>
                <c:pt idx="0">
                  <c:v>0.28999999999999998</c:v>
                </c:pt>
              </c:numCache>
            </c:numRef>
          </c:val>
          <c:extLst>
            <c:ext xmlns:c16="http://schemas.microsoft.com/office/drawing/2014/chart" uri="{C3380CC4-5D6E-409C-BE32-E72D297353CC}">
              <c16:uniqueId val="{0000004E-289B-482B-AF6D-62E8C23FA858}"/>
            </c:ext>
          </c:extLst>
        </c:ser>
        <c:dLbls>
          <c:showLegendKey val="0"/>
          <c:showVal val="0"/>
          <c:showCatName val="0"/>
          <c:showSerName val="0"/>
          <c:showPercent val="0"/>
          <c:showBubbleSize val="0"/>
        </c:dLbls>
        <c:gapWidth val="20"/>
        <c:overlap val="100"/>
        <c:axId val="1180980112"/>
        <c:axId val="1180958512"/>
      </c:barChart>
      <c:catAx>
        <c:axId val="118098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80958512"/>
        <c:crosses val="autoZero"/>
        <c:auto val="1"/>
        <c:lblAlgn val="ctr"/>
        <c:lblOffset val="100"/>
        <c:noMultiLvlLbl val="0"/>
      </c:catAx>
      <c:valAx>
        <c:axId val="11809585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980112"/>
        <c:crosses val="autoZero"/>
        <c:crossBetween val="between"/>
      </c:valAx>
      <c:spPr>
        <a:noFill/>
        <a:ln>
          <a:noFill/>
        </a:ln>
        <a:effectLst/>
      </c:spPr>
    </c:plotArea>
    <c:legend>
      <c:legendPos val="b"/>
      <c:layout>
        <c:manualLayout>
          <c:xMode val="edge"/>
          <c:yMode val="edge"/>
          <c:x val="9.9695532557500063E-2"/>
          <c:y val="0.82762610425909156"/>
          <c:w val="0.82987181385646502"/>
          <c:h val="0.11683265678664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[DatasetExcelHomeworkGrowia-230525-213529.xlsx]PVT &amp; Chart!PivotTable5</c:name>
    <c:fmtId val="4"/>
  </c:pivotSource>
  <c:chart>
    <c:title>
      <c:tx>
        <c:rich>
          <a:bodyPr rot="0" spcFirstLastPara="1" vertOverflow="ellipsis" vert="horz" wrap="square" anchor="ctr" anchorCtr="1"/>
          <a:lstStyle/>
          <a:p>
            <a:pPr>
              <a:defRPr sz="1000" b="0" i="0" u="none" strike="noStrike" kern="1200" cap="all" spc="150" baseline="0">
                <a:solidFill>
                  <a:schemeClr val="tx1">
                    <a:lumMod val="50000"/>
                    <a:lumOff val="50000"/>
                  </a:schemeClr>
                </a:solidFill>
                <a:latin typeface="+mn-lt"/>
                <a:ea typeface="+mn-ea"/>
                <a:cs typeface="+mn-cs"/>
              </a:defRPr>
            </a:pPr>
            <a:r>
              <a:rPr lang="en-US" sz="1000" b="0"/>
              <a:t>TOtal penjualan</a:t>
            </a:r>
          </a:p>
        </c:rich>
      </c:tx>
      <c:layout>
        <c:manualLayout>
          <c:xMode val="edge"/>
          <c:yMode val="edge"/>
          <c:x val="0.36026304602289838"/>
          <c:y val="2.9390645691703129E-2"/>
        </c:manualLayout>
      </c:layout>
      <c:overlay val="0"/>
      <c:spPr>
        <a:noFill/>
        <a:ln>
          <a:noFill/>
        </a:ln>
        <a:effectLst/>
      </c:spPr>
      <c:txPr>
        <a:bodyPr rot="0" spcFirstLastPara="1" vertOverflow="ellipsis" vert="horz" wrap="square" anchor="ctr" anchorCtr="1"/>
        <a:lstStyle/>
        <a:p>
          <a:pPr>
            <a:defRPr sz="1000" b="0"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3175080132681"/>
          <c:y val="0.17124168107014456"/>
          <c:w val="0.85099353149867862"/>
          <c:h val="0.62180308411211582"/>
        </c:manualLayout>
      </c:layout>
      <c:lineChart>
        <c:grouping val="standard"/>
        <c:varyColors val="0"/>
        <c:ser>
          <c:idx val="0"/>
          <c:order val="0"/>
          <c:tx>
            <c:strRef>
              <c:f>'PVT &amp; Chart'!$B$3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'PVT &amp; Chart'!$A$4:$A$16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Chart'!$B$4:$B$16</c:f>
              <c:numCache>
                <c:formatCode>_("$"* #,##0.0_);_("$"* \(#,##0.0\);_("$"* "-"??_);_(@_)</c:formatCode>
                <c:ptCount val="12"/>
                <c:pt idx="0">
                  <c:v>38.709999999999994</c:v>
                </c:pt>
                <c:pt idx="1">
                  <c:v>31.68</c:v>
                </c:pt>
                <c:pt idx="2">
                  <c:v>34.42</c:v>
                </c:pt>
                <c:pt idx="3">
                  <c:v>59.33</c:v>
                </c:pt>
                <c:pt idx="4">
                  <c:v>127.43000000000004</c:v>
                </c:pt>
                <c:pt idx="5">
                  <c:v>52.079999999999991</c:v>
                </c:pt>
                <c:pt idx="6">
                  <c:v>58.36</c:v>
                </c:pt>
                <c:pt idx="7">
                  <c:v>64.33</c:v>
                </c:pt>
                <c:pt idx="8">
                  <c:v>26.9</c:v>
                </c:pt>
                <c:pt idx="9">
                  <c:v>23.02</c:v>
                </c:pt>
                <c:pt idx="10">
                  <c:v>27.15</c:v>
                </c:pt>
                <c:pt idx="11">
                  <c:v>47.44</c:v>
                </c:pt>
              </c:numCache>
            </c:numRef>
          </c:val>
          <c:smooth val="1"/>
          <c:extLst>
            <c:ext xmlns:c16="http://schemas.microsoft.com/office/drawing/2014/chart" uri="{C3380CC4-5D6E-409C-BE32-E72D297353CC}">
              <c16:uniqueId val="{00000000-8732-4BEF-B3F5-0C7208748B45}"/>
            </c:ext>
          </c:extLst>
        </c:ser>
        <c:dLbls>
          <c:dLblPos val="t"/>
          <c:showLegendKey val="0"/>
          <c:showVal val="1"/>
          <c:showCatName val="0"/>
          <c:showSerName val="0"/>
          <c:showPercent val="0"/>
          <c:showBubbleSize val="0"/>
        </c:dLbls>
        <c:marker val="1"/>
        <c:smooth val="0"/>
        <c:axId val="548631263"/>
        <c:axId val="548627423"/>
      </c:lineChart>
      <c:catAx>
        <c:axId val="548631263"/>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48627423"/>
        <c:crosses val="autoZero"/>
        <c:auto val="1"/>
        <c:lblAlgn val="ctr"/>
        <c:lblOffset val="100"/>
        <c:noMultiLvlLbl val="0"/>
      </c:catAx>
      <c:valAx>
        <c:axId val="548627423"/>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_(&quot;$&quot;* #,##0.0_);_(&quot;$&quot;* \(#,##0.0\);_(&quot;$&quot;* &quot;-&quot;??_);_(@_)"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63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[DatasetExcelHomeworkGrowia-230525-213529.xlsx]PVT &amp; Chart!PivotTable8</c:name>
    <c:fmtId val="18"/>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7.4122580245524566E-2"/>
          <c:y val="0.20897656409575269"/>
          <c:w val="0.52397410500846353"/>
          <c:h val="0.77104910002570881"/>
        </c:manualLayout>
      </c:layout>
      <c:pieChart>
        <c:varyColors val="1"/>
        <c:ser>
          <c:idx val="0"/>
          <c:order val="0"/>
          <c:tx>
            <c:strRef>
              <c:f>'PVT &amp; Chart'!$E$3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DD6-4A34-87C8-8CD09B48316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DD6-4A34-87C8-8CD09B48316D}"/>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BDD6-4A34-87C8-8CD09B48316D}"/>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BDD6-4A34-87C8-8CD09B48316D}"/>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BDD6-4A34-87C8-8CD09B48316D}"/>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BDD6-4A34-87C8-8CD09B48316D}"/>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BDD6-4A34-87C8-8CD09B48316D}"/>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BDD6-4A34-87C8-8CD09B48316D}"/>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BDD6-4A34-87C8-8CD09B48316D}"/>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BDD6-4A34-87C8-8CD09B48316D}"/>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BDD6-4A34-87C8-8CD09B48316D}"/>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BDD6-4A34-87C8-8CD09B48316D}"/>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BDD6-4A34-87C8-8CD09B483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'PVT &amp; Chart'!$D$4:$D$17</c:f>
              <c:strCache>
                <c:ptCount val="13"/>
                <c:pt idx="0">
                  <c:v>United Kingdom</c:v>
                </c:pt>
                <c:pt idx="1">
                  <c:v>Germany</c:v>
                </c:pt>
                <c:pt idx="2">
                  <c:v>EIRE</c:v>
                </c:pt>
                <c:pt idx="3">
                  <c:v>Netherlands</c:v>
                </c:pt>
                <c:pt idx="4">
                  <c:v>Spain</c:v>
                </c:pt>
                <c:pt idx="5">
                  <c:v>USA</c:v>
                </c:pt>
                <c:pt idx="6">
                  <c:v>Finland</c:v>
                </c:pt>
                <c:pt idx="7">
                  <c:v>Australia</c:v>
                </c:pt>
                <c:pt idx="8">
                  <c:v>France</c:v>
                </c:pt>
                <c:pt idx="9">
                  <c:v>Belgium</c:v>
                </c:pt>
                <c:pt idx="10">
                  <c:v>Channel Islands</c:v>
                </c:pt>
                <c:pt idx="11">
                  <c:v>Greece</c:v>
                </c:pt>
                <c:pt idx="12">
                  <c:v>United Arab Emirates</c:v>
                </c:pt>
              </c:strCache>
            </c:strRef>
          </c:cat>
          <c:val>
            <c:numRef>
              <c:f>'PVT &amp; Chart'!$E$4:$E$17</c:f>
              <c:numCache>
                <c:formatCode>_("$"* #,##0.0_);_("$"* \(#,##0.0\);_("$"* "-"??_);_(@_)</c:formatCode>
                <c:ptCount val="13"/>
                <c:pt idx="0">
                  <c:v>478.60999999999979</c:v>
                </c:pt>
                <c:pt idx="1">
                  <c:v>33.17</c:v>
                </c:pt>
                <c:pt idx="2">
                  <c:v>24.95</c:v>
                </c:pt>
                <c:pt idx="3">
                  <c:v>15</c:v>
                </c:pt>
                <c:pt idx="4">
                  <c:v>14.24</c:v>
                </c:pt>
                <c:pt idx="5">
                  <c:v>6.78</c:v>
                </c:pt>
                <c:pt idx="6">
                  <c:v>6.04</c:v>
                </c:pt>
                <c:pt idx="7">
                  <c:v>4.25</c:v>
                </c:pt>
                <c:pt idx="8">
                  <c:v>2.5499999999999998</c:v>
                </c:pt>
                <c:pt idx="9">
                  <c:v>2.0699999999999998</c:v>
                </c:pt>
                <c:pt idx="10">
                  <c:v>1.65</c:v>
                </c:pt>
                <c:pt idx="11">
                  <c:v>1.25</c:v>
                </c:pt>
                <c:pt idx="12">
                  <c:v>0.28999999999999998</c:v>
                </c:pt>
              </c:numCache>
            </c:numRef>
          </c:val>
          <c:extLst>
            <c:ext xmlns:c16="http://schemas.microsoft.com/office/drawing/2014/chart" uri="{C3380CC4-5D6E-409C-BE32-E72D297353CC}">
              <c16:uniqueId val="{0000001A-BDD6-4A34-87C8-8CD09B48316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705929539650322"/>
          <c:y val="3.2892245908950832E-2"/>
          <c:w val="0.31214966275947875"/>
          <c:h val="0.9439390836126418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[DatasetExcelHomeworkGrowia-230525-213529.xlsx]PVT &amp; Chart!PivotTable6</c:name>
    <c:fmtId val="14"/>
  </c:pivotSource>
  <c:chart>
    <c:title>
      <c:tx>
        <c:rich>
          <a:bodyPr rot="0" spcFirstLastPara="1" vertOverflow="ellipsis" vert="horz" wrap="square" anchor="ctr" anchorCtr="1"/>
          <a:lstStyle/>
          <a:p>
            <a:pPr>
              <a:defRPr sz="1000" b="0" i="0" u="none" strike="noStrike" kern="1200" cap="none" spc="20" baseline="0">
                <a:solidFill>
                  <a:schemeClr val="tx1">
                    <a:lumMod val="50000"/>
                    <a:lumOff val="50000"/>
                  </a:schemeClr>
                </a:solidFill>
                <a:latin typeface="+mn-lt"/>
                <a:ea typeface="+mn-ea"/>
                <a:cs typeface="+mn-cs"/>
              </a:defRPr>
            </a:pPr>
            <a:r>
              <a:rPr lang="en-US" sz="1000"/>
              <a:t>Sales Category</a:t>
            </a:r>
          </a:p>
        </c:rich>
      </c:tx>
      <c:layout>
        <c:manualLayout>
          <c:xMode val="edge"/>
          <c:yMode val="edge"/>
          <c:x val="0.40750207326522658"/>
          <c:y val="2.002332842889791E-2"/>
        </c:manualLayout>
      </c:layout>
      <c:overlay val="0"/>
      <c:spPr>
        <a:noFill/>
        <a:ln>
          <a:noFill/>
        </a:ln>
        <a:effectLst/>
      </c:spPr>
      <c:txPr>
        <a:bodyPr rot="0" spcFirstLastPara="1" vertOverflow="ellipsis" vert="horz" wrap="square" anchor="ctr" anchorCtr="1"/>
        <a:lstStyle/>
        <a:p>
          <a:pPr>
            <a:defRPr sz="10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8262798381084"/>
          <c:y val="0.1740032407225611"/>
          <c:w val="0.8576008624486422"/>
          <c:h val="0.53743874849163431"/>
        </c:manualLayout>
      </c:layout>
      <c:barChart>
        <c:barDir val="col"/>
        <c:grouping val="stacked"/>
        <c:varyColors val="0"/>
        <c:ser>
          <c:idx val="0"/>
          <c:order val="0"/>
          <c:tx>
            <c:strRef>
              <c:f>'PVT &amp; Chart'!$Z$3:$Z$4</c:f>
              <c:strCache>
                <c:ptCount val="1"/>
                <c:pt idx="0">
                  <c:v>Instagram Ads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'PVT &amp; Chart'!$Y$5:$Y$17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Chart'!$Z$5:$Z$17</c:f>
              <c:numCache>
                <c:formatCode>_("$"* #,##0.0_);_("$"* \(#,##0.0\);_("$"* "-"??_);_(@_)</c:formatCode>
                <c:ptCount val="12"/>
                <c:pt idx="0">
                  <c:v>5.83</c:v>
                </c:pt>
                <c:pt idx="1">
                  <c:v>10.17</c:v>
                </c:pt>
                <c:pt idx="2">
                  <c:v>7.17</c:v>
                </c:pt>
                <c:pt idx="3">
                  <c:v>3.79</c:v>
                </c:pt>
                <c:pt idx="4">
                  <c:v>34.910000000000004</c:v>
                </c:pt>
                <c:pt idx="5">
                  <c:v>29.65</c:v>
                </c:pt>
                <c:pt idx="6">
                  <c:v>5.24</c:v>
                </c:pt>
                <c:pt idx="7">
                  <c:v>4.95</c:v>
                </c:pt>
                <c:pt idx="8">
                  <c:v>4.43</c:v>
                </c:pt>
                <c:pt idx="9">
                  <c:v>11.629999999999999</c:v>
                </c:pt>
                <c:pt idx="10">
                  <c:v>2.08</c:v>
                </c:pt>
                <c:pt idx="11">
                  <c:v>9.4499999999999993</c:v>
                </c:pt>
              </c:numCache>
            </c:numRef>
          </c:val>
          <c:extLst>
            <c:ext xmlns:c16="http://schemas.microsoft.com/office/drawing/2014/chart" uri="{C3380CC4-5D6E-409C-BE32-E72D297353CC}">
              <c16:uniqueId val="{00000000-52E7-46D9-9511-88923E266B4B}"/>
            </c:ext>
          </c:extLst>
        </c:ser>
        <c:ser>
          <c:idx val="1"/>
          <c:order val="1"/>
          <c:tx>
            <c:strRef>
              <c:f>'PVT &amp; Chart'!$AA$3:$AA$4</c:f>
              <c:strCache>
                <c:ptCount val="1"/>
                <c:pt idx="0">
                  <c:v>Fb Ads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'PVT &amp; Chart'!$Y$5:$Y$17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Chart'!$AA$5:$AA$17</c:f>
              <c:numCache>
                <c:formatCode>_("$"* #,##0.0_);_("$"* \(#,##0.0\);_("$"* "-"??_);_(@_)</c:formatCode>
                <c:ptCount val="12"/>
                <c:pt idx="1">
                  <c:v>14.1</c:v>
                </c:pt>
                <c:pt idx="2">
                  <c:v>1.25</c:v>
                </c:pt>
                <c:pt idx="3">
                  <c:v>5.9</c:v>
                </c:pt>
                <c:pt idx="4">
                  <c:v>14.9</c:v>
                </c:pt>
                <c:pt idx="5">
                  <c:v>0.39</c:v>
                </c:pt>
                <c:pt idx="6">
                  <c:v>15.25</c:v>
                </c:pt>
                <c:pt idx="7">
                  <c:v>26.9</c:v>
                </c:pt>
                <c:pt idx="8">
                  <c:v>3.75</c:v>
                </c:pt>
                <c:pt idx="9">
                  <c:v>9.6999999999999993</c:v>
                </c:pt>
                <c:pt idx="10">
                  <c:v>1.25</c:v>
                </c:pt>
                <c:pt idx="11">
                  <c:v>0.28999999999999998</c:v>
                </c:pt>
              </c:numCache>
            </c:numRef>
          </c:val>
          <c:extLst>
            <c:ext xmlns:c16="http://schemas.microsoft.com/office/drawing/2014/chart" uri="{C3380CC4-5D6E-409C-BE32-E72D297353CC}">
              <c16:uniqueId val="{00000014-52E7-46D9-9511-88923E266B4B}"/>
            </c:ext>
          </c:extLst>
        </c:ser>
        <c:ser>
          <c:idx val="2"/>
          <c:order val="2"/>
          <c:tx>
            <c:strRef>
              <c:f>'PVT &amp; Chart'!$AB$3:$AB$4</c:f>
              <c:strCache>
                <c:ptCount val="1"/>
                <c:pt idx="0">
                  <c:v>Criteo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'PVT &amp; Chart'!$Y$5:$Y$17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Chart'!$AB$5:$AB$17</c:f>
              <c:numCache>
                <c:formatCode>_("$"* #,##0.0_);_("$"* \(#,##0.0\);_("$"* "-"??_);_(@_)</c:formatCode>
                <c:ptCount val="12"/>
                <c:pt idx="2">
                  <c:v>2.5499999999999998</c:v>
                </c:pt>
                <c:pt idx="3">
                  <c:v>19.149999999999999</c:v>
                </c:pt>
                <c:pt idx="4">
                  <c:v>28.77</c:v>
                </c:pt>
                <c:pt idx="5">
                  <c:v>4.55</c:v>
                </c:pt>
                <c:pt idx="6">
                  <c:v>2.1</c:v>
                </c:pt>
                <c:pt idx="7">
                  <c:v>7.4</c:v>
                </c:pt>
                <c:pt idx="8">
                  <c:v>3.75</c:v>
                </c:pt>
                <c:pt idx="10">
                  <c:v>7.14</c:v>
                </c:pt>
                <c:pt idx="11">
                  <c:v>4.1500000000000004</c:v>
                </c:pt>
              </c:numCache>
            </c:numRef>
          </c:val>
          <c:extLst>
            <c:ext xmlns:c16="http://schemas.microsoft.com/office/drawing/2014/chart" uri="{C3380CC4-5D6E-409C-BE32-E72D297353CC}">
              <c16:uniqueId val="{00000015-52E7-46D9-9511-88923E266B4B}"/>
            </c:ext>
          </c:extLst>
        </c:ser>
        <c:ser>
          <c:idx val="3"/>
          <c:order val="3"/>
          <c:tx>
            <c:strRef>
              <c:f>'PVT &amp; Chart'!$AC$3:$AC$4</c:f>
              <c:strCache>
                <c:ptCount val="1"/>
                <c:pt idx="0">
                  <c:v>Google Ads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'PVT &amp; Chart'!$Y$5:$Y$17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Chart'!$AC$5:$AC$17</c:f>
              <c:numCache>
                <c:formatCode>_("$"* #,##0.0_);_("$"* \(#,##0.0\);_("$"* "-"??_);_(@_)</c:formatCode>
                <c:ptCount val="12"/>
                <c:pt idx="0">
                  <c:v>14.489999999999998</c:v>
                </c:pt>
                <c:pt idx="2">
                  <c:v>1.25</c:v>
                </c:pt>
                <c:pt idx="3">
                  <c:v>10.050000000000001</c:v>
                </c:pt>
                <c:pt idx="4">
                  <c:v>8.17</c:v>
                </c:pt>
                <c:pt idx="5">
                  <c:v>4.24</c:v>
                </c:pt>
                <c:pt idx="6">
                  <c:v>9</c:v>
                </c:pt>
                <c:pt idx="7">
                  <c:v>9.879999999999999</c:v>
                </c:pt>
                <c:pt idx="9">
                  <c:v>1.69</c:v>
                </c:pt>
                <c:pt idx="10">
                  <c:v>1.67</c:v>
                </c:pt>
                <c:pt idx="11">
                  <c:v>15.7</c:v>
                </c:pt>
              </c:numCache>
            </c:numRef>
          </c:val>
          <c:extLst>
            <c:ext xmlns:c16="http://schemas.microsoft.com/office/drawing/2014/chart" uri="{C3380CC4-5D6E-409C-BE32-E72D297353CC}">
              <c16:uniqueId val="{00000016-52E7-46D9-9511-88923E266B4B}"/>
            </c:ext>
          </c:extLst>
        </c:ser>
        <c:ser>
          <c:idx val="4"/>
          <c:order val="4"/>
          <c:tx>
            <c:strRef>
              <c:f>'PVT &amp; Chart'!$AD$3:$AD$4</c:f>
              <c:strCache>
                <c:ptCount val="1"/>
                <c:pt idx="0">
                  <c:v>Paid Ads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'PVT &amp; Chart'!$Y$5:$Y$17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Chart'!$AD$5:$AD$17</c:f>
              <c:numCache>
                <c:formatCode>_("$"* #,##0.0_);_("$"* \(#,##0.0\);_("$"* "-"??_);_(@_)</c:formatCode>
                <c:ptCount val="12"/>
                <c:pt idx="0">
                  <c:v>10.15</c:v>
                </c:pt>
                <c:pt idx="1">
                  <c:v>3.12</c:v>
                </c:pt>
                <c:pt idx="3">
                  <c:v>4.1999999999999993</c:v>
                </c:pt>
                <c:pt idx="4">
                  <c:v>13.740000000000002</c:v>
                </c:pt>
                <c:pt idx="5">
                  <c:v>7.5</c:v>
                </c:pt>
                <c:pt idx="6">
                  <c:v>22.270000000000003</c:v>
                </c:pt>
                <c:pt idx="7">
                  <c:v>1.25</c:v>
                </c:pt>
                <c:pt idx="8">
                  <c:v>9.5</c:v>
                </c:pt>
                <c:pt idx="10">
                  <c:v>1.95</c:v>
                </c:pt>
              </c:numCache>
            </c:numRef>
          </c:val>
          <c:extLst>
            <c:ext xmlns:c16="http://schemas.microsoft.com/office/drawing/2014/chart" uri="{C3380CC4-5D6E-409C-BE32-E72D297353CC}">
              <c16:uniqueId val="{00000017-52E7-46D9-9511-88923E266B4B}"/>
            </c:ext>
          </c:extLst>
        </c:ser>
        <c:ser>
          <c:idx val="5"/>
          <c:order val="5"/>
          <c:tx>
            <c:strRef>
              <c:f>'PVT &amp; Chart'!$AE$3:$AE$4</c:f>
              <c:strCache>
                <c:ptCount val="1"/>
                <c:pt idx="0">
                  <c:v>Remarketing</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'PVT &amp; Chart'!$Y$5:$Y$17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Chart'!$AE$5:$AE$17</c:f>
              <c:numCache>
                <c:formatCode>_("$"* #,##0.0_);_("$"* \(#,##0.0\);_("$"* "-"??_);_(@_)</c:formatCode>
                <c:ptCount val="12"/>
                <c:pt idx="0">
                  <c:v>6.55</c:v>
                </c:pt>
                <c:pt idx="1">
                  <c:v>1.25</c:v>
                </c:pt>
                <c:pt idx="2">
                  <c:v>9.9499999999999993</c:v>
                </c:pt>
                <c:pt idx="3">
                  <c:v>8.5</c:v>
                </c:pt>
                <c:pt idx="4">
                  <c:v>8.7200000000000006</c:v>
                </c:pt>
                <c:pt idx="5">
                  <c:v>5.75</c:v>
                </c:pt>
                <c:pt idx="6">
                  <c:v>3.95</c:v>
                </c:pt>
                <c:pt idx="7">
                  <c:v>4.2</c:v>
                </c:pt>
                <c:pt idx="8">
                  <c:v>0.42</c:v>
                </c:pt>
                <c:pt idx="10">
                  <c:v>8.91</c:v>
                </c:pt>
                <c:pt idx="11">
                  <c:v>14.75</c:v>
                </c:pt>
              </c:numCache>
            </c:numRef>
          </c:val>
          <c:extLst>
            <c:ext xmlns:c16="http://schemas.microsoft.com/office/drawing/2014/chart" uri="{C3380CC4-5D6E-409C-BE32-E72D297353CC}">
              <c16:uniqueId val="{00000018-52E7-46D9-9511-88923E266B4B}"/>
            </c:ext>
          </c:extLst>
        </c:ser>
        <c:ser>
          <c:idx val="6"/>
          <c:order val="6"/>
          <c:tx>
            <c:strRef>
              <c:f>'PVT &amp; Chart'!$AF$3:$AF$4</c:f>
              <c:strCache>
                <c:ptCount val="1"/>
                <c:pt idx="0">
                  <c:v>Retargeting</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'PVT &amp; Chart'!$Y$5:$Y$17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 &amp; Chart'!$AF$5:$AF$17</c:f>
              <c:numCache>
                <c:formatCode>_("$"* #,##0.0_);_("$"* \(#,##0.0\);_("$"* "-"??_);_(@_)</c:formatCode>
                <c:ptCount val="12"/>
                <c:pt idx="0">
                  <c:v>1.69</c:v>
                </c:pt>
                <c:pt idx="1">
                  <c:v>3.04</c:v>
                </c:pt>
                <c:pt idx="2">
                  <c:v>12.25</c:v>
                </c:pt>
                <c:pt idx="3">
                  <c:v>7.74</c:v>
                </c:pt>
                <c:pt idx="4">
                  <c:v>18.22</c:v>
                </c:pt>
                <c:pt idx="6">
                  <c:v>0.55000000000000004</c:v>
                </c:pt>
                <c:pt idx="7">
                  <c:v>9.75</c:v>
                </c:pt>
                <c:pt idx="8">
                  <c:v>5.0500000000000007</c:v>
                </c:pt>
                <c:pt idx="10">
                  <c:v>4.1500000000000004</c:v>
                </c:pt>
                <c:pt idx="11">
                  <c:v>3.1</c:v>
                </c:pt>
              </c:numCache>
            </c:numRef>
          </c:val>
          <c:extLst>
            <c:ext xmlns:c16="http://schemas.microsoft.com/office/drawing/2014/chart" uri="{C3380CC4-5D6E-409C-BE32-E72D297353CC}">
              <c16:uniqueId val="{00000019-52E7-46D9-9511-88923E266B4B}"/>
            </c:ext>
          </c:extLst>
        </c:ser>
        <c:dLbls>
          <c:dLblPos val="ctr"/>
          <c:showLegendKey val="0"/>
          <c:showVal val="0"/>
          <c:showCatName val="0"/>
          <c:showSerName val="0"/>
          <c:showPercent val="0"/>
          <c:showBubbleSize val="0"/>
        </c:dLbls>
        <c:gapWidth val="40"/>
        <c:overlap val="100"/>
        <c:axId val="554427167"/>
        <c:axId val="554427647"/>
      </c:barChart>
      <c:catAx>
        <c:axId val="554427167"/>
        <c:scaling>
          <c:orientation val="minMax"/>
        </c:scaling>
        <c:delete val="0"/>
        <c:axPos val="b"/>
        <c:majorGridlines>
          <c:spPr>
            <a:ln w="0" cap="flat" cmpd="sng" algn="ctr">
              <a:solidFill>
                <a:schemeClr val="bg1">
                  <a:lumMod val="9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554427647"/>
        <c:crosses val="autoZero"/>
        <c:auto val="1"/>
        <c:lblAlgn val="ctr"/>
        <c:lblOffset val="100"/>
        <c:noMultiLvlLbl val="0"/>
      </c:catAx>
      <c:valAx>
        <c:axId val="554427647"/>
        <c:scaling>
          <c:orientation val="minMax"/>
        </c:scaling>
        <c:delete val="0"/>
        <c:axPos val="l"/>
        <c:majorGridlines>
          <c:spPr>
            <a:ln w="0" cap="flat" cmpd="sng" algn="ctr">
              <a:solidFill>
                <a:schemeClr val="bg1">
                  <a:lumMod val="95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442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9524</xdr:colOff>
      <xdr:row>20</xdr:row>
      <xdr:rowOff>9525</xdr:rowOff>
    </xdr:from>
    <xdr:to>
      <xdr:col>5</xdr:col>
      <xdr:colOff>1085849</xdr:colOff>
      <xdr:row>35</xdr:row>
      <xdr:rowOff>66675</xdr:rowOff>
    </xdr:to>
    <xdr:graphicFrame macro="">
      <xdr:nvGraphicFramePr>
        <xdr:cNvPr id="9" name="Chart 8">
          <a:extLst>
            <a:ext uri="{FF2B5EF4-FFF2-40B4-BE49-F238E27FC236}">
              <a16:creationId xmlns:a16="http://schemas.microsoft.com/office/drawing/2014/main" id="{B33E1AAB-01ED-4252-B08E-3623EB2A3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38100</xdr:rowOff>
    </xdr:from>
    <xdr:to>
      <xdr:col>21</xdr:col>
      <xdr:colOff>752475</xdr:colOff>
      <xdr:row>37</xdr:row>
      <xdr:rowOff>112749</xdr:rowOff>
    </xdr:to>
    <xdr:graphicFrame macro="">
      <xdr:nvGraphicFramePr>
        <xdr:cNvPr id="10" name="Chart 9">
          <a:extLst>
            <a:ext uri="{FF2B5EF4-FFF2-40B4-BE49-F238E27FC236}">
              <a16:creationId xmlns:a16="http://schemas.microsoft.com/office/drawing/2014/main" id="{81A56D69-20C1-4AD8-8C9F-70F32B873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6184</xdr:colOff>
      <xdr:row>5</xdr:row>
      <xdr:rowOff>19050</xdr:rowOff>
    </xdr:from>
    <xdr:to>
      <xdr:col>10</xdr:col>
      <xdr:colOff>9525</xdr:colOff>
      <xdr:row>22</xdr:row>
      <xdr:rowOff>0</xdr:rowOff>
    </xdr:to>
    <xdr:graphicFrame macro="">
      <xdr:nvGraphicFramePr>
        <xdr:cNvPr id="2" name="Chart 1">
          <a:extLst>
            <a:ext uri="{FF2B5EF4-FFF2-40B4-BE49-F238E27FC236}">
              <a16:creationId xmlns:a16="http://schemas.microsoft.com/office/drawing/2014/main" id="{5A5BEA98-A0A6-4E14-9160-0D2288977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5</xdr:row>
      <xdr:rowOff>1</xdr:rowOff>
    </xdr:from>
    <xdr:to>
      <xdr:col>3</xdr:col>
      <xdr:colOff>9525</xdr:colOff>
      <xdr:row>14</xdr:row>
      <xdr:rowOff>33228</xdr:rowOff>
    </xdr:to>
    <mc:AlternateContent xmlns:mc="http://schemas.openxmlformats.org/markup-compatibility/2006">
      <mc:Choice xmlns:a14="http://schemas.microsoft.com/office/drawing/2010/main" Requires="a14">
        <xdr:graphicFrame macro="">
          <xdr:nvGraphicFramePr>
            <xdr:cNvPr id="6" name="InvoiceMonth">
              <a:extLst>
                <a:ext uri="{FF2B5EF4-FFF2-40B4-BE49-F238E27FC236}">
                  <a16:creationId xmlns:a16="http://schemas.microsoft.com/office/drawing/2014/main" id="{51BCEB41-50FB-D9D6-C0A7-4D9BE32861F5}"/>
                </a:ext>
              </a:extLst>
            </xdr:cNvPr>
            <xdr:cNvGraphicFramePr/>
          </xdr:nvGraphicFramePr>
          <xdr:xfrm>
            <a:off x="0" y="0"/>
            <a:ext cx="0" cy="0"/>
          </xdr:xfrm>
          <a:graphic>
            <a:graphicData uri="http://schemas.microsoft.com/office/drawing/2010/slicer">
              <sle:slicer xmlns:sle="http://schemas.microsoft.com/office/drawing/2010/slicer" name="InvoiceMonth"/>
            </a:graphicData>
          </a:graphic>
        </xdr:graphicFrame>
      </mc:Choice>
      <mc:Fallback>
        <xdr:sp macro="" textlink="">
          <xdr:nvSpPr>
            <xdr:cNvPr id="0" name=""/>
            <xdr:cNvSpPr>
              <a:spLocks noTextEdit="1"/>
            </xdr:cNvSpPr>
          </xdr:nvSpPr>
          <xdr:spPr>
            <a:xfrm>
              <a:off x="9525" y="888046"/>
              <a:ext cx="1826222" cy="1515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77528</xdr:rowOff>
    </xdr:from>
    <xdr:to>
      <xdr:col>3</xdr:col>
      <xdr:colOff>1756</xdr:colOff>
      <xdr:row>22</xdr:row>
      <xdr:rowOff>299040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74C23DB1-14F9-8C80-7A6F-250D67F7915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448036"/>
              <a:ext cx="1827978" cy="1539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3</xdr:col>
      <xdr:colOff>1756</xdr:colOff>
      <xdr:row>32</xdr:row>
      <xdr:rowOff>77529</xdr:rowOff>
    </xdr:to>
    <mc:AlternateContent xmlns:mc="http://schemas.openxmlformats.org/markup-compatibility/2006">
      <mc:Choice xmlns:a14="http://schemas.microsoft.com/office/drawing/2010/main" Requires="a14">
        <xdr:graphicFrame macro="">
          <xdr:nvGraphicFramePr>
            <xdr:cNvPr id="9" name="Source">
              <a:extLst>
                <a:ext uri="{FF2B5EF4-FFF2-40B4-BE49-F238E27FC236}">
                  <a16:creationId xmlns:a16="http://schemas.microsoft.com/office/drawing/2014/main" id="{2D572A3F-6EDC-390E-F60C-34381C0EF06C}"/>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0" y="4010526"/>
              <a:ext cx="1827978" cy="1559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1993</xdr:colOff>
      <xdr:row>22</xdr:row>
      <xdr:rowOff>8417</xdr:rowOff>
    </xdr:from>
    <xdr:to>
      <xdr:col>8</xdr:col>
      <xdr:colOff>604965</xdr:colOff>
      <xdr:row>37</xdr:row>
      <xdr:rowOff>0</xdr:rowOff>
    </xdr:to>
    <xdr:graphicFrame macro="">
      <xdr:nvGraphicFramePr>
        <xdr:cNvPr id="12" name="Chart 11">
          <a:extLst>
            <a:ext uri="{FF2B5EF4-FFF2-40B4-BE49-F238E27FC236}">
              <a16:creationId xmlns:a16="http://schemas.microsoft.com/office/drawing/2014/main" id="{350C6B88-D436-4FC2-9F1B-C09FA8D74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4010</xdr:colOff>
      <xdr:row>37</xdr:row>
      <xdr:rowOff>24731</xdr:rowOff>
    </xdr:from>
    <xdr:to>
      <xdr:col>18</xdr:col>
      <xdr:colOff>605563</xdr:colOff>
      <xdr:row>45</xdr:row>
      <xdr:rowOff>13904</xdr:rowOff>
    </xdr:to>
    <mc:AlternateContent xmlns:mc="http://schemas.openxmlformats.org/markup-compatibility/2006">
      <mc:Choice xmlns:tsle="http://schemas.microsoft.com/office/drawing/2012/timeslicer" Requires="tsle">
        <xdr:graphicFrame macro="">
          <xdr:nvGraphicFramePr>
            <xdr:cNvPr id="14" name="InvoiceDate">
              <a:extLst>
                <a:ext uri="{FF2B5EF4-FFF2-40B4-BE49-F238E27FC236}">
                  <a16:creationId xmlns:a16="http://schemas.microsoft.com/office/drawing/2014/main" id="{CD53AFA1-2A4A-8E8E-46D2-690F9E122DAA}"/>
                </a:ext>
              </a:extLst>
            </xdr:cNvPr>
            <xdr:cNvGraphicFramePr/>
          </xdr:nvGraphicFramePr>
          <xdr:xfrm>
            <a:off x="0" y="0"/>
            <a:ext cx="0" cy="0"/>
          </xdr:xfrm>
          <a:graphic>
            <a:graphicData uri="http://schemas.microsoft.com/office/drawing/2012/timeslicer">
              <tsle:timeslicer xmlns:tsle="http://schemas.microsoft.com/office/drawing/2012/timeslicer" name="InvoiceDate"/>
            </a:graphicData>
          </a:graphic>
        </xdr:graphicFrame>
      </mc:Choice>
      <mc:Fallback>
        <xdr:sp macro="" textlink="">
          <xdr:nvSpPr>
            <xdr:cNvPr id="0" name=""/>
            <xdr:cNvSpPr>
              <a:spLocks noTextEdit="1"/>
            </xdr:cNvSpPr>
          </xdr:nvSpPr>
          <xdr:spPr>
            <a:xfrm>
              <a:off x="1830232" y="6398603"/>
              <a:ext cx="11745087" cy="13355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6953</xdr:colOff>
      <xdr:row>5</xdr:row>
      <xdr:rowOff>20856</xdr:rowOff>
    </xdr:from>
    <xdr:to>
      <xdr:col>19</xdr:col>
      <xdr:colOff>6953</xdr:colOff>
      <xdr:row>22</xdr:row>
      <xdr:rowOff>1805</xdr:rowOff>
    </xdr:to>
    <xdr:graphicFrame macro="">
      <xdr:nvGraphicFramePr>
        <xdr:cNvPr id="16" name="Chart 15">
          <a:extLst>
            <a:ext uri="{FF2B5EF4-FFF2-40B4-BE49-F238E27FC236}">
              <a16:creationId xmlns:a16="http://schemas.microsoft.com/office/drawing/2014/main" id="{0A51C374-9F27-4BAA-8FF4-24E77EEFE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164007</xdr:colOff>
      <xdr:row>1</xdr:row>
      <xdr:rowOff>75696</xdr:rowOff>
    </xdr:from>
    <xdr:to>
      <xdr:col>2</xdr:col>
      <xdr:colOff>359553</xdr:colOff>
      <xdr:row>3</xdr:row>
      <xdr:rowOff>277550</xdr:rowOff>
    </xdr:to>
    <xdr:sp macro="" textlink="">
      <xdr:nvSpPr>
        <xdr:cNvPr id="17" name="Rectangle 16">
          <a:extLst>
            <a:ext uri="{FF2B5EF4-FFF2-40B4-BE49-F238E27FC236}">
              <a16:creationId xmlns:a16="http://schemas.microsoft.com/office/drawing/2014/main" id="{8F01401B-B3A5-D6A0-02DF-4B91D1AF6353}"/>
            </a:ext>
          </a:extLst>
        </xdr:cNvPr>
        <xdr:cNvSpPr/>
      </xdr:nvSpPr>
      <xdr:spPr>
        <a:xfrm>
          <a:off x="164007" y="164007"/>
          <a:ext cx="1419288" cy="60556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283857</xdr:colOff>
      <xdr:row>1</xdr:row>
      <xdr:rowOff>126159</xdr:rowOff>
    </xdr:from>
    <xdr:to>
      <xdr:col>2</xdr:col>
      <xdr:colOff>170314</xdr:colOff>
      <xdr:row>1</xdr:row>
      <xdr:rowOff>302781</xdr:rowOff>
    </xdr:to>
    <xdr:sp macro="" textlink="">
      <xdr:nvSpPr>
        <xdr:cNvPr id="18" name="Rectangle 17">
          <a:extLst>
            <a:ext uri="{FF2B5EF4-FFF2-40B4-BE49-F238E27FC236}">
              <a16:creationId xmlns:a16="http://schemas.microsoft.com/office/drawing/2014/main" id="{7E38C460-5989-987E-D9A7-76F27C352F11}"/>
            </a:ext>
          </a:extLst>
        </xdr:cNvPr>
        <xdr:cNvSpPr/>
      </xdr:nvSpPr>
      <xdr:spPr>
        <a:xfrm>
          <a:off x="283857" y="214470"/>
          <a:ext cx="1110199" cy="1766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latin typeface="Calibri" panose="020F0502020204030204" pitchFamily="34" charset="0"/>
              <a:cs typeface="Calibri" panose="020F0502020204030204" pitchFamily="34" charset="0"/>
            </a:rPr>
            <a:t>Total Revenue</a:t>
          </a:r>
        </a:p>
      </xdr:txBody>
    </xdr:sp>
    <xdr:clientData/>
  </xdr:twoCellAnchor>
  <xdr:twoCellAnchor>
    <xdr:from>
      <xdr:col>0</xdr:col>
      <xdr:colOff>435247</xdr:colOff>
      <xdr:row>2</xdr:row>
      <xdr:rowOff>50462</xdr:rowOff>
    </xdr:from>
    <xdr:to>
      <xdr:col>1</xdr:col>
      <xdr:colOff>599255</xdr:colOff>
      <xdr:row>3</xdr:row>
      <xdr:rowOff>164006</xdr:rowOff>
    </xdr:to>
    <xdr:sp macro="" textlink="Table!J21">
      <xdr:nvSpPr>
        <xdr:cNvPr id="20" name="Rectangle 19">
          <a:extLst>
            <a:ext uri="{FF2B5EF4-FFF2-40B4-BE49-F238E27FC236}">
              <a16:creationId xmlns:a16="http://schemas.microsoft.com/office/drawing/2014/main" id="{1EF457EB-C6FD-4641-A539-8BADD9B31E83}"/>
            </a:ext>
          </a:extLst>
        </xdr:cNvPr>
        <xdr:cNvSpPr/>
      </xdr:nvSpPr>
      <xdr:spPr>
        <a:xfrm>
          <a:off x="435247" y="454171"/>
          <a:ext cx="775879" cy="20185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D6F7EF-10C5-4ED9-A646-76B06B2DA1FB}" type="TxLink">
            <a:rPr lang="en-US" sz="1400" b="1" i="0" u="none" strike="noStrike">
              <a:solidFill>
                <a:schemeClr val="bg1"/>
              </a:solidFill>
              <a:latin typeface="Calibri" panose="020F0502020204030204" pitchFamily="34" charset="0"/>
              <a:cs typeface="Calibri" panose="020F0502020204030204" pitchFamily="34" charset="0"/>
            </a:rPr>
            <a:pPr algn="ctr"/>
            <a:t>$590,9</a:t>
          </a:fld>
          <a:endParaRPr lang="en-US" sz="14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0</xdr:col>
      <xdr:colOff>14323</xdr:colOff>
      <xdr:row>39</xdr:row>
      <xdr:rowOff>21485</xdr:rowOff>
    </xdr:from>
    <xdr:to>
      <xdr:col>3</xdr:col>
      <xdr:colOff>7161</xdr:colOff>
      <xdr:row>45</xdr:row>
      <xdr:rowOff>7162</xdr:rowOff>
    </xdr:to>
    <xdr:sp macro="" textlink="">
      <xdr:nvSpPr>
        <xdr:cNvPr id="21" name="Rectangle 20">
          <a:extLst>
            <a:ext uri="{FF2B5EF4-FFF2-40B4-BE49-F238E27FC236}">
              <a16:creationId xmlns:a16="http://schemas.microsoft.com/office/drawing/2014/main" id="{5609CD55-F5C2-34C5-6B47-82694A92A06D}"/>
            </a:ext>
          </a:extLst>
        </xdr:cNvPr>
        <xdr:cNvSpPr/>
      </xdr:nvSpPr>
      <xdr:spPr>
        <a:xfrm>
          <a:off x="14323" y="6753440"/>
          <a:ext cx="1819060" cy="97398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100" b="1"/>
            <a:t>Insight:</a:t>
          </a:r>
        </a:p>
        <a:p>
          <a:pPr algn="l"/>
          <a:r>
            <a:rPr lang="en-US" sz="1200" b="1">
              <a:latin typeface="Calibri" panose="020F0502020204030204" pitchFamily="34" charset="0"/>
              <a:cs typeface="Calibri" panose="020F0502020204030204" pitchFamily="34" charset="0"/>
            </a:rPr>
            <a:t>-</a:t>
          </a:r>
          <a:r>
            <a:rPr lang="en-US" sz="1200" b="1" baseline="0">
              <a:latin typeface="Calibri" panose="020F0502020204030204" pitchFamily="34" charset="0"/>
              <a:cs typeface="Calibri" panose="020F0502020204030204" pitchFamily="34" charset="0"/>
            </a:rPr>
            <a:t> </a:t>
          </a:r>
          <a:r>
            <a:rPr lang="en-US" sz="900" b="1">
              <a:latin typeface="Calibri" panose="020F0502020204030204" pitchFamily="34" charset="0"/>
              <a:cs typeface="Calibri" panose="020F0502020204030204" pitchFamily="34" charset="0"/>
            </a:rPr>
            <a:t>Untuk pertumbuhan pembelian</a:t>
          </a:r>
          <a:r>
            <a:rPr lang="en-US" sz="900" b="1" baseline="0">
              <a:latin typeface="Calibri" panose="020F0502020204030204" pitchFamily="34" charset="0"/>
              <a:cs typeface="Calibri" panose="020F0502020204030204" pitchFamily="34" charset="0"/>
            </a:rPr>
            <a:t> belum merata, perlunya promosi yang tepat ke berbagai target Negara tujuan</a:t>
          </a:r>
          <a:endParaRPr lang="en-US" sz="900" b="1">
            <a:latin typeface="Calibri" panose="020F0502020204030204" pitchFamily="34" charset="0"/>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SAN" refreshedDate="45718.610468171297" createdVersion="8" refreshedVersion="8" minRefreshableVersion="3" recordCount="198" xr:uid="{DC44D894-C8FB-4D60-B930-F0DE4E83C218}">
  <cacheSource type="worksheet">
    <worksheetSource name="Table2"/>
  </cacheSource>
  <cacheFields count="15">
    <cacheField name="InvoiceNo" numFmtId="0">
      <sharedItems containsMixedTypes="1" containsNumber="1" containsInteger="1" minValue="536365" maxValue="581376" count="192">
        <n v="551880"/>
        <n v="557232"/>
        <n v="537405"/>
        <n v="552978"/>
        <n v="581164"/>
        <n v="562574"/>
        <n v="547357"/>
        <n v="575370"/>
        <n v="549548"/>
        <n v="562517"/>
        <n v="555393"/>
        <n v="570242"/>
        <n v="579927"/>
        <n v="580033"/>
        <n v="536667"/>
        <n v="538201"/>
        <s v="C581148"/>
        <n v="552333"/>
        <n v="569333"/>
        <n v="536836"/>
        <n v="566275"/>
        <n v="548552"/>
        <n v="565424"/>
        <n v="574029"/>
        <n v="574034"/>
        <n v="552288"/>
        <n v="549325"/>
        <n v="570420"/>
        <n v="540359"/>
        <n v="559295"/>
        <n v="559824"/>
        <n v="548612"/>
        <n v="546384"/>
        <n v="555498"/>
        <n v="537126"/>
        <n v="570191"/>
        <n v="574923"/>
        <n v="552271"/>
        <n v="562161"/>
        <n v="556497"/>
        <n v="574663"/>
        <n v="580388"/>
        <n v="538508"/>
        <n v="545475"/>
        <n v="548868"/>
        <n v="559297"/>
        <n v="565643"/>
        <n v="551982"/>
        <n v="581376"/>
        <n v="549448"/>
        <n v="537133"/>
        <n v="536365"/>
        <n v="540803"/>
        <n v="551872"/>
        <n v="543371"/>
        <n v="570246"/>
        <n v="545226"/>
        <n v="575687"/>
        <n v="556072"/>
        <n v="559807"/>
        <n v="570675"/>
        <n v="559174"/>
        <n v="559060"/>
        <n v="549235"/>
        <n v="540397"/>
        <n v="570507"/>
        <n v="581123"/>
        <n v="581310"/>
        <n v="570129"/>
        <n v="549291"/>
        <n v="566255"/>
        <n v="553012"/>
        <n v="556484"/>
        <n v="536633"/>
        <n v="569846"/>
        <n v="580640"/>
        <n v="559032"/>
        <n v="559199"/>
        <n v="552560"/>
        <n v="580550"/>
        <s v="C570867"/>
        <n v="562984"/>
        <n v="559510"/>
        <n v="580294"/>
        <n v="575135"/>
        <n v="537394"/>
        <n v="574442"/>
        <n v="574297"/>
        <n v="536842"/>
        <n v="537772"/>
        <n v="562101"/>
        <n v="545289"/>
        <n v="543162"/>
        <n v="575760"/>
        <n v="574700"/>
        <n v="566061"/>
        <n v="565565"/>
        <n v="565451"/>
        <n v="565151"/>
        <n v="536975"/>
        <n v="537141"/>
        <n v="555471"/>
        <n v="540480"/>
        <n v="545719"/>
        <n v="565766"/>
        <n v="540813"/>
        <n v="543349"/>
        <n v="569558"/>
        <n v="570839"/>
        <n v="575851"/>
        <n v="562432"/>
        <n v="558696"/>
        <n v="545685"/>
        <n v="555383"/>
        <n v="580311"/>
        <n v="573876"/>
        <n v="537128"/>
        <n v="536569"/>
        <n v="556253"/>
        <n v="580500"/>
        <n v="563022"/>
        <n v="548978"/>
        <n v="542898"/>
        <n v="536500"/>
        <n v="543342"/>
        <n v="537399"/>
        <n v="565782"/>
        <n v="556365"/>
        <n v="580677"/>
        <n v="537156"/>
        <n v="552196"/>
        <n v="562045"/>
        <n v="540276"/>
        <n v="552963"/>
        <n v="548712"/>
        <n v="562158"/>
        <n v="545545"/>
        <n v="546096"/>
        <n v="543470"/>
        <n v="540182"/>
        <n v="569474"/>
        <n v="545978"/>
        <n v="546392"/>
        <n v="545988"/>
        <n v="543040"/>
        <s v="C581229"/>
        <n v="575330"/>
        <n v="552310"/>
        <n v="558861"/>
        <n v="540275"/>
        <n v="555353"/>
        <n v="556198"/>
        <n v="538093"/>
        <n v="580672"/>
        <n v="540543"/>
        <n v="562085"/>
        <n v="565726"/>
        <n v="575046"/>
        <n v="570197"/>
        <n v="581179"/>
        <n v="555726"/>
        <n v="565465"/>
        <n v="538011"/>
        <n v="552528"/>
        <n v="540547"/>
        <n v="570103"/>
        <n v="565218"/>
        <n v="543246"/>
        <n v="536557"/>
        <n v="546105"/>
        <n v="562418"/>
        <n v="574722"/>
        <s v="C540417"/>
        <n v="570049"/>
        <n v="575491"/>
        <n v="580118"/>
        <n v="565665"/>
        <n v="569469"/>
        <n v="548728"/>
        <n v="552905"/>
        <n v="555349"/>
        <n v="551891"/>
        <n v="552804"/>
        <n v="565419"/>
        <n v="549573"/>
        <n v="562543"/>
        <n v="540538"/>
        <n v="536522"/>
        <n v="543452"/>
        <n v="570861"/>
        <n v="566287"/>
        <n v="574274"/>
      </sharedItems>
    </cacheField>
    <cacheField name="StockCode" numFmtId="0">
      <sharedItems containsMixedTypes="1" containsNumber="1" containsInteger="1" minValue="20654" maxValue="85152"/>
    </cacheField>
    <cacheField name="Description" numFmtId="0">
      <sharedItems/>
    </cacheField>
    <cacheField name="Quantity" numFmtId="0">
      <sharedItems containsSemiMixedTypes="0" containsString="0" containsNumber="1" containsInteger="1" minValue="1" maxValue="144"/>
    </cacheField>
    <cacheField name="InvoiceDate" numFmtId="0">
      <sharedItems containsSemiMixedTypes="0" containsNonDate="0" containsDate="1" containsString="0" minDate="2011-01-02T00:00:00" maxDate="2011-12-11T00:00:00" count="83">
        <d v="2011-05-05T00:00:00"/>
        <d v="2011-12-05T00:00:00"/>
        <d v="2011-07-08T00:00:00"/>
        <d v="2011-09-11T00:00:00"/>
        <d v="2011-10-04T00:00:00"/>
        <d v="2011-05-08T00:00:00"/>
        <d v="2011-09-10T00:00:00"/>
        <d v="2011-01-12T00:00:00"/>
        <d v="2011-07-12T00:00:00"/>
        <d v="2011-03-10T00:00:00"/>
        <d v="2011-11-09T00:00:00"/>
        <d v="2011-01-04T00:00:00"/>
        <d v="2011-04-09T00:00:00"/>
        <d v="2011-02-11T00:00:00"/>
        <d v="2011-08-05T00:00:00"/>
        <d v="2011-08-04T00:00:00"/>
        <d v="2011-10-10T00:00:00"/>
        <d v="2011-06-01T00:00:00"/>
        <d v="2011-07-07T00:00:00"/>
        <d v="2011-12-07T00:00:00"/>
        <d v="2011-11-03T00:00:00"/>
        <d v="2011-03-06T00:00:00"/>
        <d v="2011-07-10T00:00:00"/>
        <d v="2011-07-11T00:00:00"/>
        <d v="2011-03-08T00:00:00"/>
        <d v="2011-12-06T00:00:00"/>
        <d v="2011-06-11T00:00:00"/>
        <d v="2011-04-12T00:00:00"/>
        <d v="2011-03-03T00:00:00"/>
        <d v="2011-04-04T00:00:00"/>
        <d v="2011-05-09T00:00:00"/>
        <d v="2011-11-01T00:00:00"/>
        <d v="2011-04-05T00:00:00"/>
        <d v="2011-07-02T00:00:00"/>
        <d v="2011-01-03T00:00:00"/>
        <d v="2011-10-11T00:00:00"/>
        <d v="2011-08-06T00:00:00"/>
        <d v="2011-11-10T00:00:00"/>
        <d v="2011-06-07T00:00:00"/>
        <d v="2011-07-04T00:00:00"/>
        <d v="2011-08-12T00:00:00"/>
        <d v="2011-05-12T00:00:00"/>
        <d v="2011-05-07T00:00:00"/>
        <d v="2011-10-05T00:00:00"/>
        <d v="2011-12-10T00:00:00"/>
        <d v="2011-11-08T00:00:00"/>
        <d v="2011-08-07T00:00:00"/>
        <d v="2011-02-12T00:00:00"/>
        <d v="2011-08-11T00:00:00"/>
        <d v="2011-04-11T00:00:00"/>
        <d v="2011-03-11T00:00:00"/>
        <d v="2011-02-08T00:00:00"/>
        <d v="2011-03-02T00:00:00"/>
        <d v="2011-11-11T00:00:00"/>
        <d v="2011-08-09T00:00:00"/>
        <d v="2011-01-09T00:00:00"/>
        <d v="2011-07-01T00:00:00"/>
        <d v="2011-07-03T00:00:00"/>
        <d v="2011-06-09T00:00:00"/>
        <d v="2011-05-10T00:00:00"/>
        <d v="2011-04-08T00:00:00"/>
        <d v="2011-01-07T00:00:00"/>
        <d v="2011-06-03T00:00:00"/>
        <d v="2011-02-06T00:00:00"/>
        <d v="2011-01-11T00:00:00"/>
        <d v="2011-09-06T00:00:00"/>
        <d v="2011-05-04T00:00:00"/>
        <d v="2011-01-02T00:00:00"/>
        <d v="2011-10-06T00:00:00"/>
        <d v="2011-06-05T00:00:00"/>
        <d v="2011-03-04T00:00:00"/>
        <d v="2011-09-03T00:00:00"/>
        <d v="2011-08-02T00:00:00"/>
        <d v="2011-05-01T00:00:00"/>
        <d v="2011-04-10T00:00:00"/>
        <d v="2011-08-03T00:00:00"/>
        <d v="2011-02-02T00:00:00"/>
        <d v="2011-04-07T00:00:00"/>
        <d v="2011-09-01T00:00:00"/>
        <d v="2011-06-06T00:00:00"/>
        <d v="2011-09-05T00:00:00"/>
        <d v="2011-04-02T00:00:00"/>
        <d v="2011-11-05T00:00:00"/>
      </sharedItems>
    </cacheField>
    <cacheField name="InvoiceMonth" numFmtId="0">
      <sharedItems count="12">
        <s v="May"/>
        <s v="December"/>
        <s v="July"/>
        <s v="September"/>
        <s v="October"/>
        <s v="January"/>
        <s v="March"/>
        <s v="November"/>
        <s v="April"/>
        <s v="February"/>
        <s v="August"/>
        <s v="June"/>
      </sharedItems>
    </cacheField>
    <cacheField name="UnitPrice" numFmtId="167">
      <sharedItems containsSemiMixedTypes="0" containsString="0" containsNumber="1" minValue="0.12" maxValue="18" count="44">
        <n v="7.95"/>
        <n v="0.42"/>
        <n v="0.85"/>
        <n v="1.85"/>
        <n v="2.1"/>
        <n v="1.25"/>
        <n v="0.12"/>
        <n v="1.95"/>
        <n v="1.69"/>
        <n v="8.25"/>
        <n v="0.83"/>
        <n v="3.75"/>
        <n v="2.08"/>
        <n v="1.65"/>
        <n v="1.49"/>
        <n v="5.95"/>
        <n v="8.5"/>
        <n v="0.55000000000000004"/>
        <n v="2.95"/>
        <n v="1.45"/>
        <n v="1.06"/>
        <n v="2.5499999999999998"/>
        <n v="15"/>
        <n v="4.95"/>
        <n v="8.9499999999999993"/>
        <n v="4.25"/>
        <n v="0.39"/>
        <n v="3.39"/>
        <n v="0.75"/>
        <n v="0.65"/>
        <n v="3.95"/>
        <n v="6.95"/>
        <n v="1.79"/>
        <n v="5.45"/>
        <n v="5.75"/>
        <n v="16.95"/>
        <n v="2.4900000000000002"/>
        <n v="6.75"/>
        <n v="4.1500000000000004"/>
        <n v="3.25"/>
        <n v="18"/>
        <n v="9.9499999999999993"/>
        <n v="12.75"/>
        <n v="0.28999999999999998"/>
      </sharedItems>
    </cacheField>
    <cacheField name="CustomerID" numFmtId="0">
      <sharedItems containsSemiMixedTypes="0" containsString="0" containsNumber="1" containsInteger="1" minValue="12362" maxValue="18263"/>
    </cacheField>
    <cacheField name="Country" numFmtId="0">
      <sharedItems count="13">
        <s v="United Kingdom"/>
        <s v="Belgium"/>
        <s v="Germany"/>
        <s v="Spain"/>
        <s v="Greece"/>
        <s v="Netherlands"/>
        <s v="Australia"/>
        <s v="Finland"/>
        <s v="USA"/>
        <s v="EIRE"/>
        <s v="Channel Islands"/>
        <s v="France"/>
        <s v="United Arab Emirates"/>
      </sharedItems>
    </cacheField>
    <cacheField name="CustomerDate" numFmtId="164">
      <sharedItems containsSemiMixedTypes="0" containsNonDate="0" containsDate="1" containsString="0" minDate="2011-05-05T00:00:00" maxDate="2011-05-06T00:00:00" count="1">
        <d v="2011-05-05T00:00:00"/>
      </sharedItems>
    </cacheField>
    <cacheField name="Source" numFmtId="0">
      <sharedItems count="7">
        <s v="Paid Ads"/>
        <s v="Google Ads"/>
        <s v="Instagram Ads"/>
        <s v="Retargeting"/>
        <s v="Remarketing"/>
        <s v="Criteo"/>
        <s v="Fb Ads"/>
      </sharedItems>
    </cacheField>
    <cacheField name="InvoiceNo 2" numFmtId="0">
      <sharedItems/>
    </cacheField>
    <cacheField name="StockCode 2" numFmtId="0">
      <sharedItems/>
    </cacheField>
    <cacheField name="Average" numFmtId="1">
      <sharedItems containsSemiMixedTypes="0" containsString="0" containsNumber="1" minValue="2.984090909090908" maxValue="2.984090909090908"/>
    </cacheField>
    <cacheField name="Sampel" numFmtId="166">
      <sharedItems containsSemiMixedTypes="0" containsString="0" containsNumber="1" minValue="-2.8640909090909079" maxValue="15.015909090909092"/>
    </cacheField>
  </cacheFields>
  <extLst>
    <ext xmlns:x14="http://schemas.microsoft.com/office/spreadsheetml/2009/9/main" uri="{725AE2AE-9491-48be-B2B4-4EB974FC3084}">
      <x14:pivotCacheDefinition pivotCacheId="442381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n v="22690"/>
    <s v="DOORMAT HOME SWEET HOME BLUE"/>
    <n v="2"/>
    <x v="0"/>
    <x v="0"/>
    <x v="0"/>
    <n v="17374"/>
    <x v="0"/>
    <x v="0"/>
    <x v="0"/>
    <s v="551880"/>
    <s v="22690"/>
    <n v="2.984090909090908"/>
    <n v="4.9659090909090917"/>
  </r>
  <r>
    <x v="1"/>
    <s v="84596F"/>
    <s v="SMALL MARSHMALLOWS PINK BOWL"/>
    <n v="16"/>
    <x v="0"/>
    <x v="0"/>
    <x v="1"/>
    <n v="12463"/>
    <x v="1"/>
    <x v="0"/>
    <x v="1"/>
    <s v="557232"/>
    <s v="84596"/>
    <n v="2.984090909090908"/>
    <n v="-2.5640909090909081"/>
  </r>
  <r>
    <x v="2"/>
    <n v="22355"/>
    <s v="CHARLOTTE BAG SUKI DESIGN"/>
    <n v="6"/>
    <x v="0"/>
    <x v="0"/>
    <x v="2"/>
    <n v="17841"/>
    <x v="0"/>
    <x v="0"/>
    <x v="2"/>
    <s v="537405"/>
    <s v="22355"/>
    <n v="2.984090909090908"/>
    <n v="-2.1340909090909079"/>
  </r>
  <r>
    <x v="3"/>
    <n v="22746"/>
    <s v="POPPY'S PLAYHOUSE LIVINGROOM"/>
    <n v="60"/>
    <x v="1"/>
    <x v="1"/>
    <x v="3"/>
    <n v="12590"/>
    <x v="2"/>
    <x v="0"/>
    <x v="3"/>
    <s v="552978"/>
    <s v="22746"/>
    <n v="2.984090909090908"/>
    <n v="-1.1340909090909079"/>
  </r>
  <r>
    <x v="4"/>
    <n v="21903"/>
    <s v="MAN FLU METAL SIGN"/>
    <n v="3"/>
    <x v="0"/>
    <x v="0"/>
    <x v="4"/>
    <n v="14395"/>
    <x v="0"/>
    <x v="0"/>
    <x v="4"/>
    <s v="581164"/>
    <s v="21903"/>
    <n v="2.984090909090908"/>
    <n v="-0.88409090909090793"/>
  </r>
  <r>
    <x v="5"/>
    <n v="20961"/>
    <s v="STRAWBERRY BATH SPONGE"/>
    <n v="3"/>
    <x v="2"/>
    <x v="2"/>
    <x v="5"/>
    <n v="14903"/>
    <x v="0"/>
    <x v="0"/>
    <x v="5"/>
    <s v="562574"/>
    <s v="20961"/>
    <n v="2.984090909090908"/>
    <n v="-1.734090909090908"/>
  </r>
  <r>
    <x v="6"/>
    <n v="21402"/>
    <s v="RED EGG SPOON"/>
    <n v="24"/>
    <x v="0"/>
    <x v="0"/>
    <x v="6"/>
    <n v="17613"/>
    <x v="0"/>
    <x v="0"/>
    <x v="6"/>
    <s v="547357"/>
    <s v="21402"/>
    <n v="2.984090909090908"/>
    <n v="-2.8640909090909079"/>
  </r>
  <r>
    <x v="7"/>
    <n v="22077"/>
    <s v="6 RIBBONS RUSTIC CHARM"/>
    <n v="12"/>
    <x v="3"/>
    <x v="3"/>
    <x v="7"/>
    <n v="13522"/>
    <x v="0"/>
    <x v="0"/>
    <x v="0"/>
    <s v="575370"/>
    <s v="22077"/>
    <n v="2.984090909090908"/>
    <n v="-1.0340909090909081"/>
  </r>
  <r>
    <x v="8"/>
    <n v="21169"/>
    <s v="YOU'RE CONFUSING ME METAL SIGN"/>
    <n v="1"/>
    <x v="4"/>
    <x v="4"/>
    <x v="8"/>
    <n v="13548"/>
    <x v="0"/>
    <x v="0"/>
    <x v="1"/>
    <s v="549548"/>
    <s v="21169"/>
    <n v="2.984090909090908"/>
    <n v="-1.2940909090909081"/>
  </r>
  <r>
    <x v="9"/>
    <s v="85183B"/>
    <s v="CHARLIE &amp; LOLA WASTEPAPER BIN FLORA"/>
    <n v="2"/>
    <x v="5"/>
    <x v="0"/>
    <x v="5"/>
    <n v="15719"/>
    <x v="0"/>
    <x v="0"/>
    <x v="2"/>
    <s v="562517"/>
    <s v="85183"/>
    <n v="2.984090909090908"/>
    <n v="-1.734090909090908"/>
  </r>
  <r>
    <x v="10"/>
    <n v="23052"/>
    <s v="RECYCLED ACAPULCO MAT TURQUOISE"/>
    <n v="2"/>
    <x v="0"/>
    <x v="0"/>
    <x v="9"/>
    <n v="14221"/>
    <x v="0"/>
    <x v="0"/>
    <x v="2"/>
    <s v="555393"/>
    <s v="23052"/>
    <n v="2.984090909090908"/>
    <n v="5.2659090909090924"/>
  </r>
  <r>
    <x v="11"/>
    <n v="23354"/>
    <s v="6 GIFT TAGS 50'S CHRISTMAS"/>
    <n v="36"/>
    <x v="6"/>
    <x v="3"/>
    <x v="10"/>
    <n v="16380"/>
    <x v="0"/>
    <x v="0"/>
    <x v="2"/>
    <s v="570242"/>
    <s v="23354"/>
    <n v="2.984090909090908"/>
    <n v="-2.1540909090909079"/>
  </r>
  <r>
    <x v="12"/>
    <n v="22728"/>
    <s v="ALARM CLOCK BAKELIKE PINK"/>
    <n v="4"/>
    <x v="7"/>
    <x v="5"/>
    <x v="11"/>
    <n v="12572"/>
    <x v="2"/>
    <x v="0"/>
    <x v="2"/>
    <s v="579927"/>
    <s v="22728"/>
    <n v="2.984090909090908"/>
    <n v="0.76590909090909198"/>
  </r>
  <r>
    <x v="13"/>
    <n v="23581"/>
    <s v="JUMBO BAG PAISLEY PARK"/>
    <n v="40"/>
    <x v="7"/>
    <x v="5"/>
    <x v="12"/>
    <n v="14282"/>
    <x v="0"/>
    <x v="0"/>
    <x v="2"/>
    <s v="580033"/>
    <s v="23581"/>
    <n v="2.984090909090908"/>
    <n v="-0.90409090909090795"/>
  </r>
  <r>
    <x v="14"/>
    <n v="22574"/>
    <s v="HEART WOODEN CHRISTMAS DECORATION"/>
    <n v="24"/>
    <x v="0"/>
    <x v="0"/>
    <x v="2"/>
    <n v="15260"/>
    <x v="0"/>
    <x v="0"/>
    <x v="2"/>
    <s v="536667"/>
    <s v="22574"/>
    <n v="2.984090909090908"/>
    <n v="-2.1340909090909079"/>
  </r>
  <r>
    <x v="15"/>
    <n v="22759"/>
    <s v="SET OF 3 NOTEBOOKS IN PARCEL"/>
    <n v="1"/>
    <x v="0"/>
    <x v="0"/>
    <x v="13"/>
    <n v="15723"/>
    <x v="0"/>
    <x v="0"/>
    <x v="1"/>
    <s v="538201"/>
    <s v="22759"/>
    <n v="2.984090909090908"/>
    <n v="-1.3340909090909081"/>
  </r>
  <r>
    <x v="16"/>
    <n v="22059"/>
    <s v="CERAMIC STRAWBERRY DESIGN MUG"/>
    <n v="2"/>
    <x v="8"/>
    <x v="2"/>
    <x v="14"/>
    <n v="12462"/>
    <x v="3"/>
    <x v="0"/>
    <x v="2"/>
    <s v="581148"/>
    <s v="22059"/>
    <n v="2.984090909090908"/>
    <n v="-1.494090909090908"/>
  </r>
  <r>
    <x v="17"/>
    <s v="47599B"/>
    <s v="BLUE PARTY BAGS"/>
    <n v="4"/>
    <x v="0"/>
    <x v="0"/>
    <x v="4"/>
    <n v="15039"/>
    <x v="0"/>
    <x v="0"/>
    <x v="3"/>
    <s v="552333"/>
    <s v="47599"/>
    <n v="2.984090909090908"/>
    <n v="-0.88409090909090793"/>
  </r>
  <r>
    <x v="18"/>
    <n v="23535"/>
    <s v="BICYCLE SAFTEY WALL ART"/>
    <n v="4"/>
    <x v="9"/>
    <x v="6"/>
    <x v="15"/>
    <n v="13431"/>
    <x v="0"/>
    <x v="0"/>
    <x v="4"/>
    <s v="569333"/>
    <s v="23535"/>
    <n v="2.984090909090908"/>
    <n v="2.9659090909090922"/>
  </r>
  <r>
    <x v="19"/>
    <n v="22193"/>
    <s v="RED DINER WALL CLOCK"/>
    <n v="1"/>
    <x v="0"/>
    <x v="0"/>
    <x v="16"/>
    <n v="18168"/>
    <x v="0"/>
    <x v="0"/>
    <x v="5"/>
    <s v="536836"/>
    <s v="22193"/>
    <n v="2.984090909090908"/>
    <n v="5.5159090909090924"/>
  </r>
  <r>
    <x v="20"/>
    <n v="21154"/>
    <s v="RED RETROSPOT OVEN GLOVE"/>
    <n v="2"/>
    <x v="10"/>
    <x v="7"/>
    <x v="5"/>
    <n v="16549"/>
    <x v="0"/>
    <x v="0"/>
    <x v="6"/>
    <s v="566275"/>
    <s v="21154"/>
    <n v="2.984090909090908"/>
    <n v="-1.734090909090908"/>
  </r>
  <r>
    <x v="21"/>
    <n v="22168"/>
    <s v="ORGANISER WOOD ANTIQUE WHITE"/>
    <n v="2"/>
    <x v="11"/>
    <x v="5"/>
    <x v="16"/>
    <n v="17613"/>
    <x v="0"/>
    <x v="0"/>
    <x v="0"/>
    <s v="548552"/>
    <s v="22168"/>
    <n v="2.984090909090908"/>
    <n v="5.5159090909090924"/>
  </r>
  <r>
    <x v="22"/>
    <n v="48187"/>
    <s v="DOORMAT NEW ENGLAND"/>
    <n v="2"/>
    <x v="12"/>
    <x v="8"/>
    <x v="0"/>
    <n v="15215"/>
    <x v="0"/>
    <x v="0"/>
    <x v="1"/>
    <s v="565424"/>
    <s v="48187"/>
    <n v="2.984090909090908"/>
    <n v="4.9659090909090917"/>
  </r>
  <r>
    <x v="23"/>
    <n v="22460"/>
    <s v="EMBOSSED GLASS TEALIGHT HOLDER"/>
    <n v="24"/>
    <x v="13"/>
    <x v="9"/>
    <x v="5"/>
    <n v="12955"/>
    <x v="0"/>
    <x v="0"/>
    <x v="2"/>
    <s v="574029"/>
    <s v="22460"/>
    <n v="2.984090909090908"/>
    <n v="-1.734090909090908"/>
  </r>
  <r>
    <x v="24"/>
    <n v="21975"/>
    <s v="PACK OF 60 DINOSAUR CAKE CASES"/>
    <n v="1"/>
    <x v="13"/>
    <x v="9"/>
    <x v="17"/>
    <n v="17841"/>
    <x v="0"/>
    <x v="0"/>
    <x v="3"/>
    <s v="574034"/>
    <s v="21975"/>
    <n v="2.984090909090908"/>
    <n v="-2.4340909090909078"/>
  </r>
  <r>
    <x v="25"/>
    <s v="85123A"/>
    <s v="WHITE HANGING HEART T-LIGHT HOLDER"/>
    <n v="12"/>
    <x v="14"/>
    <x v="10"/>
    <x v="18"/>
    <n v="13313"/>
    <x v="0"/>
    <x v="0"/>
    <x v="4"/>
    <s v="552288"/>
    <s v="85123"/>
    <n v="2.984090909090908"/>
    <n v="-3.4090909090907839E-2"/>
  </r>
  <r>
    <x v="26"/>
    <n v="22410"/>
    <s v="MONEY BOX HOUSEKEEPING DESIGN"/>
    <n v="12"/>
    <x v="15"/>
    <x v="10"/>
    <x v="5"/>
    <n v="12717"/>
    <x v="4"/>
    <x v="0"/>
    <x v="5"/>
    <s v="549325"/>
    <s v="22410"/>
    <n v="2.984090909090908"/>
    <n v="-1.734090909090908"/>
  </r>
  <r>
    <x v="27"/>
    <s v="82494L"/>
    <s v="WOODEN FRAME ANTIQUE WHITE"/>
    <n v="1"/>
    <x v="16"/>
    <x v="4"/>
    <x v="18"/>
    <n v="17841"/>
    <x v="0"/>
    <x v="0"/>
    <x v="6"/>
    <s v="570420"/>
    <s v="82494"/>
    <n v="2.984090909090908"/>
    <n v="-3.4090909090907839E-2"/>
  </r>
  <r>
    <x v="28"/>
    <n v="21210"/>
    <s v="SET OF 72 RETROSPOT PAPER DOILIES"/>
    <n v="2"/>
    <x v="17"/>
    <x v="11"/>
    <x v="19"/>
    <n v="18041"/>
    <x v="0"/>
    <x v="0"/>
    <x v="0"/>
    <s v="540359"/>
    <s v="21210"/>
    <n v="2.984090909090908"/>
    <n v="-1.5340909090909081"/>
  </r>
  <r>
    <x v="29"/>
    <n v="22557"/>
    <s v="PLASTERS IN TIN VINTAGE PAISLEY"/>
    <n v="12"/>
    <x v="18"/>
    <x v="2"/>
    <x v="13"/>
    <n v="12362"/>
    <x v="1"/>
    <x v="0"/>
    <x v="1"/>
    <s v="559295"/>
    <s v="22557"/>
    <n v="2.984090909090908"/>
    <n v="-1.3340909090909081"/>
  </r>
  <r>
    <x v="30"/>
    <n v="21188"/>
    <s v="3D HEARTS HONEYCOMB PAPER GARLAND"/>
    <n v="1"/>
    <x v="19"/>
    <x v="1"/>
    <x v="18"/>
    <n v="17576"/>
    <x v="0"/>
    <x v="0"/>
    <x v="2"/>
    <s v="559824"/>
    <s v="21188"/>
    <n v="2.984090909090908"/>
    <n v="-3.4090909090907839E-2"/>
  </r>
  <r>
    <x v="31"/>
    <n v="84879"/>
    <s v="ASSORTED COLOUR BIRD ORNAMENT"/>
    <n v="1"/>
    <x v="11"/>
    <x v="5"/>
    <x v="8"/>
    <n v="13137"/>
    <x v="0"/>
    <x v="0"/>
    <x v="3"/>
    <s v="548612"/>
    <s v="84879"/>
    <n v="2.984090909090908"/>
    <n v="-1.2940909090909081"/>
  </r>
  <r>
    <x v="32"/>
    <n v="84978"/>
    <s v="HANGING HEART JAR T-LIGHT HOLDER"/>
    <n v="36"/>
    <x v="20"/>
    <x v="7"/>
    <x v="20"/>
    <n v="15311"/>
    <x v="0"/>
    <x v="0"/>
    <x v="4"/>
    <s v="546384"/>
    <s v="84978"/>
    <n v="2.984090909090908"/>
    <n v="-1.924090909090908"/>
  </r>
  <r>
    <x v="33"/>
    <n v="21175"/>
    <s v="GIN + TONIC DIET METAL SIGN"/>
    <n v="12"/>
    <x v="21"/>
    <x v="6"/>
    <x v="21"/>
    <n v="13885"/>
    <x v="0"/>
    <x v="0"/>
    <x v="5"/>
    <s v="555498"/>
    <s v="21175"/>
    <n v="2.984090909090908"/>
    <n v="-0.43409090909090819"/>
  </r>
  <r>
    <x v="34"/>
    <n v="21242"/>
    <s v="RED RETROSPOT PLATE"/>
    <n v="1"/>
    <x v="0"/>
    <x v="0"/>
    <x v="8"/>
    <n v="18118"/>
    <x v="0"/>
    <x v="0"/>
    <x v="6"/>
    <s v="537126"/>
    <s v="21242"/>
    <n v="2.984090909090908"/>
    <n v="-1.2940909090909081"/>
  </r>
  <r>
    <x v="35"/>
    <s v="POST"/>
    <s v="POSTAGE"/>
    <n v="1"/>
    <x v="22"/>
    <x v="2"/>
    <x v="22"/>
    <n v="12778"/>
    <x v="5"/>
    <x v="0"/>
    <x v="0"/>
    <s v="570191"/>
    <s v="POST"/>
    <n v="2.984090909090908"/>
    <n v="12.015909090909092"/>
  </r>
  <r>
    <x v="36"/>
    <n v="22417"/>
    <s v="PACK OF 60 SPACEBOY CAKE CASES"/>
    <n v="1"/>
    <x v="23"/>
    <x v="2"/>
    <x v="17"/>
    <n v="17757"/>
    <x v="0"/>
    <x v="0"/>
    <x v="1"/>
    <s v="574923"/>
    <s v="22417"/>
    <n v="2.984090909090908"/>
    <n v="-2.4340909090909078"/>
  </r>
  <r>
    <x v="37"/>
    <s v="47566B"/>
    <s v="TEA TIME PARTY BUNTING"/>
    <n v="2"/>
    <x v="14"/>
    <x v="10"/>
    <x v="23"/>
    <n v="13069"/>
    <x v="0"/>
    <x v="0"/>
    <x v="2"/>
    <s v="552271"/>
    <s v="47566"/>
    <n v="2.984090909090908"/>
    <n v="1.9659090909090922"/>
  </r>
  <r>
    <x v="38"/>
    <n v="47421"/>
    <s v="ASSORTED COLOUR LIZARD SUCTION HOOK"/>
    <n v="3"/>
    <x v="24"/>
    <x v="6"/>
    <x v="1"/>
    <n v="17841"/>
    <x v="0"/>
    <x v="0"/>
    <x v="2"/>
    <s v="562161"/>
    <s v="47421"/>
    <n v="2.984090909090908"/>
    <n v="-2.5640909090909081"/>
  </r>
  <r>
    <x v="39"/>
    <n v="23308"/>
    <s v="SET OF 60 VINTAGE LEAF CAKE CASES"/>
    <n v="24"/>
    <x v="25"/>
    <x v="1"/>
    <x v="17"/>
    <n v="15271"/>
    <x v="0"/>
    <x v="0"/>
    <x v="2"/>
    <s v="556497"/>
    <s v="23308"/>
    <n v="2.984090909090908"/>
    <n v="-2.4340909090909078"/>
  </r>
  <r>
    <x v="40"/>
    <n v="82486"/>
    <s v="3 DRAWER ANTIQUE WHITE WOOD CABINET"/>
    <n v="2"/>
    <x v="26"/>
    <x v="11"/>
    <x v="24"/>
    <n v="13527"/>
    <x v="0"/>
    <x v="0"/>
    <x v="2"/>
    <s v="574663"/>
    <s v="82486"/>
    <n v="2.984090909090908"/>
    <n v="5.9659090909090917"/>
  </r>
  <r>
    <x v="41"/>
    <n v="23506"/>
    <s v="MINI PLAYING CARDS SPACEBOY"/>
    <n v="20"/>
    <x v="27"/>
    <x v="8"/>
    <x v="1"/>
    <n v="18065"/>
    <x v="0"/>
    <x v="0"/>
    <x v="2"/>
    <s v="580388"/>
    <s v="23506"/>
    <n v="2.984090909090908"/>
    <n v="-2.5640909090909081"/>
  </r>
  <r>
    <x v="42"/>
    <n v="21989"/>
    <s v="PACK OF 20 SKULL PAPER NAPKINS"/>
    <n v="4"/>
    <x v="0"/>
    <x v="0"/>
    <x v="2"/>
    <n v="15998"/>
    <x v="0"/>
    <x v="0"/>
    <x v="2"/>
    <s v="538508"/>
    <s v="21989"/>
    <n v="2.984090909090908"/>
    <n v="-2.1340909090909079"/>
  </r>
  <r>
    <x v="43"/>
    <n v="22505"/>
    <s v="MEMO BOARD COTTAGE DESIGN"/>
    <n v="24"/>
    <x v="28"/>
    <x v="6"/>
    <x v="25"/>
    <n v="12415"/>
    <x v="6"/>
    <x v="0"/>
    <x v="2"/>
    <s v="545475"/>
    <s v="22505"/>
    <n v="2.984090909090908"/>
    <n v="1.265909090909092"/>
  </r>
  <r>
    <x v="44"/>
    <n v="21844"/>
    <s v="RED RETROSPOT MUG"/>
    <n v="6"/>
    <x v="29"/>
    <x v="8"/>
    <x v="18"/>
    <n v="13015"/>
    <x v="0"/>
    <x v="0"/>
    <x v="2"/>
    <s v="548868"/>
    <s v="21844"/>
    <n v="2.984090909090908"/>
    <n v="-3.4090909090907839E-2"/>
  </r>
  <r>
    <x v="45"/>
    <n v="84991"/>
    <s v="60 TEATIME FAIRY CAKE CASES"/>
    <n v="12"/>
    <x v="18"/>
    <x v="2"/>
    <x v="17"/>
    <n v="16743"/>
    <x v="0"/>
    <x v="0"/>
    <x v="3"/>
    <s v="559297"/>
    <s v="84991"/>
    <n v="2.984090909090908"/>
    <n v="-2.4340909090909078"/>
  </r>
  <r>
    <x v="46"/>
    <n v="22595"/>
    <s v="GINGHAM HEART DECORATION"/>
    <n v="48"/>
    <x v="30"/>
    <x v="0"/>
    <x v="2"/>
    <n v="13468"/>
    <x v="0"/>
    <x v="0"/>
    <x v="4"/>
    <s v="565643"/>
    <s v="22595"/>
    <n v="2.984090909090908"/>
    <n v="-2.1340909090909079"/>
  </r>
  <r>
    <x v="47"/>
    <n v="20654"/>
    <s v="FIRST CLASS LUGGAGE TAG"/>
    <n v="3"/>
    <x v="0"/>
    <x v="0"/>
    <x v="5"/>
    <n v="15023"/>
    <x v="0"/>
    <x v="0"/>
    <x v="5"/>
    <s v="551982"/>
    <s v="20654"/>
    <n v="2.984090909090908"/>
    <n v="-1.734090909090908"/>
  </r>
  <r>
    <x v="48"/>
    <n v="22645"/>
    <s v="CERAMIC HEART FAIRY CAKE MONEY BANK"/>
    <n v="4"/>
    <x v="0"/>
    <x v="0"/>
    <x v="26"/>
    <n v="14719"/>
    <x v="0"/>
    <x v="0"/>
    <x v="6"/>
    <s v="581376"/>
    <s v="22645"/>
    <n v="2.984090909090908"/>
    <n v="-2.5940909090909079"/>
  </r>
  <r>
    <x v="49"/>
    <n v="22679"/>
    <s v="FRENCH BLUE METAL DOOR SIGN 4"/>
    <n v="10"/>
    <x v="15"/>
    <x v="10"/>
    <x v="5"/>
    <n v="13078"/>
    <x v="0"/>
    <x v="0"/>
    <x v="0"/>
    <s v="549448"/>
    <s v="22679"/>
    <n v="2.984090909090908"/>
    <n v="-1.734090909090908"/>
  </r>
  <r>
    <x v="50"/>
    <n v="22147"/>
    <s v="FELTCRAFT BUTTERFLY HEARTS"/>
    <n v="1"/>
    <x v="0"/>
    <x v="0"/>
    <x v="19"/>
    <n v="18156"/>
    <x v="0"/>
    <x v="0"/>
    <x v="1"/>
    <s v="537133"/>
    <s v="22147"/>
    <n v="2.984090909090908"/>
    <n v="-1.5340909090909081"/>
  </r>
  <r>
    <x v="51"/>
    <n v="71053"/>
    <s v="WHITE METAL LANTERN"/>
    <n v="6"/>
    <x v="0"/>
    <x v="0"/>
    <x v="27"/>
    <n v="17850"/>
    <x v="0"/>
    <x v="0"/>
    <x v="2"/>
    <s v="536365"/>
    <s v="71053"/>
    <n v="2.984090909090908"/>
    <n v="0.40590909090909211"/>
  </r>
  <r>
    <x v="20"/>
    <n v="23208"/>
    <s v="LUNCH BAG VINTAGE LEAF DESIGN"/>
    <n v="1"/>
    <x v="10"/>
    <x v="7"/>
    <x v="13"/>
    <n v="16549"/>
    <x v="0"/>
    <x v="0"/>
    <x v="3"/>
    <s v="566275"/>
    <s v="23208"/>
    <n v="2.984090909090908"/>
    <n v="-1.3340909090909081"/>
  </r>
  <r>
    <x v="52"/>
    <n v="21306"/>
    <s v="SET/4 DAISY MIRROR MAGNETS"/>
    <n v="3"/>
    <x v="31"/>
    <x v="7"/>
    <x v="4"/>
    <n v="14669"/>
    <x v="0"/>
    <x v="0"/>
    <x v="4"/>
    <s v="540803"/>
    <s v="21306"/>
    <n v="2.984090909090908"/>
    <n v="-0.88409090909090793"/>
  </r>
  <r>
    <x v="53"/>
    <n v="21892"/>
    <s v="TRADITIONAL WOODEN CATCH CUP GAME"/>
    <n v="12"/>
    <x v="32"/>
    <x v="8"/>
    <x v="5"/>
    <n v="12955"/>
    <x v="0"/>
    <x v="0"/>
    <x v="5"/>
    <s v="551872"/>
    <s v="21892"/>
    <n v="2.984090909090908"/>
    <n v="-1.734090909090908"/>
  </r>
  <r>
    <x v="54"/>
    <n v="22413"/>
    <s v="METAL SIGN TAKE IT OR LEAVE IT"/>
    <n v="1"/>
    <x v="33"/>
    <x v="2"/>
    <x v="18"/>
    <n v="14048"/>
    <x v="0"/>
    <x v="0"/>
    <x v="6"/>
    <s v="543371"/>
    <s v="22413"/>
    <n v="2.984090909090908"/>
    <n v="-3.4090909090907839E-2"/>
  </r>
  <r>
    <x v="55"/>
    <n v="21365"/>
    <s v="MIRRORED WALL ART STARS"/>
    <n v="6"/>
    <x v="6"/>
    <x v="3"/>
    <x v="28"/>
    <n v="16921"/>
    <x v="0"/>
    <x v="0"/>
    <x v="0"/>
    <s v="570246"/>
    <s v="21365"/>
    <n v="2.984090909090908"/>
    <n v="-2.234090909090908"/>
  </r>
  <r>
    <x v="56"/>
    <n v="21002"/>
    <s v="ROSE DU SUD DRAWSTRING BAG"/>
    <n v="3"/>
    <x v="34"/>
    <x v="5"/>
    <x v="25"/>
    <n v="12428"/>
    <x v="7"/>
    <x v="0"/>
    <x v="1"/>
    <s v="545226"/>
    <s v="21002"/>
    <n v="2.984090909090908"/>
    <n v="1.265909090909092"/>
  </r>
  <r>
    <x v="57"/>
    <n v="47566"/>
    <s v="PARTY BUNTING"/>
    <n v="24"/>
    <x v="35"/>
    <x v="4"/>
    <x v="23"/>
    <n v="16126"/>
    <x v="0"/>
    <x v="0"/>
    <x v="2"/>
    <s v="575687"/>
    <s v="47566"/>
    <n v="2.984090909090908"/>
    <n v="1.9659090909090922"/>
  </r>
  <r>
    <x v="58"/>
    <n v="21621"/>
    <s v="VINTAGE UNION JACK BUNTING"/>
    <n v="12"/>
    <x v="36"/>
    <x v="10"/>
    <x v="16"/>
    <n v="16126"/>
    <x v="0"/>
    <x v="0"/>
    <x v="3"/>
    <s v="556072"/>
    <s v="21621"/>
    <n v="2.984090909090908"/>
    <n v="5.5159090909090924"/>
  </r>
  <r>
    <x v="59"/>
    <n v="22961"/>
    <s v="JAM MAKING SET PRINTED"/>
    <n v="5"/>
    <x v="19"/>
    <x v="1"/>
    <x v="19"/>
    <n v="17841"/>
    <x v="0"/>
    <x v="0"/>
    <x v="4"/>
    <s v="559807"/>
    <s v="22961"/>
    <n v="2.984090909090908"/>
    <n v="-1.5340909090909081"/>
  </r>
  <r>
    <x v="60"/>
    <n v="21086"/>
    <s v="SET/6 RED SPOTTY PAPER CUPS"/>
    <n v="12"/>
    <x v="37"/>
    <x v="7"/>
    <x v="29"/>
    <n v="13690"/>
    <x v="0"/>
    <x v="0"/>
    <x v="5"/>
    <s v="570675"/>
    <s v="21086"/>
    <n v="2.984090909090908"/>
    <n v="-2.3340909090909081"/>
  </r>
  <r>
    <x v="61"/>
    <s v="85183B"/>
    <s v="CHARLIE &amp; LOLA WASTEPAPER BIN FLORA"/>
    <n v="12"/>
    <x v="18"/>
    <x v="2"/>
    <x v="5"/>
    <n v="18263"/>
    <x v="0"/>
    <x v="0"/>
    <x v="6"/>
    <s v="559174"/>
    <s v="85183"/>
    <n v="2.984090909090908"/>
    <n v="-1.734090909090908"/>
  </r>
  <r>
    <x v="62"/>
    <n v="21210"/>
    <s v="SET OF 72 RETROSPOT PAPER DOILIES"/>
    <n v="12"/>
    <x v="38"/>
    <x v="11"/>
    <x v="19"/>
    <n v="15738"/>
    <x v="0"/>
    <x v="0"/>
    <x v="0"/>
    <s v="559060"/>
    <s v="21210"/>
    <n v="2.984090909090908"/>
    <n v="-1.5340909090909081"/>
  </r>
  <r>
    <x v="63"/>
    <n v="23077"/>
    <s v="DOUGHNUT LIP GLOSS"/>
    <n v="20"/>
    <x v="39"/>
    <x v="2"/>
    <x v="5"/>
    <n v="15530"/>
    <x v="0"/>
    <x v="0"/>
    <x v="1"/>
    <s v="549235"/>
    <s v="23077"/>
    <n v="2.984090909090908"/>
    <n v="-1.734090909090908"/>
  </r>
  <r>
    <x v="64"/>
    <n v="22794"/>
    <s v="SWEETHEART WIRE MAGAZINE RACK"/>
    <n v="1"/>
    <x v="17"/>
    <x v="11"/>
    <x v="0"/>
    <n v="13187"/>
    <x v="0"/>
    <x v="0"/>
    <x v="2"/>
    <s v="540397"/>
    <s v="22794"/>
    <n v="2.984090909090908"/>
    <n v="4.9659090909090917"/>
  </r>
  <r>
    <x v="65"/>
    <n v="23266"/>
    <s v="SET OF 3 WOODEN STOCKING DECORATION"/>
    <n v="12"/>
    <x v="37"/>
    <x v="7"/>
    <x v="5"/>
    <n v="16561"/>
    <x v="0"/>
    <x v="0"/>
    <x v="3"/>
    <s v="570507"/>
    <s v="23266"/>
    <n v="2.984090909090908"/>
    <n v="-1.734090909090908"/>
  </r>
  <r>
    <x v="66"/>
    <n v="22165"/>
    <s v="DIAMANTE HEART SHAPED WALL MIRROR."/>
    <n v="6"/>
    <x v="8"/>
    <x v="2"/>
    <x v="30"/>
    <n v="15750"/>
    <x v="0"/>
    <x v="0"/>
    <x v="4"/>
    <s v="581123"/>
    <s v="22165"/>
    <n v="2.984090909090908"/>
    <n v="0.96590909090909216"/>
  </r>
  <r>
    <x v="67"/>
    <n v="22367"/>
    <s v="CHILDRENS APRON SPACEBOY DESIGN"/>
    <n v="1"/>
    <x v="40"/>
    <x v="10"/>
    <x v="7"/>
    <n v="16442"/>
    <x v="0"/>
    <x v="0"/>
    <x v="5"/>
    <s v="581310"/>
    <s v="22367"/>
    <n v="2.984090909090908"/>
    <n v="-1.0340909090909081"/>
  </r>
  <r>
    <x v="68"/>
    <n v="22979"/>
    <s v="PANTRY WASHING UP BRUSH"/>
    <n v="12"/>
    <x v="22"/>
    <x v="2"/>
    <x v="19"/>
    <n v="12885"/>
    <x v="0"/>
    <x v="0"/>
    <x v="6"/>
    <s v="570129"/>
    <s v="22979"/>
    <n v="2.984090909090908"/>
    <n v="-1.5340909090909081"/>
  </r>
  <r>
    <x v="69"/>
    <n v="84991"/>
    <s v="60 TEATIME FAIRY CAKE CASES"/>
    <n v="1"/>
    <x v="39"/>
    <x v="2"/>
    <x v="17"/>
    <n v="16261"/>
    <x v="0"/>
    <x v="0"/>
    <x v="0"/>
    <s v="549291"/>
    <s v="84991"/>
    <n v="2.984090909090908"/>
    <n v="-2.4340909090909078"/>
  </r>
  <r>
    <x v="70"/>
    <n v="21977"/>
    <s v="PACK OF 60 PINK PAISLEY CAKE CASES"/>
    <n v="120"/>
    <x v="10"/>
    <x v="7"/>
    <x v="1"/>
    <n v="13324"/>
    <x v="0"/>
    <x v="0"/>
    <x v="1"/>
    <s v="566255"/>
    <s v="21977"/>
    <n v="2.984090909090908"/>
    <n v="-2.5640909090909081"/>
  </r>
  <r>
    <x v="71"/>
    <n v="22925"/>
    <s v="BLUE GIANT GARDEN THERMOMETER"/>
    <n v="4"/>
    <x v="1"/>
    <x v="1"/>
    <x v="15"/>
    <n v="17671"/>
    <x v="0"/>
    <x v="0"/>
    <x v="2"/>
    <s v="553012"/>
    <s v="22925"/>
    <n v="2.984090909090908"/>
    <n v="2.9659090909090922"/>
  </r>
  <r>
    <x v="72"/>
    <n v="20972"/>
    <s v="PINK CREAM FELT CRAFT TRINKET BOX"/>
    <n v="2"/>
    <x v="25"/>
    <x v="1"/>
    <x v="5"/>
    <n v="16938"/>
    <x v="0"/>
    <x v="0"/>
    <x v="3"/>
    <s v="556484"/>
    <s v="20972"/>
    <n v="2.984090909090908"/>
    <n v="-1.734090909090908"/>
  </r>
  <r>
    <x v="73"/>
    <n v="84380"/>
    <s v="SET OF 3 BUTTERFLY COOKIE CUTTERS"/>
    <n v="6"/>
    <x v="0"/>
    <x v="0"/>
    <x v="5"/>
    <n v="14901"/>
    <x v="0"/>
    <x v="0"/>
    <x v="4"/>
    <s v="536633"/>
    <s v="84380"/>
    <n v="2.984090909090908"/>
    <n v="-1.734090909090908"/>
  </r>
  <r>
    <x v="74"/>
    <n v="23243"/>
    <s v="SET OF TEA COFFEE SUGAR TINS PANTRY"/>
    <n v="4"/>
    <x v="0"/>
    <x v="0"/>
    <x v="23"/>
    <n v="13422"/>
    <x v="0"/>
    <x v="0"/>
    <x v="5"/>
    <s v="569846"/>
    <s v="23243"/>
    <n v="2.984090909090908"/>
    <n v="1.9659090909090922"/>
  </r>
  <r>
    <x v="75"/>
    <n v="22867"/>
    <s v="HAND WARMER BIRD DESIGN"/>
    <n v="1"/>
    <x v="41"/>
    <x v="0"/>
    <x v="4"/>
    <n v="16910"/>
    <x v="0"/>
    <x v="0"/>
    <x v="6"/>
    <s v="580640"/>
    <s v="22867"/>
    <n v="2.984090909090908"/>
    <n v="-0.88409090909090793"/>
  </r>
  <r>
    <x v="76"/>
    <n v="23231"/>
    <s v="WRAP DOILEY DESIGN"/>
    <n v="25"/>
    <x v="42"/>
    <x v="0"/>
    <x v="1"/>
    <n v="17511"/>
    <x v="0"/>
    <x v="0"/>
    <x v="0"/>
    <s v="559032"/>
    <s v="23231"/>
    <n v="2.984090909090908"/>
    <n v="-2.5640909090909081"/>
  </r>
  <r>
    <x v="77"/>
    <n v="23287"/>
    <s v="RED VINTAGE SPOT BEAKER"/>
    <n v="16"/>
    <x v="18"/>
    <x v="2"/>
    <x v="2"/>
    <n v="15288"/>
    <x v="0"/>
    <x v="0"/>
    <x v="1"/>
    <s v="559199"/>
    <s v="23287"/>
    <n v="2.984090909090908"/>
    <n v="-2.1340909090909079"/>
  </r>
  <r>
    <x v="78"/>
    <n v="22411"/>
    <s v="JUMBO SHOPPER VINTAGE RED PAISLEY"/>
    <n v="10"/>
    <x v="43"/>
    <x v="4"/>
    <x v="12"/>
    <n v="17581"/>
    <x v="0"/>
    <x v="0"/>
    <x v="2"/>
    <s v="552560"/>
    <s v="22411"/>
    <n v="2.984090909090908"/>
    <n v="-0.90409090909090795"/>
  </r>
  <r>
    <x v="79"/>
    <n v="21115"/>
    <s v="ROSE CARAVAN DOORSTOP"/>
    <n v="8"/>
    <x v="41"/>
    <x v="0"/>
    <x v="7"/>
    <n v="13126"/>
    <x v="0"/>
    <x v="0"/>
    <x v="3"/>
    <s v="580550"/>
    <s v="21115"/>
    <n v="2.984090909090908"/>
    <n v="-1.0340909090909081"/>
  </r>
  <r>
    <x v="80"/>
    <n v="84991"/>
    <s v="60 TEATIME FAIRY CAKE CASES"/>
    <n v="24"/>
    <x v="44"/>
    <x v="1"/>
    <x v="17"/>
    <n v="12607"/>
    <x v="8"/>
    <x v="0"/>
    <x v="4"/>
    <s v="570867"/>
    <s v="84991"/>
    <n v="2.984090909090908"/>
    <n v="-2.4340909090909078"/>
  </r>
  <r>
    <x v="81"/>
    <n v="21172"/>
    <s v="PARTY METAL SIGN"/>
    <n v="10"/>
    <x v="45"/>
    <x v="7"/>
    <x v="19"/>
    <n v="17841"/>
    <x v="0"/>
    <x v="0"/>
    <x v="5"/>
    <s v="562984"/>
    <s v="21172"/>
    <n v="2.984090909090908"/>
    <n v="-1.5340909090909081"/>
  </r>
  <r>
    <x v="82"/>
    <n v="22911"/>
    <s v="PAPER CHAIN KIT LONDON"/>
    <n v="12"/>
    <x v="46"/>
    <x v="10"/>
    <x v="18"/>
    <n v="14961"/>
    <x v="0"/>
    <x v="0"/>
    <x v="6"/>
    <s v="559510"/>
    <s v="22911"/>
    <n v="2.984090909090908"/>
    <n v="-3.4090909090907839E-2"/>
  </r>
  <r>
    <x v="83"/>
    <n v="84947"/>
    <s v="ANTIQUE SILVER TEA GLASS ENGRAVED"/>
    <n v="18"/>
    <x v="47"/>
    <x v="9"/>
    <x v="5"/>
    <n v="17364"/>
    <x v="0"/>
    <x v="0"/>
    <x v="0"/>
    <s v="580294"/>
    <s v="84947"/>
    <n v="2.984090909090908"/>
    <n v="-1.734090909090908"/>
  </r>
  <r>
    <x v="84"/>
    <n v="82483"/>
    <s v="WOOD 2 DRAWER CABINET WHITE FINISH"/>
    <n v="2"/>
    <x v="48"/>
    <x v="10"/>
    <x v="31"/>
    <n v="13928"/>
    <x v="0"/>
    <x v="0"/>
    <x v="1"/>
    <s v="575135"/>
    <s v="82483"/>
    <n v="2.984090909090908"/>
    <n v="3.9659090909090922"/>
  </r>
  <r>
    <x v="85"/>
    <n v="22961"/>
    <s v="JAM MAKING SET PRINTED"/>
    <n v="12"/>
    <x v="0"/>
    <x v="0"/>
    <x v="19"/>
    <n v="13089"/>
    <x v="0"/>
    <x v="0"/>
    <x v="2"/>
    <s v="537394"/>
    <s v="22961"/>
    <n v="2.984090909090908"/>
    <n v="-1.5340909090909081"/>
  </r>
  <r>
    <x v="86"/>
    <n v="23084"/>
    <s v="RABBIT NIGHT LIGHT"/>
    <n v="72"/>
    <x v="49"/>
    <x v="8"/>
    <x v="32"/>
    <n v="12704"/>
    <x v="7"/>
    <x v="0"/>
    <x v="3"/>
    <s v="574442"/>
    <s v="23084"/>
    <n v="2.984090909090908"/>
    <n v="-1.194090909090908"/>
  </r>
  <r>
    <x v="87"/>
    <n v="23497"/>
    <s v="CLASSIC CHROME BICYCLE BELL"/>
    <n v="12"/>
    <x v="50"/>
    <x v="6"/>
    <x v="19"/>
    <n v="16602"/>
    <x v="0"/>
    <x v="0"/>
    <x v="4"/>
    <s v="574297"/>
    <s v="23497"/>
    <n v="2.984090909090908"/>
    <n v="-1.5340909090909081"/>
  </r>
  <r>
    <x v="88"/>
    <s v="47590A"/>
    <s v="BLUE HAPPY BIRTHDAY BUNTING"/>
    <n v="6"/>
    <x v="0"/>
    <x v="0"/>
    <x v="33"/>
    <n v="17552"/>
    <x v="0"/>
    <x v="0"/>
    <x v="5"/>
    <s v="536842"/>
    <s v="47590"/>
    <n v="2.984090909090908"/>
    <n v="2.4659090909090922"/>
  </r>
  <r>
    <x v="89"/>
    <n v="22091"/>
    <s v="EMPIRE TISSUE BOX"/>
    <n v="1"/>
    <x v="0"/>
    <x v="0"/>
    <x v="5"/>
    <n v="18043"/>
    <x v="0"/>
    <x v="0"/>
    <x v="6"/>
    <s v="537772"/>
    <s v="22091"/>
    <n v="2.984090909090908"/>
    <n v="-1.734090909090908"/>
  </r>
  <r>
    <x v="90"/>
    <n v="22961"/>
    <s v="JAM MAKING SET PRINTED"/>
    <n v="12"/>
    <x v="51"/>
    <x v="9"/>
    <x v="19"/>
    <n v="13850"/>
    <x v="0"/>
    <x v="0"/>
    <x v="0"/>
    <s v="562101"/>
    <s v="22961"/>
    <n v="2.984090909090908"/>
    <n v="-1.5340909090909081"/>
  </r>
  <r>
    <x v="91"/>
    <n v="22961"/>
    <s v="JAM MAKING SET PRINTED"/>
    <n v="12"/>
    <x v="34"/>
    <x v="5"/>
    <x v="19"/>
    <n v="14732"/>
    <x v="0"/>
    <x v="0"/>
    <x v="1"/>
    <s v="545289"/>
    <s v="22961"/>
    <n v="2.984090909090908"/>
    <n v="-1.5340909090909081"/>
  </r>
  <r>
    <x v="92"/>
    <n v="22348"/>
    <s v="TEA BAG PLATE RED RETROSPOT"/>
    <n v="6"/>
    <x v="52"/>
    <x v="6"/>
    <x v="2"/>
    <n v="17507"/>
    <x v="0"/>
    <x v="0"/>
    <x v="2"/>
    <s v="543162"/>
    <s v="22348"/>
    <n v="2.984090909090908"/>
    <n v="-2.1340909090909079"/>
  </r>
  <r>
    <x v="93"/>
    <n v="22733"/>
    <s v="3D TRADITIONAL CHRISTMAS STICKERS"/>
    <n v="6"/>
    <x v="53"/>
    <x v="7"/>
    <x v="5"/>
    <n v="15965"/>
    <x v="0"/>
    <x v="0"/>
    <x v="3"/>
    <s v="575760"/>
    <s v="22733"/>
    <n v="2.984090909090908"/>
    <n v="-1.734090909090908"/>
  </r>
  <r>
    <x v="94"/>
    <n v="23132"/>
    <s v="SMALL IVORY HEART WALL ORGANISER"/>
    <n v="2"/>
    <x v="26"/>
    <x v="11"/>
    <x v="34"/>
    <n v="16033"/>
    <x v="0"/>
    <x v="0"/>
    <x v="4"/>
    <s v="574700"/>
    <s v="23132"/>
    <n v="2.984090909090908"/>
    <n v="2.765909090909092"/>
  </r>
  <r>
    <x v="95"/>
    <n v="23291"/>
    <s v="DOLLY GIRL CHILDRENS CUP"/>
    <n v="8"/>
    <x v="54"/>
    <x v="10"/>
    <x v="5"/>
    <n v="13267"/>
    <x v="0"/>
    <x v="0"/>
    <x v="5"/>
    <s v="566061"/>
    <s v="23291"/>
    <n v="2.984090909090908"/>
    <n v="-1.734090909090908"/>
  </r>
  <r>
    <x v="96"/>
    <n v="22193"/>
    <s v="RED DINER WALL CLOCK"/>
    <n v="2"/>
    <x v="30"/>
    <x v="0"/>
    <x v="16"/>
    <n v="14534"/>
    <x v="0"/>
    <x v="0"/>
    <x v="6"/>
    <s v="565565"/>
    <s v="22193"/>
    <n v="2.984090909090908"/>
    <n v="5.5159090909090924"/>
  </r>
  <r>
    <x v="97"/>
    <n v="20727"/>
    <s v="LUNCH BAG BLACK SKULL."/>
    <n v="10"/>
    <x v="12"/>
    <x v="8"/>
    <x v="13"/>
    <n v="15365"/>
    <x v="0"/>
    <x v="0"/>
    <x v="0"/>
    <s v="565451"/>
    <s v="20727"/>
    <n v="2.984090909090908"/>
    <n v="-1.3340909090909081"/>
  </r>
  <r>
    <x v="98"/>
    <n v="22624"/>
    <s v="IVORY KITCHEN SCALES"/>
    <n v="1"/>
    <x v="55"/>
    <x v="5"/>
    <x v="16"/>
    <n v="16923"/>
    <x v="0"/>
    <x v="0"/>
    <x v="1"/>
    <s v="565151"/>
    <s v="22624"/>
    <n v="2.984090909090908"/>
    <n v="5.5159090909090924"/>
  </r>
  <r>
    <x v="99"/>
    <n v="22848"/>
    <s v="BREAD BIN DINER STYLE PINK"/>
    <n v="2"/>
    <x v="0"/>
    <x v="0"/>
    <x v="35"/>
    <n v="14911"/>
    <x v="9"/>
    <x v="0"/>
    <x v="2"/>
    <s v="536975"/>
    <s v="22848"/>
    <n v="2.984090909090908"/>
    <n v="13.965909090909092"/>
  </r>
  <r>
    <x v="100"/>
    <n v="22865"/>
    <s v="HAND WARMER OWL DESIGN"/>
    <n v="3"/>
    <x v="0"/>
    <x v="0"/>
    <x v="4"/>
    <n v="15570"/>
    <x v="0"/>
    <x v="0"/>
    <x v="3"/>
    <s v="537141"/>
    <s v="22865"/>
    <n v="2.984090909090908"/>
    <n v="-0.88409090909090793"/>
  </r>
  <r>
    <x v="101"/>
    <n v="21175"/>
    <s v="GIN + TONIC DIET METAL SIGN"/>
    <n v="6"/>
    <x v="21"/>
    <x v="6"/>
    <x v="21"/>
    <n v="16117"/>
    <x v="0"/>
    <x v="0"/>
    <x v="4"/>
    <s v="555471"/>
    <s v="21175"/>
    <n v="2.984090909090908"/>
    <n v="-0.43409090909090819"/>
  </r>
  <r>
    <x v="102"/>
    <n v="22907"/>
    <s v="PACK OF 20 NAPKINS PANTRY DESIGN"/>
    <n v="12"/>
    <x v="56"/>
    <x v="2"/>
    <x v="2"/>
    <n v="12480"/>
    <x v="2"/>
    <x v="0"/>
    <x v="5"/>
    <s v="540480"/>
    <s v="22907"/>
    <n v="2.984090909090908"/>
    <n v="-2.1340909090909079"/>
  </r>
  <r>
    <x v="103"/>
    <n v="22759"/>
    <s v="SET OF 3 NOTEBOOKS IN PARCEL"/>
    <n v="12"/>
    <x v="57"/>
    <x v="2"/>
    <x v="13"/>
    <n v="13344"/>
    <x v="0"/>
    <x v="0"/>
    <x v="6"/>
    <s v="545719"/>
    <s v="22759"/>
    <n v="2.984090909090908"/>
    <n v="-1.3340909090909081"/>
  </r>
  <r>
    <x v="104"/>
    <s v="15044D"/>
    <s v="RED PAPER PARASOL"/>
    <n v="1"/>
    <x v="58"/>
    <x v="11"/>
    <x v="18"/>
    <n v="17841"/>
    <x v="0"/>
    <x v="0"/>
    <x v="0"/>
    <s v="565766"/>
    <s v="15044"/>
    <n v="2.984090909090908"/>
    <n v="-3.4090909090907839E-2"/>
  </r>
  <r>
    <x v="105"/>
    <n v="22559"/>
    <s v="SEASIDE FLYING DISC"/>
    <n v="3"/>
    <x v="31"/>
    <x v="7"/>
    <x v="5"/>
    <n v="14669"/>
    <x v="0"/>
    <x v="0"/>
    <x v="1"/>
    <s v="540813"/>
    <s v="22559"/>
    <n v="2.984090909090908"/>
    <n v="-1.734090909090908"/>
  </r>
  <r>
    <x v="106"/>
    <n v="21820"/>
    <s v="GLITTER HEART GARLAND WITH BELLS"/>
    <n v="4"/>
    <x v="33"/>
    <x v="2"/>
    <x v="11"/>
    <n v="17774"/>
    <x v="0"/>
    <x v="0"/>
    <x v="2"/>
    <s v="543349"/>
    <s v="21820"/>
    <n v="2.984090909090908"/>
    <n v="0.76590909090909198"/>
  </r>
  <r>
    <x v="107"/>
    <n v="23273"/>
    <s v="HEART T-LIGHT HOLDER WILLIE WINKIE"/>
    <n v="12"/>
    <x v="59"/>
    <x v="0"/>
    <x v="13"/>
    <n v="14936"/>
    <x v="10"/>
    <x v="0"/>
    <x v="3"/>
    <s v="569558"/>
    <s v="23273"/>
    <n v="2.984090909090908"/>
    <n v="-1.3340909090909081"/>
  </r>
  <r>
    <x v="108"/>
    <n v="22374"/>
    <s v="AIRLINE BAG VINTAGE JET SET RED"/>
    <n v="8"/>
    <x v="44"/>
    <x v="1"/>
    <x v="25"/>
    <n v="14911"/>
    <x v="9"/>
    <x v="0"/>
    <x v="4"/>
    <s v="570839"/>
    <s v="22374"/>
    <n v="2.984090909090908"/>
    <n v="1.265909090909092"/>
  </r>
  <r>
    <x v="109"/>
    <n v="23318"/>
    <s v="BOX OF 6 MINI VINTAGE CRACKERS"/>
    <n v="1"/>
    <x v="53"/>
    <x v="7"/>
    <x v="36"/>
    <n v="14662"/>
    <x v="0"/>
    <x v="0"/>
    <x v="5"/>
    <s v="575851"/>
    <s v="23318"/>
    <n v="2.984090909090908"/>
    <n v="-0.4940909090909078"/>
  </r>
  <r>
    <x v="110"/>
    <n v="23207"/>
    <s v="LUNCH BAG ALPHABET DESIGN"/>
    <n v="30"/>
    <x v="60"/>
    <x v="8"/>
    <x v="13"/>
    <n v="14004"/>
    <x v="0"/>
    <x v="0"/>
    <x v="6"/>
    <s v="562432"/>
    <s v="23207"/>
    <n v="2.984090909090908"/>
    <n v="-1.3340909090909081"/>
  </r>
  <r>
    <x v="111"/>
    <n v="23192"/>
    <s v="BUNDLE OF 3 ALPHABET EXERCISE BOOKS"/>
    <n v="3"/>
    <x v="61"/>
    <x v="5"/>
    <x v="13"/>
    <n v="16746"/>
    <x v="0"/>
    <x v="0"/>
    <x v="0"/>
    <s v="558696"/>
    <s v="23192"/>
    <n v="2.984090909090908"/>
    <n v="-1.3340909090909081"/>
  </r>
  <r>
    <x v="112"/>
    <n v="22228"/>
    <s v="BUNNY WOODEN PAINTED WITH BIRD"/>
    <n v="3"/>
    <x v="62"/>
    <x v="11"/>
    <x v="2"/>
    <n v="14499"/>
    <x v="0"/>
    <x v="0"/>
    <x v="1"/>
    <s v="545685"/>
    <s v="22228"/>
    <n v="2.984090909090908"/>
    <n v="-2.1340909090909079"/>
  </r>
  <r>
    <x v="113"/>
    <n v="22998"/>
    <s v="TRAVEL CARD WALLET KEEP CALM"/>
    <n v="4"/>
    <x v="63"/>
    <x v="9"/>
    <x v="1"/>
    <n v="12517"/>
    <x v="2"/>
    <x v="0"/>
    <x v="2"/>
    <s v="555383"/>
    <s v="22998"/>
    <n v="2.984090909090908"/>
    <n v="-2.5640909090909081"/>
  </r>
  <r>
    <x v="114"/>
    <n v="23318"/>
    <s v="BOX OF 6 MINI VINTAGE CRACKERS"/>
    <n v="6"/>
    <x v="47"/>
    <x v="9"/>
    <x v="36"/>
    <n v="18245"/>
    <x v="0"/>
    <x v="0"/>
    <x v="3"/>
    <s v="580311"/>
    <s v="23318"/>
    <n v="2.984090909090908"/>
    <n v="-0.4940909090909078"/>
  </r>
  <r>
    <x v="115"/>
    <n v="23196"/>
    <s v="VINTAGE LEAF MAGNETIC NOTEPAD"/>
    <n v="1"/>
    <x v="64"/>
    <x v="5"/>
    <x v="19"/>
    <n v="16360"/>
    <x v="0"/>
    <x v="0"/>
    <x v="4"/>
    <s v="573876"/>
    <s v="23196"/>
    <n v="2.984090909090908"/>
    <n v="-1.5340909090909081"/>
  </r>
  <r>
    <x v="116"/>
    <n v="22468"/>
    <s v="BABUSHKA LIGHTS STRING OF 10"/>
    <n v="4"/>
    <x v="0"/>
    <x v="0"/>
    <x v="37"/>
    <n v="12841"/>
    <x v="0"/>
    <x v="0"/>
    <x v="5"/>
    <s v="537128"/>
    <s v="22468"/>
    <n v="2.984090909090908"/>
    <n v="3.765909090909092"/>
  </r>
  <r>
    <x v="117"/>
    <n v="22581"/>
    <s v="WOOD STOCKING CHRISTMAS SCANDISPOT"/>
    <n v="3"/>
    <x v="0"/>
    <x v="0"/>
    <x v="2"/>
    <n v="16274"/>
    <x v="0"/>
    <x v="0"/>
    <x v="6"/>
    <s v="536569"/>
    <s v="22581"/>
    <n v="2.984090909090908"/>
    <n v="-2.1340909090909079"/>
  </r>
  <r>
    <x v="118"/>
    <n v="23240"/>
    <s v="SET OF 4 KNICK KNACK TINS DOILEY"/>
    <n v="6"/>
    <x v="65"/>
    <x v="3"/>
    <x v="38"/>
    <n v="17652"/>
    <x v="0"/>
    <x v="0"/>
    <x v="0"/>
    <s v="556253"/>
    <s v="23240"/>
    <n v="2.984090909090908"/>
    <n v="1.1659090909090923"/>
  </r>
  <r>
    <x v="119"/>
    <n v="85053"/>
    <s v="FRENCH ENAMEL CANDLEHOLDER"/>
    <n v="12"/>
    <x v="27"/>
    <x v="8"/>
    <x v="4"/>
    <n v="17131"/>
    <x v="0"/>
    <x v="0"/>
    <x v="1"/>
    <s v="580500"/>
    <s v="85053"/>
    <n v="2.984090909090908"/>
    <n v="-0.88409090909090793"/>
  </r>
  <r>
    <x v="120"/>
    <n v="23200"/>
    <s v="JUMBO BAG PEARS"/>
    <n v="1"/>
    <x v="45"/>
    <x v="7"/>
    <x v="12"/>
    <n v="17248"/>
    <x v="0"/>
    <x v="0"/>
    <x v="2"/>
    <s v="563022"/>
    <s v="23200"/>
    <n v="2.984090909090908"/>
    <n v="-0.90409090909090795"/>
  </r>
  <r>
    <x v="121"/>
    <n v="22645"/>
    <s v="CERAMIC HEART FAIRY CAKE MONEY BANK"/>
    <n v="4"/>
    <x v="66"/>
    <x v="0"/>
    <x v="19"/>
    <n v="15727"/>
    <x v="0"/>
    <x v="0"/>
    <x v="3"/>
    <s v="548978"/>
    <s v="22645"/>
    <n v="2.984090909090908"/>
    <n v="-1.5340909090909081"/>
  </r>
  <r>
    <x v="122"/>
    <n v="22930"/>
    <s v="BAKING MOULD HEART MILK CHOCOLATE"/>
    <n v="1"/>
    <x v="67"/>
    <x v="5"/>
    <x v="21"/>
    <n v="16110"/>
    <x v="0"/>
    <x v="0"/>
    <x v="4"/>
    <s v="542898"/>
    <s v="22930"/>
    <n v="2.984090909090908"/>
    <n v="-0.43409090909090819"/>
  </r>
  <r>
    <x v="123"/>
    <n v="22024"/>
    <s v="RAINY LADIES BIRTHDAY CARD"/>
    <n v="12"/>
    <x v="0"/>
    <x v="0"/>
    <x v="1"/>
    <n v="17377"/>
    <x v="0"/>
    <x v="0"/>
    <x v="5"/>
    <s v="536500"/>
    <s v="22024"/>
    <n v="2.984090909090908"/>
    <n v="-2.5640909090909081"/>
  </r>
  <r>
    <x v="124"/>
    <n v="48187"/>
    <s v="DOORMAT NEW ENGLAND"/>
    <n v="2"/>
    <x v="33"/>
    <x v="2"/>
    <x v="0"/>
    <n v="17162"/>
    <x v="0"/>
    <x v="0"/>
    <x v="6"/>
    <s v="543342"/>
    <s v="48187"/>
    <n v="2.984090909090908"/>
    <n v="4.9659090909090917"/>
  </r>
  <r>
    <x v="125"/>
    <n v="22815"/>
    <s v="CARD PSYCHEDELIC APPLES"/>
    <n v="12"/>
    <x v="0"/>
    <x v="0"/>
    <x v="1"/>
    <n v="13030"/>
    <x v="0"/>
    <x v="0"/>
    <x v="0"/>
    <s v="537399"/>
    <s v="22815"/>
    <n v="2.984090909090908"/>
    <n v="-2.5640909090909081"/>
  </r>
  <r>
    <x v="126"/>
    <n v="22070"/>
    <s v="SMALL RED RETROSPOT MUG IN BOX"/>
    <n v="36"/>
    <x v="58"/>
    <x v="11"/>
    <x v="27"/>
    <n v="12748"/>
    <x v="0"/>
    <x v="0"/>
    <x v="1"/>
    <s v="565782"/>
    <s v="22070"/>
    <n v="2.984090909090908"/>
    <n v="0.40590909090909211"/>
  </r>
  <r>
    <x v="127"/>
    <n v="20719"/>
    <s v="WOODLAND CHARLOTTE BAG"/>
    <n v="2"/>
    <x v="68"/>
    <x v="4"/>
    <x v="2"/>
    <n v="16370"/>
    <x v="0"/>
    <x v="0"/>
    <x v="2"/>
    <s v="556365"/>
    <s v="20719"/>
    <n v="2.984090909090908"/>
    <n v="-2.1340909090909079"/>
  </r>
  <r>
    <x v="128"/>
    <n v="23583"/>
    <s v="LUNCH BAG PAISLEY PARK"/>
    <n v="2"/>
    <x v="41"/>
    <x v="0"/>
    <x v="13"/>
    <n v="16200"/>
    <x v="0"/>
    <x v="0"/>
    <x v="3"/>
    <s v="580677"/>
    <s v="23583"/>
    <n v="2.984090909090908"/>
    <n v="-1.3340909090909081"/>
  </r>
  <r>
    <x v="129"/>
    <s v="84406B"/>
    <s v="CREAM CUPID HEARTS COAT HANGER"/>
    <n v="16"/>
    <x v="0"/>
    <x v="0"/>
    <x v="39"/>
    <n v="17858"/>
    <x v="0"/>
    <x v="0"/>
    <x v="4"/>
    <s v="537156"/>
    <s v="84406"/>
    <n v="2.984090909090908"/>
    <n v="0.26590909090909198"/>
  </r>
  <r>
    <x v="130"/>
    <n v="21562"/>
    <s v="HAWAIIAN GRASS SKIRT"/>
    <n v="5"/>
    <x v="69"/>
    <x v="11"/>
    <x v="5"/>
    <n v="18078"/>
    <x v="0"/>
    <x v="0"/>
    <x v="5"/>
    <s v="552196"/>
    <s v="21562"/>
    <n v="2.984090909090908"/>
    <n v="-1.734090909090908"/>
  </r>
  <r>
    <x v="131"/>
    <n v="23240"/>
    <s v="SET OF 4 KNICK KNACK TINS DOILEY"/>
    <n v="6"/>
    <x v="51"/>
    <x v="9"/>
    <x v="38"/>
    <n v="12644"/>
    <x v="2"/>
    <x v="0"/>
    <x v="6"/>
    <s v="562045"/>
    <s v="23240"/>
    <n v="2.984090909090908"/>
    <n v="1.1659090909090923"/>
  </r>
  <r>
    <x v="132"/>
    <s v="85099B"/>
    <s v="JUMBO BAG RED RETROSPOT"/>
    <n v="100"/>
    <x v="17"/>
    <x v="11"/>
    <x v="13"/>
    <n v="14680"/>
    <x v="0"/>
    <x v="0"/>
    <x v="0"/>
    <s v="540276"/>
    <s v="85099"/>
    <n v="2.984090909090908"/>
    <n v="-1.3340909090909081"/>
  </r>
  <r>
    <x v="133"/>
    <n v="22807"/>
    <s v="SET OF 6 T-LIGHTS TOADSTOOLS"/>
    <n v="1"/>
    <x v="1"/>
    <x v="1"/>
    <x v="18"/>
    <n v="16743"/>
    <x v="0"/>
    <x v="0"/>
    <x v="1"/>
    <s v="552963"/>
    <s v="22807"/>
    <n v="2.984090909090908"/>
    <n v="-3.4090909090907839E-2"/>
  </r>
  <r>
    <x v="134"/>
    <n v="22077"/>
    <s v="6 RIBBONS RUSTIC CHARM"/>
    <n v="4"/>
    <x v="70"/>
    <x v="6"/>
    <x v="13"/>
    <n v="17050"/>
    <x v="0"/>
    <x v="0"/>
    <x v="2"/>
    <s v="548712"/>
    <s v="22077"/>
    <n v="2.984090909090908"/>
    <n v="-1.3340909090909081"/>
  </r>
  <r>
    <x v="135"/>
    <n v="21621"/>
    <s v="VINTAGE UNION JACK BUNTING"/>
    <n v="1"/>
    <x v="24"/>
    <x v="6"/>
    <x v="16"/>
    <n v="15039"/>
    <x v="0"/>
    <x v="0"/>
    <x v="3"/>
    <s v="562158"/>
    <s v="21621"/>
    <n v="2.984090909090908"/>
    <n v="5.5159090909090924"/>
  </r>
  <r>
    <x v="30"/>
    <n v="22624"/>
    <s v="IVORY KITCHEN SCALES"/>
    <n v="1"/>
    <x v="19"/>
    <x v="1"/>
    <x v="16"/>
    <n v="17576"/>
    <x v="0"/>
    <x v="0"/>
    <x v="4"/>
    <s v="559824"/>
    <s v="22624"/>
    <n v="2.984090909090908"/>
    <n v="5.5159090909090924"/>
  </r>
  <r>
    <x v="80"/>
    <n v="23256"/>
    <s v="CHILDRENS CUTLERY SPACEBOY"/>
    <n v="4"/>
    <x v="44"/>
    <x v="1"/>
    <x v="38"/>
    <n v="12607"/>
    <x v="8"/>
    <x v="0"/>
    <x v="5"/>
    <s v="570867"/>
    <s v="23256"/>
    <n v="2.984090909090908"/>
    <n v="1.1659090909090923"/>
  </r>
  <r>
    <x v="136"/>
    <n v="21668"/>
    <s v="RED STRIPE CERAMIC DRAWER KNOB"/>
    <n v="2"/>
    <x v="28"/>
    <x v="6"/>
    <x v="5"/>
    <n v="17841"/>
    <x v="0"/>
    <x v="0"/>
    <x v="6"/>
    <s v="545545"/>
    <s v="21668"/>
    <n v="2.984090909090908"/>
    <n v="-1.734090909090908"/>
  </r>
  <r>
    <x v="137"/>
    <n v="84755"/>
    <s v="COLOUR GLASS T-LIGHT HOLDER HANGING"/>
    <n v="144"/>
    <x v="71"/>
    <x v="3"/>
    <x v="17"/>
    <n v="15502"/>
    <x v="0"/>
    <x v="0"/>
    <x v="0"/>
    <s v="546096"/>
    <s v="84755"/>
    <n v="2.984090909090908"/>
    <n v="-2.4340909090909078"/>
  </r>
  <r>
    <x v="138"/>
    <n v="21062"/>
    <s v="PARTY INVITES SPACEMAN"/>
    <n v="12"/>
    <x v="72"/>
    <x v="10"/>
    <x v="2"/>
    <n v="16951"/>
    <x v="0"/>
    <x v="0"/>
    <x v="1"/>
    <s v="543470"/>
    <s v="21062"/>
    <n v="2.984090909090908"/>
    <n v="-2.1340909090909079"/>
  </r>
  <r>
    <x v="139"/>
    <n v="21206"/>
    <s v="STRAWBERRY HONEYCOMB GARLAND"/>
    <n v="48"/>
    <x v="73"/>
    <x v="0"/>
    <x v="29"/>
    <n v="14739"/>
    <x v="0"/>
    <x v="0"/>
    <x v="2"/>
    <s v="540182"/>
    <s v="21206"/>
    <n v="2.984090909090908"/>
    <n v="-2.3340909090909081"/>
  </r>
  <r>
    <x v="140"/>
    <n v="22623"/>
    <s v="BOX OF VINTAGE JIGSAW BLOCKS"/>
    <n v="1"/>
    <x v="74"/>
    <x v="8"/>
    <x v="15"/>
    <n v="14178"/>
    <x v="0"/>
    <x v="0"/>
    <x v="3"/>
    <s v="569474"/>
    <s v="22623"/>
    <n v="2.984090909090908"/>
    <n v="2.9659090909090922"/>
  </r>
  <r>
    <x v="141"/>
    <n v="21456"/>
    <s v="2 PICTURE BOOK EGGS EASTER CHICKS"/>
    <n v="6"/>
    <x v="75"/>
    <x v="10"/>
    <x v="5"/>
    <n v="13975"/>
    <x v="0"/>
    <x v="0"/>
    <x v="4"/>
    <s v="545978"/>
    <s v="21456"/>
    <n v="2.984090909090908"/>
    <n v="-1.734090909090908"/>
  </r>
  <r>
    <x v="142"/>
    <n v="22352"/>
    <s v="LUNCH BOX WITH CUTLERY RETROSPOT"/>
    <n v="6"/>
    <x v="20"/>
    <x v="7"/>
    <x v="21"/>
    <n v="14587"/>
    <x v="0"/>
    <x v="0"/>
    <x v="5"/>
    <s v="546392"/>
    <s v="22352"/>
    <n v="2.984090909090908"/>
    <n v="-0.43409090909090819"/>
  </r>
  <r>
    <x v="143"/>
    <s v="POST"/>
    <s v="POSTAGE"/>
    <n v="1"/>
    <x v="75"/>
    <x v="10"/>
    <x v="40"/>
    <n v="12662"/>
    <x v="2"/>
    <x v="0"/>
    <x v="6"/>
    <s v="545988"/>
    <s v="POST"/>
    <n v="2.984090909090908"/>
    <n v="15.015909090909092"/>
  </r>
  <r>
    <x v="144"/>
    <n v="22534"/>
    <s v="MAGIC DRAWING SLATE SPACEBOY"/>
    <n v="4"/>
    <x v="76"/>
    <x v="9"/>
    <x v="1"/>
    <n v="17337"/>
    <x v="0"/>
    <x v="0"/>
    <x v="0"/>
    <s v="543040"/>
    <s v="22534"/>
    <n v="2.984090909090908"/>
    <n v="-2.5640909090909081"/>
  </r>
  <r>
    <x v="145"/>
    <n v="23392"/>
    <s v="SPACEBOY ROCKET LOLLY MAKERS"/>
    <n v="24"/>
    <x v="40"/>
    <x v="10"/>
    <x v="12"/>
    <n v="12558"/>
    <x v="8"/>
    <x v="0"/>
    <x v="1"/>
    <s v="581229"/>
    <s v="23392"/>
    <n v="2.984090909090908"/>
    <n v="-0.90409090909090795"/>
  </r>
  <r>
    <x v="146"/>
    <n v="23493"/>
    <s v="VINTAGE DOILY TRAVEL SEWING KIT"/>
    <n v="10"/>
    <x v="3"/>
    <x v="3"/>
    <x v="7"/>
    <n v="15152"/>
    <x v="0"/>
    <x v="0"/>
    <x v="2"/>
    <s v="575330"/>
    <s v="23493"/>
    <n v="2.984090909090908"/>
    <n v="-1.0340909090909081"/>
  </r>
  <r>
    <x v="147"/>
    <n v="84378"/>
    <s v="SET OF 3 HEART COOKIE CUTTERS"/>
    <n v="2"/>
    <x v="14"/>
    <x v="10"/>
    <x v="5"/>
    <n v="17323"/>
    <x v="0"/>
    <x v="0"/>
    <x v="3"/>
    <s v="552310"/>
    <s v="84378"/>
    <n v="2.984090909090908"/>
    <n v="-1.734090909090908"/>
  </r>
  <r>
    <x v="148"/>
    <n v="23341"/>
    <s v="PINK DINER WALL CLOCK"/>
    <n v="2"/>
    <x v="77"/>
    <x v="8"/>
    <x v="16"/>
    <n v="13373"/>
    <x v="0"/>
    <x v="0"/>
    <x v="4"/>
    <s v="558861"/>
    <s v="23341"/>
    <n v="2.984090909090908"/>
    <n v="5.5159090909090924"/>
  </r>
  <r>
    <x v="149"/>
    <s v="85099B"/>
    <s v="JUMBO BAG RED RETROSPOT"/>
    <n v="100"/>
    <x v="17"/>
    <x v="11"/>
    <x v="13"/>
    <n v="13680"/>
    <x v="0"/>
    <x v="0"/>
    <x v="5"/>
    <s v="540275"/>
    <s v="85099"/>
    <n v="2.984090909090908"/>
    <n v="-1.3340909090909081"/>
  </r>
  <r>
    <x v="150"/>
    <n v="22776"/>
    <s v="SWEETHEART CAKESTAND 3 TIER"/>
    <n v="1"/>
    <x v="63"/>
    <x v="9"/>
    <x v="41"/>
    <n v="16928"/>
    <x v="0"/>
    <x v="0"/>
    <x v="6"/>
    <s v="555353"/>
    <s v="22776"/>
    <n v="2.984090909090908"/>
    <n v="6.9659090909090917"/>
  </r>
  <r>
    <x v="151"/>
    <n v="22381"/>
    <s v="TOY TIDY PINK POLKADOT"/>
    <n v="2"/>
    <x v="65"/>
    <x v="3"/>
    <x v="4"/>
    <n v="14963"/>
    <x v="0"/>
    <x v="0"/>
    <x v="0"/>
    <s v="556198"/>
    <s v="22381"/>
    <n v="2.984090909090908"/>
    <n v="-0.88409090909090793"/>
  </r>
  <r>
    <x v="152"/>
    <n v="21558"/>
    <s v="SKULL LUNCH BOX WITH CUTLERY"/>
    <n v="6"/>
    <x v="0"/>
    <x v="0"/>
    <x v="21"/>
    <n v="12682"/>
    <x v="11"/>
    <x v="0"/>
    <x v="1"/>
    <s v="538093"/>
    <s v="21558"/>
    <n v="2.984090909090908"/>
    <n v="-0.43409090909090819"/>
  </r>
  <r>
    <x v="153"/>
    <n v="23510"/>
    <s v="MINI PLAYING CARDS GYMKHANA"/>
    <n v="1"/>
    <x v="41"/>
    <x v="0"/>
    <x v="1"/>
    <n v="17920"/>
    <x v="0"/>
    <x v="0"/>
    <x v="2"/>
    <s v="580672"/>
    <s v="23510"/>
    <n v="2.984090909090908"/>
    <n v="-2.5640909090909081"/>
  </r>
  <r>
    <x v="154"/>
    <n v="85152"/>
    <s v="HAND OVER THE CHOCOLATE SIGN"/>
    <n v="7"/>
    <x v="78"/>
    <x v="3"/>
    <x v="4"/>
    <n v="14395"/>
    <x v="0"/>
    <x v="0"/>
    <x v="3"/>
    <s v="540543"/>
    <s v="85152"/>
    <n v="2.984090909090908"/>
    <n v="-0.88409090909090793"/>
  </r>
  <r>
    <x v="155"/>
    <n v="23345"/>
    <s v="DOLLY GIRL BEAKER"/>
    <n v="12"/>
    <x v="51"/>
    <x v="9"/>
    <x v="5"/>
    <n v="15228"/>
    <x v="0"/>
    <x v="0"/>
    <x v="4"/>
    <s v="562085"/>
    <s v="23345"/>
    <n v="2.984090909090908"/>
    <n v="-1.734090909090908"/>
  </r>
  <r>
    <x v="156"/>
    <n v="23340"/>
    <s v="VINTAGE CHRISTMAS CAKE FRILL"/>
    <n v="12"/>
    <x v="58"/>
    <x v="11"/>
    <x v="13"/>
    <n v="14360"/>
    <x v="0"/>
    <x v="0"/>
    <x v="5"/>
    <s v="565726"/>
    <s v="23340"/>
    <n v="2.984090909090908"/>
    <n v="-1.3340909090909081"/>
  </r>
  <r>
    <x v="157"/>
    <s v="15056N"/>
    <s v="EDWARDIAN PARASOL NATURAL"/>
    <n v="2"/>
    <x v="48"/>
    <x v="10"/>
    <x v="15"/>
    <n v="15039"/>
    <x v="0"/>
    <x v="0"/>
    <x v="6"/>
    <s v="575046"/>
    <s v="15056"/>
    <n v="2.984090909090908"/>
    <n v="2.9659090909090922"/>
  </r>
  <r>
    <x v="158"/>
    <n v="71270"/>
    <s v="PHOTO CLIP LINE"/>
    <n v="1"/>
    <x v="22"/>
    <x v="2"/>
    <x v="5"/>
    <n v="13755"/>
    <x v="0"/>
    <x v="0"/>
    <x v="0"/>
    <s v="570197"/>
    <s v="71270"/>
    <n v="2.984090909090908"/>
    <n v="-1.734090909090908"/>
  </r>
  <r>
    <x v="159"/>
    <n v="23174"/>
    <s v="REGENCY SUGAR BOWL GREEN"/>
    <n v="4"/>
    <x v="8"/>
    <x v="2"/>
    <x v="38"/>
    <n v="12471"/>
    <x v="2"/>
    <x v="0"/>
    <x v="1"/>
    <s v="581179"/>
    <s v="23174"/>
    <n v="2.984090909090908"/>
    <n v="1.1659090909090923"/>
  </r>
  <r>
    <x v="160"/>
    <n v="21340"/>
    <s v="CLASSIC METAL BIRDCAGE PLANT HOLDER"/>
    <n v="1"/>
    <x v="79"/>
    <x v="11"/>
    <x v="42"/>
    <n v="12540"/>
    <x v="3"/>
    <x v="0"/>
    <x v="2"/>
    <s v="555726"/>
    <s v="21340"/>
    <n v="2.984090909090908"/>
    <n v="9.7659090909090924"/>
  </r>
  <r>
    <x v="161"/>
    <n v="22531"/>
    <s v="MAGIC DRAWING SLATE CIRCUS PARADE"/>
    <n v="24"/>
    <x v="30"/>
    <x v="0"/>
    <x v="1"/>
    <n v="15364"/>
    <x v="0"/>
    <x v="0"/>
    <x v="3"/>
    <s v="565465"/>
    <s v="22531"/>
    <n v="2.984090909090908"/>
    <n v="-2.5640909090909081"/>
  </r>
  <r>
    <x v="162"/>
    <n v="21080"/>
    <s v="SET/20 RED RETROSPOT PAPER NAPKINS"/>
    <n v="2"/>
    <x v="0"/>
    <x v="0"/>
    <x v="2"/>
    <n v="14896"/>
    <x v="0"/>
    <x v="0"/>
    <x v="4"/>
    <s v="538011"/>
    <s v="21080"/>
    <n v="2.984090909090908"/>
    <n v="-2.1340909090909079"/>
  </r>
  <r>
    <x v="163"/>
    <n v="22729"/>
    <s v="ALARM CLOCK BAKELIKE ORANGE"/>
    <n v="2"/>
    <x v="80"/>
    <x v="3"/>
    <x v="11"/>
    <n v="17218"/>
    <x v="0"/>
    <x v="0"/>
    <x v="5"/>
    <s v="552528"/>
    <s v="22729"/>
    <n v="2.984090909090908"/>
    <n v="0.76590909090909198"/>
  </r>
  <r>
    <x v="164"/>
    <n v="21617"/>
    <s v="4 LILY BOTANICAL DINNER CANDLES"/>
    <n v="6"/>
    <x v="78"/>
    <x v="3"/>
    <x v="11"/>
    <n v="14911"/>
    <x v="9"/>
    <x v="0"/>
    <x v="6"/>
    <s v="540547"/>
    <s v="21617"/>
    <n v="2.984090909090908"/>
    <n v="0.76590909090909198"/>
  </r>
  <r>
    <x v="165"/>
    <n v="23201"/>
    <s v="JUMBO BAG ALPHABET"/>
    <n v="2"/>
    <x v="22"/>
    <x v="2"/>
    <x v="12"/>
    <n v="15719"/>
    <x v="0"/>
    <x v="0"/>
    <x v="0"/>
    <s v="570103"/>
    <s v="23201"/>
    <n v="2.984090909090908"/>
    <n v="-0.90409090909090795"/>
  </r>
  <r>
    <x v="166"/>
    <n v="20984"/>
    <s v="12 PENCILS TALL TUBE POSY"/>
    <n v="12"/>
    <x v="55"/>
    <x v="5"/>
    <x v="43"/>
    <n v="12739"/>
    <x v="12"/>
    <x v="0"/>
    <x v="1"/>
    <s v="565218"/>
    <s v="20984"/>
    <n v="2.984090909090908"/>
    <n v="-2.694090909090908"/>
  </r>
  <r>
    <x v="167"/>
    <n v="22047"/>
    <s v="EMPIRE GIFT WRAP"/>
    <n v="25"/>
    <x v="81"/>
    <x v="8"/>
    <x v="1"/>
    <n v="17315"/>
    <x v="0"/>
    <x v="0"/>
    <x v="2"/>
    <s v="543246"/>
    <s v="22047"/>
    <n v="2.984090909090908"/>
    <n v="-2.5640909090909081"/>
  </r>
  <r>
    <x v="168"/>
    <n v="21363"/>
    <s v="HOME SMALL WOOD LETTERS"/>
    <n v="1"/>
    <x v="0"/>
    <x v="0"/>
    <x v="23"/>
    <n v="17841"/>
    <x v="0"/>
    <x v="0"/>
    <x v="3"/>
    <s v="536557"/>
    <s v="21363"/>
    <n v="2.984090909090908"/>
    <n v="1.9659090909090922"/>
  </r>
  <r>
    <x v="169"/>
    <n v="22030"/>
    <s v="SWALLOWS GREETING CARD"/>
    <n v="12"/>
    <x v="71"/>
    <x v="3"/>
    <x v="1"/>
    <n v="14662"/>
    <x v="0"/>
    <x v="0"/>
    <x v="4"/>
    <s v="546105"/>
    <s v="22030"/>
    <n v="2.984090909090908"/>
    <n v="-2.5640909090909081"/>
  </r>
  <r>
    <x v="170"/>
    <n v="48187"/>
    <s v="DOORMAT NEW ENGLAND"/>
    <n v="2"/>
    <x v="60"/>
    <x v="8"/>
    <x v="0"/>
    <n v="16572"/>
    <x v="0"/>
    <x v="0"/>
    <x v="5"/>
    <s v="562418"/>
    <s v="48187"/>
    <n v="2.984090909090908"/>
    <n v="4.9659090909090917"/>
  </r>
  <r>
    <x v="171"/>
    <n v="22402"/>
    <s v="MAGNETS PACK OF 4 VINTAGE COLLAGE"/>
    <n v="14"/>
    <x v="26"/>
    <x v="11"/>
    <x v="26"/>
    <n v="14502"/>
    <x v="0"/>
    <x v="0"/>
    <x v="6"/>
    <s v="574722"/>
    <s v="22402"/>
    <n v="2.984090909090908"/>
    <n v="-2.5940909090909079"/>
  </r>
  <r>
    <x v="172"/>
    <n v="21430"/>
    <s v="SET/3 RED GINGHAM ROSE STORAGE BOX"/>
    <n v="24"/>
    <x v="56"/>
    <x v="2"/>
    <x v="27"/>
    <n v="13680"/>
    <x v="0"/>
    <x v="0"/>
    <x v="0"/>
    <s v="540417"/>
    <s v="21430"/>
    <n v="2.984090909090908"/>
    <n v="0.40590909090909211"/>
  </r>
  <r>
    <x v="173"/>
    <n v="23309"/>
    <s v="SET OF 60 I LOVE LONDON CAKE CASES"/>
    <n v="3"/>
    <x v="22"/>
    <x v="2"/>
    <x v="17"/>
    <n v="17228"/>
    <x v="0"/>
    <x v="0"/>
    <x v="1"/>
    <s v="570049"/>
    <s v="23309"/>
    <n v="2.984090909090908"/>
    <n v="-2.4340909090909078"/>
  </r>
  <r>
    <x v="174"/>
    <n v="22671"/>
    <s v="FRENCH LAUNDRY SIGN BLUE METAL"/>
    <n v="2"/>
    <x v="3"/>
    <x v="3"/>
    <x v="13"/>
    <n v="15531"/>
    <x v="0"/>
    <x v="0"/>
    <x v="2"/>
    <s v="575491"/>
    <s v="22671"/>
    <n v="2.984090909090908"/>
    <n v="-1.3340909090909081"/>
  </r>
  <r>
    <x v="135"/>
    <n v="71053"/>
    <s v="WHITE METAL LANTERN"/>
    <n v="2"/>
    <x v="24"/>
    <x v="6"/>
    <x v="11"/>
    <n v="15039"/>
    <x v="0"/>
    <x v="0"/>
    <x v="3"/>
    <s v="562158"/>
    <s v="71053"/>
    <n v="2.984090909090908"/>
    <n v="0.76590909090909198"/>
  </r>
  <r>
    <x v="175"/>
    <n v="84347"/>
    <s v="ROTATING SILVER ANGELS T-LIGHT HLDR"/>
    <n v="18"/>
    <x v="7"/>
    <x v="5"/>
    <x v="21"/>
    <n v="16011"/>
    <x v="0"/>
    <x v="0"/>
    <x v="4"/>
    <s v="580118"/>
    <s v="84347"/>
    <n v="2.984090909090908"/>
    <n v="-0.43409090909090819"/>
  </r>
  <r>
    <x v="176"/>
    <n v="22647"/>
    <s v="CERAMIC LOVE HEART MONEY BANK"/>
    <n v="6"/>
    <x v="30"/>
    <x v="0"/>
    <x v="19"/>
    <n v="15856"/>
    <x v="0"/>
    <x v="0"/>
    <x v="5"/>
    <s v="565665"/>
    <s v="22647"/>
    <n v="2.984090909090908"/>
    <n v="-1.5340909090909081"/>
  </r>
  <r>
    <x v="177"/>
    <n v="22114"/>
    <s v="HOT WATER BOTTLE TEA AND SYMPATHY"/>
    <n v="2"/>
    <x v="74"/>
    <x v="8"/>
    <x v="25"/>
    <n v="16360"/>
    <x v="0"/>
    <x v="0"/>
    <x v="6"/>
    <s v="569469"/>
    <s v="22114"/>
    <n v="2.984090909090908"/>
    <n v="1.265909090909092"/>
  </r>
  <r>
    <x v="178"/>
    <n v="21558"/>
    <s v="SKULL LUNCH BOX WITH CUTLERY"/>
    <n v="6"/>
    <x v="29"/>
    <x v="8"/>
    <x v="21"/>
    <n v="13198"/>
    <x v="0"/>
    <x v="0"/>
    <x v="0"/>
    <s v="548728"/>
    <s v="21558"/>
    <n v="2.984090909090908"/>
    <n v="-0.43409090909090819"/>
  </r>
  <r>
    <x v="179"/>
    <n v="85066"/>
    <s v="CREAM SWEETHEART MINI CHEST"/>
    <n v="2"/>
    <x v="1"/>
    <x v="1"/>
    <x v="42"/>
    <n v="15974"/>
    <x v="0"/>
    <x v="0"/>
    <x v="1"/>
    <s v="552905"/>
    <s v="85066"/>
    <n v="2.984090909090908"/>
    <n v="9.7659090909090924"/>
  </r>
  <r>
    <x v="180"/>
    <n v="22193"/>
    <s v="RED DINER WALL CLOCK"/>
    <n v="1"/>
    <x v="63"/>
    <x v="9"/>
    <x v="16"/>
    <n v="16729"/>
    <x v="0"/>
    <x v="0"/>
    <x v="2"/>
    <s v="555349"/>
    <s v="22193"/>
    <n v="2.984090909090908"/>
    <n v="5.5159090909090924"/>
  </r>
  <r>
    <x v="181"/>
    <s v="84313C"/>
    <s v="ORANGE TV TRAY TABLE"/>
    <n v="6"/>
    <x v="0"/>
    <x v="0"/>
    <x v="7"/>
    <n v="17429"/>
    <x v="0"/>
    <x v="0"/>
    <x v="3"/>
    <s v="551891"/>
    <s v="84313"/>
    <n v="2.984090909090908"/>
    <n v="-1.0340909090909081"/>
  </r>
  <r>
    <x v="182"/>
    <n v="23110"/>
    <s v="PARISIENNE KEY CABINET"/>
    <n v="2"/>
    <x v="82"/>
    <x v="7"/>
    <x v="34"/>
    <n v="15615"/>
    <x v="0"/>
    <x v="0"/>
    <x v="4"/>
    <s v="552804"/>
    <s v="23110"/>
    <n v="2.984090909090908"/>
    <n v="2.765909090909092"/>
  </r>
  <r>
    <x v="183"/>
    <n v="23407"/>
    <s v="SET OF 2 TRAYS HOME SWEET HOME"/>
    <n v="2"/>
    <x v="12"/>
    <x v="8"/>
    <x v="41"/>
    <n v="13808"/>
    <x v="0"/>
    <x v="0"/>
    <x v="5"/>
    <s v="565419"/>
    <s v="23407"/>
    <n v="2.984090909090908"/>
    <n v="6.9659090909090917"/>
  </r>
  <r>
    <x v="184"/>
    <n v="21906"/>
    <s v="PHARMACIE FIRST AID TIN"/>
    <n v="2"/>
    <x v="4"/>
    <x v="4"/>
    <x v="37"/>
    <n v="14504"/>
    <x v="0"/>
    <x v="0"/>
    <x v="6"/>
    <s v="549573"/>
    <s v="21906"/>
    <n v="2.984090909090908"/>
    <n v="3.765909090909092"/>
  </r>
  <r>
    <x v="185"/>
    <n v="23184"/>
    <s v="BULL DOG BOTTLE OPENER"/>
    <n v="4"/>
    <x v="5"/>
    <x v="0"/>
    <x v="23"/>
    <n v="13552"/>
    <x v="0"/>
    <x v="0"/>
    <x v="0"/>
    <s v="562543"/>
    <s v="23184"/>
    <n v="2.984090909090908"/>
    <n v="1.9659090909090922"/>
  </r>
  <r>
    <x v="34"/>
    <n v="22866"/>
    <s v="HAND WARMER SCOTTY DOG DESIGN"/>
    <n v="4"/>
    <x v="0"/>
    <x v="0"/>
    <x v="4"/>
    <n v="18118"/>
    <x v="0"/>
    <x v="0"/>
    <x v="1"/>
    <s v="537126"/>
    <s v="22866"/>
    <n v="2.984090909090908"/>
    <n v="-0.88409090909090793"/>
  </r>
  <r>
    <x v="184"/>
    <n v="21745"/>
    <s v="GAOLERS KEYS DECORATIVE GARDEN"/>
    <n v="1"/>
    <x v="4"/>
    <x v="4"/>
    <x v="11"/>
    <n v="14504"/>
    <x v="0"/>
    <x v="0"/>
    <x v="2"/>
    <s v="549573"/>
    <s v="21745"/>
    <n v="2.984090909090908"/>
    <n v="0.76590909090909198"/>
  </r>
  <r>
    <x v="186"/>
    <n v="22766"/>
    <s v="PHOTO FRAME CORNICE"/>
    <n v="1"/>
    <x v="78"/>
    <x v="3"/>
    <x v="18"/>
    <n v="17841"/>
    <x v="0"/>
    <x v="0"/>
    <x v="3"/>
    <s v="540538"/>
    <s v="22766"/>
    <n v="2.984090909090908"/>
    <n v="-3.4090909090907839E-2"/>
  </r>
  <r>
    <x v="187"/>
    <n v="22151"/>
    <s v="PLACE SETTING WHITE HEART"/>
    <n v="1"/>
    <x v="0"/>
    <x v="0"/>
    <x v="1"/>
    <n v="15012"/>
    <x v="0"/>
    <x v="0"/>
    <x v="4"/>
    <s v="536522"/>
    <s v="22151"/>
    <n v="2.984090909090908"/>
    <n v="-2.5640909090909081"/>
  </r>
  <r>
    <x v="188"/>
    <n v="22934"/>
    <s v="BAKING MOULD EASTER EGG WHITE CHOC"/>
    <n v="6"/>
    <x v="72"/>
    <x v="10"/>
    <x v="18"/>
    <n v="16037"/>
    <x v="0"/>
    <x v="0"/>
    <x v="5"/>
    <s v="543452"/>
    <s v="22934"/>
    <n v="2.984090909090908"/>
    <n v="-3.4090909090907839E-2"/>
  </r>
  <r>
    <x v="189"/>
    <n v="21642"/>
    <s v="ASSORTED TUTTI FRUTTI PEN"/>
    <n v="24"/>
    <x v="44"/>
    <x v="1"/>
    <x v="43"/>
    <n v="14775"/>
    <x v="0"/>
    <x v="0"/>
    <x v="6"/>
    <s v="570861"/>
    <s v="21642"/>
    <n v="2.984090909090908"/>
    <n v="-2.694090909090908"/>
  </r>
  <r>
    <x v="190"/>
    <n v="22991"/>
    <s v="GIRAFFE WOODEN RULER"/>
    <n v="2"/>
    <x v="10"/>
    <x v="7"/>
    <x v="7"/>
    <n v="17218"/>
    <x v="0"/>
    <x v="0"/>
    <x v="0"/>
    <s v="566287"/>
    <s v="22991"/>
    <n v="2.984090909090908"/>
    <n v="-1.0340909090909081"/>
  </r>
  <r>
    <x v="191"/>
    <n v="22791"/>
    <s v="T-LIGHT GLASS FLUTED ANTIQUE"/>
    <n v="24"/>
    <x v="50"/>
    <x v="6"/>
    <x v="5"/>
    <n v="16500"/>
    <x v="0"/>
    <x v="0"/>
    <x v="1"/>
    <s v="574274"/>
    <s v="22791"/>
    <n v="2.984090909090908"/>
    <n v="-1.7340909090909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CAC6E0-B6F7-4DBB-A54D-F9F6EDEEC7C0}"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H3:V17" firstHeaderRow="1" firstDataRow="2" firstDataCol="1"/>
  <pivotFields count="15">
    <pivotField showAll="0"/>
    <pivotField showAll="0"/>
    <pivotField showAll="0"/>
    <pivotField showAll="0"/>
    <pivotField showAll="0">
      <items count="84">
        <item x="67"/>
        <item x="34"/>
        <item x="11"/>
        <item x="61"/>
        <item x="55"/>
        <item x="64"/>
        <item x="7"/>
        <item x="76"/>
        <item x="63"/>
        <item x="51"/>
        <item x="13"/>
        <item x="47"/>
        <item x="52"/>
        <item x="28"/>
        <item x="70"/>
        <item x="21"/>
        <item x="24"/>
        <item x="9"/>
        <item x="50"/>
        <item x="81"/>
        <item x="29"/>
        <item x="32"/>
        <item x="77"/>
        <item x="60"/>
        <item x="12"/>
        <item x="74"/>
        <item x="49"/>
        <item x="27"/>
        <item x="73"/>
        <item x="66"/>
        <item x="0"/>
        <item x="42"/>
        <item x="5"/>
        <item x="30"/>
        <item x="59"/>
        <item x="41"/>
        <item x="17"/>
        <item x="62"/>
        <item x="69"/>
        <item x="79"/>
        <item x="38"/>
        <item x="58"/>
        <item x="26"/>
        <item x="56"/>
        <item x="33"/>
        <item x="57"/>
        <item x="39"/>
        <item x="18"/>
        <item x="2"/>
        <item x="22"/>
        <item x="23"/>
        <item x="8"/>
        <item x="72"/>
        <item x="75"/>
        <item x="15"/>
        <item x="14"/>
        <item x="36"/>
        <item x="46"/>
        <item x="54"/>
        <item x="48"/>
        <item x="40"/>
        <item x="78"/>
        <item x="71"/>
        <item x="80"/>
        <item x="65"/>
        <item x="6"/>
        <item x="3"/>
        <item x="4"/>
        <item x="43"/>
        <item x="68"/>
        <item x="16"/>
        <item x="35"/>
        <item x="31"/>
        <item x="20"/>
        <item x="82"/>
        <item x="45"/>
        <item x="10"/>
        <item x="37"/>
        <item x="53"/>
        <item x="1"/>
        <item x="25"/>
        <item x="19"/>
        <item x="44"/>
        <item t="default"/>
      </items>
    </pivotField>
    <pivotField axis="axisRow" showAll="0">
      <items count="13">
        <item x="5"/>
        <item x="9"/>
        <item x="6"/>
        <item x="8"/>
        <item x="0"/>
        <item x="11"/>
        <item x="2"/>
        <item x="10"/>
        <item x="3"/>
        <item x="4"/>
        <item x="7"/>
        <item x="1"/>
        <item t="default"/>
      </items>
    </pivotField>
    <pivotField dataField="1" numFmtId="167" showAll="0"/>
    <pivotField showAll="0"/>
    <pivotField axis="axisCol" showAll="0" sortType="descending">
      <items count="14">
        <item x="6"/>
        <item x="1"/>
        <item x="10"/>
        <item x="9"/>
        <item x="7"/>
        <item x="11"/>
        <item x="2"/>
        <item x="4"/>
        <item x="5"/>
        <item x="3"/>
        <item x="12"/>
        <item x="0"/>
        <item x="8"/>
        <item t="default"/>
      </items>
      <autoSortScope>
        <pivotArea dataOnly="0" outline="0" fieldPosition="0">
          <references count="1">
            <reference field="4294967294" count="1" selected="0">
              <x v="0"/>
            </reference>
          </references>
        </pivotArea>
      </autoSortScope>
    </pivotField>
    <pivotField numFmtId="164" showAll="0"/>
    <pivotField showAll="0">
      <items count="8">
        <item x="5"/>
        <item x="6"/>
        <item x="1"/>
        <item x="2"/>
        <item x="0"/>
        <item x="4"/>
        <item x="3"/>
        <item t="default"/>
      </items>
    </pivotField>
    <pivotField showAll="0"/>
    <pivotField showAll="0"/>
    <pivotField numFmtId="1" showAll="0"/>
    <pivotField numFmtId="166" showAll="0"/>
  </pivotFields>
  <rowFields count="1">
    <field x="5"/>
  </rowFields>
  <rowItems count="13">
    <i>
      <x/>
    </i>
    <i>
      <x v="1"/>
    </i>
    <i>
      <x v="2"/>
    </i>
    <i>
      <x v="3"/>
    </i>
    <i>
      <x v="4"/>
    </i>
    <i>
      <x v="5"/>
    </i>
    <i>
      <x v="6"/>
    </i>
    <i>
      <x v="7"/>
    </i>
    <i>
      <x v="8"/>
    </i>
    <i>
      <x v="9"/>
    </i>
    <i>
      <x v="10"/>
    </i>
    <i>
      <x v="11"/>
    </i>
    <i t="grand">
      <x/>
    </i>
  </rowItems>
  <colFields count="1">
    <field x="8"/>
  </colFields>
  <colItems count="14">
    <i>
      <x v="11"/>
    </i>
    <i>
      <x v="6"/>
    </i>
    <i>
      <x v="3"/>
    </i>
    <i>
      <x v="8"/>
    </i>
    <i>
      <x v="9"/>
    </i>
    <i>
      <x v="12"/>
    </i>
    <i>
      <x v="4"/>
    </i>
    <i>
      <x/>
    </i>
    <i>
      <x v="5"/>
    </i>
    <i>
      <x v="1"/>
    </i>
    <i>
      <x v="2"/>
    </i>
    <i>
      <x v="7"/>
    </i>
    <i>
      <x v="10"/>
    </i>
    <i t="grand">
      <x/>
    </i>
  </colItems>
  <dataFields count="1">
    <dataField name="Sum of UnitPrice" fld="6" baseField="8" baseItem="11" numFmtId="167"/>
  </dataFields>
  <chartFormats count="23">
    <chartFormat chart="0" format="1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8" count="1" selected="0">
            <x v="11"/>
          </reference>
        </references>
      </pivotArea>
    </chartFormat>
    <chartFormat chart="12" format="2">
      <pivotArea type="data" outline="0" fieldPosition="0">
        <references count="2">
          <reference field="4294967294" count="1" selected="0">
            <x v="0"/>
          </reference>
          <reference field="8" count="1" selected="0">
            <x v="6"/>
          </reference>
        </references>
      </pivotArea>
    </chartFormat>
    <chartFormat chart="12" format="3">
      <pivotArea type="data" outline="0" fieldPosition="0">
        <references count="2">
          <reference field="4294967294" count="1" selected="0">
            <x v="0"/>
          </reference>
          <reference field="8" count="1" selected="0">
            <x v="9"/>
          </reference>
        </references>
      </pivotArea>
    </chartFormat>
    <chartFormat chart="12" format="4">
      <pivotArea type="data" outline="0" fieldPosition="0">
        <references count="2">
          <reference field="4294967294" count="1" selected="0">
            <x v="0"/>
          </reference>
          <reference field="8" count="1" selected="0">
            <x v="3"/>
          </reference>
        </references>
      </pivotArea>
    </chartFormat>
    <chartFormat chart="12" format="5">
      <pivotArea type="data" outline="0" fieldPosition="0">
        <references count="2">
          <reference field="4294967294" count="1" selected="0">
            <x v="0"/>
          </reference>
          <reference field="8" count="1" selected="0">
            <x v="4"/>
          </reference>
        </references>
      </pivotArea>
    </chartFormat>
    <chartFormat chart="12" format="6">
      <pivotArea type="data" outline="0" fieldPosition="0">
        <references count="2">
          <reference field="4294967294" count="1" selected="0">
            <x v="0"/>
          </reference>
          <reference field="8" count="1" selected="0">
            <x v="12"/>
          </reference>
        </references>
      </pivotArea>
    </chartFormat>
    <chartFormat chart="28" format="156" series="1">
      <pivotArea type="data" outline="0" fieldPosition="0">
        <references count="2">
          <reference field="4294967294" count="1" selected="0">
            <x v="0"/>
          </reference>
          <reference field="8" count="1" selected="0">
            <x v="11"/>
          </reference>
        </references>
      </pivotArea>
    </chartFormat>
    <chartFormat chart="28" format="157" series="1">
      <pivotArea type="data" outline="0" fieldPosition="0">
        <references count="2">
          <reference field="4294967294" count="1" selected="0">
            <x v="0"/>
          </reference>
          <reference field="8" count="1" selected="0">
            <x v="6"/>
          </reference>
        </references>
      </pivotArea>
    </chartFormat>
    <chartFormat chart="28" format="158" series="1">
      <pivotArea type="data" outline="0" fieldPosition="0">
        <references count="2">
          <reference field="4294967294" count="1" selected="0">
            <x v="0"/>
          </reference>
          <reference field="8" count="1" selected="0">
            <x v="3"/>
          </reference>
        </references>
      </pivotArea>
    </chartFormat>
    <chartFormat chart="28" format="159" series="1">
      <pivotArea type="data" outline="0" fieldPosition="0">
        <references count="2">
          <reference field="4294967294" count="1" selected="0">
            <x v="0"/>
          </reference>
          <reference field="8" count="1" selected="0">
            <x v="8"/>
          </reference>
        </references>
      </pivotArea>
    </chartFormat>
    <chartFormat chart="28" format="160" series="1">
      <pivotArea type="data" outline="0" fieldPosition="0">
        <references count="2">
          <reference field="4294967294" count="1" selected="0">
            <x v="0"/>
          </reference>
          <reference field="8" count="1" selected="0">
            <x v="9"/>
          </reference>
        </references>
      </pivotArea>
    </chartFormat>
    <chartFormat chart="28" format="161" series="1">
      <pivotArea type="data" outline="0" fieldPosition="0">
        <references count="2">
          <reference field="4294967294" count="1" selected="0">
            <x v="0"/>
          </reference>
          <reference field="8" count="1" selected="0">
            <x v="12"/>
          </reference>
        </references>
      </pivotArea>
    </chartFormat>
    <chartFormat chart="28" format="162" series="1">
      <pivotArea type="data" outline="0" fieldPosition="0">
        <references count="2">
          <reference field="4294967294" count="1" selected="0">
            <x v="0"/>
          </reference>
          <reference field="8" count="1" selected="0">
            <x v="4"/>
          </reference>
        </references>
      </pivotArea>
    </chartFormat>
    <chartFormat chart="28" format="163" series="1">
      <pivotArea type="data" outline="0" fieldPosition="0">
        <references count="2">
          <reference field="4294967294" count="1" selected="0">
            <x v="0"/>
          </reference>
          <reference field="8" count="1" selected="0">
            <x v="0"/>
          </reference>
        </references>
      </pivotArea>
    </chartFormat>
    <chartFormat chart="28" format="164" series="1">
      <pivotArea type="data" outline="0" fieldPosition="0">
        <references count="2">
          <reference field="4294967294" count="1" selected="0">
            <x v="0"/>
          </reference>
          <reference field="8" count="1" selected="0">
            <x v="5"/>
          </reference>
        </references>
      </pivotArea>
    </chartFormat>
    <chartFormat chart="28" format="165" series="1">
      <pivotArea type="data" outline="0" fieldPosition="0">
        <references count="2">
          <reference field="4294967294" count="1" selected="0">
            <x v="0"/>
          </reference>
          <reference field="8" count="1" selected="0">
            <x v="1"/>
          </reference>
        </references>
      </pivotArea>
    </chartFormat>
    <chartFormat chart="28" format="166" series="1">
      <pivotArea type="data" outline="0" fieldPosition="0">
        <references count="2">
          <reference field="4294967294" count="1" selected="0">
            <x v="0"/>
          </reference>
          <reference field="8" count="1" selected="0">
            <x v="2"/>
          </reference>
        </references>
      </pivotArea>
    </chartFormat>
    <chartFormat chart="28" format="167" series="1">
      <pivotArea type="data" outline="0" fieldPosition="0">
        <references count="2">
          <reference field="4294967294" count="1" selected="0">
            <x v="0"/>
          </reference>
          <reference field="8" count="1" selected="0">
            <x v="7"/>
          </reference>
        </references>
      </pivotArea>
    </chartFormat>
    <chartFormat chart="28" format="168" series="1">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982649-CCFD-4101-BD53-731196FD5C3B}"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21:B35" firstHeaderRow="1" firstDataRow="1" firstDataCol="1"/>
  <pivotFields count="15">
    <pivotField showAll="0"/>
    <pivotField showAll="0"/>
    <pivotField showAll="0"/>
    <pivotField showAll="0"/>
    <pivotField showAll="0">
      <items count="84">
        <item x="67"/>
        <item x="34"/>
        <item x="11"/>
        <item x="61"/>
        <item x="55"/>
        <item x="64"/>
        <item x="7"/>
        <item x="76"/>
        <item x="63"/>
        <item x="51"/>
        <item x="13"/>
        <item x="47"/>
        <item x="52"/>
        <item x="28"/>
        <item x="70"/>
        <item x="21"/>
        <item x="24"/>
        <item x="9"/>
        <item x="50"/>
        <item x="81"/>
        <item x="29"/>
        <item x="32"/>
        <item x="77"/>
        <item x="60"/>
        <item x="12"/>
        <item x="74"/>
        <item x="49"/>
        <item x="27"/>
        <item x="73"/>
        <item x="66"/>
        <item x="0"/>
        <item x="42"/>
        <item x="5"/>
        <item x="30"/>
        <item x="59"/>
        <item x="41"/>
        <item x="17"/>
        <item x="62"/>
        <item x="69"/>
        <item x="79"/>
        <item x="38"/>
        <item x="58"/>
        <item x="26"/>
        <item x="56"/>
        <item x="33"/>
        <item x="57"/>
        <item x="39"/>
        <item x="18"/>
        <item x="2"/>
        <item x="22"/>
        <item x="23"/>
        <item x="8"/>
        <item x="72"/>
        <item x="75"/>
        <item x="15"/>
        <item x="14"/>
        <item x="36"/>
        <item x="46"/>
        <item x="54"/>
        <item x="48"/>
        <item x="40"/>
        <item x="78"/>
        <item x="71"/>
        <item x="80"/>
        <item x="65"/>
        <item x="6"/>
        <item x="3"/>
        <item x="4"/>
        <item x="43"/>
        <item x="68"/>
        <item x="16"/>
        <item x="35"/>
        <item x="31"/>
        <item x="20"/>
        <item x="82"/>
        <item x="45"/>
        <item x="10"/>
        <item x="37"/>
        <item x="53"/>
        <item x="1"/>
        <item x="25"/>
        <item x="19"/>
        <item x="44"/>
        <item t="default"/>
      </items>
    </pivotField>
    <pivotField showAll="0">
      <items count="13">
        <item x="5"/>
        <item x="9"/>
        <item x="6"/>
        <item x="8"/>
        <item x="0"/>
        <item x="11"/>
        <item x="2"/>
        <item x="10"/>
        <item x="3"/>
        <item x="4"/>
        <item x="7"/>
        <item x="1"/>
        <item t="default"/>
      </items>
    </pivotField>
    <pivotField dataField="1" numFmtId="167" showAll="0"/>
    <pivotField showAll="0"/>
    <pivotField axis="axisRow" showAll="0" sortType="descending">
      <items count="14">
        <item x="6"/>
        <item x="1"/>
        <item x="10"/>
        <item x="9"/>
        <item x="7"/>
        <item x="11"/>
        <item x="2"/>
        <item x="4"/>
        <item x="5"/>
        <item x="3"/>
        <item x="12"/>
        <item x="0"/>
        <item x="8"/>
        <item t="default"/>
      </items>
      <autoSortScope>
        <pivotArea dataOnly="0" outline="0" fieldPosition="0">
          <references count="1">
            <reference field="4294967294" count="1" selected="0">
              <x v="0"/>
            </reference>
          </references>
        </pivotArea>
      </autoSortScope>
    </pivotField>
    <pivotField numFmtId="164" showAll="0"/>
    <pivotField showAll="0">
      <items count="8">
        <item x="5"/>
        <item x="6"/>
        <item x="1"/>
        <item x="2"/>
        <item x="0"/>
        <item x="4"/>
        <item x="3"/>
        <item t="default"/>
      </items>
    </pivotField>
    <pivotField showAll="0"/>
    <pivotField showAll="0"/>
    <pivotField numFmtId="1" showAll="0"/>
    <pivotField numFmtId="166" showAll="0"/>
  </pivotFields>
  <rowFields count="1">
    <field x="8"/>
  </rowFields>
  <rowItems count="14">
    <i>
      <x v="11"/>
    </i>
    <i>
      <x v="6"/>
    </i>
    <i>
      <x v="3"/>
    </i>
    <i>
      <x v="12"/>
    </i>
    <i>
      <x v="4"/>
    </i>
    <i>
      <x v="9"/>
    </i>
    <i>
      <x v="1"/>
    </i>
    <i>
      <x v="5"/>
    </i>
    <i>
      <x v="10"/>
    </i>
    <i>
      <x v="8"/>
    </i>
    <i>
      <x v="2"/>
    </i>
    <i>
      <x/>
    </i>
    <i>
      <x v="7"/>
    </i>
    <i t="grand">
      <x/>
    </i>
  </rowItems>
  <colItems count="1">
    <i/>
  </colItems>
  <dataFields count="1">
    <dataField name="Count of UnitPrice" fld="6" subtotal="count" baseField="8" baseItem="8"/>
  </dataFields>
  <chartFormats count="17">
    <chartFormat chart="0" format="1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7" format="49" series="1">
      <pivotArea type="data" outline="0" fieldPosition="0">
        <references count="1">
          <reference field="4294967294" count="1" selected="0">
            <x v="0"/>
          </reference>
        </references>
      </pivotArea>
    </chartFormat>
    <chartFormat chart="17" format="50">
      <pivotArea type="data" outline="0" fieldPosition="0">
        <references count="2">
          <reference field="4294967294" count="1" selected="0">
            <x v="0"/>
          </reference>
          <reference field="8" count="1" selected="0">
            <x v="11"/>
          </reference>
        </references>
      </pivotArea>
    </chartFormat>
    <chartFormat chart="17" format="51">
      <pivotArea type="data" outline="0" fieldPosition="0">
        <references count="2">
          <reference field="4294967294" count="1" selected="0">
            <x v="0"/>
          </reference>
          <reference field="8" count="1" selected="0">
            <x v="6"/>
          </reference>
        </references>
      </pivotArea>
    </chartFormat>
    <chartFormat chart="17" format="52">
      <pivotArea type="data" outline="0" fieldPosition="0">
        <references count="2">
          <reference field="4294967294" count="1" selected="0">
            <x v="0"/>
          </reference>
          <reference field="8" count="1" selected="0">
            <x v="3"/>
          </reference>
        </references>
      </pivotArea>
    </chartFormat>
    <chartFormat chart="17" format="53">
      <pivotArea type="data" outline="0" fieldPosition="0">
        <references count="2">
          <reference field="4294967294" count="1" selected="0">
            <x v="0"/>
          </reference>
          <reference field="8" count="1" selected="0">
            <x v="12"/>
          </reference>
        </references>
      </pivotArea>
    </chartFormat>
    <chartFormat chart="17" format="54">
      <pivotArea type="data" outline="0" fieldPosition="0">
        <references count="2">
          <reference field="4294967294" count="1" selected="0">
            <x v="0"/>
          </reference>
          <reference field="8" count="1" selected="0">
            <x v="4"/>
          </reference>
        </references>
      </pivotArea>
    </chartFormat>
    <chartFormat chart="17" format="55">
      <pivotArea type="data" outline="0" fieldPosition="0">
        <references count="2">
          <reference field="4294967294" count="1" selected="0">
            <x v="0"/>
          </reference>
          <reference field="8" count="1" selected="0">
            <x v="9"/>
          </reference>
        </references>
      </pivotArea>
    </chartFormat>
    <chartFormat chart="17" format="56">
      <pivotArea type="data" outline="0" fieldPosition="0">
        <references count="2">
          <reference field="4294967294" count="1" selected="0">
            <x v="0"/>
          </reference>
          <reference field="8" count="1" selected="0">
            <x v="1"/>
          </reference>
        </references>
      </pivotArea>
    </chartFormat>
    <chartFormat chart="17" format="57">
      <pivotArea type="data" outline="0" fieldPosition="0">
        <references count="2">
          <reference field="4294967294" count="1" selected="0">
            <x v="0"/>
          </reference>
          <reference field="8" count="1" selected="0">
            <x v="5"/>
          </reference>
        </references>
      </pivotArea>
    </chartFormat>
    <chartFormat chart="17" format="58">
      <pivotArea type="data" outline="0" fieldPosition="0">
        <references count="2">
          <reference field="4294967294" count="1" selected="0">
            <x v="0"/>
          </reference>
          <reference field="8" count="1" selected="0">
            <x v="10"/>
          </reference>
        </references>
      </pivotArea>
    </chartFormat>
    <chartFormat chart="17" format="59">
      <pivotArea type="data" outline="0" fieldPosition="0">
        <references count="2">
          <reference field="4294967294" count="1" selected="0">
            <x v="0"/>
          </reference>
          <reference field="8" count="1" selected="0">
            <x v="8"/>
          </reference>
        </references>
      </pivotArea>
    </chartFormat>
    <chartFormat chart="17" format="60">
      <pivotArea type="data" outline="0" fieldPosition="0">
        <references count="2">
          <reference field="4294967294" count="1" selected="0">
            <x v="0"/>
          </reference>
          <reference field="8" count="1" selected="0">
            <x v="2"/>
          </reference>
        </references>
      </pivotArea>
    </chartFormat>
    <chartFormat chart="17" format="61">
      <pivotArea type="data" outline="0" fieldPosition="0">
        <references count="2">
          <reference field="4294967294" count="1" selected="0">
            <x v="0"/>
          </reference>
          <reference field="8" count="1" selected="0">
            <x v="0"/>
          </reference>
        </references>
      </pivotArea>
    </chartFormat>
    <chartFormat chart="17" format="62">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0E7F4-F25F-4A78-9DDB-B198F2B9BBD4}" name="PivotTable8"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D3:E17" firstHeaderRow="1" firstDataRow="1" firstDataCol="1"/>
  <pivotFields count="15">
    <pivotField showAll="0"/>
    <pivotField showAll="0"/>
    <pivotField showAll="0"/>
    <pivotField showAll="0"/>
    <pivotField showAll="0">
      <items count="84">
        <item x="67"/>
        <item x="34"/>
        <item x="11"/>
        <item x="61"/>
        <item x="55"/>
        <item x="64"/>
        <item x="7"/>
        <item x="76"/>
        <item x="63"/>
        <item x="51"/>
        <item x="13"/>
        <item x="47"/>
        <item x="52"/>
        <item x="28"/>
        <item x="70"/>
        <item x="21"/>
        <item x="24"/>
        <item x="9"/>
        <item x="50"/>
        <item x="81"/>
        <item x="29"/>
        <item x="32"/>
        <item x="77"/>
        <item x="60"/>
        <item x="12"/>
        <item x="74"/>
        <item x="49"/>
        <item x="27"/>
        <item x="73"/>
        <item x="66"/>
        <item x="0"/>
        <item x="42"/>
        <item x="5"/>
        <item x="30"/>
        <item x="59"/>
        <item x="41"/>
        <item x="17"/>
        <item x="62"/>
        <item x="69"/>
        <item x="79"/>
        <item x="38"/>
        <item x="58"/>
        <item x="26"/>
        <item x="56"/>
        <item x="33"/>
        <item x="57"/>
        <item x="39"/>
        <item x="18"/>
        <item x="2"/>
        <item x="22"/>
        <item x="23"/>
        <item x="8"/>
        <item x="72"/>
        <item x="75"/>
        <item x="15"/>
        <item x="14"/>
        <item x="36"/>
        <item x="46"/>
        <item x="54"/>
        <item x="48"/>
        <item x="40"/>
        <item x="78"/>
        <item x="71"/>
        <item x="80"/>
        <item x="65"/>
        <item x="6"/>
        <item x="3"/>
        <item x="4"/>
        <item x="43"/>
        <item x="68"/>
        <item x="16"/>
        <item x="35"/>
        <item x="31"/>
        <item x="20"/>
        <item x="82"/>
        <item x="45"/>
        <item x="10"/>
        <item x="37"/>
        <item x="53"/>
        <item x="1"/>
        <item x="25"/>
        <item x="19"/>
        <item x="44"/>
        <item t="default"/>
      </items>
    </pivotField>
    <pivotField showAll="0">
      <items count="13">
        <item x="5"/>
        <item x="9"/>
        <item x="6"/>
        <item x="8"/>
        <item x="0"/>
        <item x="11"/>
        <item x="2"/>
        <item x="10"/>
        <item x="3"/>
        <item x="4"/>
        <item x="7"/>
        <item x="1"/>
        <item t="default"/>
      </items>
    </pivotField>
    <pivotField dataField="1" numFmtId="167" showAll="0"/>
    <pivotField showAll="0"/>
    <pivotField axis="axisRow" showAll="0" sortType="descending">
      <items count="14">
        <item x="6"/>
        <item x="1"/>
        <item x="10"/>
        <item x="9"/>
        <item x="7"/>
        <item x="11"/>
        <item x="2"/>
        <item x="4"/>
        <item x="5"/>
        <item x="3"/>
        <item x="12"/>
        <item x="0"/>
        <item x="8"/>
        <item t="default"/>
      </items>
      <autoSortScope>
        <pivotArea dataOnly="0" outline="0" fieldPosition="0">
          <references count="1">
            <reference field="4294967294" count="1" selected="0">
              <x v="0"/>
            </reference>
          </references>
        </pivotArea>
      </autoSortScope>
    </pivotField>
    <pivotField numFmtId="164" showAll="0"/>
    <pivotField showAll="0">
      <items count="8">
        <item x="5"/>
        <item x="6"/>
        <item x="1"/>
        <item x="2"/>
        <item x="0"/>
        <item x="4"/>
        <item x="3"/>
        <item t="default"/>
      </items>
    </pivotField>
    <pivotField showAll="0"/>
    <pivotField showAll="0"/>
    <pivotField numFmtId="1" showAll="0"/>
    <pivotField numFmtId="166" showAll="0"/>
  </pivotFields>
  <rowFields count="1">
    <field x="8"/>
  </rowFields>
  <rowItems count="14">
    <i>
      <x v="11"/>
    </i>
    <i>
      <x v="6"/>
    </i>
    <i>
      <x v="3"/>
    </i>
    <i>
      <x v="8"/>
    </i>
    <i>
      <x v="9"/>
    </i>
    <i>
      <x v="12"/>
    </i>
    <i>
      <x v="4"/>
    </i>
    <i>
      <x/>
    </i>
    <i>
      <x v="5"/>
    </i>
    <i>
      <x v="1"/>
    </i>
    <i>
      <x v="2"/>
    </i>
    <i>
      <x v="7"/>
    </i>
    <i>
      <x v="10"/>
    </i>
    <i t="grand">
      <x/>
    </i>
  </rowItems>
  <colItems count="1">
    <i/>
  </colItems>
  <dataFields count="1">
    <dataField name="Sum of UnitPrice" fld="6" baseField="0" baseItem="0" numFmtId="167"/>
  </dataFields>
  <chartFormats count="16">
    <chartFormat chart="0" format="1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8" format="71" series="1">
      <pivotArea type="data" outline="0" fieldPosition="0">
        <references count="1">
          <reference field="4294967294" count="1" selected="0">
            <x v="0"/>
          </reference>
        </references>
      </pivotArea>
    </chartFormat>
    <chartFormat chart="18" format="72">
      <pivotArea type="data" outline="0" fieldPosition="0">
        <references count="2">
          <reference field="4294967294" count="1" selected="0">
            <x v="0"/>
          </reference>
          <reference field="8" count="1" selected="0">
            <x v="11"/>
          </reference>
        </references>
      </pivotArea>
    </chartFormat>
    <chartFormat chart="18" format="73">
      <pivotArea type="data" outline="0" fieldPosition="0">
        <references count="2">
          <reference field="4294967294" count="1" selected="0">
            <x v="0"/>
          </reference>
          <reference field="8" count="1" selected="0">
            <x v="6"/>
          </reference>
        </references>
      </pivotArea>
    </chartFormat>
    <chartFormat chart="18" format="74">
      <pivotArea type="data" outline="0" fieldPosition="0">
        <references count="2">
          <reference field="4294967294" count="1" selected="0">
            <x v="0"/>
          </reference>
          <reference field="8" count="1" selected="0">
            <x v="3"/>
          </reference>
        </references>
      </pivotArea>
    </chartFormat>
    <chartFormat chart="18" format="75">
      <pivotArea type="data" outline="0" fieldPosition="0">
        <references count="2">
          <reference field="4294967294" count="1" selected="0">
            <x v="0"/>
          </reference>
          <reference field="8" count="1" selected="0">
            <x v="8"/>
          </reference>
        </references>
      </pivotArea>
    </chartFormat>
    <chartFormat chart="18" format="76">
      <pivotArea type="data" outline="0" fieldPosition="0">
        <references count="2">
          <reference field="4294967294" count="1" selected="0">
            <x v="0"/>
          </reference>
          <reference field="8" count="1" selected="0">
            <x v="9"/>
          </reference>
        </references>
      </pivotArea>
    </chartFormat>
    <chartFormat chart="18" format="77">
      <pivotArea type="data" outline="0" fieldPosition="0">
        <references count="2">
          <reference field="4294967294" count="1" selected="0">
            <x v="0"/>
          </reference>
          <reference field="8" count="1" selected="0">
            <x v="12"/>
          </reference>
        </references>
      </pivotArea>
    </chartFormat>
    <chartFormat chart="18" format="78">
      <pivotArea type="data" outline="0" fieldPosition="0">
        <references count="2">
          <reference field="4294967294" count="1" selected="0">
            <x v="0"/>
          </reference>
          <reference field="8" count="1" selected="0">
            <x v="4"/>
          </reference>
        </references>
      </pivotArea>
    </chartFormat>
    <chartFormat chart="18" format="79">
      <pivotArea type="data" outline="0" fieldPosition="0">
        <references count="2">
          <reference field="4294967294" count="1" selected="0">
            <x v="0"/>
          </reference>
          <reference field="8" count="1" selected="0">
            <x v="0"/>
          </reference>
        </references>
      </pivotArea>
    </chartFormat>
    <chartFormat chart="18" format="80">
      <pivotArea type="data" outline="0" fieldPosition="0">
        <references count="2">
          <reference field="4294967294" count="1" selected="0">
            <x v="0"/>
          </reference>
          <reference field="8" count="1" selected="0">
            <x v="5"/>
          </reference>
        </references>
      </pivotArea>
    </chartFormat>
    <chartFormat chart="18" format="81">
      <pivotArea type="data" outline="0" fieldPosition="0">
        <references count="2">
          <reference field="4294967294" count="1" selected="0">
            <x v="0"/>
          </reference>
          <reference field="8" count="1" selected="0">
            <x v="1"/>
          </reference>
        </references>
      </pivotArea>
    </chartFormat>
    <chartFormat chart="18" format="82">
      <pivotArea type="data" outline="0" fieldPosition="0">
        <references count="2">
          <reference field="4294967294" count="1" selected="0">
            <x v="0"/>
          </reference>
          <reference field="8" count="1" selected="0">
            <x v="2"/>
          </reference>
        </references>
      </pivotArea>
    </chartFormat>
    <chartFormat chart="18" format="83">
      <pivotArea type="data" outline="0" fieldPosition="0">
        <references count="2">
          <reference field="4294967294" count="1" selected="0">
            <x v="0"/>
          </reference>
          <reference field="8" count="1" selected="0">
            <x v="7"/>
          </reference>
        </references>
      </pivotArea>
    </chartFormat>
    <chartFormat chart="18" format="84">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00C9F-BA85-4798-8CB9-2972928A237B}" name="PivotTable6"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Y3:AG17" firstHeaderRow="1" firstDataRow="2" firstDataCol="1"/>
  <pivotFields count="15">
    <pivotField showAll="0"/>
    <pivotField showAll="0"/>
    <pivotField showAll="0"/>
    <pivotField showAll="0"/>
    <pivotField showAll="0">
      <items count="84">
        <item x="67"/>
        <item x="34"/>
        <item x="11"/>
        <item x="61"/>
        <item x="55"/>
        <item x="64"/>
        <item x="7"/>
        <item x="76"/>
        <item x="63"/>
        <item x="51"/>
        <item x="13"/>
        <item x="47"/>
        <item x="52"/>
        <item x="28"/>
        <item x="70"/>
        <item x="21"/>
        <item x="24"/>
        <item x="9"/>
        <item x="50"/>
        <item x="81"/>
        <item x="29"/>
        <item x="32"/>
        <item x="77"/>
        <item x="60"/>
        <item x="12"/>
        <item x="74"/>
        <item x="49"/>
        <item x="27"/>
        <item x="73"/>
        <item x="66"/>
        <item x="0"/>
        <item x="42"/>
        <item x="5"/>
        <item x="30"/>
        <item x="59"/>
        <item x="41"/>
        <item x="17"/>
        <item x="62"/>
        <item x="69"/>
        <item x="79"/>
        <item x="38"/>
        <item x="58"/>
        <item x="26"/>
        <item x="56"/>
        <item x="33"/>
        <item x="57"/>
        <item x="39"/>
        <item x="18"/>
        <item x="2"/>
        <item x="22"/>
        <item x="23"/>
        <item x="8"/>
        <item x="72"/>
        <item x="75"/>
        <item x="15"/>
        <item x="14"/>
        <item x="36"/>
        <item x="46"/>
        <item x="54"/>
        <item x="48"/>
        <item x="40"/>
        <item x="78"/>
        <item x="71"/>
        <item x="80"/>
        <item x="65"/>
        <item x="6"/>
        <item x="3"/>
        <item x="4"/>
        <item x="43"/>
        <item x="68"/>
        <item x="16"/>
        <item x="35"/>
        <item x="31"/>
        <item x="20"/>
        <item x="82"/>
        <item x="45"/>
        <item x="10"/>
        <item x="37"/>
        <item x="53"/>
        <item x="1"/>
        <item x="25"/>
        <item x="19"/>
        <item x="44"/>
        <item t="default"/>
      </items>
    </pivotField>
    <pivotField axis="axisRow" showAll="0">
      <items count="13">
        <item x="5"/>
        <item x="9"/>
        <item x="6"/>
        <item x="8"/>
        <item x="0"/>
        <item x="11"/>
        <item x="2"/>
        <item x="10"/>
        <item x="3"/>
        <item x="4"/>
        <item x="7"/>
        <item x="1"/>
        <item t="default"/>
      </items>
    </pivotField>
    <pivotField dataField="1" numFmtId="167" showAll="0"/>
    <pivotField showAll="0"/>
    <pivotField showAll="0">
      <items count="14">
        <item x="6"/>
        <item x="1"/>
        <item x="10"/>
        <item x="9"/>
        <item x="7"/>
        <item x="11"/>
        <item x="2"/>
        <item x="4"/>
        <item x="5"/>
        <item x="3"/>
        <item x="12"/>
        <item x="0"/>
        <item x="8"/>
        <item t="default"/>
      </items>
    </pivotField>
    <pivotField numFmtId="164" showAll="0"/>
    <pivotField axis="axisCol" showAll="0" sortType="descending">
      <items count="8">
        <item x="5"/>
        <item x="6"/>
        <item x="1"/>
        <item x="2"/>
        <item x="0"/>
        <item x="4"/>
        <item x="3"/>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numFmtId="166" showAll="0"/>
  </pivotFields>
  <rowFields count="1">
    <field x="5"/>
  </rowFields>
  <rowItems count="13">
    <i>
      <x/>
    </i>
    <i>
      <x v="1"/>
    </i>
    <i>
      <x v="2"/>
    </i>
    <i>
      <x v="3"/>
    </i>
    <i>
      <x v="4"/>
    </i>
    <i>
      <x v="5"/>
    </i>
    <i>
      <x v="6"/>
    </i>
    <i>
      <x v="7"/>
    </i>
    <i>
      <x v="8"/>
    </i>
    <i>
      <x v="9"/>
    </i>
    <i>
      <x v="10"/>
    </i>
    <i>
      <x v="11"/>
    </i>
    <i t="grand">
      <x/>
    </i>
  </rowItems>
  <colFields count="1">
    <field x="10"/>
  </colFields>
  <colItems count="8">
    <i>
      <x v="3"/>
    </i>
    <i>
      <x v="1"/>
    </i>
    <i>
      <x/>
    </i>
    <i>
      <x v="2"/>
    </i>
    <i>
      <x v="4"/>
    </i>
    <i>
      <x v="5"/>
    </i>
    <i>
      <x v="6"/>
    </i>
    <i t="grand">
      <x/>
    </i>
  </colItems>
  <dataFields count="1">
    <dataField name="Sum of UnitPrice" fld="6" baseField="0" baseItem="0" numFmtId="167"/>
  </dataFields>
  <chartFormats count="8">
    <chartFormat chart="0" format="13" series="1">
      <pivotArea type="data" outline="0" fieldPosition="0">
        <references count="1">
          <reference field="4294967294" count="1" selected="0">
            <x v="0"/>
          </reference>
        </references>
      </pivotArea>
    </chartFormat>
    <chartFormat chart="14" format="31" series="1">
      <pivotArea type="data" outline="0" fieldPosition="0">
        <references count="2">
          <reference field="4294967294" count="1" selected="0">
            <x v="0"/>
          </reference>
          <reference field="10" count="1" selected="0">
            <x v="3"/>
          </reference>
        </references>
      </pivotArea>
    </chartFormat>
    <chartFormat chart="14" format="32" series="1">
      <pivotArea type="data" outline="0" fieldPosition="0">
        <references count="2">
          <reference field="4294967294" count="1" selected="0">
            <x v="0"/>
          </reference>
          <reference field="10" count="1" selected="0">
            <x v="1"/>
          </reference>
        </references>
      </pivotArea>
    </chartFormat>
    <chartFormat chart="14" format="33" series="1">
      <pivotArea type="data" outline="0" fieldPosition="0">
        <references count="2">
          <reference field="4294967294" count="1" selected="0">
            <x v="0"/>
          </reference>
          <reference field="10" count="1" selected="0">
            <x v="0"/>
          </reference>
        </references>
      </pivotArea>
    </chartFormat>
    <chartFormat chart="14" format="34" series="1">
      <pivotArea type="data" outline="0" fieldPosition="0">
        <references count="2">
          <reference field="4294967294" count="1" selected="0">
            <x v="0"/>
          </reference>
          <reference field="10" count="1" selected="0">
            <x v="2"/>
          </reference>
        </references>
      </pivotArea>
    </chartFormat>
    <chartFormat chart="14" format="35" series="1">
      <pivotArea type="data" outline="0" fieldPosition="0">
        <references count="2">
          <reference field="4294967294" count="1" selected="0">
            <x v="0"/>
          </reference>
          <reference field="10" count="1" selected="0">
            <x v="4"/>
          </reference>
        </references>
      </pivotArea>
    </chartFormat>
    <chartFormat chart="14" format="36" series="1">
      <pivotArea type="data" outline="0" fieldPosition="0">
        <references count="2">
          <reference field="4294967294" count="1" selected="0">
            <x v="0"/>
          </reference>
          <reference field="10" count="1" selected="0">
            <x v="5"/>
          </reference>
        </references>
      </pivotArea>
    </chartFormat>
    <chartFormat chart="14" format="37"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A6781B-04E6-4528-B1C5-0891247C65BC}" name="PivotTable5"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15">
    <pivotField showAll="0">
      <items count="193">
        <item x="51"/>
        <item x="123"/>
        <item x="187"/>
        <item x="168"/>
        <item x="117"/>
        <item x="73"/>
        <item x="14"/>
        <item x="19"/>
        <item x="88"/>
        <item x="99"/>
        <item x="34"/>
        <item x="116"/>
        <item x="50"/>
        <item x="100"/>
        <item x="129"/>
        <item x="85"/>
        <item x="125"/>
        <item x="2"/>
        <item x="89"/>
        <item x="162"/>
        <item x="152"/>
        <item x="15"/>
        <item x="42"/>
        <item x="139"/>
        <item x="149"/>
        <item x="132"/>
        <item x="28"/>
        <item x="64"/>
        <item x="102"/>
        <item x="186"/>
        <item x="154"/>
        <item x="164"/>
        <item x="52"/>
        <item x="105"/>
        <item x="122"/>
        <item x="144"/>
        <item x="92"/>
        <item x="167"/>
        <item x="124"/>
        <item x="106"/>
        <item x="54"/>
        <item x="188"/>
        <item x="138"/>
        <item x="56"/>
        <item x="91"/>
        <item x="43"/>
        <item x="136"/>
        <item x="112"/>
        <item x="103"/>
        <item x="141"/>
        <item x="143"/>
        <item x="137"/>
        <item x="169"/>
        <item x="32"/>
        <item x="142"/>
        <item x="6"/>
        <item x="21"/>
        <item x="31"/>
        <item x="134"/>
        <item x="178"/>
        <item x="44"/>
        <item x="121"/>
        <item x="63"/>
        <item x="69"/>
        <item x="26"/>
        <item x="49"/>
        <item x="8"/>
        <item x="184"/>
        <item x="53"/>
        <item x="0"/>
        <item x="181"/>
        <item x="47"/>
        <item x="130"/>
        <item x="37"/>
        <item x="25"/>
        <item x="147"/>
        <item x="17"/>
        <item x="163"/>
        <item x="78"/>
        <item x="182"/>
        <item x="179"/>
        <item x="133"/>
        <item x="3"/>
        <item x="71"/>
        <item x="180"/>
        <item x="150"/>
        <item x="113"/>
        <item x="10"/>
        <item x="101"/>
        <item x="33"/>
        <item x="160"/>
        <item x="58"/>
        <item x="151"/>
        <item x="118"/>
        <item x="127"/>
        <item x="72"/>
        <item x="39"/>
        <item x="1"/>
        <item x="111"/>
        <item x="148"/>
        <item x="76"/>
        <item x="62"/>
        <item x="61"/>
        <item x="77"/>
        <item x="29"/>
        <item x="45"/>
        <item x="82"/>
        <item x="59"/>
        <item x="30"/>
        <item x="131"/>
        <item x="155"/>
        <item x="90"/>
        <item x="135"/>
        <item x="38"/>
        <item x="170"/>
        <item x="110"/>
        <item x="9"/>
        <item x="185"/>
        <item x="5"/>
        <item x="81"/>
        <item x="120"/>
        <item x="98"/>
        <item x="166"/>
        <item x="183"/>
        <item x="22"/>
        <item x="97"/>
        <item x="161"/>
        <item x="96"/>
        <item x="46"/>
        <item x="176"/>
        <item x="156"/>
        <item x="104"/>
        <item x="126"/>
        <item x="95"/>
        <item x="70"/>
        <item x="20"/>
        <item x="190"/>
        <item x="18"/>
        <item x="177"/>
        <item x="140"/>
        <item x="107"/>
        <item x="74"/>
        <item x="173"/>
        <item x="165"/>
        <item x="68"/>
        <item x="35"/>
        <item x="158"/>
        <item x="11"/>
        <item x="55"/>
        <item x="27"/>
        <item x="65"/>
        <item x="60"/>
        <item x="108"/>
        <item x="189"/>
        <item x="115"/>
        <item x="23"/>
        <item x="24"/>
        <item x="191"/>
        <item x="87"/>
        <item x="86"/>
        <item x="40"/>
        <item x="94"/>
        <item x="171"/>
        <item x="36"/>
        <item x="157"/>
        <item x="84"/>
        <item x="146"/>
        <item x="7"/>
        <item x="174"/>
        <item x="57"/>
        <item x="93"/>
        <item x="109"/>
        <item x="12"/>
        <item x="13"/>
        <item x="175"/>
        <item x="83"/>
        <item x="114"/>
        <item x="41"/>
        <item x="119"/>
        <item x="79"/>
        <item x="75"/>
        <item x="153"/>
        <item x="128"/>
        <item x="66"/>
        <item x="4"/>
        <item x="159"/>
        <item x="67"/>
        <item x="48"/>
        <item x="172"/>
        <item x="80"/>
        <item x="16"/>
        <item x="145"/>
        <item t="default"/>
      </items>
    </pivotField>
    <pivotField showAll="0"/>
    <pivotField showAll="0"/>
    <pivotField showAll="0"/>
    <pivotField showAll="0">
      <items count="84">
        <item x="67"/>
        <item x="34"/>
        <item x="11"/>
        <item x="61"/>
        <item x="55"/>
        <item x="64"/>
        <item x="7"/>
        <item x="76"/>
        <item x="63"/>
        <item x="51"/>
        <item x="13"/>
        <item x="47"/>
        <item x="52"/>
        <item x="28"/>
        <item x="70"/>
        <item x="21"/>
        <item x="24"/>
        <item x="9"/>
        <item x="50"/>
        <item x="81"/>
        <item x="29"/>
        <item x="32"/>
        <item x="77"/>
        <item x="60"/>
        <item x="12"/>
        <item x="74"/>
        <item x="49"/>
        <item x="27"/>
        <item x="73"/>
        <item x="66"/>
        <item x="0"/>
        <item x="42"/>
        <item x="5"/>
        <item x="30"/>
        <item x="59"/>
        <item x="41"/>
        <item x="17"/>
        <item x="62"/>
        <item x="69"/>
        <item x="79"/>
        <item x="38"/>
        <item x="58"/>
        <item x="26"/>
        <item x="56"/>
        <item x="33"/>
        <item x="57"/>
        <item x="39"/>
        <item x="18"/>
        <item x="2"/>
        <item x="22"/>
        <item x="23"/>
        <item x="8"/>
        <item x="72"/>
        <item x="75"/>
        <item x="15"/>
        <item x="14"/>
        <item x="36"/>
        <item x="46"/>
        <item x="54"/>
        <item x="48"/>
        <item x="40"/>
        <item x="78"/>
        <item x="71"/>
        <item x="80"/>
        <item x="65"/>
        <item x="6"/>
        <item x="3"/>
        <item x="4"/>
        <item x="43"/>
        <item x="68"/>
        <item x="16"/>
        <item x="35"/>
        <item x="31"/>
        <item x="20"/>
        <item x="82"/>
        <item x="45"/>
        <item x="10"/>
        <item x="37"/>
        <item x="53"/>
        <item x="1"/>
        <item x="25"/>
        <item x="19"/>
        <item x="44"/>
        <item t="default"/>
      </items>
    </pivotField>
    <pivotField axis="axisRow" showAll="0">
      <items count="13">
        <item x="5"/>
        <item x="9"/>
        <item x="6"/>
        <item x="8"/>
        <item x="0"/>
        <item x="11"/>
        <item x="2"/>
        <item x="10"/>
        <item x="3"/>
        <item x="4"/>
        <item x="7"/>
        <item x="1"/>
        <item t="default"/>
      </items>
    </pivotField>
    <pivotField dataField="1" numFmtId="167" showAll="0">
      <items count="45">
        <item x="6"/>
        <item x="43"/>
        <item x="26"/>
        <item x="1"/>
        <item x="17"/>
        <item x="29"/>
        <item x="28"/>
        <item x="10"/>
        <item x="2"/>
        <item x="20"/>
        <item x="5"/>
        <item x="19"/>
        <item x="14"/>
        <item x="13"/>
        <item x="8"/>
        <item x="32"/>
        <item x="3"/>
        <item x="7"/>
        <item x="12"/>
        <item x="4"/>
        <item x="36"/>
        <item x="21"/>
        <item x="18"/>
        <item x="39"/>
        <item x="27"/>
        <item x="11"/>
        <item x="30"/>
        <item x="38"/>
        <item x="25"/>
        <item x="23"/>
        <item x="33"/>
        <item x="34"/>
        <item x="15"/>
        <item x="37"/>
        <item x="31"/>
        <item x="0"/>
        <item x="9"/>
        <item x="16"/>
        <item x="24"/>
        <item x="41"/>
        <item x="42"/>
        <item x="22"/>
        <item x="35"/>
        <item x="40"/>
        <item t="default"/>
      </items>
    </pivotField>
    <pivotField showAll="0"/>
    <pivotField showAll="0">
      <items count="14">
        <item x="6"/>
        <item x="1"/>
        <item x="10"/>
        <item x="9"/>
        <item x="7"/>
        <item x="11"/>
        <item x="2"/>
        <item x="4"/>
        <item x="5"/>
        <item x="3"/>
        <item x="12"/>
        <item x="0"/>
        <item x="8"/>
        <item t="default"/>
      </items>
    </pivotField>
    <pivotField numFmtId="164" showAll="0">
      <items count="2">
        <item x="0"/>
        <item t="default"/>
      </items>
    </pivotField>
    <pivotField showAll="0">
      <items count="8">
        <item x="5"/>
        <item x="6"/>
        <item x="1"/>
        <item x="2"/>
        <item x="0"/>
        <item x="4"/>
        <item x="3"/>
        <item t="default"/>
      </items>
    </pivotField>
    <pivotField showAll="0"/>
    <pivotField showAll="0"/>
    <pivotField numFmtId="1" showAll="0"/>
    <pivotField numFmtId="166" showAll="0"/>
  </pivotFields>
  <rowFields count="1">
    <field x="5"/>
  </rowFields>
  <rowItems count="13">
    <i>
      <x/>
    </i>
    <i>
      <x v="1"/>
    </i>
    <i>
      <x v="2"/>
    </i>
    <i>
      <x v="3"/>
    </i>
    <i>
      <x v="4"/>
    </i>
    <i>
      <x v="5"/>
    </i>
    <i>
      <x v="6"/>
    </i>
    <i>
      <x v="7"/>
    </i>
    <i>
      <x v="8"/>
    </i>
    <i>
      <x v="9"/>
    </i>
    <i>
      <x v="10"/>
    </i>
    <i>
      <x v="11"/>
    </i>
    <i t="grand">
      <x/>
    </i>
  </rowItems>
  <colItems count="1">
    <i/>
  </colItems>
  <dataFields count="1">
    <dataField name="Sum of UnitPrice" fld="6" baseField="0" baseItem="0" numFmtId="167"/>
  </dataFields>
  <chartFormats count="1">
    <chartFormat chart="4"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8F60A1-8541-41B2-A6A6-5AF981569CDF}" name="PivotTable4" cacheId="10" applyNumberFormats="0" applyBorderFormats="0" applyFontFormats="0" applyPatternFormats="0" applyAlignmentFormats="0" applyWidthHeightFormats="1" dataCaption="Values" updatedVersion="8" minRefreshableVersion="5" useAutoFormatting="1" colGrandTotals="0" itemPrintTitles="1" createdVersion="8" indent="0" showHeaders="0" outline="1" outlineData="1" multipleFieldFilters="0" chartFormat="16">
  <location ref="I2:U17" firstHeaderRow="1" firstDataRow="2" firstDataCol="1"/>
  <pivotFields count="15">
    <pivotField showAll="0"/>
    <pivotField showAll="0"/>
    <pivotField showAll="0"/>
    <pivotField showAll="0"/>
    <pivotField showAll="0">
      <items count="84">
        <item x="67"/>
        <item x="34"/>
        <item x="11"/>
        <item x="61"/>
        <item x="55"/>
        <item x="64"/>
        <item x="7"/>
        <item x="76"/>
        <item x="63"/>
        <item x="51"/>
        <item x="13"/>
        <item x="47"/>
        <item x="52"/>
        <item x="28"/>
        <item x="70"/>
        <item x="21"/>
        <item x="24"/>
        <item x="9"/>
        <item x="50"/>
        <item x="81"/>
        <item x="29"/>
        <item x="32"/>
        <item x="77"/>
        <item x="60"/>
        <item x="12"/>
        <item x="74"/>
        <item x="49"/>
        <item x="27"/>
        <item x="73"/>
        <item x="66"/>
        <item x="0"/>
        <item x="42"/>
        <item x="5"/>
        <item x="30"/>
        <item x="59"/>
        <item x="41"/>
        <item x="17"/>
        <item x="62"/>
        <item x="69"/>
        <item x="79"/>
        <item x="38"/>
        <item x="58"/>
        <item x="26"/>
        <item x="56"/>
        <item x="33"/>
        <item x="57"/>
        <item x="39"/>
        <item x="18"/>
        <item x="2"/>
        <item x="22"/>
        <item x="23"/>
        <item x="8"/>
        <item x="72"/>
        <item x="75"/>
        <item x="15"/>
        <item x="14"/>
        <item x="36"/>
        <item x="46"/>
        <item x="54"/>
        <item x="48"/>
        <item x="40"/>
        <item x="78"/>
        <item x="71"/>
        <item x="80"/>
        <item x="65"/>
        <item x="6"/>
        <item x="3"/>
        <item x="4"/>
        <item x="43"/>
        <item x="68"/>
        <item x="16"/>
        <item x="35"/>
        <item x="31"/>
        <item x="20"/>
        <item x="82"/>
        <item x="45"/>
        <item x="10"/>
        <item x="37"/>
        <item x="53"/>
        <item x="1"/>
        <item x="25"/>
        <item x="19"/>
        <item x="44"/>
        <item t="default"/>
      </items>
    </pivotField>
    <pivotField axis="axisCol" showAll="0">
      <items count="13">
        <item x="5"/>
        <item x="9"/>
        <item x="6"/>
        <item x="8"/>
        <item x="0"/>
        <item x="11"/>
        <item x="2"/>
        <item x="10"/>
        <item x="3"/>
        <item x="4"/>
        <item x="7"/>
        <item x="1"/>
        <item t="default"/>
      </items>
    </pivotField>
    <pivotField dataField="1" numFmtId="167" showAll="0"/>
    <pivotField showAll="0"/>
    <pivotField axis="axisRow" showAll="0">
      <items count="14">
        <item x="0"/>
        <item x="2"/>
        <item x="9"/>
        <item x="8"/>
        <item x="7"/>
        <item x="3"/>
        <item x="1"/>
        <item x="11"/>
        <item x="12"/>
        <item x="5"/>
        <item x="10"/>
        <item x="6"/>
        <item x="4"/>
        <item t="default"/>
      </items>
    </pivotField>
    <pivotField numFmtId="164" showAll="0"/>
    <pivotField showAll="0">
      <items count="8">
        <item x="5"/>
        <item x="6"/>
        <item x="1"/>
        <item x="2"/>
        <item x="0"/>
        <item x="4"/>
        <item x="3"/>
        <item t="default"/>
      </items>
    </pivotField>
    <pivotField showAll="0"/>
    <pivotField showAll="0"/>
    <pivotField numFmtId="1" showAll="0"/>
    <pivotField numFmtId="166" showAll="0"/>
  </pivotFields>
  <rowFields count="1">
    <field x="8"/>
  </rowFields>
  <rowItems count="14">
    <i>
      <x/>
    </i>
    <i>
      <x v="1"/>
    </i>
    <i>
      <x v="2"/>
    </i>
    <i>
      <x v="3"/>
    </i>
    <i>
      <x v="4"/>
    </i>
    <i>
      <x v="5"/>
    </i>
    <i>
      <x v="6"/>
    </i>
    <i>
      <x v="7"/>
    </i>
    <i>
      <x v="8"/>
    </i>
    <i>
      <x v="9"/>
    </i>
    <i>
      <x v="10"/>
    </i>
    <i>
      <x v="11"/>
    </i>
    <i>
      <x v="12"/>
    </i>
    <i t="grand">
      <x/>
    </i>
  </rowItems>
  <colFields count="1">
    <field x="5"/>
  </colFields>
  <colItems count="12">
    <i>
      <x/>
    </i>
    <i>
      <x v="1"/>
    </i>
    <i>
      <x v="2"/>
    </i>
    <i>
      <x v="3"/>
    </i>
    <i>
      <x v="4"/>
    </i>
    <i>
      <x v="5"/>
    </i>
    <i>
      <x v="6"/>
    </i>
    <i>
      <x v="7"/>
    </i>
    <i>
      <x v="8"/>
    </i>
    <i>
      <x v="9"/>
    </i>
    <i>
      <x v="10"/>
    </i>
    <i>
      <x v="11"/>
    </i>
  </colItems>
  <dataFields count="1">
    <dataField name="Sum of UnitPrice" fld="6" baseField="0" baseItem="0" numFmtId="168"/>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A96787-CEF5-4C92-9043-F86EA8B75ECB}" name="PivotTable3" cacheId="1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16">
  <location ref="J23:O37" firstHeaderRow="0" firstDataRow="1" firstDataCol="1"/>
  <pivotFields count="15">
    <pivotField showAll="0"/>
    <pivotField showAll="0"/>
    <pivotField showAll="0"/>
    <pivotField showAll="0"/>
    <pivotField showAll="0">
      <items count="84">
        <item x="67"/>
        <item x="34"/>
        <item x="11"/>
        <item x="61"/>
        <item x="55"/>
        <item x="64"/>
        <item x="7"/>
        <item x="76"/>
        <item x="63"/>
        <item x="51"/>
        <item x="13"/>
        <item x="47"/>
        <item x="52"/>
        <item x="28"/>
        <item x="70"/>
        <item x="21"/>
        <item x="24"/>
        <item x="9"/>
        <item x="50"/>
        <item x="81"/>
        <item x="29"/>
        <item x="32"/>
        <item x="77"/>
        <item x="60"/>
        <item x="12"/>
        <item x="74"/>
        <item x="49"/>
        <item x="27"/>
        <item x="73"/>
        <item x="66"/>
        <item x="0"/>
        <item x="42"/>
        <item x="5"/>
        <item x="30"/>
        <item x="59"/>
        <item x="41"/>
        <item x="17"/>
        <item x="62"/>
        <item x="69"/>
        <item x="79"/>
        <item x="38"/>
        <item x="58"/>
        <item x="26"/>
        <item x="56"/>
        <item x="33"/>
        <item x="57"/>
        <item x="39"/>
        <item x="18"/>
        <item x="2"/>
        <item x="22"/>
        <item x="23"/>
        <item x="8"/>
        <item x="72"/>
        <item x="75"/>
        <item x="15"/>
        <item x="14"/>
        <item x="36"/>
        <item x="46"/>
        <item x="54"/>
        <item x="48"/>
        <item x="40"/>
        <item x="78"/>
        <item x="71"/>
        <item x="80"/>
        <item x="65"/>
        <item x="6"/>
        <item x="3"/>
        <item x="4"/>
        <item x="43"/>
        <item x="68"/>
        <item x="16"/>
        <item x="35"/>
        <item x="31"/>
        <item x="20"/>
        <item x="82"/>
        <item x="45"/>
        <item x="10"/>
        <item x="37"/>
        <item x="53"/>
        <item x="1"/>
        <item x="25"/>
        <item x="19"/>
        <item x="44"/>
        <item t="default"/>
      </items>
    </pivotField>
    <pivotField showAll="0">
      <items count="13">
        <item x="5"/>
        <item x="9"/>
        <item x="6"/>
        <item x="8"/>
        <item x="0"/>
        <item x="11"/>
        <item x="2"/>
        <item x="10"/>
        <item x="3"/>
        <item x="4"/>
        <item x="7"/>
        <item x="1"/>
        <item t="default"/>
      </items>
    </pivotField>
    <pivotField dataField="1" numFmtId="167" showAll="0"/>
    <pivotField showAll="0"/>
    <pivotField axis="axisRow" showAll="0" sortType="descending">
      <items count="14">
        <item x="6"/>
        <item x="1"/>
        <item x="10"/>
        <item x="9"/>
        <item x="7"/>
        <item x="11"/>
        <item x="2"/>
        <item x="4"/>
        <item x="5"/>
        <item x="3"/>
        <item x="12"/>
        <item x="0"/>
        <item x="8"/>
        <item t="default"/>
      </items>
      <autoSortScope>
        <pivotArea dataOnly="0" outline="0" fieldPosition="0">
          <references count="1">
            <reference field="4294967294" count="1" selected="0">
              <x v="0"/>
            </reference>
          </references>
        </pivotArea>
      </autoSortScope>
    </pivotField>
    <pivotField numFmtId="164" showAll="0"/>
    <pivotField showAll="0">
      <items count="8">
        <item x="5"/>
        <item x="6"/>
        <item x="1"/>
        <item x="2"/>
        <item x="0"/>
        <item x="4"/>
        <item x="3"/>
        <item t="default"/>
      </items>
    </pivotField>
    <pivotField showAll="0"/>
    <pivotField showAll="0"/>
    <pivotField numFmtId="1" showAll="0"/>
    <pivotField numFmtId="166" showAll="0"/>
  </pivotFields>
  <rowFields count="1">
    <field x="8"/>
  </rowFields>
  <rowItems count="14">
    <i>
      <x v="11"/>
    </i>
    <i>
      <x v="6"/>
    </i>
    <i>
      <x v="3"/>
    </i>
    <i>
      <x v="12"/>
    </i>
    <i>
      <x v="4"/>
    </i>
    <i>
      <x v="9"/>
    </i>
    <i>
      <x v="1"/>
    </i>
    <i>
      <x v="5"/>
    </i>
    <i>
      <x v="10"/>
    </i>
    <i>
      <x v="8"/>
    </i>
    <i>
      <x v="2"/>
    </i>
    <i>
      <x/>
    </i>
    <i>
      <x v="7"/>
    </i>
    <i t="grand">
      <x/>
    </i>
  </rowItems>
  <colFields count="1">
    <field x="-2"/>
  </colFields>
  <colItems count="5">
    <i>
      <x/>
    </i>
    <i i="1">
      <x v="1"/>
    </i>
    <i i="2">
      <x v="2"/>
    </i>
    <i i="3">
      <x v="3"/>
    </i>
    <i i="4">
      <x v="4"/>
    </i>
  </colItems>
  <dataFields count="5">
    <dataField name="Jumlah Transaksi" fld="6" subtotal="count" baseField="8" baseItem="11" numFmtId="3"/>
    <dataField name="Jumlah Sales" fld="6" baseField="0" baseItem="0" numFmtId="170"/>
    <dataField name="Minimum Sales" fld="6" subtotal="min" baseField="0" baseItem="0" numFmtId="170"/>
    <dataField name="Avg of Sales" fld="6" subtotal="average" baseField="0" baseItem="0" numFmtId="170"/>
    <dataField name="Max Sales" fld="6" subtotal="max" baseField="0" baseItem="0" numFmtId="170"/>
  </dataFields>
  <formats count="19">
    <format dxfId="0">
      <pivotArea collapsedLevelsAreSubtotals="1" fieldPosition="0">
        <references count="2">
          <reference field="4294967294" count="1" selected="0">
            <x v="0"/>
          </reference>
          <reference field="8" count="1">
            <x v="12"/>
          </reference>
        </references>
      </pivotArea>
    </format>
    <format dxfId="1">
      <pivotArea outline="0" fieldPosition="0">
        <references count="1">
          <reference field="4294967294" count="1">
            <x v="0"/>
          </reference>
        </references>
      </pivotArea>
    </format>
    <format dxfId="2">
      <pivotArea dataOnly="0" labelOnly="1" outline="0" fieldPosition="0">
        <references count="1">
          <reference field="4294967294" count="5">
            <x v="0"/>
            <x v="1"/>
            <x v="2"/>
            <x v="3"/>
            <x v="4"/>
          </reference>
        </references>
      </pivotArea>
    </format>
    <format dxfId="3">
      <pivotArea dataOnly="0" labelOnly="1" outline="0" fieldPosition="0">
        <references count="1">
          <reference field="4294967294" count="1">
            <x v="0"/>
          </reference>
        </references>
      </pivotArea>
    </format>
    <format dxfId="4">
      <pivotArea dataOnly="0" labelOnly="1" outline="0" fieldPosition="0">
        <references count="1">
          <reference field="4294967294" count="4">
            <x v="1"/>
            <x v="2"/>
            <x v="3"/>
            <x v="4"/>
          </reference>
        </references>
      </pivotArea>
    </format>
    <format dxfId="5">
      <pivotArea dataOnly="0" labelOnly="1" outline="0" fieldPosition="0">
        <references count="1">
          <reference field="4294967294" count="5">
            <x v="0"/>
            <x v="1"/>
            <x v="2"/>
            <x v="3"/>
            <x v="4"/>
          </reference>
        </references>
      </pivotArea>
    </format>
    <format dxfId="6">
      <pivotArea dataOnly="0" labelOnly="1" outline="0" fieldPosition="0">
        <references count="1">
          <reference field="4294967294" count="5">
            <x v="0"/>
            <x v="1"/>
            <x v="2"/>
            <x v="3"/>
            <x v="4"/>
          </reference>
        </references>
      </pivotArea>
    </format>
    <format dxfId="7">
      <pivotArea grandRow="1" outline="0" collapsedLevelsAreSubtotals="1" fieldPosition="0"/>
    </format>
    <format dxfId="8">
      <pivotArea dataOnly="0" labelOnly="1" grandRow="1" outline="0" fieldPosition="0"/>
    </format>
    <format dxfId="9">
      <pivotArea grandRow="1" outline="0" collapsedLevelsAreSubtotals="1" fieldPosition="0"/>
    </format>
    <format dxfId="10">
      <pivotArea dataOnly="0" labelOnly="1" grandRow="1" outline="0" fieldPosition="0"/>
    </format>
    <format dxfId="11">
      <pivotArea grandRow="1" outline="0" collapsedLevelsAreSubtotals="1" fieldPosition="0"/>
    </format>
    <format dxfId="12">
      <pivotArea dataOnly="0" labelOnly="1" grandRow="1" outline="0" fieldPosition="0"/>
    </format>
    <format dxfId="13">
      <pivotArea dataOnly="0" labelOnly="1" fieldPosition="0">
        <references count="1">
          <reference field="8" count="0"/>
        </references>
      </pivotArea>
    </format>
    <format dxfId="14">
      <pivotArea grandRow="1" outline="0" collapsedLevelsAreSubtotals="1" fieldPosition="0"/>
    </format>
    <format dxfId="15">
      <pivotArea dataOnly="0" labelOnly="1" grandRow="1" outline="0" fieldPosition="0"/>
    </format>
    <format dxfId="16">
      <pivotArea outline="0" collapsedLevelsAreSubtotals="1" fieldPosition="0"/>
    </format>
    <format dxfId="17">
      <pivotArea dataOnly="0" labelOnly="1" outline="0" fieldPosition="0">
        <references count="1">
          <reference field="4294967294" count="5">
            <x v="0"/>
            <x v="1"/>
            <x v="2"/>
            <x v="3"/>
            <x v="4"/>
          </reference>
        </references>
      </pivotArea>
    </format>
    <format dxfId="18">
      <pivotArea outline="0" collapsedLevelsAreSubtotals="1" fieldPosition="0">
        <references count="1">
          <reference field="4294967294" count="4" selected="0">
            <x v="1"/>
            <x v="2"/>
            <x v="3"/>
            <x v="4"/>
          </reference>
        </references>
      </pivotArea>
    </format>
  </formats>
  <chartFormats count="24">
    <chartFormat chart="0" format="1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8" count="1" selected="0">
            <x v="11"/>
          </reference>
        </references>
      </pivotArea>
    </chartFormat>
    <chartFormat chart="12" format="2">
      <pivotArea type="data" outline="0" fieldPosition="0">
        <references count="2">
          <reference field="4294967294" count="1" selected="0">
            <x v="0"/>
          </reference>
          <reference field="8" count="1" selected="0">
            <x v="6"/>
          </reference>
        </references>
      </pivotArea>
    </chartFormat>
    <chartFormat chart="12" format="3">
      <pivotArea type="data" outline="0" fieldPosition="0">
        <references count="2">
          <reference field="4294967294" count="1" selected="0">
            <x v="0"/>
          </reference>
          <reference field="8" count="1" selected="0">
            <x v="9"/>
          </reference>
        </references>
      </pivotArea>
    </chartFormat>
    <chartFormat chart="12" format="4">
      <pivotArea type="data" outline="0" fieldPosition="0">
        <references count="2">
          <reference field="4294967294" count="1" selected="0">
            <x v="0"/>
          </reference>
          <reference field="8" count="1" selected="0">
            <x v="3"/>
          </reference>
        </references>
      </pivotArea>
    </chartFormat>
    <chartFormat chart="12" format="5">
      <pivotArea type="data" outline="0" fieldPosition="0">
        <references count="2">
          <reference field="4294967294" count="1" selected="0">
            <x v="0"/>
          </reference>
          <reference field="8" count="1" selected="0">
            <x v="4"/>
          </reference>
        </references>
      </pivotArea>
    </chartFormat>
    <chartFormat chart="12" format="6">
      <pivotArea type="data" outline="0" fieldPosition="0">
        <references count="2">
          <reference field="4294967294" count="1" selected="0">
            <x v="0"/>
          </reference>
          <reference field="8" count="1" selected="0">
            <x v="12"/>
          </reference>
        </references>
      </pivotArea>
    </chartFormat>
    <chartFormat chart="14" format="12" series="1">
      <pivotArea type="data" outline="0" fieldPosition="0">
        <references count="1">
          <reference field="4294967294" count="1" selected="0">
            <x v="0"/>
          </reference>
        </references>
      </pivotArea>
    </chartFormat>
    <chartFormat chart="14" format="19" series="1">
      <pivotArea type="data" outline="0" fieldPosition="0">
        <references count="2">
          <reference field="4294967294" count="1" selected="0">
            <x v="0"/>
          </reference>
          <reference field="8" count="1" selected="0">
            <x v="6"/>
          </reference>
        </references>
      </pivotArea>
    </chartFormat>
    <chartFormat chart="14" format="20" series="1">
      <pivotArea type="data" outline="0" fieldPosition="0">
        <references count="2">
          <reference field="4294967294" count="1" selected="0">
            <x v="0"/>
          </reference>
          <reference field="8" count="1" selected="0">
            <x v="3"/>
          </reference>
        </references>
      </pivotArea>
    </chartFormat>
    <chartFormat chart="14" format="21" series="1">
      <pivotArea type="data" outline="0" fieldPosition="0">
        <references count="2">
          <reference field="4294967294" count="1" selected="0">
            <x v="0"/>
          </reference>
          <reference field="8" count="1" selected="0">
            <x v="8"/>
          </reference>
        </references>
      </pivotArea>
    </chartFormat>
    <chartFormat chart="14" format="22" series="1">
      <pivotArea type="data" outline="0" fieldPosition="0">
        <references count="2">
          <reference field="4294967294" count="1" selected="0">
            <x v="0"/>
          </reference>
          <reference field="8" count="1" selected="0">
            <x v="9"/>
          </reference>
        </references>
      </pivotArea>
    </chartFormat>
    <chartFormat chart="14" format="23" series="1">
      <pivotArea type="data" outline="0" fieldPosition="0">
        <references count="2">
          <reference field="4294967294" count="1" selected="0">
            <x v="0"/>
          </reference>
          <reference field="8" count="1" selected="0">
            <x v="12"/>
          </reference>
        </references>
      </pivotArea>
    </chartFormat>
    <chartFormat chart="14" format="24" series="1">
      <pivotArea type="data" outline="0" fieldPosition="0">
        <references count="2">
          <reference field="4294967294" count="1" selected="0">
            <x v="0"/>
          </reference>
          <reference field="8" count="1" selected="0">
            <x v="4"/>
          </reference>
        </references>
      </pivotArea>
    </chartFormat>
    <chartFormat chart="14" format="25" series="1">
      <pivotArea type="data" outline="0" fieldPosition="0">
        <references count="2">
          <reference field="4294967294" count="1" selected="0">
            <x v="0"/>
          </reference>
          <reference field="8" count="1" selected="0">
            <x v="0"/>
          </reference>
        </references>
      </pivotArea>
    </chartFormat>
    <chartFormat chart="14" format="26" series="1">
      <pivotArea type="data" outline="0" fieldPosition="0">
        <references count="2">
          <reference field="4294967294" count="1" selected="0">
            <x v="0"/>
          </reference>
          <reference field="8" count="1" selected="0">
            <x v="5"/>
          </reference>
        </references>
      </pivotArea>
    </chartFormat>
    <chartFormat chart="14" format="27" series="1">
      <pivotArea type="data" outline="0" fieldPosition="0">
        <references count="2">
          <reference field="4294967294" count="1" selected="0">
            <x v="0"/>
          </reference>
          <reference field="8" count="1" selected="0">
            <x v="1"/>
          </reference>
        </references>
      </pivotArea>
    </chartFormat>
    <chartFormat chart="14" format="28" series="1">
      <pivotArea type="data" outline="0" fieldPosition="0">
        <references count="2">
          <reference field="4294967294" count="1" selected="0">
            <x v="0"/>
          </reference>
          <reference field="8" count="1" selected="0">
            <x v="2"/>
          </reference>
        </references>
      </pivotArea>
    </chartFormat>
    <chartFormat chart="14" format="29" series="1">
      <pivotArea type="data" outline="0" fieldPosition="0">
        <references count="2">
          <reference field="4294967294" count="1" selected="0">
            <x v="0"/>
          </reference>
          <reference field="8" count="1" selected="0">
            <x v="7"/>
          </reference>
        </references>
      </pivotArea>
    </chartFormat>
    <chartFormat chart="14" format="30" series="1">
      <pivotArea type="data" outline="0" fieldPosition="0">
        <references count="2">
          <reference field="4294967294" count="1" selected="0">
            <x v="0"/>
          </reference>
          <reference field="8" count="1" selected="0">
            <x v="10"/>
          </reference>
        </references>
      </pivotArea>
    </chartFormat>
    <chartFormat chart="14" format="64" series="1">
      <pivotArea type="data" outline="0" fieldPosition="0">
        <references count="2">
          <reference field="4294967294" count="1" selected="0">
            <x v="0"/>
          </reference>
          <reference field="8" count="1" selected="0">
            <x v="11"/>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Month" xr10:uid="{FEA30878-E0E6-425D-89EA-7EE80EBD6B76}" sourceName="InvoiceMonth">
  <pivotTables>
    <pivotTable tabId="5" name="PivotTable5"/>
    <pivotTable tabId="7" name="PivotTable3"/>
    <pivotTable tabId="5" name="PivotTable1"/>
    <pivotTable tabId="5" name="PivotTable2"/>
    <pivotTable tabId="5" name="PivotTable6"/>
    <pivotTable tabId="5" name="PivotTable8"/>
    <pivotTable tabId="6" name="PivotTable4"/>
  </pivotTables>
  <data>
    <tabular pivotCacheId="442381059">
      <items count="12">
        <i x="5" s="1"/>
        <i x="9" s="1"/>
        <i x="6" s="1"/>
        <i x="8" s="1"/>
        <i x="0" s="1"/>
        <i x="11" s="1"/>
        <i x="2" s="1"/>
        <i x="10" s="1"/>
        <i x="3" s="1"/>
        <i x="4"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67D4989-D39A-424D-BD7D-4C9B4D85762D}" sourceName="Country">
  <pivotTables>
    <pivotTable tabId="5" name="PivotTable5"/>
    <pivotTable tabId="7" name="PivotTable3"/>
    <pivotTable tabId="5" name="PivotTable1"/>
    <pivotTable tabId="5" name="PivotTable2"/>
    <pivotTable tabId="5" name="PivotTable6"/>
    <pivotTable tabId="5" name="PivotTable8"/>
    <pivotTable tabId="6" name="PivotTable4"/>
  </pivotTables>
  <data>
    <tabular pivotCacheId="442381059">
      <items count="13">
        <i x="6" s="1"/>
        <i x="1" s="1"/>
        <i x="10" s="1"/>
        <i x="9" s="1"/>
        <i x="7" s="1"/>
        <i x="11" s="1"/>
        <i x="2" s="1"/>
        <i x="4" s="1"/>
        <i x="5" s="1"/>
        <i x="3" s="1"/>
        <i x="12" s="1"/>
        <i x="0"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EC37ECE9-33F2-42B5-8E63-A205DB524D6B}" sourceName="Source">
  <pivotTables>
    <pivotTable tabId="5" name="PivotTable5"/>
    <pivotTable tabId="7" name="PivotTable3"/>
    <pivotTable tabId="5" name="PivotTable1"/>
    <pivotTable tabId="5" name="PivotTable2"/>
    <pivotTable tabId="5" name="PivotTable6"/>
    <pivotTable tabId="5" name="PivotTable8"/>
    <pivotTable tabId="6" name="PivotTable4"/>
  </pivotTables>
  <data>
    <tabular pivotCacheId="442381059">
      <items count="7">
        <i x="5" s="1"/>
        <i x="6" s="1"/>
        <i x="1" s="1"/>
        <i x="2"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Month" xr10:uid="{F208A33D-F7D3-4A1F-AAF5-E0B317937E62}" cache="Slicer_InvoiceMonth" caption="InvoiceMonth" style="SlicerStyleLight6" rowHeight="225425"/>
  <slicer name="Country" xr10:uid="{74D6C7CB-F86F-4E5A-B84F-7AE5926EA93F}" cache="Slicer_Country" caption="Country" style="SlicerStyleOther1" rowHeight="225425"/>
  <slicer name="Source" xr10:uid="{59D49C46-0FF1-444D-BD9F-21974B8DFAA2}" cache="Slicer_Source" caption="Source" style="SlicerStyleDark6"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D8C802-0911-43AA-937E-489BB9E7B7C1}" name="Table2" displayName="Table2" ref="A1:O199" totalsRowShown="0" headerRowDxfId="32">
  <autoFilter ref="A1:O199" xr:uid="{C7D8C802-0911-43AA-937E-489BB9E7B7C1}"/>
  <tableColumns count="15">
    <tableColumn id="1" xr3:uid="{BCEB0AA0-68E2-4CBE-9F2C-A42A3F9D0A11}" name="InvoiceNo" dataDxfId="31"/>
    <tableColumn id="2" xr3:uid="{5B96F5C4-5702-4BA7-BB7E-A581D169D49E}" name="StockCode" dataDxfId="30"/>
    <tableColumn id="3" xr3:uid="{74F9E6CB-2248-40F9-AEC8-3F7E9F8275C8}" name="Description" dataDxfId="29"/>
    <tableColumn id="4" xr3:uid="{73619C94-0F11-4C6E-B990-447A002F1188}" name="Quantity" dataDxfId="28"/>
    <tableColumn id="5" xr3:uid="{E1BE7C4E-73A7-4E39-82F5-E0509EBA0CAD}" name="InvoiceDate" dataDxfId="27"/>
    <tableColumn id="6" xr3:uid="{7B375837-CC21-4003-B418-AEA69D25AE98}" name="InvoiceMonth" dataDxfId="21"/>
    <tableColumn id="7" xr3:uid="{EE962D05-DC17-4FDA-A9DC-199558C95831}" name="UnitPrice" dataDxfId="19"/>
    <tableColumn id="8" xr3:uid="{9963D7F2-5D81-46D6-A3B3-EFDF05F4783F}" name="CustomerID" dataDxfId="20"/>
    <tableColumn id="9" xr3:uid="{850CE8CF-848F-42C0-A29E-E89ABF1DFADE}" name="Country" dataDxfId="26"/>
    <tableColumn id="10" xr3:uid="{61F57C8B-2E1A-4B36-8EBA-B6CD4B3E84D7}" name="CustomerDate" dataDxfId="25"/>
    <tableColumn id="11" xr3:uid="{487F9EFB-8131-48D2-808E-A72019678B73}" name="Source" dataDxfId="24"/>
    <tableColumn id="12" xr3:uid="{7DDD0676-33CE-45BA-8AD3-C36D1A20F92B}" name="InvoiceNo 2">
      <calculatedColumnFormula>RIGHT(A2,6)</calculatedColumnFormula>
    </tableColumn>
    <tableColumn id="13" xr3:uid="{0239A072-F92F-4C80-834C-BBEAD40BC352}" name="StockCode 2">
      <calculatedColumnFormula>LEFT(B2,5)</calculatedColumnFormula>
    </tableColumn>
    <tableColumn id="14" xr3:uid="{B206B4F7-3096-4010-A2A9-F375E0DA7983}" name="Average Price" dataDxfId="23">
      <calculatedColumnFormula>AVERAGE($G$2:G199)</calculatedColumnFormula>
    </tableColumn>
    <tableColumn id="15" xr3:uid="{5D7C3647-192E-4A53-B0A5-DF0C2BBE4FD5}" name="Sampel" dataDxfId="22">
      <calculatedColumnFormula>G2-N2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Date" xr10:uid="{BFA3DC8C-87C6-4A65-987B-E06F688ED1E1}" sourceName="InvoiceDate">
  <pivotTables>
    <pivotTable tabId="5" name="PivotTable5"/>
    <pivotTable tabId="7" name="PivotTable3"/>
    <pivotTable tabId="5" name="PivotTable1"/>
    <pivotTable tabId="5" name="PivotTable2"/>
    <pivotTable tabId="5" name="PivotTable6"/>
    <pivotTable tabId="5" name="PivotTable8"/>
    <pivotTable tabId="6" name="PivotTable4"/>
  </pivotTables>
  <state minimalRefreshVersion="6" lastRefreshVersion="6" pivotCacheId="442381059" filterType="unknown">
    <bounds startDate="2011-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Date" xr10:uid="{273290F0-2D43-47E0-970C-E155BA8C6C67}" cache="NativeTimeline_InvoiceDate" caption="InvoiceDate" level="2" selectionLevel="2" scrollPosition="2011-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59B0-1562-4707-9C98-E2A290DE41FC}">
  <dimension ref="A3:AG35"/>
  <sheetViews>
    <sheetView workbookViewId="0">
      <selection activeCell="C44" sqref="C44"/>
    </sheetView>
  </sheetViews>
  <sheetFormatPr defaultRowHeight="12.75"/>
  <cols>
    <col min="1" max="1" width="13.85546875" bestFit="1" customWidth="1"/>
    <col min="2" max="2" width="19" bestFit="1" customWidth="1"/>
    <col min="3" max="3" width="17.7109375" bestFit="1" customWidth="1"/>
    <col min="4" max="4" width="13.85546875" bestFit="1" customWidth="1"/>
    <col min="5" max="5" width="16.42578125" bestFit="1" customWidth="1"/>
    <col min="6" max="6" width="17" bestFit="1" customWidth="1"/>
    <col min="7" max="7" width="19" bestFit="1" customWidth="1"/>
    <col min="8" max="8" width="16.42578125" bestFit="1" customWidth="1"/>
    <col min="9" max="9" width="11.42578125" bestFit="1" customWidth="1"/>
    <col min="10" max="10" width="9" bestFit="1" customWidth="1"/>
    <col min="11" max="11" width="12.5703125" bestFit="1" customWidth="1"/>
    <col min="12" max="12" width="11.5703125" bestFit="1" customWidth="1"/>
    <col min="13" max="13" width="11.7109375" bestFit="1" customWidth="1"/>
    <col min="14" max="14" width="11" bestFit="1" customWidth="1"/>
    <col min="15" max="15" width="8.140625" bestFit="1" customWidth="1"/>
    <col min="16" max="16" width="10.28515625" bestFit="1" customWidth="1"/>
    <col min="17" max="17" width="16.42578125" bestFit="1" customWidth="1"/>
    <col min="18" max="18" width="17" bestFit="1" customWidth="1"/>
    <col min="19" max="19" width="9.28515625" bestFit="1" customWidth="1"/>
    <col min="20" max="20" width="6.7109375" bestFit="1" customWidth="1"/>
    <col min="21" max="21" width="11.85546875" bestFit="1" customWidth="1"/>
    <col min="22" max="22" width="11.7109375" bestFit="1" customWidth="1"/>
    <col min="23" max="23" width="5.7109375" bestFit="1" customWidth="1"/>
    <col min="24" max="24" width="7.85546875" bestFit="1" customWidth="1"/>
    <col min="25" max="25" width="16.42578125" bestFit="1" customWidth="1"/>
    <col min="26" max="26" width="17" bestFit="1" customWidth="1"/>
    <col min="27" max="27" width="8.5703125" bestFit="1" customWidth="1"/>
    <col min="28" max="28" width="15.5703125" bestFit="1" customWidth="1"/>
    <col min="29" max="29" width="7.5703125" bestFit="1" customWidth="1"/>
    <col min="30" max="30" width="20.42578125" bestFit="1" customWidth="1"/>
    <col min="31" max="31" width="11.7109375" bestFit="1" customWidth="1"/>
    <col min="32" max="32" width="15.7109375" bestFit="1" customWidth="1"/>
    <col min="33" max="33" width="19" bestFit="1" customWidth="1"/>
    <col min="34" max="34" width="10" customWidth="1"/>
    <col min="35" max="35" width="8.140625" customWidth="1"/>
    <col min="36" max="36" width="9.28515625" customWidth="1"/>
    <col min="37" max="37" width="7.85546875" customWidth="1"/>
    <col min="38" max="38" width="8.140625" customWidth="1"/>
    <col min="39" max="39" width="5.7109375" bestFit="1" customWidth="1"/>
    <col min="40" max="40" width="7.85546875" bestFit="1" customWidth="1"/>
    <col min="41" max="41" width="9" bestFit="1" customWidth="1"/>
    <col min="42" max="42" width="7.28515625" bestFit="1" customWidth="1"/>
    <col min="43" max="43" width="8.5703125" bestFit="1" customWidth="1"/>
    <col min="44" max="44" width="15.5703125" bestFit="1" customWidth="1"/>
    <col min="45" max="45" width="7.5703125" bestFit="1" customWidth="1"/>
    <col min="46" max="46" width="20.42578125" bestFit="1" customWidth="1"/>
    <col min="47" max="47" width="11.7109375" bestFit="1" customWidth="1"/>
    <col min="48" max="48" width="9.28515625" bestFit="1" customWidth="1"/>
    <col min="49" max="49" width="5.7109375" bestFit="1" customWidth="1"/>
    <col min="50" max="50" width="7.5703125" bestFit="1" customWidth="1"/>
    <col min="51" max="51" width="12.28515625" bestFit="1" customWidth="1"/>
    <col min="52" max="52" width="15.7109375" bestFit="1" customWidth="1"/>
    <col min="53" max="53" width="5.7109375" bestFit="1" customWidth="1"/>
    <col min="54" max="54" width="16.28515625" bestFit="1" customWidth="1"/>
    <col min="55" max="55" width="15.7109375" bestFit="1" customWidth="1"/>
    <col min="56" max="56" width="13.42578125" bestFit="1" customWidth="1"/>
    <col min="57" max="57" width="15.7109375" bestFit="1" customWidth="1"/>
    <col min="58" max="58" width="15.5703125" bestFit="1" customWidth="1"/>
    <col min="59" max="59" width="15.7109375" bestFit="1" customWidth="1"/>
    <col min="60" max="61" width="5.7109375" bestFit="1" customWidth="1"/>
    <col min="62" max="62" width="9.28515625" bestFit="1" customWidth="1"/>
    <col min="63" max="63" width="15.5703125" bestFit="1" customWidth="1"/>
    <col min="64" max="64" width="11.7109375" bestFit="1" customWidth="1"/>
    <col min="65" max="66" width="6" bestFit="1" customWidth="1"/>
    <col min="67" max="67" width="6.7109375" bestFit="1" customWidth="1"/>
    <col min="68" max="79" width="6" bestFit="1" customWidth="1"/>
    <col min="80" max="80" width="6.7109375" bestFit="1" customWidth="1"/>
    <col min="81" max="85" width="6" bestFit="1" customWidth="1"/>
    <col min="86" max="86" width="6.7109375" bestFit="1" customWidth="1"/>
    <col min="87" max="107" width="6" bestFit="1" customWidth="1"/>
    <col min="108" max="108" width="6.7109375" bestFit="1" customWidth="1"/>
    <col min="109" max="114" width="6" bestFit="1" customWidth="1"/>
    <col min="115" max="115" width="6.7109375" bestFit="1" customWidth="1"/>
    <col min="116" max="133" width="6" bestFit="1" customWidth="1"/>
    <col min="134" max="134" width="6.7109375" bestFit="1" customWidth="1"/>
    <col min="135" max="152" width="6" bestFit="1" customWidth="1"/>
    <col min="153" max="153" width="6.7109375" bestFit="1" customWidth="1"/>
    <col min="154" max="159" width="6" bestFit="1" customWidth="1"/>
    <col min="160" max="160" width="6.7109375" bestFit="1" customWidth="1"/>
    <col min="161" max="172" width="6" bestFit="1" customWidth="1"/>
    <col min="173" max="173" width="11.7109375" bestFit="1" customWidth="1"/>
  </cols>
  <sheetData>
    <row r="3" spans="1:33">
      <c r="A3" s="10" t="s">
        <v>243</v>
      </c>
      <c r="B3" t="s">
        <v>244</v>
      </c>
      <c r="D3" s="10" t="s">
        <v>243</v>
      </c>
      <c r="E3" t="s">
        <v>244</v>
      </c>
      <c r="H3" s="10" t="s">
        <v>244</v>
      </c>
      <c r="I3" s="10" t="s">
        <v>250</v>
      </c>
      <c r="Y3" s="10" t="s">
        <v>244</v>
      </c>
      <c r="Z3" s="10" t="s">
        <v>250</v>
      </c>
    </row>
    <row r="4" spans="1:33">
      <c r="A4" s="11" t="s">
        <v>41</v>
      </c>
      <c r="B4" s="12">
        <v>38.709999999999994</v>
      </c>
      <c r="D4" s="11" t="s">
        <v>13</v>
      </c>
      <c r="E4" s="12">
        <v>478.60999999999979</v>
      </c>
      <c r="H4" s="10" t="s">
        <v>243</v>
      </c>
      <c r="I4" t="s">
        <v>13</v>
      </c>
      <c r="J4" t="s">
        <v>23</v>
      </c>
      <c r="K4" t="s">
        <v>142</v>
      </c>
      <c r="L4" t="s">
        <v>78</v>
      </c>
      <c r="M4" t="s">
        <v>47</v>
      </c>
      <c r="N4" t="s">
        <v>125</v>
      </c>
      <c r="O4" t="s">
        <v>103</v>
      </c>
      <c r="P4" t="s">
        <v>88</v>
      </c>
      <c r="Q4" t="s">
        <v>192</v>
      </c>
      <c r="R4" t="s">
        <v>17</v>
      </c>
      <c r="S4" t="s">
        <v>150</v>
      </c>
      <c r="T4" t="s">
        <v>65</v>
      </c>
      <c r="U4" t="s">
        <v>208</v>
      </c>
      <c r="V4" t="s">
        <v>242</v>
      </c>
      <c r="Y4" s="10" t="s">
        <v>243</v>
      </c>
      <c r="Z4" t="s">
        <v>20</v>
      </c>
      <c r="AA4" t="s">
        <v>31</v>
      </c>
      <c r="AB4" t="s">
        <v>29</v>
      </c>
      <c r="AC4" t="s">
        <v>18</v>
      </c>
      <c r="AD4" t="s">
        <v>14</v>
      </c>
      <c r="AE4" t="s">
        <v>26</v>
      </c>
      <c r="AF4" t="s">
        <v>24</v>
      </c>
      <c r="AG4" t="s">
        <v>242</v>
      </c>
    </row>
    <row r="5" spans="1:33">
      <c r="A5" s="11" t="s">
        <v>59</v>
      </c>
      <c r="B5" s="12">
        <v>31.68</v>
      </c>
      <c r="D5" s="11" t="s">
        <v>23</v>
      </c>
      <c r="E5" s="12">
        <v>33.17</v>
      </c>
      <c r="H5" s="11" t="s">
        <v>41</v>
      </c>
      <c r="I5" s="12">
        <v>30.419999999999998</v>
      </c>
      <c r="J5" s="12">
        <v>3.75</v>
      </c>
      <c r="K5" s="12"/>
      <c r="L5" s="12"/>
      <c r="M5" s="12"/>
      <c r="N5" s="12"/>
      <c r="O5" s="12">
        <v>4.25</v>
      </c>
      <c r="P5" s="12"/>
      <c r="Q5" s="12"/>
      <c r="R5" s="12"/>
      <c r="S5" s="12"/>
      <c r="T5" s="12"/>
      <c r="U5" s="12">
        <v>0.28999999999999998</v>
      </c>
      <c r="V5" s="12">
        <v>38.709999999999994</v>
      </c>
      <c r="Y5" s="11" t="s">
        <v>41</v>
      </c>
      <c r="Z5" s="12">
        <v>5.83</v>
      </c>
      <c r="AA5" s="12"/>
      <c r="AB5" s="12"/>
      <c r="AC5" s="12">
        <v>14.489999999999998</v>
      </c>
      <c r="AD5" s="12">
        <v>10.15</v>
      </c>
      <c r="AE5" s="12">
        <v>6.55</v>
      </c>
      <c r="AF5" s="12">
        <v>1.69</v>
      </c>
      <c r="AG5" s="12">
        <v>38.709999999999994</v>
      </c>
    </row>
    <row r="6" spans="1:33">
      <c r="A6" s="11" t="s">
        <v>51</v>
      </c>
      <c r="B6" s="12">
        <v>34.42</v>
      </c>
      <c r="D6" s="11" t="s">
        <v>142</v>
      </c>
      <c r="E6" s="12">
        <v>24.95</v>
      </c>
      <c r="H6" s="11" t="s">
        <v>59</v>
      </c>
      <c r="I6" s="12">
        <v>27.11</v>
      </c>
      <c r="J6" s="12">
        <v>4.57</v>
      </c>
      <c r="K6" s="12"/>
      <c r="L6" s="12"/>
      <c r="M6" s="12"/>
      <c r="N6" s="12"/>
      <c r="O6" s="12"/>
      <c r="P6" s="12"/>
      <c r="Q6" s="12"/>
      <c r="R6" s="12"/>
      <c r="S6" s="12"/>
      <c r="T6" s="12"/>
      <c r="U6" s="12"/>
      <c r="V6" s="12">
        <v>31.68</v>
      </c>
      <c r="Y6" s="11" t="s">
        <v>59</v>
      </c>
      <c r="Z6" s="12">
        <v>10.17</v>
      </c>
      <c r="AA6" s="12">
        <v>14.1</v>
      </c>
      <c r="AB6" s="12"/>
      <c r="AC6" s="12"/>
      <c r="AD6" s="12">
        <v>3.12</v>
      </c>
      <c r="AE6" s="12">
        <v>1.25</v>
      </c>
      <c r="AF6" s="12">
        <v>3.04</v>
      </c>
      <c r="AG6" s="12">
        <v>31.68</v>
      </c>
    </row>
    <row r="7" spans="1:33">
      <c r="A7" s="11" t="s">
        <v>57</v>
      </c>
      <c r="B7" s="12">
        <v>59.33</v>
      </c>
      <c r="D7" s="11" t="s">
        <v>78</v>
      </c>
      <c r="E7" s="12">
        <v>15</v>
      </c>
      <c r="H7" s="11" t="s">
        <v>51</v>
      </c>
      <c r="I7" s="12">
        <v>30.17</v>
      </c>
      <c r="J7" s="12"/>
      <c r="K7" s="12"/>
      <c r="L7" s="12"/>
      <c r="M7" s="12"/>
      <c r="N7" s="12"/>
      <c r="O7" s="12"/>
      <c r="P7" s="12">
        <v>4.25</v>
      </c>
      <c r="Q7" s="12"/>
      <c r="R7" s="12"/>
      <c r="S7" s="12"/>
      <c r="T7" s="12"/>
      <c r="U7" s="12"/>
      <c r="V7" s="12">
        <v>34.42</v>
      </c>
      <c r="Y7" s="11" t="s">
        <v>51</v>
      </c>
      <c r="Z7" s="12">
        <v>7.17</v>
      </c>
      <c r="AA7" s="12">
        <v>1.25</v>
      </c>
      <c r="AB7" s="12">
        <v>2.5499999999999998</v>
      </c>
      <c r="AC7" s="12">
        <v>1.25</v>
      </c>
      <c r="AD7" s="12"/>
      <c r="AE7" s="12">
        <v>9.9499999999999993</v>
      </c>
      <c r="AF7" s="12">
        <v>12.25</v>
      </c>
      <c r="AG7" s="12">
        <v>34.42</v>
      </c>
    </row>
    <row r="8" spans="1:33">
      <c r="A8" s="11" t="s">
        <v>12</v>
      </c>
      <c r="B8" s="12">
        <v>127.43000000000004</v>
      </c>
      <c r="D8" s="11" t="s">
        <v>47</v>
      </c>
      <c r="E8" s="12">
        <v>14.24</v>
      </c>
      <c r="H8" s="11" t="s">
        <v>57</v>
      </c>
      <c r="I8" s="12">
        <v>57.540000000000006</v>
      </c>
      <c r="J8" s="12"/>
      <c r="K8" s="12"/>
      <c r="L8" s="12"/>
      <c r="M8" s="12"/>
      <c r="N8" s="12"/>
      <c r="O8" s="12">
        <v>1.79</v>
      </c>
      <c r="P8" s="12"/>
      <c r="Q8" s="12"/>
      <c r="R8" s="12"/>
      <c r="S8" s="12"/>
      <c r="T8" s="12"/>
      <c r="U8" s="12"/>
      <c r="V8" s="12">
        <v>59.330000000000005</v>
      </c>
      <c r="Y8" s="11" t="s">
        <v>57</v>
      </c>
      <c r="Z8" s="12">
        <v>3.79</v>
      </c>
      <c r="AA8" s="12">
        <v>5.9</v>
      </c>
      <c r="AB8" s="12">
        <v>19.149999999999999</v>
      </c>
      <c r="AC8" s="12">
        <v>10.050000000000001</v>
      </c>
      <c r="AD8" s="12">
        <v>4.1999999999999993</v>
      </c>
      <c r="AE8" s="12">
        <v>8.5</v>
      </c>
      <c r="AF8" s="12">
        <v>7.74</v>
      </c>
      <c r="AG8" s="12">
        <v>59.329999999999991</v>
      </c>
    </row>
    <row r="9" spans="1:33">
      <c r="A9" s="11" t="s">
        <v>69</v>
      </c>
      <c r="B9" s="12">
        <v>52.079999999999991</v>
      </c>
      <c r="D9" s="11" t="s">
        <v>125</v>
      </c>
      <c r="E9" s="12">
        <v>6.78</v>
      </c>
      <c r="H9" s="11" t="s">
        <v>12</v>
      </c>
      <c r="I9" s="12">
        <v>105.86000000000004</v>
      </c>
      <c r="J9" s="12"/>
      <c r="K9" s="12">
        <v>16.95</v>
      </c>
      <c r="L9" s="12"/>
      <c r="M9" s="12"/>
      <c r="N9" s="12"/>
      <c r="O9" s="12"/>
      <c r="P9" s="12"/>
      <c r="Q9" s="12">
        <v>2.5499999999999998</v>
      </c>
      <c r="R9" s="12">
        <v>0.42</v>
      </c>
      <c r="S9" s="12">
        <v>1.65</v>
      </c>
      <c r="T9" s="12"/>
      <c r="U9" s="12"/>
      <c r="V9" s="12">
        <v>127.43000000000004</v>
      </c>
      <c r="Y9" s="11" t="s">
        <v>12</v>
      </c>
      <c r="Z9" s="12">
        <v>34.910000000000004</v>
      </c>
      <c r="AA9" s="12">
        <v>14.9</v>
      </c>
      <c r="AB9" s="12">
        <v>28.77</v>
      </c>
      <c r="AC9" s="12">
        <v>8.17</v>
      </c>
      <c r="AD9" s="12">
        <v>13.740000000000002</v>
      </c>
      <c r="AE9" s="12">
        <v>8.7200000000000006</v>
      </c>
      <c r="AF9" s="12">
        <v>18.22</v>
      </c>
      <c r="AG9" s="12">
        <v>127.43</v>
      </c>
    </row>
    <row r="10" spans="1:33">
      <c r="A10" s="11" t="s">
        <v>28</v>
      </c>
      <c r="B10" s="12">
        <v>58.36</v>
      </c>
      <c r="D10" s="11" t="s">
        <v>103</v>
      </c>
      <c r="E10" s="12">
        <v>6.04</v>
      </c>
      <c r="H10" s="11" t="s">
        <v>69</v>
      </c>
      <c r="I10" s="12">
        <v>39.329999999999991</v>
      </c>
      <c r="J10" s="12"/>
      <c r="K10" s="12"/>
      <c r="L10" s="12"/>
      <c r="M10" s="12">
        <v>12.75</v>
      </c>
      <c r="N10" s="12"/>
      <c r="O10" s="12"/>
      <c r="P10" s="12"/>
      <c r="Q10" s="12"/>
      <c r="R10" s="12"/>
      <c r="S10" s="12"/>
      <c r="T10" s="12"/>
      <c r="U10" s="12"/>
      <c r="V10" s="12">
        <v>52.079999999999991</v>
      </c>
      <c r="Y10" s="11" t="s">
        <v>69</v>
      </c>
      <c r="Z10" s="12">
        <v>29.65</v>
      </c>
      <c r="AA10" s="12">
        <v>0.39</v>
      </c>
      <c r="AB10" s="12">
        <v>4.55</v>
      </c>
      <c r="AC10" s="12">
        <v>4.24</v>
      </c>
      <c r="AD10" s="12">
        <v>7.5</v>
      </c>
      <c r="AE10" s="12">
        <v>5.75</v>
      </c>
      <c r="AF10" s="12"/>
      <c r="AG10" s="12">
        <v>52.08</v>
      </c>
    </row>
    <row r="11" spans="1:33">
      <c r="A11" s="11" t="s">
        <v>63</v>
      </c>
      <c r="B11" s="12">
        <v>64.33</v>
      </c>
      <c r="D11" s="11" t="s">
        <v>88</v>
      </c>
      <c r="E11" s="12">
        <v>4.25</v>
      </c>
      <c r="H11" s="11" t="s">
        <v>28</v>
      </c>
      <c r="I11" s="12">
        <v>35.22</v>
      </c>
      <c r="J11" s="12">
        <v>5</v>
      </c>
      <c r="K11" s="12"/>
      <c r="L11" s="12">
        <v>15</v>
      </c>
      <c r="M11" s="12">
        <v>1.49</v>
      </c>
      <c r="N11" s="12"/>
      <c r="O11" s="12"/>
      <c r="P11" s="12"/>
      <c r="Q11" s="12"/>
      <c r="R11" s="12">
        <v>1.65</v>
      </c>
      <c r="S11" s="12"/>
      <c r="T11" s="12"/>
      <c r="U11" s="12"/>
      <c r="V11" s="12">
        <v>58.36</v>
      </c>
      <c r="Y11" s="11" t="s">
        <v>28</v>
      </c>
      <c r="Z11" s="12">
        <v>5.24</v>
      </c>
      <c r="AA11" s="12">
        <v>15.25</v>
      </c>
      <c r="AB11" s="12">
        <v>2.1</v>
      </c>
      <c r="AC11" s="12">
        <v>9</v>
      </c>
      <c r="AD11" s="12">
        <v>22.270000000000003</v>
      </c>
      <c r="AE11" s="12">
        <v>3.95</v>
      </c>
      <c r="AF11" s="12">
        <v>0.55000000000000004</v>
      </c>
      <c r="AG11" s="12">
        <v>58.360000000000007</v>
      </c>
    </row>
    <row r="12" spans="1:33">
      <c r="A12" s="11" t="s">
        <v>33</v>
      </c>
      <c r="B12" s="12">
        <v>26.9</v>
      </c>
      <c r="D12" s="11" t="s">
        <v>192</v>
      </c>
      <c r="E12" s="12">
        <v>2.5499999999999998</v>
      </c>
      <c r="H12" s="11" t="s">
        <v>63</v>
      </c>
      <c r="I12" s="12">
        <v>43</v>
      </c>
      <c r="J12" s="12">
        <v>18</v>
      </c>
      <c r="K12" s="12"/>
      <c r="L12" s="12"/>
      <c r="M12" s="12"/>
      <c r="N12" s="12">
        <v>2.08</v>
      </c>
      <c r="O12" s="12"/>
      <c r="P12" s="12"/>
      <c r="Q12" s="12"/>
      <c r="R12" s="12"/>
      <c r="S12" s="12"/>
      <c r="T12" s="12">
        <v>1.25</v>
      </c>
      <c r="U12" s="12"/>
      <c r="V12" s="12">
        <v>64.33</v>
      </c>
      <c r="Y12" s="11" t="s">
        <v>63</v>
      </c>
      <c r="Z12" s="12">
        <v>4.95</v>
      </c>
      <c r="AA12" s="12">
        <v>26.9</v>
      </c>
      <c r="AB12" s="12">
        <v>7.4</v>
      </c>
      <c r="AC12" s="12">
        <v>9.879999999999999</v>
      </c>
      <c r="AD12" s="12">
        <v>1.25</v>
      </c>
      <c r="AE12" s="12">
        <v>4.2</v>
      </c>
      <c r="AF12" s="12">
        <v>9.75</v>
      </c>
      <c r="AG12" s="12">
        <v>64.33</v>
      </c>
    </row>
    <row r="13" spans="1:33">
      <c r="A13" s="11" t="s">
        <v>35</v>
      </c>
      <c r="B13" s="12">
        <v>23.02</v>
      </c>
      <c r="D13" s="11" t="s">
        <v>17</v>
      </c>
      <c r="E13" s="12">
        <v>2.0699999999999998</v>
      </c>
      <c r="H13" s="11" t="s">
        <v>33</v>
      </c>
      <c r="I13" s="12">
        <v>23.15</v>
      </c>
      <c r="J13" s="12"/>
      <c r="K13" s="12">
        <v>3.75</v>
      </c>
      <c r="L13" s="12"/>
      <c r="M13" s="12"/>
      <c r="N13" s="12"/>
      <c r="O13" s="12"/>
      <c r="P13" s="12"/>
      <c r="Q13" s="12"/>
      <c r="R13" s="12"/>
      <c r="S13" s="12"/>
      <c r="T13" s="12"/>
      <c r="U13" s="12"/>
      <c r="V13" s="12">
        <v>26.9</v>
      </c>
      <c r="Y13" s="11" t="s">
        <v>33</v>
      </c>
      <c r="Z13" s="12">
        <v>4.43</v>
      </c>
      <c r="AA13" s="12">
        <v>3.75</v>
      </c>
      <c r="AB13" s="12">
        <v>3.75</v>
      </c>
      <c r="AC13" s="12"/>
      <c r="AD13" s="12">
        <v>9.5</v>
      </c>
      <c r="AE13" s="12">
        <v>0.42</v>
      </c>
      <c r="AF13" s="12">
        <v>5.0500000000000007</v>
      </c>
      <c r="AG13" s="12">
        <v>26.900000000000002</v>
      </c>
    </row>
    <row r="14" spans="1:33">
      <c r="A14" s="11" t="s">
        <v>54</v>
      </c>
      <c r="B14" s="12">
        <v>27.15</v>
      </c>
      <c r="D14" s="11" t="s">
        <v>150</v>
      </c>
      <c r="E14" s="12">
        <v>1.65</v>
      </c>
      <c r="H14" s="11" t="s">
        <v>35</v>
      </c>
      <c r="I14" s="12">
        <v>23.02</v>
      </c>
      <c r="J14" s="12"/>
      <c r="K14" s="12"/>
      <c r="L14" s="12"/>
      <c r="M14" s="12"/>
      <c r="N14" s="12"/>
      <c r="O14" s="12"/>
      <c r="P14" s="12"/>
      <c r="Q14" s="12"/>
      <c r="R14" s="12"/>
      <c r="S14" s="12"/>
      <c r="T14" s="12"/>
      <c r="U14" s="12"/>
      <c r="V14" s="12">
        <v>23.02</v>
      </c>
      <c r="Y14" s="11" t="s">
        <v>35</v>
      </c>
      <c r="Z14" s="12">
        <v>11.629999999999999</v>
      </c>
      <c r="AA14" s="12">
        <v>9.6999999999999993</v>
      </c>
      <c r="AB14" s="12"/>
      <c r="AC14" s="12">
        <v>1.69</v>
      </c>
      <c r="AD14" s="12"/>
      <c r="AE14" s="12"/>
      <c r="AF14" s="12"/>
      <c r="AG14" s="12">
        <v>23.019999999999996</v>
      </c>
    </row>
    <row r="15" spans="1:33">
      <c r="A15" s="11" t="s">
        <v>22</v>
      </c>
      <c r="B15" s="12">
        <v>47.44</v>
      </c>
      <c r="D15" s="11" t="s">
        <v>65</v>
      </c>
      <c r="E15" s="12">
        <v>1.25</v>
      </c>
      <c r="H15" s="11" t="s">
        <v>54</v>
      </c>
      <c r="I15" s="12">
        <v>27.15</v>
      </c>
      <c r="J15" s="12"/>
      <c r="K15" s="12"/>
      <c r="L15" s="12"/>
      <c r="M15" s="12"/>
      <c r="N15" s="12"/>
      <c r="O15" s="12"/>
      <c r="P15" s="12"/>
      <c r="Q15" s="12"/>
      <c r="R15" s="12"/>
      <c r="S15" s="12"/>
      <c r="T15" s="12"/>
      <c r="U15" s="12"/>
      <c r="V15" s="12">
        <v>27.15</v>
      </c>
      <c r="Y15" s="11" t="s">
        <v>54</v>
      </c>
      <c r="Z15" s="12">
        <v>2.08</v>
      </c>
      <c r="AA15" s="12">
        <v>1.25</v>
      </c>
      <c r="AB15" s="12">
        <v>7.14</v>
      </c>
      <c r="AC15" s="12">
        <v>1.67</v>
      </c>
      <c r="AD15" s="12">
        <v>1.95</v>
      </c>
      <c r="AE15" s="12">
        <v>8.91</v>
      </c>
      <c r="AF15" s="12">
        <v>4.1500000000000004</v>
      </c>
      <c r="AG15" s="12">
        <v>27.15</v>
      </c>
    </row>
    <row r="16" spans="1:33">
      <c r="A16" s="11" t="s">
        <v>242</v>
      </c>
      <c r="B16" s="12">
        <v>590.84999999999991</v>
      </c>
      <c r="D16" s="11" t="s">
        <v>208</v>
      </c>
      <c r="E16" s="12">
        <v>0.28999999999999998</v>
      </c>
      <c r="H16" s="11" t="s">
        <v>22</v>
      </c>
      <c r="I16" s="12">
        <v>36.64</v>
      </c>
      <c r="J16" s="12">
        <v>1.85</v>
      </c>
      <c r="K16" s="12">
        <v>4.25</v>
      </c>
      <c r="L16" s="12"/>
      <c r="M16" s="12"/>
      <c r="N16" s="12">
        <v>4.7</v>
      </c>
      <c r="O16" s="12"/>
      <c r="P16" s="12"/>
      <c r="Q16" s="12"/>
      <c r="R16" s="12"/>
      <c r="S16" s="12"/>
      <c r="T16" s="12"/>
      <c r="U16" s="12"/>
      <c r="V16" s="12">
        <v>47.440000000000005</v>
      </c>
      <c r="Y16" s="11" t="s">
        <v>22</v>
      </c>
      <c r="Z16" s="12">
        <v>9.4499999999999993</v>
      </c>
      <c r="AA16" s="12">
        <v>0.28999999999999998</v>
      </c>
      <c r="AB16" s="12">
        <v>4.1500000000000004</v>
      </c>
      <c r="AC16" s="12">
        <v>15.7</v>
      </c>
      <c r="AD16" s="12"/>
      <c r="AE16" s="12">
        <v>14.75</v>
      </c>
      <c r="AF16" s="12">
        <v>3.1</v>
      </c>
      <c r="AG16" s="12">
        <v>47.440000000000005</v>
      </c>
    </row>
    <row r="17" spans="1:33">
      <c r="D17" s="11" t="s">
        <v>242</v>
      </c>
      <c r="E17" s="12">
        <v>590.8499999999998</v>
      </c>
      <c r="H17" s="11" t="s">
        <v>242</v>
      </c>
      <c r="I17" s="12">
        <v>478.61</v>
      </c>
      <c r="J17" s="12">
        <v>33.17</v>
      </c>
      <c r="K17" s="12">
        <v>24.95</v>
      </c>
      <c r="L17" s="12">
        <v>15</v>
      </c>
      <c r="M17" s="12">
        <v>14.24</v>
      </c>
      <c r="N17" s="12">
        <v>6.78</v>
      </c>
      <c r="O17" s="12">
        <v>6.04</v>
      </c>
      <c r="P17" s="12">
        <v>4.25</v>
      </c>
      <c r="Q17" s="12">
        <v>2.5499999999999998</v>
      </c>
      <c r="R17" s="12">
        <v>2.0699999999999998</v>
      </c>
      <c r="S17" s="12">
        <v>1.65</v>
      </c>
      <c r="T17" s="12">
        <v>1.25</v>
      </c>
      <c r="U17" s="12">
        <v>0.28999999999999998</v>
      </c>
      <c r="V17" s="12">
        <v>590.85</v>
      </c>
      <c r="Y17" s="11" t="s">
        <v>242</v>
      </c>
      <c r="Z17" s="12">
        <v>129.30000000000001</v>
      </c>
      <c r="AA17" s="12">
        <v>93.68</v>
      </c>
      <c r="AB17" s="12">
        <v>79.56</v>
      </c>
      <c r="AC17" s="12">
        <v>76.14</v>
      </c>
      <c r="AD17" s="12">
        <v>73.680000000000007</v>
      </c>
      <c r="AE17" s="12">
        <v>72.95</v>
      </c>
      <c r="AF17" s="12">
        <v>65.539999999999992</v>
      </c>
      <c r="AG17" s="12">
        <v>590.85</v>
      </c>
    </row>
    <row r="21" spans="1:33">
      <c r="A21" s="10" t="s">
        <v>243</v>
      </c>
      <c r="B21" t="s">
        <v>249</v>
      </c>
    </row>
    <row r="22" spans="1:33">
      <c r="A22" s="11" t="s">
        <v>13</v>
      </c>
      <c r="B22" s="19">
        <v>173</v>
      </c>
    </row>
    <row r="23" spans="1:33">
      <c r="A23" s="11" t="s">
        <v>23</v>
      </c>
      <c r="B23" s="19">
        <v>7</v>
      </c>
    </row>
    <row r="24" spans="1:33">
      <c r="A24" s="11" t="s">
        <v>142</v>
      </c>
      <c r="B24" s="19">
        <v>3</v>
      </c>
    </row>
    <row r="25" spans="1:33">
      <c r="A25" s="11" t="s">
        <v>125</v>
      </c>
      <c r="B25" s="19">
        <v>3</v>
      </c>
    </row>
    <row r="26" spans="1:33">
      <c r="A26" s="11" t="s">
        <v>103</v>
      </c>
      <c r="B26" s="19">
        <v>2</v>
      </c>
    </row>
    <row r="27" spans="1:33">
      <c r="A27" s="11" t="s">
        <v>47</v>
      </c>
      <c r="B27" s="19">
        <v>2</v>
      </c>
    </row>
    <row r="28" spans="1:33">
      <c r="A28" s="11" t="s">
        <v>17</v>
      </c>
      <c r="B28" s="19">
        <v>2</v>
      </c>
    </row>
    <row r="29" spans="1:33">
      <c r="A29" s="11" t="s">
        <v>192</v>
      </c>
      <c r="B29" s="19">
        <v>1</v>
      </c>
    </row>
    <row r="30" spans="1:33">
      <c r="A30" s="11" t="s">
        <v>208</v>
      </c>
      <c r="B30" s="19">
        <v>1</v>
      </c>
    </row>
    <row r="31" spans="1:33">
      <c r="A31" s="11" t="s">
        <v>78</v>
      </c>
      <c r="B31" s="19">
        <v>1</v>
      </c>
    </row>
    <row r="32" spans="1:33">
      <c r="A32" s="11" t="s">
        <v>150</v>
      </c>
      <c r="B32" s="19">
        <v>1</v>
      </c>
    </row>
    <row r="33" spans="1:2">
      <c r="A33" s="11" t="s">
        <v>88</v>
      </c>
      <c r="B33" s="19">
        <v>1</v>
      </c>
    </row>
    <row r="34" spans="1:2">
      <c r="A34" s="11" t="s">
        <v>65</v>
      </c>
      <c r="B34" s="19">
        <v>1</v>
      </c>
    </row>
    <row r="35" spans="1:2">
      <c r="A35" s="11" t="s">
        <v>242</v>
      </c>
      <c r="B35" s="19">
        <v>198</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6595-8600-4DC8-82C7-E869A12BF44D}">
  <dimension ref="I2:U21"/>
  <sheetViews>
    <sheetView workbookViewId="0">
      <selection activeCell="C44" sqref="C44"/>
    </sheetView>
  </sheetViews>
  <sheetFormatPr defaultRowHeight="12.75"/>
  <cols>
    <col min="2" max="2" width="19" bestFit="1" customWidth="1"/>
    <col min="3" max="3" width="9" customWidth="1"/>
    <col min="9" max="9" width="19" bestFit="1" customWidth="1"/>
    <col min="10" max="10" width="7.42578125" bestFit="1" customWidth="1"/>
    <col min="11" max="11" width="8.28515625" bestFit="1" customWidth="1"/>
    <col min="12" max="12" width="6.140625" bestFit="1" customWidth="1"/>
    <col min="13" max="13" width="4.7109375" bestFit="1" customWidth="1"/>
    <col min="14" max="14" width="5" bestFit="1" customWidth="1"/>
    <col min="15" max="15" width="4.85546875" bestFit="1" customWidth="1"/>
    <col min="16" max="16" width="4.28515625" bestFit="1" customWidth="1"/>
    <col min="17" max="17" width="6.85546875" bestFit="1" customWidth="1"/>
    <col min="18" max="18" width="10" bestFit="1" customWidth="1"/>
    <col min="19" max="19" width="7.5703125" bestFit="1" customWidth="1"/>
    <col min="20" max="20" width="9.140625" bestFit="1" customWidth="1"/>
    <col min="21" max="21" width="9.42578125" bestFit="1" customWidth="1"/>
    <col min="22" max="22" width="10.5703125" bestFit="1" customWidth="1"/>
  </cols>
  <sheetData>
    <row r="2" spans="9:21">
      <c r="I2" s="10" t="s">
        <v>244</v>
      </c>
    </row>
    <row r="3" spans="9:21">
      <c r="J3" t="s">
        <v>41</v>
      </c>
      <c r="K3" t="s">
        <v>59</v>
      </c>
      <c r="L3" t="s">
        <v>51</v>
      </c>
      <c r="M3" t="s">
        <v>57</v>
      </c>
      <c r="N3" t="s">
        <v>12</v>
      </c>
      <c r="O3" t="s">
        <v>69</v>
      </c>
      <c r="P3" t="s">
        <v>28</v>
      </c>
      <c r="Q3" t="s">
        <v>63</v>
      </c>
      <c r="R3" t="s">
        <v>33</v>
      </c>
      <c r="S3" t="s">
        <v>35</v>
      </c>
      <c r="T3" t="s">
        <v>54</v>
      </c>
      <c r="U3" t="s">
        <v>22</v>
      </c>
    </row>
    <row r="4" spans="9:21">
      <c r="I4" s="11" t="s">
        <v>13</v>
      </c>
      <c r="J4" s="20">
        <v>30.419999999999998</v>
      </c>
      <c r="K4" s="20">
        <v>27.11</v>
      </c>
      <c r="L4" s="20">
        <v>30.17</v>
      </c>
      <c r="M4" s="20">
        <v>57.540000000000006</v>
      </c>
      <c r="N4" s="20">
        <v>105.86000000000004</v>
      </c>
      <c r="O4" s="20">
        <v>39.329999999999991</v>
      </c>
      <c r="P4" s="20">
        <v>35.22</v>
      </c>
      <c r="Q4" s="20">
        <v>43</v>
      </c>
      <c r="R4" s="20">
        <v>23.15</v>
      </c>
      <c r="S4" s="20">
        <v>23.02</v>
      </c>
      <c r="T4" s="20">
        <v>27.15</v>
      </c>
      <c r="U4" s="20">
        <v>36.64</v>
      </c>
    </row>
    <row r="5" spans="9:21">
      <c r="I5" s="11" t="s">
        <v>23</v>
      </c>
      <c r="J5" s="20">
        <v>3.75</v>
      </c>
      <c r="K5" s="20">
        <v>4.57</v>
      </c>
      <c r="L5" s="20"/>
      <c r="M5" s="20"/>
      <c r="N5" s="20"/>
      <c r="O5" s="20"/>
      <c r="P5" s="20">
        <v>5</v>
      </c>
      <c r="Q5" s="20">
        <v>18</v>
      </c>
      <c r="R5" s="20"/>
      <c r="S5" s="20"/>
      <c r="T5" s="20"/>
      <c r="U5" s="20">
        <v>1.85</v>
      </c>
    </row>
    <row r="6" spans="9:21">
      <c r="I6" s="11" t="s">
        <v>142</v>
      </c>
      <c r="J6" s="20"/>
      <c r="K6" s="20"/>
      <c r="L6" s="20"/>
      <c r="M6" s="20"/>
      <c r="N6" s="20">
        <v>16.95</v>
      </c>
      <c r="O6" s="20"/>
      <c r="P6" s="20"/>
      <c r="Q6" s="20"/>
      <c r="R6" s="20">
        <v>3.75</v>
      </c>
      <c r="S6" s="20"/>
      <c r="T6" s="20"/>
      <c r="U6" s="20">
        <v>4.25</v>
      </c>
    </row>
    <row r="7" spans="9:21">
      <c r="I7" s="11" t="s">
        <v>125</v>
      </c>
      <c r="J7" s="20"/>
      <c r="K7" s="20"/>
      <c r="L7" s="20"/>
      <c r="M7" s="20"/>
      <c r="N7" s="20"/>
      <c r="O7" s="20"/>
      <c r="P7" s="20"/>
      <c r="Q7" s="20">
        <v>2.08</v>
      </c>
      <c r="R7" s="20"/>
      <c r="S7" s="20"/>
      <c r="T7" s="20"/>
      <c r="U7" s="20">
        <v>4.7</v>
      </c>
    </row>
    <row r="8" spans="9:21">
      <c r="I8" s="11" t="s">
        <v>103</v>
      </c>
      <c r="J8" s="20">
        <v>4.25</v>
      </c>
      <c r="K8" s="20"/>
      <c r="L8" s="20"/>
      <c r="M8" s="20">
        <v>1.79</v>
      </c>
      <c r="N8" s="20"/>
      <c r="O8" s="20"/>
      <c r="P8" s="20"/>
      <c r="Q8" s="20"/>
      <c r="R8" s="20"/>
      <c r="S8" s="20"/>
      <c r="T8" s="20"/>
      <c r="U8" s="20"/>
    </row>
    <row r="9" spans="9:21">
      <c r="I9" s="11" t="s">
        <v>47</v>
      </c>
      <c r="J9" s="20"/>
      <c r="K9" s="20"/>
      <c r="L9" s="20"/>
      <c r="M9" s="20"/>
      <c r="N9" s="20"/>
      <c r="O9" s="20">
        <v>12.75</v>
      </c>
      <c r="P9" s="20">
        <v>1.49</v>
      </c>
      <c r="Q9" s="20"/>
      <c r="R9" s="20"/>
      <c r="S9" s="20"/>
      <c r="T9" s="20"/>
      <c r="U9" s="20"/>
    </row>
    <row r="10" spans="9:21">
      <c r="I10" s="11" t="s">
        <v>17</v>
      </c>
      <c r="J10" s="20"/>
      <c r="K10" s="20"/>
      <c r="L10" s="20"/>
      <c r="M10" s="20"/>
      <c r="N10" s="20">
        <v>0.42</v>
      </c>
      <c r="O10" s="20"/>
      <c r="P10" s="20">
        <v>1.65</v>
      </c>
      <c r="Q10" s="20"/>
      <c r="R10" s="20"/>
      <c r="S10" s="20"/>
      <c r="T10" s="20"/>
      <c r="U10" s="20"/>
    </row>
    <row r="11" spans="9:21">
      <c r="I11" s="11" t="s">
        <v>192</v>
      </c>
      <c r="J11" s="20"/>
      <c r="K11" s="20"/>
      <c r="L11" s="20"/>
      <c r="M11" s="20"/>
      <c r="N11" s="20">
        <v>2.5499999999999998</v>
      </c>
      <c r="O11" s="20"/>
      <c r="P11" s="20"/>
      <c r="Q11" s="20"/>
      <c r="R11" s="20"/>
      <c r="S11" s="20"/>
      <c r="T11" s="20"/>
      <c r="U11" s="20"/>
    </row>
    <row r="12" spans="9:21">
      <c r="I12" s="11" t="s">
        <v>208</v>
      </c>
      <c r="J12" s="20">
        <v>0.28999999999999998</v>
      </c>
      <c r="K12" s="20"/>
      <c r="L12" s="20"/>
      <c r="M12" s="20"/>
      <c r="N12" s="20"/>
      <c r="O12" s="20"/>
      <c r="P12" s="20"/>
      <c r="Q12" s="20"/>
      <c r="R12" s="20"/>
      <c r="S12" s="20"/>
      <c r="T12" s="20"/>
      <c r="U12" s="20"/>
    </row>
    <row r="13" spans="9:21">
      <c r="I13" s="11" t="s">
        <v>78</v>
      </c>
      <c r="J13" s="20"/>
      <c r="K13" s="20"/>
      <c r="L13" s="20"/>
      <c r="M13" s="20"/>
      <c r="N13" s="20"/>
      <c r="O13" s="20"/>
      <c r="P13" s="20">
        <v>15</v>
      </c>
      <c r="Q13" s="20"/>
      <c r="R13" s="20"/>
      <c r="S13" s="20"/>
      <c r="T13" s="20"/>
      <c r="U13" s="20"/>
    </row>
    <row r="14" spans="9:21">
      <c r="I14" s="11" t="s">
        <v>150</v>
      </c>
      <c r="J14" s="20"/>
      <c r="K14" s="20"/>
      <c r="L14" s="20"/>
      <c r="M14" s="20"/>
      <c r="N14" s="20">
        <v>1.65</v>
      </c>
      <c r="O14" s="20"/>
      <c r="P14" s="20"/>
      <c r="Q14" s="20"/>
      <c r="R14" s="20"/>
      <c r="S14" s="20"/>
      <c r="T14" s="20"/>
      <c r="U14" s="20"/>
    </row>
    <row r="15" spans="9:21">
      <c r="I15" s="11" t="s">
        <v>88</v>
      </c>
      <c r="J15" s="20"/>
      <c r="K15" s="20"/>
      <c r="L15" s="20">
        <v>4.25</v>
      </c>
      <c r="M15" s="20"/>
      <c r="N15" s="20"/>
      <c r="O15" s="20"/>
      <c r="P15" s="20"/>
      <c r="Q15" s="20"/>
      <c r="R15" s="20"/>
      <c r="S15" s="20"/>
      <c r="T15" s="20"/>
      <c r="U15" s="20"/>
    </row>
    <row r="16" spans="9:21">
      <c r="I16" s="11" t="s">
        <v>65</v>
      </c>
      <c r="J16" s="20"/>
      <c r="K16" s="20"/>
      <c r="L16" s="20"/>
      <c r="M16" s="20"/>
      <c r="N16" s="20"/>
      <c r="O16" s="20"/>
      <c r="P16" s="20"/>
      <c r="Q16" s="20">
        <v>1.25</v>
      </c>
      <c r="R16" s="20"/>
      <c r="S16" s="20"/>
      <c r="T16" s="20"/>
      <c r="U16" s="20"/>
    </row>
    <row r="17" spans="9:21">
      <c r="I17" s="11" t="s">
        <v>242</v>
      </c>
      <c r="J17" s="20">
        <v>38.71</v>
      </c>
      <c r="K17" s="20">
        <v>31.68</v>
      </c>
      <c r="L17" s="20">
        <v>34.42</v>
      </c>
      <c r="M17" s="20">
        <v>59.330000000000005</v>
      </c>
      <c r="N17" s="20">
        <v>127.43000000000005</v>
      </c>
      <c r="O17" s="20">
        <v>52.079999999999991</v>
      </c>
      <c r="P17" s="20">
        <v>58.36</v>
      </c>
      <c r="Q17" s="20">
        <v>64.33</v>
      </c>
      <c r="R17" s="20">
        <v>26.9</v>
      </c>
      <c r="S17" s="20">
        <v>23.02</v>
      </c>
      <c r="T17" s="20">
        <v>27.15</v>
      </c>
      <c r="U17" s="20">
        <v>47.440000000000005</v>
      </c>
    </row>
    <row r="21" spans="9:21">
      <c r="I21" s="26" t="s">
        <v>266</v>
      </c>
      <c r="J21" s="45">
        <f>GETPIVOTDATA("UnitPrice",'PVT &amp; Chart'!$Y$3)</f>
        <v>590.85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65A6-E8E2-4890-A66E-C66A8641F07D}">
  <dimension ref="A1:S39"/>
  <sheetViews>
    <sheetView showGridLines="0" tabSelected="1" zoomScale="133" zoomScaleNormal="154" workbookViewId="0">
      <selection activeCell="E47" sqref="E47"/>
    </sheetView>
  </sheetViews>
  <sheetFormatPr defaultRowHeight="12.75"/>
  <cols>
    <col min="10" max="10" width="19" bestFit="1" customWidth="1"/>
    <col min="11" max="11" width="16.85546875" bestFit="1" customWidth="1"/>
    <col min="12" max="12" width="12.7109375" bestFit="1" customWidth="1"/>
    <col min="13" max="13" width="14.42578125" bestFit="1" customWidth="1"/>
    <col min="14" max="14" width="12" bestFit="1" customWidth="1"/>
    <col min="15" max="15" width="10" bestFit="1" customWidth="1"/>
  </cols>
  <sheetData>
    <row r="1" spans="1:19" s="23" customFormat="1" ht="6.95" customHeight="1">
      <c r="A1" s="21"/>
      <c r="B1" s="21"/>
      <c r="C1" s="21"/>
      <c r="D1" s="21"/>
      <c r="E1" s="21"/>
      <c r="F1" s="21"/>
      <c r="G1" s="21"/>
      <c r="H1" s="21"/>
      <c r="I1" s="21"/>
      <c r="J1" s="21"/>
      <c r="K1" s="21"/>
      <c r="L1" s="21"/>
      <c r="M1" s="21"/>
      <c r="N1" s="21"/>
      <c r="O1" s="21"/>
      <c r="P1" s="21"/>
      <c r="Q1" s="21"/>
      <c r="R1" s="21"/>
      <c r="S1" s="21"/>
    </row>
    <row r="2" spans="1:19" s="24" customFormat="1" ht="24.95" customHeight="1">
      <c r="A2" s="22" t="s">
        <v>256</v>
      </c>
      <c r="B2" s="22"/>
      <c r="C2" s="22"/>
      <c r="D2" s="22"/>
      <c r="E2" s="22"/>
      <c r="F2" s="22"/>
      <c r="G2" s="22"/>
      <c r="H2" s="22"/>
      <c r="I2" s="22"/>
      <c r="J2" s="22"/>
      <c r="K2" s="22"/>
      <c r="L2" s="22"/>
      <c r="M2" s="22"/>
      <c r="N2" s="22"/>
      <c r="O2" s="22"/>
      <c r="P2" s="22"/>
      <c r="Q2" s="22"/>
      <c r="R2" s="22"/>
      <c r="S2" s="22"/>
    </row>
    <row r="3" spans="1:19" s="23" customFormat="1" ht="6.95" customHeight="1">
      <c r="A3" s="21"/>
      <c r="B3" s="21"/>
      <c r="C3" s="21"/>
      <c r="D3" s="21"/>
      <c r="E3" s="21"/>
      <c r="F3" s="21"/>
      <c r="G3" s="21"/>
      <c r="H3" s="21"/>
      <c r="I3" s="21"/>
      <c r="J3" s="21"/>
      <c r="K3" s="21"/>
      <c r="L3" s="21"/>
      <c r="M3" s="21"/>
      <c r="N3" s="21"/>
      <c r="O3" s="21"/>
      <c r="P3" s="21"/>
      <c r="Q3" s="21"/>
      <c r="R3" s="21"/>
      <c r="S3" s="21"/>
    </row>
    <row r="4" spans="1:19" s="24" customFormat="1" ht="24.95" customHeight="1">
      <c r="A4" s="22" t="s">
        <v>257</v>
      </c>
      <c r="B4" s="22"/>
      <c r="C4" s="22"/>
      <c r="D4" s="22"/>
      <c r="E4" s="22"/>
      <c r="F4" s="22"/>
      <c r="G4" s="22"/>
      <c r="H4" s="22"/>
      <c r="I4" s="22"/>
      <c r="J4" s="22"/>
      <c r="K4" s="22"/>
      <c r="L4" s="22"/>
      <c r="M4" s="22"/>
      <c r="N4" s="22"/>
      <c r="O4" s="22"/>
      <c r="P4" s="22"/>
      <c r="Q4" s="22"/>
      <c r="R4" s="22"/>
      <c r="S4" s="22"/>
    </row>
    <row r="5" spans="1:19" s="23" customFormat="1" ht="6.95" customHeight="1">
      <c r="A5" s="21"/>
      <c r="B5" s="21"/>
      <c r="C5" s="21"/>
      <c r="D5" s="21"/>
      <c r="E5" s="21"/>
      <c r="F5" s="21"/>
      <c r="G5" s="21"/>
      <c r="H5" s="21"/>
      <c r="I5" s="21"/>
      <c r="J5" s="21"/>
      <c r="K5" s="21"/>
      <c r="L5" s="21"/>
      <c r="M5" s="21"/>
      <c r="N5" s="21"/>
      <c r="O5" s="21"/>
      <c r="P5" s="21"/>
      <c r="Q5" s="21"/>
      <c r="R5" s="21"/>
      <c r="S5" s="21"/>
    </row>
    <row r="23" spans="10:19" ht="25.5">
      <c r="K23" s="35" t="s">
        <v>251</v>
      </c>
      <c r="L23" s="36" t="s">
        <v>252</v>
      </c>
      <c r="M23" s="36" t="s">
        <v>253</v>
      </c>
      <c r="N23" s="36" t="s">
        <v>254</v>
      </c>
      <c r="O23" s="37" t="s">
        <v>255</v>
      </c>
      <c r="P23" s="25" t="s">
        <v>258</v>
      </c>
      <c r="Q23" s="25"/>
      <c r="R23" s="25"/>
      <c r="S23" s="25"/>
    </row>
    <row r="24" spans="10:19">
      <c r="J24" s="27" t="s">
        <v>13</v>
      </c>
      <c r="K24" s="33">
        <v>173</v>
      </c>
      <c r="L24" s="38">
        <v>478.60999999999979</v>
      </c>
      <c r="M24" s="38">
        <v>0.12</v>
      </c>
      <c r="N24" s="38">
        <v>2.7665317919075134</v>
      </c>
      <c r="O24" s="39">
        <v>12.75</v>
      </c>
      <c r="P24" s="30"/>
      <c r="Q24" s="30"/>
      <c r="R24" s="30"/>
      <c r="S24" s="30"/>
    </row>
    <row r="25" spans="10:19">
      <c r="J25" s="27" t="s">
        <v>23</v>
      </c>
      <c r="K25" s="33">
        <v>7</v>
      </c>
      <c r="L25" s="38">
        <v>33.17</v>
      </c>
      <c r="M25" s="38">
        <v>0.42</v>
      </c>
      <c r="N25" s="38">
        <v>4.7385714285714284</v>
      </c>
      <c r="O25" s="39">
        <v>18</v>
      </c>
      <c r="P25" s="30"/>
      <c r="Q25" s="30"/>
      <c r="R25" s="30"/>
      <c r="S25" s="30"/>
    </row>
    <row r="26" spans="10:19">
      <c r="J26" s="27" t="s">
        <v>142</v>
      </c>
      <c r="K26" s="33">
        <v>3</v>
      </c>
      <c r="L26" s="38">
        <v>24.95</v>
      </c>
      <c r="M26" s="38">
        <v>3.75</v>
      </c>
      <c r="N26" s="38">
        <v>8.3166666666666664</v>
      </c>
      <c r="O26" s="39">
        <v>16.95</v>
      </c>
      <c r="P26" s="30"/>
      <c r="Q26" s="30"/>
      <c r="R26" s="30"/>
      <c r="S26" s="30"/>
    </row>
    <row r="27" spans="10:19">
      <c r="J27" s="27" t="s">
        <v>125</v>
      </c>
      <c r="K27" s="33">
        <v>3</v>
      </c>
      <c r="L27" s="38">
        <v>6.78</v>
      </c>
      <c r="M27" s="38">
        <v>0.55000000000000004</v>
      </c>
      <c r="N27" s="38">
        <v>2.2600000000000002</v>
      </c>
      <c r="O27" s="39">
        <v>4.1500000000000004</v>
      </c>
      <c r="P27" s="30"/>
      <c r="Q27" s="30"/>
      <c r="R27" s="30"/>
      <c r="S27" s="30"/>
    </row>
    <row r="28" spans="10:19">
      <c r="J28" s="27" t="s">
        <v>103</v>
      </c>
      <c r="K28" s="33">
        <v>2</v>
      </c>
      <c r="L28" s="38">
        <v>6.04</v>
      </c>
      <c r="M28" s="38">
        <v>1.79</v>
      </c>
      <c r="N28" s="38">
        <v>3.02</v>
      </c>
      <c r="O28" s="39">
        <v>4.25</v>
      </c>
      <c r="P28" s="30"/>
      <c r="Q28" s="30"/>
      <c r="R28" s="30"/>
      <c r="S28" s="30"/>
    </row>
    <row r="29" spans="10:19">
      <c r="J29" s="27" t="s">
        <v>47</v>
      </c>
      <c r="K29" s="33">
        <v>2</v>
      </c>
      <c r="L29" s="38">
        <v>14.24</v>
      </c>
      <c r="M29" s="38">
        <v>1.49</v>
      </c>
      <c r="N29" s="38">
        <v>7.12</v>
      </c>
      <c r="O29" s="39">
        <v>12.75</v>
      </c>
      <c r="P29" s="30"/>
      <c r="Q29" s="30"/>
      <c r="R29" s="30"/>
      <c r="S29" s="30"/>
    </row>
    <row r="30" spans="10:19">
      <c r="J30" s="27" t="s">
        <v>17</v>
      </c>
      <c r="K30" s="33">
        <v>2</v>
      </c>
      <c r="L30" s="38">
        <v>2.0699999999999998</v>
      </c>
      <c r="M30" s="38">
        <v>0.42</v>
      </c>
      <c r="N30" s="38">
        <v>1.0349999999999999</v>
      </c>
      <c r="O30" s="39">
        <v>1.65</v>
      </c>
      <c r="P30" s="30"/>
      <c r="Q30" s="30"/>
      <c r="R30" s="30"/>
      <c r="S30" s="30"/>
    </row>
    <row r="31" spans="10:19">
      <c r="J31" s="27" t="s">
        <v>192</v>
      </c>
      <c r="K31" s="33">
        <v>1</v>
      </c>
      <c r="L31" s="38">
        <v>2.5499999999999998</v>
      </c>
      <c r="M31" s="38">
        <v>2.5499999999999998</v>
      </c>
      <c r="N31" s="38">
        <v>2.5499999999999998</v>
      </c>
      <c r="O31" s="39">
        <v>2.5499999999999998</v>
      </c>
      <c r="P31" s="30"/>
      <c r="Q31" s="30"/>
      <c r="R31" s="30"/>
      <c r="S31" s="30"/>
    </row>
    <row r="32" spans="10:19">
      <c r="J32" s="27" t="s">
        <v>208</v>
      </c>
      <c r="K32" s="33">
        <v>1</v>
      </c>
      <c r="L32" s="38">
        <v>0.28999999999999998</v>
      </c>
      <c r="M32" s="38">
        <v>0.28999999999999998</v>
      </c>
      <c r="N32" s="38">
        <v>0.28999999999999998</v>
      </c>
      <c r="O32" s="39">
        <v>0.28999999999999998</v>
      </c>
      <c r="P32" s="30"/>
      <c r="Q32" s="30"/>
      <c r="R32" s="30"/>
      <c r="S32" s="30"/>
    </row>
    <row r="33" spans="1:19">
      <c r="J33" s="27" t="s">
        <v>78</v>
      </c>
      <c r="K33" s="33">
        <v>1</v>
      </c>
      <c r="L33" s="38">
        <v>15</v>
      </c>
      <c r="M33" s="38">
        <v>15</v>
      </c>
      <c r="N33" s="38">
        <v>15</v>
      </c>
      <c r="O33" s="39">
        <v>15</v>
      </c>
      <c r="P33" s="30"/>
      <c r="Q33" s="30"/>
      <c r="R33" s="30"/>
      <c r="S33" s="30"/>
    </row>
    <row r="34" spans="1:19" ht="14.25">
      <c r="A34" s="32" t="s">
        <v>263</v>
      </c>
      <c r="B34" s="32"/>
      <c r="C34" s="32"/>
      <c r="J34" s="27" t="s">
        <v>150</v>
      </c>
      <c r="K34" s="33">
        <v>1</v>
      </c>
      <c r="L34" s="38">
        <v>1.65</v>
      </c>
      <c r="M34" s="38">
        <v>1.65</v>
      </c>
      <c r="N34" s="38">
        <v>1.65</v>
      </c>
      <c r="O34" s="39">
        <v>1.65</v>
      </c>
      <c r="P34" s="30"/>
      <c r="Q34" s="30"/>
      <c r="R34" s="30"/>
      <c r="S34" s="30"/>
    </row>
    <row r="35" spans="1:19" ht="14.25">
      <c r="A35" s="42" t="s">
        <v>265</v>
      </c>
      <c r="B35" s="42"/>
      <c r="C35" s="43">
        <f>_xlfn.QUARTILE.INC(Table2[UnitPrice],0)</f>
        <v>0.12</v>
      </c>
      <c r="J35" s="27" t="s">
        <v>88</v>
      </c>
      <c r="K35" s="33">
        <v>1</v>
      </c>
      <c r="L35" s="38">
        <v>4.25</v>
      </c>
      <c r="M35" s="38">
        <v>4.25</v>
      </c>
      <c r="N35" s="38">
        <v>4.25</v>
      </c>
      <c r="O35" s="39">
        <v>4.25</v>
      </c>
      <c r="P35" s="30"/>
      <c r="Q35" s="30"/>
      <c r="R35" s="30"/>
      <c r="S35" s="30"/>
    </row>
    <row r="36" spans="1:19" ht="14.25">
      <c r="A36" s="42" t="s">
        <v>260</v>
      </c>
      <c r="B36" s="42"/>
      <c r="C36" s="44">
        <f>_xlfn.QUARTILE.INC(Table2[UnitPrice],1)</f>
        <v>1.25</v>
      </c>
      <c r="J36" s="27" t="s">
        <v>65</v>
      </c>
      <c r="K36" s="33">
        <v>1</v>
      </c>
      <c r="L36" s="38">
        <v>1.25</v>
      </c>
      <c r="M36" s="38">
        <v>1.25</v>
      </c>
      <c r="N36" s="38">
        <v>1.25</v>
      </c>
      <c r="O36" s="39">
        <v>1.25</v>
      </c>
      <c r="P36" s="30"/>
      <c r="Q36" s="30"/>
      <c r="R36" s="30"/>
      <c r="S36" s="30"/>
    </row>
    <row r="37" spans="1:19" ht="14.25">
      <c r="A37" s="42" t="s">
        <v>261</v>
      </c>
      <c r="B37" s="42"/>
      <c r="C37" s="44">
        <f>_xlfn.QUARTILE.INC(Table2[UnitPrice],2)</f>
        <v>1.69</v>
      </c>
      <c r="J37" s="28" t="s">
        <v>242</v>
      </c>
      <c r="K37" s="34">
        <v>198</v>
      </c>
      <c r="L37" s="40">
        <v>590.84999999999991</v>
      </c>
      <c r="M37" s="40">
        <v>0.12</v>
      </c>
      <c r="N37" s="40">
        <v>2.9840909090909085</v>
      </c>
      <c r="O37" s="41">
        <v>18</v>
      </c>
      <c r="P37" s="29"/>
      <c r="Q37" s="29"/>
      <c r="R37" s="29"/>
      <c r="S37" s="29"/>
    </row>
    <row r="38" spans="1:19" ht="14.25">
      <c r="A38" s="42" t="s">
        <v>262</v>
      </c>
      <c r="B38" s="42"/>
      <c r="C38" s="44">
        <f>_xlfn.QUARTILE.INC(Table2[UnitPrice],3)</f>
        <v>3.75</v>
      </c>
    </row>
    <row r="39" spans="1:19" ht="14.25">
      <c r="A39" s="42" t="s">
        <v>264</v>
      </c>
      <c r="B39" s="42"/>
      <c r="C39" s="44">
        <f>_xlfn.QUARTILE.INC(Table2[UnitPrice],4)</f>
        <v>18</v>
      </c>
    </row>
  </sheetData>
  <mergeCells count="23">
    <mergeCell ref="P37:S37"/>
    <mergeCell ref="A34:C34"/>
    <mergeCell ref="A35:B35"/>
    <mergeCell ref="A36:B36"/>
    <mergeCell ref="A37:B37"/>
    <mergeCell ref="A38:B38"/>
    <mergeCell ref="A39:B39"/>
    <mergeCell ref="P31:S31"/>
    <mergeCell ref="P32:S32"/>
    <mergeCell ref="P33:S33"/>
    <mergeCell ref="P34:S34"/>
    <mergeCell ref="P35:S35"/>
    <mergeCell ref="P36:S36"/>
    <mergeCell ref="P25:S25"/>
    <mergeCell ref="P26:S26"/>
    <mergeCell ref="P27:S27"/>
    <mergeCell ref="P28:S28"/>
    <mergeCell ref="P29:S29"/>
    <mergeCell ref="P30:S30"/>
    <mergeCell ref="A4:S4"/>
    <mergeCell ref="A2:S2"/>
    <mergeCell ref="P23:S23"/>
    <mergeCell ref="P24:S24"/>
  </mergeCells>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high="1" low="1" xr2:uid="{8A3E8E43-D1BD-483B-BB83-822B8E85E550}">
          <x14:colorSeries rgb="FFFF0000"/>
          <x14:colorNegative rgb="FFD00000"/>
          <x14:colorAxis rgb="FF000000"/>
          <x14:colorMarkers rgb="FFD00000"/>
          <x14:colorFirst rgb="FFD00000"/>
          <x14:colorLast rgb="FFD00000"/>
          <x14:colorHigh rgb="FFD00000"/>
          <x14:colorLow rgb="FFD00000"/>
          <x14:sparklines>
            <x14:sparkline>
              <xm:f>Table!J4:U4</xm:f>
              <xm:sqref>P24</xm:sqref>
            </x14:sparkline>
            <x14:sparkline>
              <xm:f>Table!J5:U5</xm:f>
              <xm:sqref>P25</xm:sqref>
            </x14:sparkline>
            <x14:sparkline>
              <xm:f>Table!J6:U6</xm:f>
              <xm:sqref>P26</xm:sqref>
            </x14:sparkline>
            <x14:sparkline>
              <xm:f>Table!J7:U7</xm:f>
              <xm:sqref>P27</xm:sqref>
            </x14:sparkline>
            <x14:sparkline>
              <xm:f>Table!J8:U8</xm:f>
              <xm:sqref>P28</xm:sqref>
            </x14:sparkline>
            <x14:sparkline>
              <xm:f>Table!J9:U9</xm:f>
              <xm:sqref>P29</xm:sqref>
            </x14:sparkline>
            <x14:sparkline>
              <xm:f>Table!J10:U10</xm:f>
              <xm:sqref>P30</xm:sqref>
            </x14:sparkline>
            <x14:sparkline>
              <xm:f>Table!J11:U11</xm:f>
              <xm:sqref>P31</xm:sqref>
            </x14:sparkline>
            <x14:sparkline>
              <xm:f>Table!J12:U12</xm:f>
              <xm:sqref>P32</xm:sqref>
            </x14:sparkline>
            <x14:sparkline>
              <xm:f>Table!J13:U13</xm:f>
              <xm:sqref>P33</xm:sqref>
            </x14:sparkline>
            <x14:sparkline>
              <xm:f>Table!J14:U14</xm:f>
              <xm:sqref>P34</xm:sqref>
            </x14:sparkline>
            <x14:sparkline>
              <xm:f>Table!J15:U15</xm:f>
              <xm:sqref>P35</xm:sqref>
            </x14:sparkline>
            <x14:sparkline>
              <xm:f>Table!J16:U16</xm:f>
              <xm:sqref>P36</xm:sqref>
            </x14:sparkline>
            <x14:sparkline>
              <xm:f>Table!J17:U17</xm:f>
              <xm:sqref>P37</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201"/>
  <sheetViews>
    <sheetView workbookViewId="0">
      <selection activeCell="K7" sqref="K7"/>
    </sheetView>
  </sheetViews>
  <sheetFormatPr defaultColWidth="12.5703125" defaultRowHeight="15.75" customHeight="1"/>
  <cols>
    <col min="1" max="1" width="12.140625" customWidth="1"/>
    <col min="2" max="2" width="13" bestFit="1" customWidth="1"/>
    <col min="3" max="3" width="42.140625" bestFit="1" customWidth="1"/>
    <col min="4" max="4" width="10.85546875" bestFit="1" customWidth="1"/>
    <col min="5" max="5" width="14" bestFit="1" customWidth="1"/>
    <col min="6" max="6" width="15.28515625" customWidth="1"/>
    <col min="7" max="7" width="11.5703125" bestFit="1" customWidth="1"/>
    <col min="8" max="8" width="13.5703125" customWidth="1"/>
    <col min="9" max="9" width="16.85546875" customWidth="1"/>
    <col min="10" max="10" width="15.85546875" customWidth="1"/>
    <col min="11" max="11" width="13.140625" bestFit="1" customWidth="1"/>
    <col min="12" max="12" width="13.7109375" customWidth="1"/>
    <col min="13" max="13" width="14.42578125" customWidth="1"/>
    <col min="15" max="15" width="13.85546875" bestFit="1" customWidth="1"/>
  </cols>
  <sheetData>
    <row r="1" spans="1:15" s="18" customFormat="1" ht="12.75">
      <c r="A1" s="17" t="s">
        <v>0</v>
      </c>
      <c r="B1" s="17" t="s">
        <v>1</v>
      </c>
      <c r="C1" s="17" t="s">
        <v>2</v>
      </c>
      <c r="D1" s="17" t="s">
        <v>3</v>
      </c>
      <c r="E1" s="17" t="s">
        <v>4</v>
      </c>
      <c r="F1" s="17" t="s">
        <v>5</v>
      </c>
      <c r="G1" s="17" t="s">
        <v>6</v>
      </c>
      <c r="H1" s="17" t="s">
        <v>7</v>
      </c>
      <c r="I1" s="17" t="s">
        <v>8</v>
      </c>
      <c r="J1" s="17" t="s">
        <v>9</v>
      </c>
      <c r="K1" s="17" t="s">
        <v>10</v>
      </c>
      <c r="L1" s="17" t="s">
        <v>245</v>
      </c>
      <c r="M1" s="17" t="s">
        <v>246</v>
      </c>
      <c r="N1" s="17" t="s">
        <v>259</v>
      </c>
      <c r="O1" s="17" t="s">
        <v>247</v>
      </c>
    </row>
    <row r="2" spans="1:15" ht="12.75">
      <c r="A2" s="1">
        <v>551880</v>
      </c>
      <c r="B2" s="1">
        <v>22690</v>
      </c>
      <c r="C2" s="1" t="s">
        <v>11</v>
      </c>
      <c r="D2" s="1">
        <v>2</v>
      </c>
      <c r="E2" s="2">
        <v>40668</v>
      </c>
      <c r="F2" s="1" t="s">
        <v>12</v>
      </c>
      <c r="G2" s="31">
        <v>7.95</v>
      </c>
      <c r="H2" s="1">
        <v>17374</v>
      </c>
      <c r="I2" s="1" t="s">
        <v>13</v>
      </c>
      <c r="J2" s="2">
        <v>40668</v>
      </c>
      <c r="K2" s="1" t="s">
        <v>14</v>
      </c>
      <c r="L2" t="str">
        <f>RIGHT(A2,6)</f>
        <v>551880</v>
      </c>
      <c r="M2" t="str">
        <f>LEFT(B2,5)</f>
        <v>22690</v>
      </c>
      <c r="N2" s="15">
        <f>AVERAGE($G$2:G199)</f>
        <v>2.984090909090908</v>
      </c>
      <c r="O2" s="14">
        <f>G2-N2</f>
        <v>4.9659090909090917</v>
      </c>
    </row>
    <row r="3" spans="1:15" ht="12.75">
      <c r="A3" s="1">
        <v>557232</v>
      </c>
      <c r="B3" s="1" t="s">
        <v>15</v>
      </c>
      <c r="C3" s="1" t="s">
        <v>16</v>
      </c>
      <c r="D3" s="1">
        <v>16</v>
      </c>
      <c r="E3" s="2">
        <v>40668</v>
      </c>
      <c r="F3" s="1" t="s">
        <v>12</v>
      </c>
      <c r="G3" s="31">
        <v>0.42</v>
      </c>
      <c r="H3" s="1">
        <v>12463</v>
      </c>
      <c r="I3" s="1" t="s">
        <v>17</v>
      </c>
      <c r="J3" s="2">
        <v>40668</v>
      </c>
      <c r="K3" s="1" t="s">
        <v>18</v>
      </c>
      <c r="L3" t="str">
        <f t="shared" ref="L3:L66" si="0">RIGHT(A3,6)</f>
        <v>557232</v>
      </c>
      <c r="M3" t="str">
        <f t="shared" ref="M3:M66" si="1">LEFT(B3,5)</f>
        <v>84596</v>
      </c>
      <c r="N3" s="15">
        <f>AVERAGE($G$2:G200)</f>
        <v>2.984090909090908</v>
      </c>
      <c r="O3" s="14">
        <f t="shared" ref="O3:O66" si="2">G3-N3</f>
        <v>-2.5640909090909081</v>
      </c>
    </row>
    <row r="4" spans="1:15" ht="12.75">
      <c r="A4" s="1">
        <v>537405</v>
      </c>
      <c r="B4" s="1">
        <v>22355</v>
      </c>
      <c r="C4" s="1" t="s">
        <v>19</v>
      </c>
      <c r="D4" s="1">
        <v>6</v>
      </c>
      <c r="E4" s="2">
        <v>40668</v>
      </c>
      <c r="F4" s="1" t="s">
        <v>12</v>
      </c>
      <c r="G4" s="31">
        <v>0.85</v>
      </c>
      <c r="H4" s="1">
        <v>17841</v>
      </c>
      <c r="I4" s="1" t="s">
        <v>13</v>
      </c>
      <c r="J4" s="2">
        <v>40668</v>
      </c>
      <c r="K4" s="1" t="s">
        <v>20</v>
      </c>
      <c r="L4" t="str">
        <f t="shared" si="0"/>
        <v>537405</v>
      </c>
      <c r="M4" t="str">
        <f t="shared" si="1"/>
        <v>22355</v>
      </c>
      <c r="N4" s="15">
        <f>AVERAGE($G$2:G201)</f>
        <v>2.984090909090908</v>
      </c>
      <c r="O4" s="14">
        <f t="shared" si="2"/>
        <v>-2.1340909090909079</v>
      </c>
    </row>
    <row r="5" spans="1:15" ht="12.75">
      <c r="A5" s="1">
        <v>552978</v>
      </c>
      <c r="B5" s="1">
        <v>22746</v>
      </c>
      <c r="C5" s="1" t="s">
        <v>21</v>
      </c>
      <c r="D5" s="1">
        <v>60</v>
      </c>
      <c r="E5" s="2">
        <v>40882</v>
      </c>
      <c r="F5" s="1" t="s">
        <v>22</v>
      </c>
      <c r="G5" s="31">
        <v>1.85</v>
      </c>
      <c r="H5" s="1">
        <v>12590</v>
      </c>
      <c r="I5" s="1" t="s">
        <v>23</v>
      </c>
      <c r="J5" s="2">
        <v>40668</v>
      </c>
      <c r="K5" s="1" t="s">
        <v>24</v>
      </c>
      <c r="L5" t="str">
        <f t="shared" si="0"/>
        <v>552978</v>
      </c>
      <c r="M5" t="str">
        <f t="shared" si="1"/>
        <v>22746</v>
      </c>
      <c r="N5" s="15">
        <f>AVERAGE($G$2:G202)</f>
        <v>2.984090909090908</v>
      </c>
      <c r="O5" s="14">
        <f t="shared" si="2"/>
        <v>-1.1340909090909079</v>
      </c>
    </row>
    <row r="6" spans="1:15" ht="12.75">
      <c r="A6" s="1">
        <v>581164</v>
      </c>
      <c r="B6" s="1">
        <v>21903</v>
      </c>
      <c r="C6" s="1" t="s">
        <v>25</v>
      </c>
      <c r="D6" s="1">
        <v>3</v>
      </c>
      <c r="E6" s="2">
        <v>40668</v>
      </c>
      <c r="F6" s="1" t="s">
        <v>12</v>
      </c>
      <c r="G6" s="31">
        <v>2.1</v>
      </c>
      <c r="H6" s="1">
        <v>14395</v>
      </c>
      <c r="I6" s="1" t="s">
        <v>13</v>
      </c>
      <c r="J6" s="2">
        <v>40668</v>
      </c>
      <c r="K6" s="1" t="s">
        <v>26</v>
      </c>
      <c r="L6" t="str">
        <f t="shared" si="0"/>
        <v>581164</v>
      </c>
      <c r="M6" t="str">
        <f t="shared" si="1"/>
        <v>21903</v>
      </c>
      <c r="N6" s="15">
        <f>AVERAGE($G$2:G203)</f>
        <v>2.984090909090908</v>
      </c>
      <c r="O6" s="14">
        <f t="shared" si="2"/>
        <v>-0.88409090909090793</v>
      </c>
    </row>
    <row r="7" spans="1:15" ht="12.75">
      <c r="A7" s="1">
        <v>562574</v>
      </c>
      <c r="B7" s="1">
        <v>20961</v>
      </c>
      <c r="C7" s="1" t="s">
        <v>27</v>
      </c>
      <c r="D7" s="1">
        <v>3</v>
      </c>
      <c r="E7" s="2">
        <v>40732</v>
      </c>
      <c r="F7" s="1" t="s">
        <v>28</v>
      </c>
      <c r="G7" s="31">
        <v>1.25</v>
      </c>
      <c r="H7" s="1">
        <v>14903</v>
      </c>
      <c r="I7" s="1" t="s">
        <v>13</v>
      </c>
      <c r="J7" s="2">
        <v>40668</v>
      </c>
      <c r="K7" s="1" t="s">
        <v>29</v>
      </c>
      <c r="L7" t="str">
        <f t="shared" si="0"/>
        <v>562574</v>
      </c>
      <c r="M7" t="str">
        <f t="shared" si="1"/>
        <v>20961</v>
      </c>
      <c r="N7" s="15">
        <f>AVERAGE($G$2:G204)</f>
        <v>2.984090909090908</v>
      </c>
      <c r="O7" s="14">
        <f t="shared" si="2"/>
        <v>-1.734090909090908</v>
      </c>
    </row>
    <row r="8" spans="1:15" ht="12.75">
      <c r="A8" s="1">
        <v>547357</v>
      </c>
      <c r="B8" s="1">
        <v>21402</v>
      </c>
      <c r="C8" s="1" t="s">
        <v>30</v>
      </c>
      <c r="D8" s="1">
        <v>24</v>
      </c>
      <c r="E8" s="2">
        <v>40668</v>
      </c>
      <c r="F8" s="1" t="s">
        <v>12</v>
      </c>
      <c r="G8" s="31">
        <v>0.12</v>
      </c>
      <c r="H8" s="1">
        <v>17613</v>
      </c>
      <c r="I8" s="1" t="s">
        <v>13</v>
      </c>
      <c r="J8" s="2">
        <v>40668</v>
      </c>
      <c r="K8" s="1" t="s">
        <v>31</v>
      </c>
      <c r="L8" t="str">
        <f t="shared" si="0"/>
        <v>547357</v>
      </c>
      <c r="M8" t="str">
        <f t="shared" si="1"/>
        <v>21402</v>
      </c>
      <c r="N8" s="15">
        <f>AVERAGE($G$2:G205)</f>
        <v>2.984090909090908</v>
      </c>
      <c r="O8" s="14">
        <f t="shared" si="2"/>
        <v>-2.8640909090909079</v>
      </c>
    </row>
    <row r="9" spans="1:15" ht="12.75">
      <c r="A9" s="1">
        <v>575370</v>
      </c>
      <c r="B9" s="1">
        <v>22077</v>
      </c>
      <c r="C9" s="1" t="s">
        <v>32</v>
      </c>
      <c r="D9" s="1">
        <v>12</v>
      </c>
      <c r="E9" s="2">
        <v>40797</v>
      </c>
      <c r="F9" s="1" t="s">
        <v>33</v>
      </c>
      <c r="G9" s="31">
        <v>1.95</v>
      </c>
      <c r="H9" s="1">
        <v>13522</v>
      </c>
      <c r="I9" s="1" t="s">
        <v>13</v>
      </c>
      <c r="J9" s="2">
        <v>40668</v>
      </c>
      <c r="K9" s="1" t="s">
        <v>14</v>
      </c>
      <c r="L9" t="str">
        <f t="shared" si="0"/>
        <v>575370</v>
      </c>
      <c r="M9" t="str">
        <f t="shared" si="1"/>
        <v>22077</v>
      </c>
      <c r="N9" s="15">
        <f>AVERAGE($G$2:G206)</f>
        <v>2.984090909090908</v>
      </c>
      <c r="O9" s="14">
        <f t="shared" si="2"/>
        <v>-1.0340909090909081</v>
      </c>
    </row>
    <row r="10" spans="1:15" ht="12.75">
      <c r="A10" s="1">
        <v>549548</v>
      </c>
      <c r="B10" s="1">
        <v>21169</v>
      </c>
      <c r="C10" s="1" t="s">
        <v>34</v>
      </c>
      <c r="D10" s="1">
        <v>1</v>
      </c>
      <c r="E10" s="2">
        <v>40820</v>
      </c>
      <c r="F10" s="1" t="s">
        <v>35</v>
      </c>
      <c r="G10" s="31">
        <v>1.69</v>
      </c>
      <c r="H10" s="1">
        <v>13548</v>
      </c>
      <c r="I10" s="1" t="s">
        <v>13</v>
      </c>
      <c r="J10" s="2">
        <v>40668</v>
      </c>
      <c r="K10" s="1" t="s">
        <v>18</v>
      </c>
      <c r="L10" t="str">
        <f t="shared" si="0"/>
        <v>549548</v>
      </c>
      <c r="M10" t="str">
        <f t="shared" si="1"/>
        <v>21169</v>
      </c>
      <c r="N10" s="15">
        <f>AVERAGE($G$2:G207)</f>
        <v>2.984090909090908</v>
      </c>
      <c r="O10" s="14">
        <f t="shared" si="2"/>
        <v>-1.2940909090909081</v>
      </c>
    </row>
    <row r="11" spans="1:15" ht="12.75">
      <c r="A11" s="1">
        <v>562517</v>
      </c>
      <c r="B11" s="1" t="s">
        <v>36</v>
      </c>
      <c r="C11" s="1" t="s">
        <v>37</v>
      </c>
      <c r="D11" s="1">
        <v>2</v>
      </c>
      <c r="E11" s="2">
        <v>40671</v>
      </c>
      <c r="F11" s="1" t="s">
        <v>12</v>
      </c>
      <c r="G11" s="31">
        <v>1.25</v>
      </c>
      <c r="H11" s="1">
        <v>15719</v>
      </c>
      <c r="I11" s="1" t="s">
        <v>13</v>
      </c>
      <c r="J11" s="2">
        <v>40668</v>
      </c>
      <c r="K11" s="1" t="s">
        <v>20</v>
      </c>
      <c r="L11" t="str">
        <f t="shared" si="0"/>
        <v>562517</v>
      </c>
      <c r="M11" t="str">
        <f t="shared" si="1"/>
        <v>85183</v>
      </c>
      <c r="N11" s="15">
        <f>AVERAGE($G$2:G208)</f>
        <v>2.984090909090908</v>
      </c>
      <c r="O11" s="14">
        <f t="shared" si="2"/>
        <v>-1.734090909090908</v>
      </c>
    </row>
    <row r="12" spans="1:15" ht="12.75">
      <c r="A12" s="1">
        <v>555393</v>
      </c>
      <c r="B12" s="1">
        <v>23052</v>
      </c>
      <c r="C12" s="1" t="s">
        <v>38</v>
      </c>
      <c r="D12" s="1">
        <v>2</v>
      </c>
      <c r="E12" s="2">
        <v>40668</v>
      </c>
      <c r="F12" s="1" t="s">
        <v>12</v>
      </c>
      <c r="G12" s="31">
        <v>8.25</v>
      </c>
      <c r="H12" s="1">
        <v>14221</v>
      </c>
      <c r="I12" s="1" t="s">
        <v>13</v>
      </c>
      <c r="J12" s="2">
        <v>40668</v>
      </c>
      <c r="K12" s="1" t="s">
        <v>20</v>
      </c>
      <c r="L12" t="str">
        <f t="shared" si="0"/>
        <v>555393</v>
      </c>
      <c r="M12" t="str">
        <f t="shared" si="1"/>
        <v>23052</v>
      </c>
      <c r="N12" s="15">
        <f>AVERAGE($G$2:G209)</f>
        <v>2.984090909090908</v>
      </c>
      <c r="O12" s="14">
        <f t="shared" si="2"/>
        <v>5.2659090909090924</v>
      </c>
    </row>
    <row r="13" spans="1:15" ht="12.75">
      <c r="A13" s="1">
        <v>570242</v>
      </c>
      <c r="B13" s="1">
        <v>23354</v>
      </c>
      <c r="C13" s="1" t="s">
        <v>39</v>
      </c>
      <c r="D13" s="1">
        <v>36</v>
      </c>
      <c r="E13" s="2">
        <v>40796</v>
      </c>
      <c r="F13" s="1" t="s">
        <v>33</v>
      </c>
      <c r="G13" s="31">
        <v>0.83</v>
      </c>
      <c r="H13" s="1">
        <v>16380</v>
      </c>
      <c r="I13" s="1" t="s">
        <v>13</v>
      </c>
      <c r="J13" s="2">
        <v>40668</v>
      </c>
      <c r="K13" s="1" t="s">
        <v>20</v>
      </c>
      <c r="L13" t="str">
        <f t="shared" si="0"/>
        <v>570242</v>
      </c>
      <c r="M13" t="str">
        <f t="shared" si="1"/>
        <v>23354</v>
      </c>
      <c r="N13" s="15">
        <f>AVERAGE($G$2:G210)</f>
        <v>2.984090909090908</v>
      </c>
      <c r="O13" s="14">
        <f t="shared" si="2"/>
        <v>-2.1540909090909079</v>
      </c>
    </row>
    <row r="14" spans="1:15" ht="12.75">
      <c r="A14" s="1">
        <v>579927</v>
      </c>
      <c r="B14" s="1">
        <v>22728</v>
      </c>
      <c r="C14" s="1" t="s">
        <v>40</v>
      </c>
      <c r="D14" s="1">
        <v>4</v>
      </c>
      <c r="E14" s="2">
        <v>40555</v>
      </c>
      <c r="F14" s="1" t="s">
        <v>41</v>
      </c>
      <c r="G14" s="31">
        <v>3.75</v>
      </c>
      <c r="H14" s="1">
        <v>12572</v>
      </c>
      <c r="I14" s="1" t="s">
        <v>23</v>
      </c>
      <c r="J14" s="2">
        <v>40668</v>
      </c>
      <c r="K14" s="1" t="s">
        <v>20</v>
      </c>
      <c r="L14" t="str">
        <f t="shared" si="0"/>
        <v>579927</v>
      </c>
      <c r="M14" t="str">
        <f t="shared" si="1"/>
        <v>22728</v>
      </c>
      <c r="N14" s="15">
        <f>AVERAGE($G$2:G211)</f>
        <v>2.984090909090908</v>
      </c>
      <c r="O14" s="14">
        <f t="shared" si="2"/>
        <v>0.76590909090909198</v>
      </c>
    </row>
    <row r="15" spans="1:15" ht="12.75">
      <c r="A15" s="1">
        <v>580033</v>
      </c>
      <c r="B15" s="1">
        <v>23581</v>
      </c>
      <c r="C15" s="1" t="s">
        <v>42</v>
      </c>
      <c r="D15" s="1">
        <v>40</v>
      </c>
      <c r="E15" s="2">
        <v>40555</v>
      </c>
      <c r="F15" s="1" t="s">
        <v>41</v>
      </c>
      <c r="G15" s="31">
        <v>2.08</v>
      </c>
      <c r="H15" s="1">
        <v>14282</v>
      </c>
      <c r="I15" s="1" t="s">
        <v>13</v>
      </c>
      <c r="J15" s="2">
        <v>40668</v>
      </c>
      <c r="K15" s="1" t="s">
        <v>20</v>
      </c>
      <c r="L15" t="str">
        <f t="shared" si="0"/>
        <v>580033</v>
      </c>
      <c r="M15" t="str">
        <f t="shared" si="1"/>
        <v>23581</v>
      </c>
      <c r="N15" s="15">
        <f>AVERAGE($G$2:G212)</f>
        <v>2.984090909090908</v>
      </c>
      <c r="O15" s="14">
        <f t="shared" si="2"/>
        <v>-0.90409090909090795</v>
      </c>
    </row>
    <row r="16" spans="1:15" ht="12.75">
      <c r="A16" s="1">
        <v>536667</v>
      </c>
      <c r="B16" s="1">
        <v>22574</v>
      </c>
      <c r="C16" s="1" t="s">
        <v>43</v>
      </c>
      <c r="D16" s="1">
        <v>24</v>
      </c>
      <c r="E16" s="2">
        <v>40668</v>
      </c>
      <c r="F16" s="1" t="s">
        <v>12</v>
      </c>
      <c r="G16" s="31">
        <v>0.85</v>
      </c>
      <c r="H16" s="1">
        <v>15260</v>
      </c>
      <c r="I16" s="1" t="s">
        <v>13</v>
      </c>
      <c r="J16" s="2">
        <v>40668</v>
      </c>
      <c r="K16" s="1" t="s">
        <v>20</v>
      </c>
      <c r="L16" t="str">
        <f t="shared" si="0"/>
        <v>536667</v>
      </c>
      <c r="M16" t="str">
        <f t="shared" si="1"/>
        <v>22574</v>
      </c>
      <c r="N16" s="15">
        <f>AVERAGE($G$2:G213)</f>
        <v>2.984090909090908</v>
      </c>
      <c r="O16" s="14">
        <f t="shared" si="2"/>
        <v>-2.1340909090909079</v>
      </c>
    </row>
    <row r="17" spans="1:15" ht="12.75">
      <c r="A17" s="1">
        <v>538201</v>
      </c>
      <c r="B17" s="1">
        <v>22759</v>
      </c>
      <c r="C17" s="1" t="s">
        <v>44</v>
      </c>
      <c r="D17" s="1">
        <v>1</v>
      </c>
      <c r="E17" s="2">
        <v>40668</v>
      </c>
      <c r="F17" s="1" t="s">
        <v>12</v>
      </c>
      <c r="G17" s="31">
        <v>1.65</v>
      </c>
      <c r="H17" s="1">
        <v>15723</v>
      </c>
      <c r="I17" s="1" t="s">
        <v>13</v>
      </c>
      <c r="J17" s="2">
        <v>40668</v>
      </c>
      <c r="K17" s="1" t="s">
        <v>18</v>
      </c>
      <c r="L17" t="str">
        <f t="shared" si="0"/>
        <v>538201</v>
      </c>
      <c r="M17" t="str">
        <f t="shared" si="1"/>
        <v>22759</v>
      </c>
      <c r="N17" s="15">
        <f>AVERAGE($G$2:G214)</f>
        <v>2.984090909090908</v>
      </c>
      <c r="O17" s="14">
        <f t="shared" si="2"/>
        <v>-1.3340909090909081</v>
      </c>
    </row>
    <row r="18" spans="1:15" ht="12.75">
      <c r="A18" s="1" t="s">
        <v>45</v>
      </c>
      <c r="B18" s="1">
        <v>22059</v>
      </c>
      <c r="C18" s="1" t="s">
        <v>46</v>
      </c>
      <c r="D18" s="1">
        <v>2</v>
      </c>
      <c r="E18" s="2">
        <v>40736</v>
      </c>
      <c r="F18" s="1" t="s">
        <v>28</v>
      </c>
      <c r="G18" s="31">
        <v>1.49</v>
      </c>
      <c r="H18" s="1">
        <v>12462</v>
      </c>
      <c r="I18" s="1" t="s">
        <v>47</v>
      </c>
      <c r="J18" s="2">
        <v>40668</v>
      </c>
      <c r="K18" s="1" t="s">
        <v>20</v>
      </c>
      <c r="L18" t="str">
        <f t="shared" si="0"/>
        <v>581148</v>
      </c>
      <c r="M18" t="str">
        <f t="shared" si="1"/>
        <v>22059</v>
      </c>
      <c r="N18" s="15">
        <f>AVERAGE($G$2:G215)</f>
        <v>2.984090909090908</v>
      </c>
      <c r="O18" s="14">
        <f t="shared" si="2"/>
        <v>-1.494090909090908</v>
      </c>
    </row>
    <row r="19" spans="1:15" ht="12.75">
      <c r="A19" s="1">
        <v>552333</v>
      </c>
      <c r="B19" s="1" t="s">
        <v>48</v>
      </c>
      <c r="C19" s="1" t="s">
        <v>49</v>
      </c>
      <c r="D19" s="1">
        <v>4</v>
      </c>
      <c r="E19" s="2">
        <v>40668</v>
      </c>
      <c r="F19" s="1" t="s">
        <v>12</v>
      </c>
      <c r="G19" s="31">
        <v>2.1</v>
      </c>
      <c r="H19" s="1">
        <v>15039</v>
      </c>
      <c r="I19" s="1" t="s">
        <v>13</v>
      </c>
      <c r="J19" s="2">
        <v>40668</v>
      </c>
      <c r="K19" s="1" t="s">
        <v>24</v>
      </c>
      <c r="L19" t="str">
        <f t="shared" si="0"/>
        <v>552333</v>
      </c>
      <c r="M19" t="str">
        <f t="shared" si="1"/>
        <v>47599</v>
      </c>
      <c r="N19" s="15">
        <f>AVERAGE($G$2:G216)</f>
        <v>2.984090909090908</v>
      </c>
      <c r="O19" s="14">
        <f t="shared" si="2"/>
        <v>-0.88409090909090793</v>
      </c>
    </row>
    <row r="20" spans="1:15" ht="12.75">
      <c r="A20" s="1">
        <v>569333</v>
      </c>
      <c r="B20" s="1">
        <v>23535</v>
      </c>
      <c r="C20" s="1" t="s">
        <v>50</v>
      </c>
      <c r="D20" s="1">
        <v>4</v>
      </c>
      <c r="E20" s="2">
        <v>40612</v>
      </c>
      <c r="F20" s="1" t="s">
        <v>51</v>
      </c>
      <c r="G20" s="31">
        <v>5.95</v>
      </c>
      <c r="H20" s="1">
        <v>13431</v>
      </c>
      <c r="I20" s="1" t="s">
        <v>13</v>
      </c>
      <c r="J20" s="2">
        <v>40668</v>
      </c>
      <c r="K20" s="1" t="s">
        <v>26</v>
      </c>
      <c r="L20" t="str">
        <f t="shared" si="0"/>
        <v>569333</v>
      </c>
      <c r="M20" t="str">
        <f t="shared" si="1"/>
        <v>23535</v>
      </c>
      <c r="N20" s="15">
        <f>AVERAGE($G$2:G217)</f>
        <v>2.984090909090908</v>
      </c>
      <c r="O20" s="14">
        <f t="shared" si="2"/>
        <v>2.9659090909090922</v>
      </c>
    </row>
    <row r="21" spans="1:15" ht="12.75">
      <c r="A21" s="1">
        <v>536836</v>
      </c>
      <c r="B21" s="1">
        <v>22193</v>
      </c>
      <c r="C21" s="1" t="s">
        <v>52</v>
      </c>
      <c r="D21" s="1">
        <v>1</v>
      </c>
      <c r="E21" s="2">
        <v>40668</v>
      </c>
      <c r="F21" s="1" t="s">
        <v>12</v>
      </c>
      <c r="G21" s="31">
        <v>8.5</v>
      </c>
      <c r="H21" s="1">
        <v>18168</v>
      </c>
      <c r="I21" s="1" t="s">
        <v>13</v>
      </c>
      <c r="J21" s="2">
        <v>40668</v>
      </c>
      <c r="K21" s="1" t="s">
        <v>29</v>
      </c>
      <c r="L21" t="str">
        <f t="shared" si="0"/>
        <v>536836</v>
      </c>
      <c r="M21" t="str">
        <f t="shared" si="1"/>
        <v>22193</v>
      </c>
      <c r="N21" s="15">
        <f>AVERAGE($G$2:G218)</f>
        <v>2.984090909090908</v>
      </c>
      <c r="O21" s="14">
        <f t="shared" si="2"/>
        <v>5.5159090909090924</v>
      </c>
    </row>
    <row r="22" spans="1:15" ht="12.75">
      <c r="A22" s="1">
        <v>566275</v>
      </c>
      <c r="B22" s="1">
        <v>21154</v>
      </c>
      <c r="C22" s="1" t="s">
        <v>53</v>
      </c>
      <c r="D22" s="1">
        <v>2</v>
      </c>
      <c r="E22" s="2">
        <v>40856</v>
      </c>
      <c r="F22" s="1" t="s">
        <v>54</v>
      </c>
      <c r="G22" s="31">
        <v>1.25</v>
      </c>
      <c r="H22" s="1">
        <v>16549</v>
      </c>
      <c r="I22" s="1" t="s">
        <v>13</v>
      </c>
      <c r="J22" s="2">
        <v>40668</v>
      </c>
      <c r="K22" s="1" t="s">
        <v>31</v>
      </c>
      <c r="L22" t="str">
        <f t="shared" si="0"/>
        <v>566275</v>
      </c>
      <c r="M22" t="str">
        <f t="shared" si="1"/>
        <v>21154</v>
      </c>
      <c r="N22" s="15">
        <f>AVERAGE($G$2:G219)</f>
        <v>2.984090909090908</v>
      </c>
      <c r="O22" s="14">
        <f t="shared" si="2"/>
        <v>-1.734090909090908</v>
      </c>
    </row>
    <row r="23" spans="1:15" ht="12.75">
      <c r="A23" s="1">
        <v>548552</v>
      </c>
      <c r="B23" s="1">
        <v>22168</v>
      </c>
      <c r="C23" s="1" t="s">
        <v>55</v>
      </c>
      <c r="D23" s="1">
        <v>2</v>
      </c>
      <c r="E23" s="2">
        <v>40547</v>
      </c>
      <c r="F23" s="1" t="s">
        <v>41</v>
      </c>
      <c r="G23" s="31">
        <v>8.5</v>
      </c>
      <c r="H23" s="1">
        <v>17613</v>
      </c>
      <c r="I23" s="1" t="s">
        <v>13</v>
      </c>
      <c r="J23" s="2">
        <v>40668</v>
      </c>
      <c r="K23" s="1" t="s">
        <v>14</v>
      </c>
      <c r="L23" t="str">
        <f t="shared" si="0"/>
        <v>548552</v>
      </c>
      <c r="M23" t="str">
        <f t="shared" si="1"/>
        <v>22168</v>
      </c>
      <c r="N23" s="15">
        <f>AVERAGE($G$2:G220)</f>
        <v>2.984090909090908</v>
      </c>
      <c r="O23" s="14">
        <f t="shared" si="2"/>
        <v>5.5159090909090924</v>
      </c>
    </row>
    <row r="24" spans="1:15" ht="12.75">
      <c r="A24" s="1">
        <v>565424</v>
      </c>
      <c r="B24" s="1">
        <v>48187</v>
      </c>
      <c r="C24" s="1" t="s">
        <v>56</v>
      </c>
      <c r="D24" s="1">
        <v>2</v>
      </c>
      <c r="E24" s="2">
        <v>40642</v>
      </c>
      <c r="F24" s="1" t="s">
        <v>57</v>
      </c>
      <c r="G24" s="31">
        <v>7.95</v>
      </c>
      <c r="H24" s="1">
        <v>15215</v>
      </c>
      <c r="I24" s="1" t="s">
        <v>13</v>
      </c>
      <c r="J24" s="2">
        <v>40668</v>
      </c>
      <c r="K24" s="1" t="s">
        <v>18</v>
      </c>
      <c r="L24" t="str">
        <f t="shared" si="0"/>
        <v>565424</v>
      </c>
      <c r="M24" t="str">
        <f t="shared" si="1"/>
        <v>48187</v>
      </c>
      <c r="N24" s="15">
        <f>AVERAGE($G$2:G221)</f>
        <v>2.984090909090908</v>
      </c>
      <c r="O24" s="14">
        <f t="shared" si="2"/>
        <v>4.9659090909090917</v>
      </c>
    </row>
    <row r="25" spans="1:15" ht="12.75">
      <c r="A25" s="1">
        <v>574029</v>
      </c>
      <c r="B25" s="1">
        <v>22460</v>
      </c>
      <c r="C25" s="1" t="s">
        <v>58</v>
      </c>
      <c r="D25" s="1">
        <v>24</v>
      </c>
      <c r="E25" s="2">
        <v>40585</v>
      </c>
      <c r="F25" s="1" t="s">
        <v>59</v>
      </c>
      <c r="G25" s="31">
        <v>1.25</v>
      </c>
      <c r="H25" s="1">
        <v>12955</v>
      </c>
      <c r="I25" s="1" t="s">
        <v>13</v>
      </c>
      <c r="J25" s="2">
        <v>40668</v>
      </c>
      <c r="K25" s="1" t="s">
        <v>20</v>
      </c>
      <c r="L25" t="str">
        <f t="shared" si="0"/>
        <v>574029</v>
      </c>
      <c r="M25" t="str">
        <f t="shared" si="1"/>
        <v>22460</v>
      </c>
      <c r="N25" s="15">
        <f>AVERAGE($G$2:G222)</f>
        <v>2.984090909090908</v>
      </c>
      <c r="O25" s="14">
        <f t="shared" si="2"/>
        <v>-1.734090909090908</v>
      </c>
    </row>
    <row r="26" spans="1:15" ht="12.75">
      <c r="A26" s="1">
        <v>574034</v>
      </c>
      <c r="B26" s="1">
        <v>21975</v>
      </c>
      <c r="C26" s="1" t="s">
        <v>60</v>
      </c>
      <c r="D26" s="1">
        <v>1</v>
      </c>
      <c r="E26" s="2">
        <v>40585</v>
      </c>
      <c r="F26" s="1" t="s">
        <v>59</v>
      </c>
      <c r="G26" s="31">
        <v>0.55000000000000004</v>
      </c>
      <c r="H26" s="1">
        <v>17841</v>
      </c>
      <c r="I26" s="1" t="s">
        <v>13</v>
      </c>
      <c r="J26" s="2">
        <v>40668</v>
      </c>
      <c r="K26" s="1" t="s">
        <v>24</v>
      </c>
      <c r="L26" t="str">
        <f t="shared" si="0"/>
        <v>574034</v>
      </c>
      <c r="M26" t="str">
        <f t="shared" si="1"/>
        <v>21975</v>
      </c>
      <c r="N26" s="15">
        <f>AVERAGE($G$2:G223)</f>
        <v>2.984090909090908</v>
      </c>
      <c r="O26" s="14">
        <f t="shared" si="2"/>
        <v>-2.4340909090909078</v>
      </c>
    </row>
    <row r="27" spans="1:15" ht="12.75">
      <c r="A27" s="1">
        <v>552288</v>
      </c>
      <c r="B27" s="1" t="s">
        <v>61</v>
      </c>
      <c r="C27" s="1" t="s">
        <v>62</v>
      </c>
      <c r="D27" s="1">
        <v>12</v>
      </c>
      <c r="E27" s="2">
        <v>40760</v>
      </c>
      <c r="F27" s="1" t="s">
        <v>63</v>
      </c>
      <c r="G27" s="31">
        <v>2.95</v>
      </c>
      <c r="H27" s="1">
        <v>13313</v>
      </c>
      <c r="I27" s="1" t="s">
        <v>13</v>
      </c>
      <c r="J27" s="2">
        <v>40668</v>
      </c>
      <c r="K27" s="1" t="s">
        <v>26</v>
      </c>
      <c r="L27" t="str">
        <f t="shared" si="0"/>
        <v>552288</v>
      </c>
      <c r="M27" t="str">
        <f t="shared" si="1"/>
        <v>85123</v>
      </c>
      <c r="N27" s="15">
        <f>AVERAGE($G$2:G224)</f>
        <v>2.984090909090908</v>
      </c>
      <c r="O27" s="14">
        <f t="shared" si="2"/>
        <v>-3.4090909090907839E-2</v>
      </c>
    </row>
    <row r="28" spans="1:15" ht="12.75">
      <c r="A28" s="1">
        <v>549325</v>
      </c>
      <c r="B28" s="1">
        <v>22410</v>
      </c>
      <c r="C28" s="1" t="s">
        <v>64</v>
      </c>
      <c r="D28" s="1">
        <v>12</v>
      </c>
      <c r="E28" s="2">
        <v>40759</v>
      </c>
      <c r="F28" s="1" t="s">
        <v>63</v>
      </c>
      <c r="G28" s="31">
        <v>1.25</v>
      </c>
      <c r="H28" s="1">
        <v>12717</v>
      </c>
      <c r="I28" s="1" t="s">
        <v>65</v>
      </c>
      <c r="J28" s="2">
        <v>40668</v>
      </c>
      <c r="K28" s="1" t="s">
        <v>29</v>
      </c>
      <c r="L28" t="str">
        <f t="shared" si="0"/>
        <v>549325</v>
      </c>
      <c r="M28" t="str">
        <f t="shared" si="1"/>
        <v>22410</v>
      </c>
      <c r="N28" s="15">
        <f>AVERAGE($G$2:G225)</f>
        <v>2.984090909090908</v>
      </c>
      <c r="O28" s="14">
        <f t="shared" si="2"/>
        <v>-1.734090909090908</v>
      </c>
    </row>
    <row r="29" spans="1:15" ht="12.75">
      <c r="A29" s="1">
        <v>570420</v>
      </c>
      <c r="B29" s="1" t="s">
        <v>66</v>
      </c>
      <c r="C29" s="1" t="s">
        <v>67</v>
      </c>
      <c r="D29" s="1">
        <v>1</v>
      </c>
      <c r="E29" s="3">
        <v>40826</v>
      </c>
      <c r="F29" s="1" t="s">
        <v>35</v>
      </c>
      <c r="G29" s="31">
        <v>2.95</v>
      </c>
      <c r="H29" s="1">
        <v>17841</v>
      </c>
      <c r="I29" s="1" t="s">
        <v>13</v>
      </c>
      <c r="J29" s="2">
        <v>40668</v>
      </c>
      <c r="K29" s="1" t="s">
        <v>31</v>
      </c>
      <c r="L29" t="str">
        <f t="shared" si="0"/>
        <v>570420</v>
      </c>
      <c r="M29" t="str">
        <f t="shared" si="1"/>
        <v>82494</v>
      </c>
      <c r="N29" s="15">
        <f>AVERAGE($G$2:G226)</f>
        <v>2.984090909090908</v>
      </c>
      <c r="O29" s="14">
        <f t="shared" si="2"/>
        <v>-3.4090909090907839E-2</v>
      </c>
    </row>
    <row r="30" spans="1:15" ht="12.75">
      <c r="A30" s="1">
        <v>540359</v>
      </c>
      <c r="B30" s="1">
        <v>21210</v>
      </c>
      <c r="C30" s="1" t="s">
        <v>68</v>
      </c>
      <c r="D30" s="1">
        <v>2</v>
      </c>
      <c r="E30" s="2">
        <v>40695</v>
      </c>
      <c r="F30" s="1" t="s">
        <v>69</v>
      </c>
      <c r="G30" s="31">
        <v>1.45</v>
      </c>
      <c r="H30" s="1">
        <v>18041</v>
      </c>
      <c r="I30" s="1" t="s">
        <v>13</v>
      </c>
      <c r="J30" s="2">
        <v>40668</v>
      </c>
      <c r="K30" s="1" t="s">
        <v>14</v>
      </c>
      <c r="L30" t="str">
        <f t="shared" si="0"/>
        <v>540359</v>
      </c>
      <c r="M30" t="str">
        <f t="shared" si="1"/>
        <v>21210</v>
      </c>
      <c r="N30" s="15">
        <f>AVERAGE($G$2:G227)</f>
        <v>2.984090909090908</v>
      </c>
      <c r="O30" s="14">
        <f t="shared" si="2"/>
        <v>-1.5340909090909081</v>
      </c>
    </row>
    <row r="31" spans="1:15" ht="12.75">
      <c r="A31" s="1">
        <v>559295</v>
      </c>
      <c r="B31" s="1">
        <v>22557</v>
      </c>
      <c r="C31" s="1" t="s">
        <v>70</v>
      </c>
      <c r="D31" s="1">
        <v>12</v>
      </c>
      <c r="E31" s="2">
        <v>40731</v>
      </c>
      <c r="F31" s="1" t="s">
        <v>28</v>
      </c>
      <c r="G31" s="31">
        <v>1.65</v>
      </c>
      <c r="H31" s="1">
        <v>12362</v>
      </c>
      <c r="I31" s="1" t="s">
        <v>17</v>
      </c>
      <c r="J31" s="2">
        <v>40668</v>
      </c>
      <c r="K31" s="1" t="s">
        <v>18</v>
      </c>
      <c r="L31" t="str">
        <f t="shared" si="0"/>
        <v>559295</v>
      </c>
      <c r="M31" t="str">
        <f t="shared" si="1"/>
        <v>22557</v>
      </c>
      <c r="N31" s="15">
        <f>AVERAGE($G$2:G228)</f>
        <v>2.984090909090908</v>
      </c>
      <c r="O31" s="14">
        <f t="shared" si="2"/>
        <v>-1.3340909090909081</v>
      </c>
    </row>
    <row r="32" spans="1:15" ht="12.75">
      <c r="A32" s="1">
        <v>559824</v>
      </c>
      <c r="B32" s="1">
        <v>21188</v>
      </c>
      <c r="C32" s="1" t="s">
        <v>71</v>
      </c>
      <c r="D32" s="1">
        <v>1</v>
      </c>
      <c r="E32" s="2">
        <v>40884</v>
      </c>
      <c r="F32" s="1" t="s">
        <v>22</v>
      </c>
      <c r="G32" s="31">
        <v>2.95</v>
      </c>
      <c r="H32" s="1">
        <v>17576</v>
      </c>
      <c r="I32" s="1" t="s">
        <v>13</v>
      </c>
      <c r="J32" s="2">
        <v>40668</v>
      </c>
      <c r="K32" s="1" t="s">
        <v>20</v>
      </c>
      <c r="L32" t="str">
        <f t="shared" si="0"/>
        <v>559824</v>
      </c>
      <c r="M32" t="str">
        <f t="shared" si="1"/>
        <v>21188</v>
      </c>
      <c r="N32" s="15">
        <f>AVERAGE($G$2:G229)</f>
        <v>2.984090909090908</v>
      </c>
      <c r="O32" s="14">
        <f t="shared" si="2"/>
        <v>-3.4090909090907839E-2</v>
      </c>
    </row>
    <row r="33" spans="1:15" ht="12.75">
      <c r="A33" s="1">
        <v>548612</v>
      </c>
      <c r="B33" s="1">
        <v>84879</v>
      </c>
      <c r="C33" s="1" t="s">
        <v>72</v>
      </c>
      <c r="D33" s="1">
        <v>1</v>
      </c>
      <c r="E33" s="2">
        <v>40547</v>
      </c>
      <c r="F33" s="1" t="s">
        <v>41</v>
      </c>
      <c r="G33" s="31">
        <v>1.69</v>
      </c>
      <c r="H33" s="1">
        <v>13137</v>
      </c>
      <c r="I33" s="1" t="s">
        <v>13</v>
      </c>
      <c r="J33" s="2">
        <v>40668</v>
      </c>
      <c r="K33" s="1" t="s">
        <v>24</v>
      </c>
      <c r="L33" t="str">
        <f t="shared" si="0"/>
        <v>548612</v>
      </c>
      <c r="M33" t="str">
        <f t="shared" si="1"/>
        <v>84879</v>
      </c>
      <c r="N33" s="15">
        <f>AVERAGE($G$2:G230)</f>
        <v>2.984090909090908</v>
      </c>
      <c r="O33" s="14">
        <f t="shared" si="2"/>
        <v>-1.2940909090909081</v>
      </c>
    </row>
    <row r="34" spans="1:15" ht="12.75">
      <c r="A34" s="1">
        <v>546384</v>
      </c>
      <c r="B34" s="1">
        <v>84978</v>
      </c>
      <c r="C34" s="1" t="s">
        <v>73</v>
      </c>
      <c r="D34" s="1">
        <v>36</v>
      </c>
      <c r="E34" s="2">
        <v>40850</v>
      </c>
      <c r="F34" s="1" t="s">
        <v>54</v>
      </c>
      <c r="G34" s="31">
        <v>1.06</v>
      </c>
      <c r="H34" s="1">
        <v>15311</v>
      </c>
      <c r="I34" s="1" t="s">
        <v>13</v>
      </c>
      <c r="J34" s="2">
        <v>40668</v>
      </c>
      <c r="K34" s="1" t="s">
        <v>26</v>
      </c>
      <c r="L34" t="str">
        <f t="shared" si="0"/>
        <v>546384</v>
      </c>
      <c r="M34" t="str">
        <f t="shared" si="1"/>
        <v>84978</v>
      </c>
      <c r="N34" s="15">
        <f>AVERAGE($G$2:G231)</f>
        <v>2.984090909090908</v>
      </c>
      <c r="O34" s="14">
        <f t="shared" si="2"/>
        <v>-1.924090909090908</v>
      </c>
    </row>
    <row r="35" spans="1:15" ht="12.75">
      <c r="A35" s="1">
        <v>555498</v>
      </c>
      <c r="B35" s="1">
        <v>21175</v>
      </c>
      <c r="C35" s="1" t="s">
        <v>74</v>
      </c>
      <c r="D35" s="1">
        <v>12</v>
      </c>
      <c r="E35" s="2">
        <v>40608</v>
      </c>
      <c r="F35" s="1" t="s">
        <v>51</v>
      </c>
      <c r="G35" s="31">
        <v>2.5499999999999998</v>
      </c>
      <c r="H35" s="1">
        <v>13885</v>
      </c>
      <c r="I35" s="1" t="s">
        <v>13</v>
      </c>
      <c r="J35" s="2">
        <v>40668</v>
      </c>
      <c r="K35" s="1" t="s">
        <v>29</v>
      </c>
      <c r="L35" t="str">
        <f t="shared" si="0"/>
        <v>555498</v>
      </c>
      <c r="M35" t="str">
        <f t="shared" si="1"/>
        <v>21175</v>
      </c>
      <c r="N35" s="15">
        <f>AVERAGE($G$2:G232)</f>
        <v>2.984090909090908</v>
      </c>
      <c r="O35" s="14">
        <f t="shared" si="2"/>
        <v>-0.43409090909090819</v>
      </c>
    </row>
    <row r="36" spans="1:15" ht="12.75">
      <c r="A36" s="1">
        <v>537126</v>
      </c>
      <c r="B36" s="1">
        <v>21242</v>
      </c>
      <c r="C36" s="1" t="s">
        <v>75</v>
      </c>
      <c r="D36" s="1">
        <v>1</v>
      </c>
      <c r="E36" s="2">
        <v>40668</v>
      </c>
      <c r="F36" s="1" t="s">
        <v>12</v>
      </c>
      <c r="G36" s="31">
        <v>1.69</v>
      </c>
      <c r="H36" s="1">
        <v>18118</v>
      </c>
      <c r="I36" s="1" t="s">
        <v>13</v>
      </c>
      <c r="J36" s="2">
        <v>40668</v>
      </c>
      <c r="K36" s="1" t="s">
        <v>31</v>
      </c>
      <c r="L36" t="str">
        <f t="shared" si="0"/>
        <v>537126</v>
      </c>
      <c r="M36" t="str">
        <f t="shared" si="1"/>
        <v>21242</v>
      </c>
      <c r="N36" s="15">
        <f>AVERAGE($G$2:G233)</f>
        <v>2.984090909090908</v>
      </c>
      <c r="O36" s="14">
        <f t="shared" si="2"/>
        <v>-1.2940909090909081</v>
      </c>
    </row>
    <row r="37" spans="1:15" ht="12.75">
      <c r="A37" s="1">
        <v>570191</v>
      </c>
      <c r="B37" s="1" t="s">
        <v>76</v>
      </c>
      <c r="C37" s="1" t="s">
        <v>77</v>
      </c>
      <c r="D37" s="1">
        <v>1</v>
      </c>
      <c r="E37" s="2">
        <v>40734</v>
      </c>
      <c r="F37" s="1" t="s">
        <v>28</v>
      </c>
      <c r="G37" s="31">
        <v>15</v>
      </c>
      <c r="H37" s="1">
        <v>12778</v>
      </c>
      <c r="I37" s="1" t="s">
        <v>78</v>
      </c>
      <c r="J37" s="2">
        <v>40668</v>
      </c>
      <c r="K37" s="1" t="s">
        <v>14</v>
      </c>
      <c r="L37" t="str">
        <f t="shared" si="0"/>
        <v>570191</v>
      </c>
      <c r="M37" t="str">
        <f t="shared" si="1"/>
        <v>POST</v>
      </c>
      <c r="N37" s="15">
        <f>AVERAGE($G$2:G234)</f>
        <v>2.984090909090908</v>
      </c>
      <c r="O37" s="14">
        <f t="shared" si="2"/>
        <v>12.015909090909092</v>
      </c>
    </row>
    <row r="38" spans="1:15" ht="12.75">
      <c r="A38" s="1">
        <v>574923</v>
      </c>
      <c r="B38" s="1">
        <v>22417</v>
      </c>
      <c r="C38" s="1" t="s">
        <v>79</v>
      </c>
      <c r="D38" s="1">
        <v>1</v>
      </c>
      <c r="E38" s="2">
        <v>40735</v>
      </c>
      <c r="F38" s="1" t="s">
        <v>28</v>
      </c>
      <c r="G38" s="31">
        <v>0.55000000000000004</v>
      </c>
      <c r="H38" s="1">
        <v>17757</v>
      </c>
      <c r="I38" s="1" t="s">
        <v>13</v>
      </c>
      <c r="J38" s="2">
        <v>40668</v>
      </c>
      <c r="K38" s="1" t="s">
        <v>18</v>
      </c>
      <c r="L38" t="str">
        <f t="shared" si="0"/>
        <v>574923</v>
      </c>
      <c r="M38" t="str">
        <f t="shared" si="1"/>
        <v>22417</v>
      </c>
      <c r="N38" s="15">
        <f>AVERAGE($G$2:G235)</f>
        <v>2.984090909090908</v>
      </c>
      <c r="O38" s="14">
        <f t="shared" si="2"/>
        <v>-2.4340909090909078</v>
      </c>
    </row>
    <row r="39" spans="1:15" ht="12.75">
      <c r="A39" s="1">
        <v>552271</v>
      </c>
      <c r="B39" s="1" t="s">
        <v>80</v>
      </c>
      <c r="C39" s="1" t="s">
        <v>81</v>
      </c>
      <c r="D39" s="1">
        <v>2</v>
      </c>
      <c r="E39" s="2">
        <v>40760</v>
      </c>
      <c r="F39" s="1" t="s">
        <v>63</v>
      </c>
      <c r="G39" s="31">
        <v>4.95</v>
      </c>
      <c r="H39" s="1">
        <v>13069</v>
      </c>
      <c r="I39" s="1" t="s">
        <v>13</v>
      </c>
      <c r="J39" s="2">
        <v>40668</v>
      </c>
      <c r="K39" s="1" t="s">
        <v>20</v>
      </c>
      <c r="L39" t="str">
        <f t="shared" si="0"/>
        <v>552271</v>
      </c>
      <c r="M39" t="str">
        <f t="shared" si="1"/>
        <v>47566</v>
      </c>
      <c r="N39" s="15">
        <f>AVERAGE($G$2:G236)</f>
        <v>2.984090909090908</v>
      </c>
      <c r="O39" s="14">
        <f t="shared" si="2"/>
        <v>1.9659090909090922</v>
      </c>
    </row>
    <row r="40" spans="1:15" ht="12.75">
      <c r="A40" s="1">
        <v>562161</v>
      </c>
      <c r="B40" s="1">
        <v>47421</v>
      </c>
      <c r="C40" s="1" t="s">
        <v>82</v>
      </c>
      <c r="D40" s="1">
        <v>3</v>
      </c>
      <c r="E40" s="2">
        <v>40610</v>
      </c>
      <c r="F40" s="1" t="s">
        <v>51</v>
      </c>
      <c r="G40" s="31">
        <v>0.42</v>
      </c>
      <c r="H40" s="1">
        <v>17841</v>
      </c>
      <c r="I40" s="1" t="s">
        <v>13</v>
      </c>
      <c r="J40" s="2">
        <v>40668</v>
      </c>
      <c r="K40" s="1" t="s">
        <v>20</v>
      </c>
      <c r="L40" t="str">
        <f t="shared" si="0"/>
        <v>562161</v>
      </c>
      <c r="M40" t="str">
        <f t="shared" si="1"/>
        <v>47421</v>
      </c>
      <c r="N40" s="15">
        <f>AVERAGE($G$2:G237)</f>
        <v>2.984090909090908</v>
      </c>
      <c r="O40" s="14">
        <f t="shared" si="2"/>
        <v>-2.5640909090909081</v>
      </c>
    </row>
    <row r="41" spans="1:15" ht="12.75">
      <c r="A41" s="1">
        <v>556497</v>
      </c>
      <c r="B41" s="1">
        <v>23308</v>
      </c>
      <c r="C41" s="1" t="s">
        <v>83</v>
      </c>
      <c r="D41" s="1">
        <v>24</v>
      </c>
      <c r="E41" s="2">
        <v>40883</v>
      </c>
      <c r="F41" s="1" t="s">
        <v>22</v>
      </c>
      <c r="G41" s="31">
        <v>0.55000000000000004</v>
      </c>
      <c r="H41" s="1">
        <v>15271</v>
      </c>
      <c r="I41" s="1" t="s">
        <v>13</v>
      </c>
      <c r="J41" s="2">
        <v>40668</v>
      </c>
      <c r="K41" s="1" t="s">
        <v>20</v>
      </c>
      <c r="L41" t="str">
        <f t="shared" si="0"/>
        <v>556497</v>
      </c>
      <c r="M41" t="str">
        <f t="shared" si="1"/>
        <v>23308</v>
      </c>
      <c r="N41" s="15">
        <f>AVERAGE($G$2:G238)</f>
        <v>2.984090909090908</v>
      </c>
      <c r="O41" s="14">
        <f t="shared" si="2"/>
        <v>-2.4340909090909078</v>
      </c>
    </row>
    <row r="42" spans="1:15" ht="12.75">
      <c r="A42" s="1">
        <v>574663</v>
      </c>
      <c r="B42" s="1">
        <v>82486</v>
      </c>
      <c r="C42" s="1" t="s">
        <v>84</v>
      </c>
      <c r="D42" s="1">
        <v>2</v>
      </c>
      <c r="E42" s="2">
        <v>40705</v>
      </c>
      <c r="F42" s="1" t="s">
        <v>69</v>
      </c>
      <c r="G42" s="31">
        <v>8.9499999999999993</v>
      </c>
      <c r="H42" s="1">
        <v>13527</v>
      </c>
      <c r="I42" s="1" t="s">
        <v>13</v>
      </c>
      <c r="J42" s="2">
        <v>40668</v>
      </c>
      <c r="K42" s="1" t="s">
        <v>20</v>
      </c>
      <c r="L42" t="str">
        <f t="shared" si="0"/>
        <v>574663</v>
      </c>
      <c r="M42" t="str">
        <f t="shared" si="1"/>
        <v>82486</v>
      </c>
      <c r="N42" s="15">
        <f>AVERAGE($G$2:G239)</f>
        <v>2.984090909090908</v>
      </c>
      <c r="O42" s="14">
        <f t="shared" si="2"/>
        <v>5.9659090909090917</v>
      </c>
    </row>
    <row r="43" spans="1:15" ht="12.75">
      <c r="A43" s="1">
        <v>580388</v>
      </c>
      <c r="B43" s="1">
        <v>23506</v>
      </c>
      <c r="C43" s="1" t="s">
        <v>85</v>
      </c>
      <c r="D43" s="1">
        <v>20</v>
      </c>
      <c r="E43" s="2">
        <v>40645</v>
      </c>
      <c r="F43" s="1" t="s">
        <v>57</v>
      </c>
      <c r="G43" s="31">
        <v>0.42</v>
      </c>
      <c r="H43" s="1">
        <v>18065</v>
      </c>
      <c r="I43" s="1" t="s">
        <v>13</v>
      </c>
      <c r="J43" s="2">
        <v>40668</v>
      </c>
      <c r="K43" s="1" t="s">
        <v>20</v>
      </c>
      <c r="L43" t="str">
        <f t="shared" si="0"/>
        <v>580388</v>
      </c>
      <c r="M43" t="str">
        <f t="shared" si="1"/>
        <v>23506</v>
      </c>
      <c r="N43" s="15">
        <f>AVERAGE($G$2:G240)</f>
        <v>2.984090909090908</v>
      </c>
      <c r="O43" s="14">
        <f t="shared" si="2"/>
        <v>-2.5640909090909081</v>
      </c>
    </row>
    <row r="44" spans="1:15" ht="12.75">
      <c r="A44" s="1">
        <v>538508</v>
      </c>
      <c r="B44" s="1">
        <v>21989</v>
      </c>
      <c r="C44" s="1" t="s">
        <v>86</v>
      </c>
      <c r="D44" s="1">
        <v>4</v>
      </c>
      <c r="E44" s="2">
        <v>40668</v>
      </c>
      <c r="F44" s="1" t="s">
        <v>12</v>
      </c>
      <c r="G44" s="31">
        <v>0.85</v>
      </c>
      <c r="H44" s="1">
        <v>15998</v>
      </c>
      <c r="I44" s="1" t="s">
        <v>13</v>
      </c>
      <c r="J44" s="2">
        <v>40668</v>
      </c>
      <c r="K44" s="1" t="s">
        <v>20</v>
      </c>
      <c r="L44" t="str">
        <f t="shared" si="0"/>
        <v>538508</v>
      </c>
      <c r="M44" t="str">
        <f t="shared" si="1"/>
        <v>21989</v>
      </c>
      <c r="N44" s="15">
        <f>AVERAGE($G$2:G241)</f>
        <v>2.984090909090908</v>
      </c>
      <c r="O44" s="14">
        <f t="shared" si="2"/>
        <v>-2.1340909090909079</v>
      </c>
    </row>
    <row r="45" spans="1:15" ht="12.75">
      <c r="A45" s="1">
        <v>545475</v>
      </c>
      <c r="B45" s="1">
        <v>22505</v>
      </c>
      <c r="C45" s="1" t="s">
        <v>87</v>
      </c>
      <c r="D45" s="1">
        <v>24</v>
      </c>
      <c r="E45" s="2">
        <v>40605</v>
      </c>
      <c r="F45" s="1" t="s">
        <v>51</v>
      </c>
      <c r="G45" s="31">
        <v>4.25</v>
      </c>
      <c r="H45" s="1">
        <v>12415</v>
      </c>
      <c r="I45" s="1" t="s">
        <v>88</v>
      </c>
      <c r="J45" s="2">
        <v>40668</v>
      </c>
      <c r="K45" s="1" t="s">
        <v>20</v>
      </c>
      <c r="L45" t="str">
        <f t="shared" si="0"/>
        <v>545475</v>
      </c>
      <c r="M45" t="str">
        <f t="shared" si="1"/>
        <v>22505</v>
      </c>
      <c r="N45" s="15">
        <f>AVERAGE($G$2:G242)</f>
        <v>2.984090909090908</v>
      </c>
      <c r="O45" s="14">
        <f t="shared" si="2"/>
        <v>1.265909090909092</v>
      </c>
    </row>
    <row r="46" spans="1:15" ht="12.75">
      <c r="A46" s="1">
        <v>548868</v>
      </c>
      <c r="B46" s="1">
        <v>21844</v>
      </c>
      <c r="C46" s="1" t="s">
        <v>89</v>
      </c>
      <c r="D46" s="1">
        <v>6</v>
      </c>
      <c r="E46" s="2">
        <v>40637</v>
      </c>
      <c r="F46" s="1" t="s">
        <v>57</v>
      </c>
      <c r="G46" s="31">
        <v>2.95</v>
      </c>
      <c r="H46" s="1">
        <v>13015</v>
      </c>
      <c r="I46" s="1" t="s">
        <v>13</v>
      </c>
      <c r="J46" s="2">
        <v>40668</v>
      </c>
      <c r="K46" s="1" t="s">
        <v>20</v>
      </c>
      <c r="L46" t="str">
        <f t="shared" si="0"/>
        <v>548868</v>
      </c>
      <c r="M46" t="str">
        <f t="shared" si="1"/>
        <v>21844</v>
      </c>
      <c r="N46" s="15">
        <f>AVERAGE($G$2:G243)</f>
        <v>2.984090909090908</v>
      </c>
      <c r="O46" s="14">
        <f t="shared" si="2"/>
        <v>-3.4090909090907839E-2</v>
      </c>
    </row>
    <row r="47" spans="1:15" ht="12.75">
      <c r="A47" s="1">
        <v>559297</v>
      </c>
      <c r="B47" s="1">
        <v>84991</v>
      </c>
      <c r="C47" s="1" t="s">
        <v>90</v>
      </c>
      <c r="D47" s="1">
        <v>12</v>
      </c>
      <c r="E47" s="2">
        <v>40731</v>
      </c>
      <c r="F47" s="1" t="s">
        <v>28</v>
      </c>
      <c r="G47" s="31">
        <v>0.55000000000000004</v>
      </c>
      <c r="H47" s="1">
        <v>16743</v>
      </c>
      <c r="I47" s="1" t="s">
        <v>13</v>
      </c>
      <c r="J47" s="2">
        <v>40668</v>
      </c>
      <c r="K47" s="1" t="s">
        <v>24</v>
      </c>
      <c r="L47" t="str">
        <f t="shared" si="0"/>
        <v>559297</v>
      </c>
      <c r="M47" t="str">
        <f t="shared" si="1"/>
        <v>84991</v>
      </c>
      <c r="N47" s="15">
        <f>AVERAGE($G$2:G244)</f>
        <v>2.984090909090908</v>
      </c>
      <c r="O47" s="14">
        <f t="shared" si="2"/>
        <v>-2.4340909090909078</v>
      </c>
    </row>
    <row r="48" spans="1:15" ht="12.75">
      <c r="A48" s="1">
        <v>565643</v>
      </c>
      <c r="B48" s="1">
        <v>22595</v>
      </c>
      <c r="C48" s="1" t="s">
        <v>91</v>
      </c>
      <c r="D48" s="1">
        <v>48</v>
      </c>
      <c r="E48" s="2">
        <v>40672</v>
      </c>
      <c r="F48" s="1" t="s">
        <v>12</v>
      </c>
      <c r="G48" s="31">
        <v>0.85</v>
      </c>
      <c r="H48" s="1">
        <v>13468</v>
      </c>
      <c r="I48" s="1" t="s">
        <v>13</v>
      </c>
      <c r="J48" s="2">
        <v>40668</v>
      </c>
      <c r="K48" s="1" t="s">
        <v>26</v>
      </c>
      <c r="L48" t="str">
        <f t="shared" si="0"/>
        <v>565643</v>
      </c>
      <c r="M48" t="str">
        <f t="shared" si="1"/>
        <v>22595</v>
      </c>
      <c r="N48" s="15">
        <f>AVERAGE($G$2:G245)</f>
        <v>2.984090909090908</v>
      </c>
      <c r="O48" s="14">
        <f t="shared" si="2"/>
        <v>-2.1340909090909079</v>
      </c>
    </row>
    <row r="49" spans="1:15" ht="12.75">
      <c r="A49" s="1">
        <v>551982</v>
      </c>
      <c r="B49" s="1">
        <v>20654</v>
      </c>
      <c r="C49" s="1" t="s">
        <v>92</v>
      </c>
      <c r="D49" s="1">
        <v>3</v>
      </c>
      <c r="E49" s="2">
        <v>40668</v>
      </c>
      <c r="F49" s="1" t="s">
        <v>12</v>
      </c>
      <c r="G49" s="31">
        <v>1.25</v>
      </c>
      <c r="H49" s="1">
        <v>15023</v>
      </c>
      <c r="I49" s="1" t="s">
        <v>13</v>
      </c>
      <c r="J49" s="2">
        <v>40668</v>
      </c>
      <c r="K49" s="1" t="s">
        <v>29</v>
      </c>
      <c r="L49" t="str">
        <f t="shared" si="0"/>
        <v>551982</v>
      </c>
      <c r="M49" t="str">
        <f t="shared" si="1"/>
        <v>20654</v>
      </c>
      <c r="N49" s="15">
        <f>AVERAGE($G$2:G246)</f>
        <v>2.984090909090908</v>
      </c>
      <c r="O49" s="14">
        <f t="shared" si="2"/>
        <v>-1.734090909090908</v>
      </c>
    </row>
    <row r="50" spans="1:15" ht="12.75">
      <c r="A50" s="1">
        <v>581376</v>
      </c>
      <c r="B50" s="1">
        <v>22645</v>
      </c>
      <c r="C50" s="1" t="s">
        <v>93</v>
      </c>
      <c r="D50" s="1">
        <v>4</v>
      </c>
      <c r="E50" s="2">
        <v>40668</v>
      </c>
      <c r="F50" s="1" t="s">
        <v>12</v>
      </c>
      <c r="G50" s="31">
        <v>0.39</v>
      </c>
      <c r="H50" s="1">
        <v>14719</v>
      </c>
      <c r="I50" s="1" t="s">
        <v>13</v>
      </c>
      <c r="J50" s="2">
        <v>40668</v>
      </c>
      <c r="K50" s="1" t="s">
        <v>31</v>
      </c>
      <c r="L50" t="str">
        <f t="shared" si="0"/>
        <v>581376</v>
      </c>
      <c r="M50" t="str">
        <f t="shared" si="1"/>
        <v>22645</v>
      </c>
      <c r="N50" s="15">
        <f>AVERAGE($G$2:G247)</f>
        <v>2.984090909090908</v>
      </c>
      <c r="O50" s="14">
        <f t="shared" si="2"/>
        <v>-2.5940909090909079</v>
      </c>
    </row>
    <row r="51" spans="1:15" ht="12.75">
      <c r="A51" s="1">
        <v>549448</v>
      </c>
      <c r="B51" s="1">
        <v>22679</v>
      </c>
      <c r="C51" s="1" t="s">
        <v>94</v>
      </c>
      <c r="D51" s="1">
        <v>10</v>
      </c>
      <c r="E51" s="2">
        <v>40759</v>
      </c>
      <c r="F51" s="1" t="s">
        <v>63</v>
      </c>
      <c r="G51" s="31">
        <v>1.25</v>
      </c>
      <c r="H51" s="1">
        <v>13078</v>
      </c>
      <c r="I51" s="1" t="s">
        <v>13</v>
      </c>
      <c r="J51" s="2">
        <v>40668</v>
      </c>
      <c r="K51" s="1" t="s">
        <v>14</v>
      </c>
      <c r="L51" t="str">
        <f t="shared" si="0"/>
        <v>549448</v>
      </c>
      <c r="M51" t="str">
        <f t="shared" si="1"/>
        <v>22679</v>
      </c>
      <c r="N51" s="15">
        <f>AVERAGE($G$2:G248)</f>
        <v>2.984090909090908</v>
      </c>
      <c r="O51" s="14">
        <f t="shared" si="2"/>
        <v>-1.734090909090908</v>
      </c>
    </row>
    <row r="52" spans="1:15" ht="12.75">
      <c r="A52" s="1">
        <v>537133</v>
      </c>
      <c r="B52" s="1">
        <v>22147</v>
      </c>
      <c r="C52" s="1" t="s">
        <v>95</v>
      </c>
      <c r="D52" s="1">
        <v>1</v>
      </c>
      <c r="E52" s="2">
        <v>40668</v>
      </c>
      <c r="F52" s="1" t="s">
        <v>12</v>
      </c>
      <c r="G52" s="31">
        <v>1.45</v>
      </c>
      <c r="H52" s="1">
        <v>18156</v>
      </c>
      <c r="I52" s="1" t="s">
        <v>13</v>
      </c>
      <c r="J52" s="2">
        <v>40668</v>
      </c>
      <c r="K52" s="1" t="s">
        <v>18</v>
      </c>
      <c r="L52" t="str">
        <f t="shared" si="0"/>
        <v>537133</v>
      </c>
      <c r="M52" t="str">
        <f t="shared" si="1"/>
        <v>22147</v>
      </c>
      <c r="N52" s="15">
        <f>AVERAGE($G$2:G249)</f>
        <v>2.984090909090908</v>
      </c>
      <c r="O52" s="14">
        <f t="shared" si="2"/>
        <v>-1.5340909090909081</v>
      </c>
    </row>
    <row r="53" spans="1:15" ht="12.75">
      <c r="A53" s="1">
        <v>536365</v>
      </c>
      <c r="B53" s="1">
        <v>71053</v>
      </c>
      <c r="C53" s="1" t="s">
        <v>96</v>
      </c>
      <c r="D53" s="1">
        <v>6</v>
      </c>
      <c r="E53" s="2">
        <v>40668</v>
      </c>
      <c r="F53" s="1" t="s">
        <v>12</v>
      </c>
      <c r="G53" s="31">
        <v>3.39</v>
      </c>
      <c r="H53" s="1">
        <v>17850</v>
      </c>
      <c r="I53" s="1" t="s">
        <v>13</v>
      </c>
      <c r="J53" s="2">
        <v>40668</v>
      </c>
      <c r="K53" s="1" t="s">
        <v>20</v>
      </c>
      <c r="L53" t="str">
        <f t="shared" si="0"/>
        <v>536365</v>
      </c>
      <c r="M53" t="str">
        <f t="shared" si="1"/>
        <v>71053</v>
      </c>
      <c r="N53" s="15">
        <f>AVERAGE($G$2:G250)</f>
        <v>2.984090909090908</v>
      </c>
      <c r="O53" s="14">
        <f t="shared" si="2"/>
        <v>0.40590909090909211</v>
      </c>
    </row>
    <row r="54" spans="1:15" ht="12.75">
      <c r="A54" s="1">
        <v>566275</v>
      </c>
      <c r="B54" s="1">
        <v>23208</v>
      </c>
      <c r="C54" s="1" t="s">
        <v>97</v>
      </c>
      <c r="D54" s="1">
        <v>1</v>
      </c>
      <c r="E54" s="2">
        <v>40856</v>
      </c>
      <c r="F54" s="1" t="s">
        <v>54</v>
      </c>
      <c r="G54" s="31">
        <v>1.65</v>
      </c>
      <c r="H54" s="1">
        <v>16549</v>
      </c>
      <c r="I54" s="1" t="s">
        <v>13</v>
      </c>
      <c r="J54" s="2">
        <v>40668</v>
      </c>
      <c r="K54" s="1" t="s">
        <v>24</v>
      </c>
      <c r="L54" t="str">
        <f t="shared" si="0"/>
        <v>566275</v>
      </c>
      <c r="M54" t="str">
        <f t="shared" si="1"/>
        <v>23208</v>
      </c>
      <c r="N54" s="15">
        <f>AVERAGE($G$2:G251)</f>
        <v>2.984090909090908</v>
      </c>
      <c r="O54" s="14">
        <f t="shared" si="2"/>
        <v>-1.3340909090909081</v>
      </c>
    </row>
    <row r="55" spans="1:15" ht="12.75">
      <c r="A55" s="1">
        <v>540803</v>
      </c>
      <c r="B55" s="1">
        <v>21306</v>
      </c>
      <c r="C55" s="1" t="s">
        <v>98</v>
      </c>
      <c r="D55" s="1">
        <v>3</v>
      </c>
      <c r="E55" s="2">
        <v>40848</v>
      </c>
      <c r="F55" s="1" t="s">
        <v>54</v>
      </c>
      <c r="G55" s="31">
        <v>2.1</v>
      </c>
      <c r="H55" s="1">
        <v>14669</v>
      </c>
      <c r="I55" s="1" t="s">
        <v>13</v>
      </c>
      <c r="J55" s="2">
        <v>40668</v>
      </c>
      <c r="K55" s="1" t="s">
        <v>26</v>
      </c>
      <c r="L55" t="str">
        <f t="shared" si="0"/>
        <v>540803</v>
      </c>
      <c r="M55" t="str">
        <f t="shared" si="1"/>
        <v>21306</v>
      </c>
      <c r="N55" s="15">
        <f>AVERAGE($G$2:G252)</f>
        <v>2.984090909090908</v>
      </c>
      <c r="O55" s="14">
        <f t="shared" si="2"/>
        <v>-0.88409090909090793</v>
      </c>
    </row>
    <row r="56" spans="1:15" ht="12.75">
      <c r="A56" s="1">
        <v>551872</v>
      </c>
      <c r="B56" s="1">
        <v>21892</v>
      </c>
      <c r="C56" s="1" t="s">
        <v>99</v>
      </c>
      <c r="D56" s="1">
        <v>12</v>
      </c>
      <c r="E56" s="2">
        <v>40638</v>
      </c>
      <c r="F56" s="1" t="s">
        <v>57</v>
      </c>
      <c r="G56" s="31">
        <v>1.25</v>
      </c>
      <c r="H56" s="1">
        <v>12955</v>
      </c>
      <c r="I56" s="1" t="s">
        <v>13</v>
      </c>
      <c r="J56" s="2">
        <v>40668</v>
      </c>
      <c r="K56" s="1" t="s">
        <v>29</v>
      </c>
      <c r="L56" t="str">
        <f t="shared" si="0"/>
        <v>551872</v>
      </c>
      <c r="M56" t="str">
        <f t="shared" si="1"/>
        <v>21892</v>
      </c>
      <c r="N56" s="15">
        <f>AVERAGE($G$2:G253)</f>
        <v>2.984090909090908</v>
      </c>
      <c r="O56" s="14">
        <f t="shared" si="2"/>
        <v>-1.734090909090908</v>
      </c>
    </row>
    <row r="57" spans="1:15" ht="12.75">
      <c r="A57" s="1">
        <v>543371</v>
      </c>
      <c r="B57" s="1">
        <v>22413</v>
      </c>
      <c r="C57" s="1" t="s">
        <v>100</v>
      </c>
      <c r="D57" s="1">
        <v>1</v>
      </c>
      <c r="E57" s="2">
        <v>40726</v>
      </c>
      <c r="F57" s="1" t="s">
        <v>28</v>
      </c>
      <c r="G57" s="31">
        <v>2.95</v>
      </c>
      <c r="H57" s="1">
        <v>14048</v>
      </c>
      <c r="I57" s="1" t="s">
        <v>13</v>
      </c>
      <c r="J57" s="2">
        <v>40668</v>
      </c>
      <c r="K57" s="1" t="s">
        <v>31</v>
      </c>
      <c r="L57" t="str">
        <f t="shared" si="0"/>
        <v>543371</v>
      </c>
      <c r="M57" t="str">
        <f t="shared" si="1"/>
        <v>22413</v>
      </c>
      <c r="N57" s="15">
        <f>AVERAGE($G$2:G254)</f>
        <v>2.984090909090908</v>
      </c>
      <c r="O57" s="14">
        <f t="shared" si="2"/>
        <v>-3.4090909090907839E-2</v>
      </c>
    </row>
    <row r="58" spans="1:15" ht="12.75">
      <c r="A58" s="1">
        <v>570246</v>
      </c>
      <c r="B58" s="1">
        <v>21365</v>
      </c>
      <c r="C58" s="1" t="s">
        <v>101</v>
      </c>
      <c r="D58" s="1">
        <v>6</v>
      </c>
      <c r="E58" s="2">
        <v>40796</v>
      </c>
      <c r="F58" s="1" t="s">
        <v>33</v>
      </c>
      <c r="G58" s="31">
        <v>0.75</v>
      </c>
      <c r="H58" s="1">
        <v>16921</v>
      </c>
      <c r="I58" s="1" t="s">
        <v>13</v>
      </c>
      <c r="J58" s="2">
        <v>40668</v>
      </c>
      <c r="K58" s="1" t="s">
        <v>14</v>
      </c>
      <c r="L58" t="str">
        <f t="shared" si="0"/>
        <v>570246</v>
      </c>
      <c r="M58" t="str">
        <f t="shared" si="1"/>
        <v>21365</v>
      </c>
      <c r="N58" s="15">
        <f>AVERAGE($G$2:G255)</f>
        <v>2.984090909090908</v>
      </c>
      <c r="O58" s="14">
        <f t="shared" si="2"/>
        <v>-2.234090909090908</v>
      </c>
    </row>
    <row r="59" spans="1:15" ht="12.75">
      <c r="A59" s="1">
        <v>545226</v>
      </c>
      <c r="B59" s="1">
        <v>21002</v>
      </c>
      <c r="C59" s="1" t="s">
        <v>102</v>
      </c>
      <c r="D59" s="1">
        <v>3</v>
      </c>
      <c r="E59" s="2">
        <v>40546</v>
      </c>
      <c r="F59" s="1" t="s">
        <v>41</v>
      </c>
      <c r="G59" s="31">
        <v>4.25</v>
      </c>
      <c r="H59" s="1">
        <v>12428</v>
      </c>
      <c r="I59" s="1" t="s">
        <v>103</v>
      </c>
      <c r="J59" s="2">
        <v>40668</v>
      </c>
      <c r="K59" s="1" t="s">
        <v>18</v>
      </c>
      <c r="L59" t="str">
        <f t="shared" si="0"/>
        <v>545226</v>
      </c>
      <c r="M59" t="str">
        <f t="shared" si="1"/>
        <v>21002</v>
      </c>
      <c r="N59" s="15">
        <f>AVERAGE($G$2:G256)</f>
        <v>2.984090909090908</v>
      </c>
      <c r="O59" s="14">
        <f t="shared" si="2"/>
        <v>1.265909090909092</v>
      </c>
    </row>
    <row r="60" spans="1:15" ht="12.75">
      <c r="A60" s="1">
        <v>575687</v>
      </c>
      <c r="B60" s="1">
        <v>47566</v>
      </c>
      <c r="C60" s="1" t="s">
        <v>104</v>
      </c>
      <c r="D60" s="1">
        <v>24</v>
      </c>
      <c r="E60" s="3">
        <v>40827</v>
      </c>
      <c r="F60" s="1" t="s">
        <v>35</v>
      </c>
      <c r="G60" s="31">
        <v>4.95</v>
      </c>
      <c r="H60" s="1">
        <v>16126</v>
      </c>
      <c r="I60" s="1" t="s">
        <v>13</v>
      </c>
      <c r="J60" s="2">
        <v>40668</v>
      </c>
      <c r="K60" s="1" t="s">
        <v>20</v>
      </c>
      <c r="L60" t="str">
        <f t="shared" si="0"/>
        <v>575687</v>
      </c>
      <c r="M60" t="str">
        <f t="shared" si="1"/>
        <v>47566</v>
      </c>
      <c r="N60" s="15">
        <f>AVERAGE($G$2:G257)</f>
        <v>2.984090909090908</v>
      </c>
      <c r="O60" s="14">
        <f t="shared" si="2"/>
        <v>1.9659090909090922</v>
      </c>
    </row>
    <row r="61" spans="1:15" ht="12.75">
      <c r="A61" s="1">
        <v>556072</v>
      </c>
      <c r="B61" s="1">
        <v>21621</v>
      </c>
      <c r="C61" s="1" t="s">
        <v>105</v>
      </c>
      <c r="D61" s="1">
        <v>12</v>
      </c>
      <c r="E61" s="2">
        <v>40761</v>
      </c>
      <c r="F61" s="1" t="s">
        <v>63</v>
      </c>
      <c r="G61" s="31">
        <v>8.5</v>
      </c>
      <c r="H61" s="1">
        <v>16126</v>
      </c>
      <c r="I61" s="1" t="s">
        <v>13</v>
      </c>
      <c r="J61" s="2">
        <v>40668</v>
      </c>
      <c r="K61" s="1" t="s">
        <v>24</v>
      </c>
      <c r="L61" t="str">
        <f t="shared" si="0"/>
        <v>556072</v>
      </c>
      <c r="M61" t="str">
        <f t="shared" si="1"/>
        <v>21621</v>
      </c>
      <c r="N61" s="15">
        <f>AVERAGE($G$2:G258)</f>
        <v>2.984090909090908</v>
      </c>
      <c r="O61" s="14">
        <f t="shared" si="2"/>
        <v>5.5159090909090924</v>
      </c>
    </row>
    <row r="62" spans="1:15" ht="12.75">
      <c r="A62" s="1">
        <v>559807</v>
      </c>
      <c r="B62" s="1">
        <v>22961</v>
      </c>
      <c r="C62" s="1" t="s">
        <v>106</v>
      </c>
      <c r="D62" s="1">
        <v>5</v>
      </c>
      <c r="E62" s="2">
        <v>40884</v>
      </c>
      <c r="F62" s="1" t="s">
        <v>22</v>
      </c>
      <c r="G62" s="31">
        <v>1.45</v>
      </c>
      <c r="H62" s="1">
        <v>17841</v>
      </c>
      <c r="I62" s="1" t="s">
        <v>13</v>
      </c>
      <c r="J62" s="2">
        <v>40668</v>
      </c>
      <c r="K62" s="1" t="s">
        <v>26</v>
      </c>
      <c r="L62" t="str">
        <f t="shared" si="0"/>
        <v>559807</v>
      </c>
      <c r="M62" t="str">
        <f t="shared" si="1"/>
        <v>22961</v>
      </c>
      <c r="N62" s="15">
        <f>AVERAGE($G$2:G259)</f>
        <v>2.984090909090908</v>
      </c>
      <c r="O62" s="14">
        <f t="shared" si="2"/>
        <v>-1.5340909090909081</v>
      </c>
    </row>
    <row r="63" spans="1:15" ht="12.75">
      <c r="A63" s="1">
        <v>570675</v>
      </c>
      <c r="B63" s="1">
        <v>21086</v>
      </c>
      <c r="C63" s="1" t="s">
        <v>107</v>
      </c>
      <c r="D63" s="1">
        <v>12</v>
      </c>
      <c r="E63" s="3">
        <v>40857</v>
      </c>
      <c r="F63" s="1" t="s">
        <v>54</v>
      </c>
      <c r="G63" s="31">
        <v>0.65</v>
      </c>
      <c r="H63" s="1">
        <v>13690</v>
      </c>
      <c r="I63" s="1" t="s">
        <v>13</v>
      </c>
      <c r="J63" s="2">
        <v>40668</v>
      </c>
      <c r="K63" s="1" t="s">
        <v>29</v>
      </c>
      <c r="L63" t="str">
        <f t="shared" si="0"/>
        <v>570675</v>
      </c>
      <c r="M63" t="str">
        <f t="shared" si="1"/>
        <v>21086</v>
      </c>
      <c r="N63" s="15">
        <f>AVERAGE($G$2:G260)</f>
        <v>2.984090909090908</v>
      </c>
      <c r="O63" s="14">
        <f t="shared" si="2"/>
        <v>-2.3340909090909081</v>
      </c>
    </row>
    <row r="64" spans="1:15" ht="12.75">
      <c r="A64" s="1">
        <v>559174</v>
      </c>
      <c r="B64" s="1" t="s">
        <v>36</v>
      </c>
      <c r="C64" s="1" t="s">
        <v>37</v>
      </c>
      <c r="D64" s="1">
        <v>12</v>
      </c>
      <c r="E64" s="2">
        <v>40731</v>
      </c>
      <c r="F64" s="1" t="s">
        <v>28</v>
      </c>
      <c r="G64" s="31">
        <v>1.25</v>
      </c>
      <c r="H64" s="1">
        <v>18263</v>
      </c>
      <c r="I64" s="1" t="s">
        <v>13</v>
      </c>
      <c r="J64" s="2">
        <v>40668</v>
      </c>
      <c r="K64" s="1" t="s">
        <v>31</v>
      </c>
      <c r="L64" t="str">
        <f t="shared" si="0"/>
        <v>559174</v>
      </c>
      <c r="M64" t="str">
        <f t="shared" si="1"/>
        <v>85183</v>
      </c>
      <c r="N64" s="15">
        <f>AVERAGE($G$2:G261)</f>
        <v>2.984090909090908</v>
      </c>
      <c r="O64" s="14">
        <f t="shared" si="2"/>
        <v>-1.734090909090908</v>
      </c>
    </row>
    <row r="65" spans="1:15" ht="12.75">
      <c r="A65" s="1">
        <v>559060</v>
      </c>
      <c r="B65" s="1">
        <v>21210</v>
      </c>
      <c r="C65" s="1" t="s">
        <v>68</v>
      </c>
      <c r="D65" s="1">
        <v>12</v>
      </c>
      <c r="E65" s="2">
        <v>40701</v>
      </c>
      <c r="F65" s="1" t="s">
        <v>69</v>
      </c>
      <c r="G65" s="31">
        <v>1.45</v>
      </c>
      <c r="H65" s="1">
        <v>15738</v>
      </c>
      <c r="I65" s="1" t="s">
        <v>13</v>
      </c>
      <c r="J65" s="2">
        <v>40668</v>
      </c>
      <c r="K65" s="1" t="s">
        <v>14</v>
      </c>
      <c r="L65" t="str">
        <f t="shared" si="0"/>
        <v>559060</v>
      </c>
      <c r="M65" t="str">
        <f t="shared" si="1"/>
        <v>21210</v>
      </c>
      <c r="N65" s="15">
        <f>AVERAGE($G$2:G262)</f>
        <v>2.984090909090908</v>
      </c>
      <c r="O65" s="14">
        <f t="shared" si="2"/>
        <v>-1.5340909090909081</v>
      </c>
    </row>
    <row r="66" spans="1:15" ht="12.75">
      <c r="A66" s="1">
        <v>549235</v>
      </c>
      <c r="B66" s="1">
        <v>23077</v>
      </c>
      <c r="C66" s="1" t="s">
        <v>108</v>
      </c>
      <c r="D66" s="1">
        <v>20</v>
      </c>
      <c r="E66" s="2">
        <v>40728</v>
      </c>
      <c r="F66" s="1" t="s">
        <v>28</v>
      </c>
      <c r="G66" s="31">
        <v>1.25</v>
      </c>
      <c r="H66" s="1">
        <v>15530</v>
      </c>
      <c r="I66" s="1" t="s">
        <v>13</v>
      </c>
      <c r="J66" s="2">
        <v>40668</v>
      </c>
      <c r="K66" s="1" t="s">
        <v>18</v>
      </c>
      <c r="L66" t="str">
        <f t="shared" si="0"/>
        <v>549235</v>
      </c>
      <c r="M66" t="str">
        <f t="shared" si="1"/>
        <v>23077</v>
      </c>
      <c r="N66" s="15">
        <f>AVERAGE($G$2:G263)</f>
        <v>2.984090909090908</v>
      </c>
      <c r="O66" s="14">
        <f t="shared" si="2"/>
        <v>-1.734090909090908</v>
      </c>
    </row>
    <row r="67" spans="1:15" ht="12.75">
      <c r="A67" s="1">
        <v>540397</v>
      </c>
      <c r="B67" s="1">
        <v>22794</v>
      </c>
      <c r="C67" s="1" t="s">
        <v>109</v>
      </c>
      <c r="D67" s="1">
        <v>1</v>
      </c>
      <c r="E67" s="2">
        <v>40695</v>
      </c>
      <c r="F67" s="1" t="s">
        <v>69</v>
      </c>
      <c r="G67" s="31">
        <v>7.95</v>
      </c>
      <c r="H67" s="1">
        <v>13187</v>
      </c>
      <c r="I67" s="1" t="s">
        <v>13</v>
      </c>
      <c r="J67" s="2">
        <v>40668</v>
      </c>
      <c r="K67" s="1" t="s">
        <v>20</v>
      </c>
      <c r="L67" t="str">
        <f t="shared" ref="L67:L130" si="3">RIGHT(A67,6)</f>
        <v>540397</v>
      </c>
      <c r="M67" t="str">
        <f t="shared" ref="M67:M130" si="4">LEFT(B67,5)</f>
        <v>22794</v>
      </c>
      <c r="N67" s="15">
        <f>AVERAGE($G$2:G264)</f>
        <v>2.984090909090908</v>
      </c>
      <c r="O67" s="14">
        <f t="shared" ref="O67:O130" si="5">G67-N67</f>
        <v>4.9659090909090917</v>
      </c>
    </row>
    <row r="68" spans="1:15" ht="12.75">
      <c r="A68" s="1">
        <v>570507</v>
      </c>
      <c r="B68" s="1">
        <v>23266</v>
      </c>
      <c r="C68" s="1" t="s">
        <v>110</v>
      </c>
      <c r="D68" s="1">
        <v>12</v>
      </c>
      <c r="E68" s="3">
        <v>40857</v>
      </c>
      <c r="F68" s="1" t="s">
        <v>54</v>
      </c>
      <c r="G68" s="31">
        <v>1.25</v>
      </c>
      <c r="H68" s="1">
        <v>16561</v>
      </c>
      <c r="I68" s="1" t="s">
        <v>13</v>
      </c>
      <c r="J68" s="2">
        <v>40668</v>
      </c>
      <c r="K68" s="1" t="s">
        <v>24</v>
      </c>
      <c r="L68" t="str">
        <f t="shared" si="3"/>
        <v>570507</v>
      </c>
      <c r="M68" t="str">
        <f t="shared" si="4"/>
        <v>23266</v>
      </c>
      <c r="N68" s="15">
        <f>AVERAGE($G$2:G265)</f>
        <v>2.984090909090908</v>
      </c>
      <c r="O68" s="14">
        <f t="shared" si="5"/>
        <v>-1.734090909090908</v>
      </c>
    </row>
    <row r="69" spans="1:15" ht="12.75">
      <c r="A69" s="1">
        <v>581123</v>
      </c>
      <c r="B69" s="1">
        <v>22165</v>
      </c>
      <c r="C69" s="1" t="s">
        <v>111</v>
      </c>
      <c r="D69" s="1">
        <v>6</v>
      </c>
      <c r="E69" s="2">
        <v>40736</v>
      </c>
      <c r="F69" s="1" t="s">
        <v>28</v>
      </c>
      <c r="G69" s="31">
        <v>3.95</v>
      </c>
      <c r="H69" s="1">
        <v>15750</v>
      </c>
      <c r="I69" s="1" t="s">
        <v>13</v>
      </c>
      <c r="J69" s="2">
        <v>40668</v>
      </c>
      <c r="K69" s="1" t="s">
        <v>26</v>
      </c>
      <c r="L69" t="str">
        <f t="shared" si="3"/>
        <v>581123</v>
      </c>
      <c r="M69" t="str">
        <f t="shared" si="4"/>
        <v>22165</v>
      </c>
      <c r="N69" s="15">
        <f>AVERAGE($G$2:G266)</f>
        <v>2.984090909090908</v>
      </c>
      <c r="O69" s="14">
        <f t="shared" si="5"/>
        <v>0.96590909090909216</v>
      </c>
    </row>
    <row r="70" spans="1:15" ht="12.75">
      <c r="A70" s="1">
        <v>581310</v>
      </c>
      <c r="B70" s="1">
        <v>22367</v>
      </c>
      <c r="C70" s="1" t="s">
        <v>112</v>
      </c>
      <c r="D70" s="1">
        <v>1</v>
      </c>
      <c r="E70" s="2">
        <v>40767</v>
      </c>
      <c r="F70" s="1" t="s">
        <v>63</v>
      </c>
      <c r="G70" s="31">
        <v>1.95</v>
      </c>
      <c r="H70" s="1">
        <v>16442</v>
      </c>
      <c r="I70" s="1" t="s">
        <v>13</v>
      </c>
      <c r="J70" s="2">
        <v>40668</v>
      </c>
      <c r="K70" s="1" t="s">
        <v>29</v>
      </c>
      <c r="L70" t="str">
        <f t="shared" si="3"/>
        <v>581310</v>
      </c>
      <c r="M70" t="str">
        <f t="shared" si="4"/>
        <v>22367</v>
      </c>
      <c r="N70" s="15">
        <f>AVERAGE($G$2:G267)</f>
        <v>2.984090909090908</v>
      </c>
      <c r="O70" s="14">
        <f t="shared" si="5"/>
        <v>-1.0340909090909081</v>
      </c>
    </row>
    <row r="71" spans="1:15" ht="12.75">
      <c r="A71" s="1">
        <v>570129</v>
      </c>
      <c r="B71" s="1">
        <v>22979</v>
      </c>
      <c r="C71" s="1" t="s">
        <v>113</v>
      </c>
      <c r="D71" s="1">
        <v>12</v>
      </c>
      <c r="E71" s="2">
        <v>40734</v>
      </c>
      <c r="F71" s="1" t="s">
        <v>28</v>
      </c>
      <c r="G71" s="31">
        <v>1.45</v>
      </c>
      <c r="H71" s="1">
        <v>12885</v>
      </c>
      <c r="I71" s="1" t="s">
        <v>13</v>
      </c>
      <c r="J71" s="2">
        <v>40668</v>
      </c>
      <c r="K71" s="1" t="s">
        <v>31</v>
      </c>
      <c r="L71" t="str">
        <f t="shared" si="3"/>
        <v>570129</v>
      </c>
      <c r="M71" t="str">
        <f t="shared" si="4"/>
        <v>22979</v>
      </c>
      <c r="N71" s="15">
        <f>AVERAGE($G$2:G268)</f>
        <v>2.984090909090908</v>
      </c>
      <c r="O71" s="14">
        <f t="shared" si="5"/>
        <v>-1.5340909090909081</v>
      </c>
    </row>
    <row r="72" spans="1:15" ht="12.75">
      <c r="A72" s="1">
        <v>549291</v>
      </c>
      <c r="B72" s="1">
        <v>84991</v>
      </c>
      <c r="C72" s="1" t="s">
        <v>90</v>
      </c>
      <c r="D72" s="1">
        <v>1</v>
      </c>
      <c r="E72" s="2">
        <v>40728</v>
      </c>
      <c r="F72" s="1" t="s">
        <v>28</v>
      </c>
      <c r="G72" s="31">
        <v>0.55000000000000004</v>
      </c>
      <c r="H72" s="1">
        <v>16261</v>
      </c>
      <c r="I72" s="1" t="s">
        <v>13</v>
      </c>
      <c r="J72" s="2">
        <v>40668</v>
      </c>
      <c r="K72" s="1" t="s">
        <v>14</v>
      </c>
      <c r="L72" t="str">
        <f t="shared" si="3"/>
        <v>549291</v>
      </c>
      <c r="M72" t="str">
        <f t="shared" si="4"/>
        <v>84991</v>
      </c>
      <c r="N72" s="15">
        <f>AVERAGE($G$2:G269)</f>
        <v>2.984090909090908</v>
      </c>
      <c r="O72" s="14">
        <f t="shared" si="5"/>
        <v>-2.4340909090909078</v>
      </c>
    </row>
    <row r="73" spans="1:15" ht="12.75">
      <c r="A73" s="1">
        <v>566255</v>
      </c>
      <c r="B73" s="1">
        <v>21977</v>
      </c>
      <c r="C73" s="1" t="s">
        <v>114</v>
      </c>
      <c r="D73" s="1">
        <v>120</v>
      </c>
      <c r="E73" s="2">
        <v>40856</v>
      </c>
      <c r="F73" s="1" t="s">
        <v>54</v>
      </c>
      <c r="G73" s="31">
        <v>0.42</v>
      </c>
      <c r="H73" s="1">
        <v>13324</v>
      </c>
      <c r="I73" s="1" t="s">
        <v>13</v>
      </c>
      <c r="J73" s="2">
        <v>40668</v>
      </c>
      <c r="K73" s="1" t="s">
        <v>18</v>
      </c>
      <c r="L73" t="str">
        <f t="shared" si="3"/>
        <v>566255</v>
      </c>
      <c r="M73" t="str">
        <f t="shared" si="4"/>
        <v>21977</v>
      </c>
      <c r="N73" s="15">
        <f>AVERAGE($G$2:G270)</f>
        <v>2.984090909090908</v>
      </c>
      <c r="O73" s="14">
        <f t="shared" si="5"/>
        <v>-2.5640909090909081</v>
      </c>
    </row>
    <row r="74" spans="1:15" ht="12.75">
      <c r="A74" s="1">
        <v>553012</v>
      </c>
      <c r="B74" s="1">
        <v>22925</v>
      </c>
      <c r="C74" s="1" t="s">
        <v>115</v>
      </c>
      <c r="D74" s="1">
        <v>4</v>
      </c>
      <c r="E74" s="2">
        <v>40882</v>
      </c>
      <c r="F74" s="1" t="s">
        <v>22</v>
      </c>
      <c r="G74" s="31">
        <v>5.95</v>
      </c>
      <c r="H74" s="1">
        <v>17671</v>
      </c>
      <c r="I74" s="1" t="s">
        <v>13</v>
      </c>
      <c r="J74" s="2">
        <v>40668</v>
      </c>
      <c r="K74" s="1" t="s">
        <v>20</v>
      </c>
      <c r="L74" t="str">
        <f t="shared" si="3"/>
        <v>553012</v>
      </c>
      <c r="M74" t="str">
        <f t="shared" si="4"/>
        <v>22925</v>
      </c>
      <c r="N74" s="15">
        <f>AVERAGE($G$2:G271)</f>
        <v>2.984090909090908</v>
      </c>
      <c r="O74" s="14">
        <f t="shared" si="5"/>
        <v>2.9659090909090922</v>
      </c>
    </row>
    <row r="75" spans="1:15" ht="12.75">
      <c r="A75" s="1">
        <v>556484</v>
      </c>
      <c r="B75" s="1">
        <v>20972</v>
      </c>
      <c r="C75" s="1" t="s">
        <v>116</v>
      </c>
      <c r="D75" s="1">
        <v>2</v>
      </c>
      <c r="E75" s="2">
        <v>40883</v>
      </c>
      <c r="F75" s="1" t="s">
        <v>22</v>
      </c>
      <c r="G75" s="31">
        <v>1.25</v>
      </c>
      <c r="H75" s="1">
        <v>16938</v>
      </c>
      <c r="I75" s="1" t="s">
        <v>13</v>
      </c>
      <c r="J75" s="2">
        <v>40668</v>
      </c>
      <c r="K75" s="1" t="s">
        <v>24</v>
      </c>
      <c r="L75" t="str">
        <f t="shared" si="3"/>
        <v>556484</v>
      </c>
      <c r="M75" t="str">
        <f t="shared" si="4"/>
        <v>20972</v>
      </c>
      <c r="N75" s="15">
        <f>AVERAGE($G$2:G272)</f>
        <v>2.984090909090908</v>
      </c>
      <c r="O75" s="14">
        <f t="shared" si="5"/>
        <v>-1.734090909090908</v>
      </c>
    </row>
    <row r="76" spans="1:15" ht="12.75">
      <c r="A76" s="1">
        <v>536633</v>
      </c>
      <c r="B76" s="1">
        <v>84380</v>
      </c>
      <c r="C76" s="1" t="s">
        <v>117</v>
      </c>
      <c r="D76" s="1">
        <v>6</v>
      </c>
      <c r="E76" s="2">
        <v>40668</v>
      </c>
      <c r="F76" s="1" t="s">
        <v>12</v>
      </c>
      <c r="G76" s="31">
        <v>1.25</v>
      </c>
      <c r="H76" s="1">
        <v>14901</v>
      </c>
      <c r="I76" s="1" t="s">
        <v>13</v>
      </c>
      <c r="J76" s="2">
        <v>40668</v>
      </c>
      <c r="K76" s="1" t="s">
        <v>26</v>
      </c>
      <c r="L76" t="str">
        <f t="shared" si="3"/>
        <v>536633</v>
      </c>
      <c r="M76" t="str">
        <f t="shared" si="4"/>
        <v>84380</v>
      </c>
      <c r="N76" s="15">
        <f>AVERAGE($G$2:G273)</f>
        <v>2.984090909090908</v>
      </c>
      <c r="O76" s="14">
        <f t="shared" si="5"/>
        <v>-1.734090909090908</v>
      </c>
    </row>
    <row r="77" spans="1:15" ht="12.75">
      <c r="A77" s="1">
        <v>569846</v>
      </c>
      <c r="B77" s="1">
        <v>23243</v>
      </c>
      <c r="C77" s="1" t="s">
        <v>118</v>
      </c>
      <c r="D77" s="1">
        <v>4</v>
      </c>
      <c r="E77" s="2">
        <v>40668</v>
      </c>
      <c r="F77" s="1" t="s">
        <v>12</v>
      </c>
      <c r="G77" s="31">
        <v>4.95</v>
      </c>
      <c r="H77" s="1">
        <v>13422</v>
      </c>
      <c r="I77" s="1" t="s">
        <v>13</v>
      </c>
      <c r="J77" s="2">
        <v>40668</v>
      </c>
      <c r="K77" s="1" t="s">
        <v>29</v>
      </c>
      <c r="L77" t="str">
        <f t="shared" si="3"/>
        <v>569846</v>
      </c>
      <c r="M77" t="str">
        <f t="shared" si="4"/>
        <v>23243</v>
      </c>
      <c r="N77" s="15">
        <f>AVERAGE($G$2:G274)</f>
        <v>2.984090909090908</v>
      </c>
      <c r="O77" s="14">
        <f t="shared" si="5"/>
        <v>1.9659090909090922</v>
      </c>
    </row>
    <row r="78" spans="1:15" ht="12.75">
      <c r="A78" s="1">
        <v>580640</v>
      </c>
      <c r="B78" s="1">
        <v>22867</v>
      </c>
      <c r="C78" s="1" t="s">
        <v>119</v>
      </c>
      <c r="D78" s="1">
        <v>1</v>
      </c>
      <c r="E78" s="2">
        <v>40675</v>
      </c>
      <c r="F78" s="1" t="s">
        <v>12</v>
      </c>
      <c r="G78" s="31">
        <v>2.1</v>
      </c>
      <c r="H78" s="1">
        <v>16910</v>
      </c>
      <c r="I78" s="1" t="s">
        <v>13</v>
      </c>
      <c r="J78" s="2">
        <v>40668</v>
      </c>
      <c r="K78" s="1" t="s">
        <v>31</v>
      </c>
      <c r="L78" t="str">
        <f t="shared" si="3"/>
        <v>580640</v>
      </c>
      <c r="M78" t="str">
        <f t="shared" si="4"/>
        <v>22867</v>
      </c>
      <c r="N78" s="15">
        <f>AVERAGE($G$2:G275)</f>
        <v>2.984090909090908</v>
      </c>
      <c r="O78" s="14">
        <f t="shared" si="5"/>
        <v>-0.88409090909090793</v>
      </c>
    </row>
    <row r="79" spans="1:15" ht="12.75">
      <c r="A79" s="1">
        <v>559032</v>
      </c>
      <c r="B79" s="1">
        <v>23231</v>
      </c>
      <c r="C79" s="1" t="s">
        <v>120</v>
      </c>
      <c r="D79" s="1">
        <v>25</v>
      </c>
      <c r="E79" s="2">
        <v>40670</v>
      </c>
      <c r="F79" s="1" t="s">
        <v>12</v>
      </c>
      <c r="G79" s="31">
        <v>0.42</v>
      </c>
      <c r="H79" s="1">
        <v>17511</v>
      </c>
      <c r="I79" s="1" t="s">
        <v>13</v>
      </c>
      <c r="J79" s="2">
        <v>40668</v>
      </c>
      <c r="K79" s="1" t="s">
        <v>14</v>
      </c>
      <c r="L79" t="str">
        <f t="shared" si="3"/>
        <v>559032</v>
      </c>
      <c r="M79" t="str">
        <f t="shared" si="4"/>
        <v>23231</v>
      </c>
      <c r="N79" s="15">
        <f>AVERAGE($G$2:G276)</f>
        <v>2.984090909090908</v>
      </c>
      <c r="O79" s="14">
        <f t="shared" si="5"/>
        <v>-2.5640909090909081</v>
      </c>
    </row>
    <row r="80" spans="1:15" ht="12.75">
      <c r="A80" s="1">
        <v>559199</v>
      </c>
      <c r="B80" s="1">
        <v>23287</v>
      </c>
      <c r="C80" s="1" t="s">
        <v>121</v>
      </c>
      <c r="D80" s="1">
        <v>16</v>
      </c>
      <c r="E80" s="2">
        <v>40731</v>
      </c>
      <c r="F80" s="1" t="s">
        <v>28</v>
      </c>
      <c r="G80" s="31">
        <v>0.85</v>
      </c>
      <c r="H80" s="1">
        <v>15288</v>
      </c>
      <c r="I80" s="1" t="s">
        <v>13</v>
      </c>
      <c r="J80" s="2">
        <v>40668</v>
      </c>
      <c r="K80" s="1" t="s">
        <v>18</v>
      </c>
      <c r="L80" t="str">
        <f t="shared" si="3"/>
        <v>559199</v>
      </c>
      <c r="M80" t="str">
        <f t="shared" si="4"/>
        <v>23287</v>
      </c>
      <c r="N80" s="15">
        <f>AVERAGE($G$2:G277)</f>
        <v>2.984090909090908</v>
      </c>
      <c r="O80" s="14">
        <f t="shared" si="5"/>
        <v>-2.1340909090909079</v>
      </c>
    </row>
    <row r="81" spans="1:15" ht="12.75">
      <c r="A81" s="1">
        <v>552560</v>
      </c>
      <c r="B81" s="1">
        <v>22411</v>
      </c>
      <c r="C81" s="1" t="s">
        <v>122</v>
      </c>
      <c r="D81" s="1">
        <v>10</v>
      </c>
      <c r="E81" s="2">
        <v>40821</v>
      </c>
      <c r="F81" s="1" t="s">
        <v>35</v>
      </c>
      <c r="G81" s="31">
        <v>2.08</v>
      </c>
      <c r="H81" s="1">
        <v>17581</v>
      </c>
      <c r="I81" s="1" t="s">
        <v>13</v>
      </c>
      <c r="J81" s="2">
        <v>40668</v>
      </c>
      <c r="K81" s="1" t="s">
        <v>20</v>
      </c>
      <c r="L81" t="str">
        <f t="shared" si="3"/>
        <v>552560</v>
      </c>
      <c r="M81" t="str">
        <f t="shared" si="4"/>
        <v>22411</v>
      </c>
      <c r="N81" s="15">
        <f>AVERAGE($G$2:G278)</f>
        <v>2.984090909090908</v>
      </c>
      <c r="O81" s="14">
        <f t="shared" si="5"/>
        <v>-0.90409090909090795</v>
      </c>
    </row>
    <row r="82" spans="1:15" ht="12.75">
      <c r="A82" s="1">
        <v>580550</v>
      </c>
      <c r="B82" s="1">
        <v>21115</v>
      </c>
      <c r="C82" s="1" t="s">
        <v>123</v>
      </c>
      <c r="D82" s="1">
        <v>8</v>
      </c>
      <c r="E82" s="2">
        <v>40675</v>
      </c>
      <c r="F82" s="1" t="s">
        <v>12</v>
      </c>
      <c r="G82" s="31">
        <v>1.95</v>
      </c>
      <c r="H82" s="1">
        <v>13126</v>
      </c>
      <c r="I82" s="1" t="s">
        <v>13</v>
      </c>
      <c r="J82" s="2">
        <v>40668</v>
      </c>
      <c r="K82" s="1" t="s">
        <v>24</v>
      </c>
      <c r="L82" t="str">
        <f t="shared" si="3"/>
        <v>580550</v>
      </c>
      <c r="M82" t="str">
        <f t="shared" si="4"/>
        <v>21115</v>
      </c>
      <c r="N82" s="15">
        <f>AVERAGE($G$2:G279)</f>
        <v>2.984090909090908</v>
      </c>
      <c r="O82" s="14">
        <f t="shared" si="5"/>
        <v>-1.0340909090909081</v>
      </c>
    </row>
    <row r="83" spans="1:15" ht="12.75">
      <c r="A83" s="1" t="s">
        <v>124</v>
      </c>
      <c r="B83" s="1">
        <v>84991</v>
      </c>
      <c r="C83" s="1" t="s">
        <v>90</v>
      </c>
      <c r="D83" s="1">
        <v>24</v>
      </c>
      <c r="E83" s="3">
        <v>40887</v>
      </c>
      <c r="F83" s="1" t="s">
        <v>22</v>
      </c>
      <c r="G83" s="31">
        <v>0.55000000000000004</v>
      </c>
      <c r="H83" s="1">
        <v>12607</v>
      </c>
      <c r="I83" s="1" t="s">
        <v>125</v>
      </c>
      <c r="J83" s="2">
        <v>40668</v>
      </c>
      <c r="K83" s="1" t="s">
        <v>26</v>
      </c>
      <c r="L83" t="str">
        <f t="shared" si="3"/>
        <v>570867</v>
      </c>
      <c r="M83" t="str">
        <f t="shared" si="4"/>
        <v>84991</v>
      </c>
      <c r="N83" s="15">
        <f>AVERAGE($G$2:G280)</f>
        <v>2.984090909090908</v>
      </c>
      <c r="O83" s="14">
        <f t="shared" si="5"/>
        <v>-2.4340909090909078</v>
      </c>
    </row>
    <row r="84" spans="1:15" ht="12.75">
      <c r="A84" s="1">
        <v>562984</v>
      </c>
      <c r="B84" s="1">
        <v>21172</v>
      </c>
      <c r="C84" s="1" t="s">
        <v>126</v>
      </c>
      <c r="D84" s="1">
        <v>10</v>
      </c>
      <c r="E84" s="2">
        <v>40855</v>
      </c>
      <c r="F84" s="1" t="s">
        <v>54</v>
      </c>
      <c r="G84" s="31">
        <v>1.45</v>
      </c>
      <c r="H84" s="1">
        <v>17841</v>
      </c>
      <c r="I84" s="1" t="s">
        <v>13</v>
      </c>
      <c r="J84" s="2">
        <v>40668</v>
      </c>
      <c r="K84" s="1" t="s">
        <v>29</v>
      </c>
      <c r="L84" t="str">
        <f t="shared" si="3"/>
        <v>562984</v>
      </c>
      <c r="M84" t="str">
        <f t="shared" si="4"/>
        <v>21172</v>
      </c>
      <c r="N84" s="15">
        <f>AVERAGE($G$2:G281)</f>
        <v>2.984090909090908</v>
      </c>
      <c r="O84" s="14">
        <f t="shared" si="5"/>
        <v>-1.5340909090909081</v>
      </c>
    </row>
    <row r="85" spans="1:15" ht="12.75">
      <c r="A85" s="1">
        <v>559510</v>
      </c>
      <c r="B85" s="1">
        <v>22911</v>
      </c>
      <c r="C85" s="1" t="s">
        <v>127</v>
      </c>
      <c r="D85" s="1">
        <v>12</v>
      </c>
      <c r="E85" s="2">
        <v>40762</v>
      </c>
      <c r="F85" s="1" t="s">
        <v>63</v>
      </c>
      <c r="G85" s="31">
        <v>2.95</v>
      </c>
      <c r="H85" s="1">
        <v>14961</v>
      </c>
      <c r="I85" s="1" t="s">
        <v>13</v>
      </c>
      <c r="J85" s="2">
        <v>40668</v>
      </c>
      <c r="K85" s="1" t="s">
        <v>31</v>
      </c>
      <c r="L85" t="str">
        <f t="shared" si="3"/>
        <v>559510</v>
      </c>
      <c r="M85" t="str">
        <f t="shared" si="4"/>
        <v>22911</v>
      </c>
      <c r="N85" s="15">
        <f>AVERAGE($G$2:G282)</f>
        <v>2.984090909090908</v>
      </c>
      <c r="O85" s="14">
        <f t="shared" si="5"/>
        <v>-3.4090909090907839E-2</v>
      </c>
    </row>
    <row r="86" spans="1:15" ht="12.75">
      <c r="A86" s="1">
        <v>580294</v>
      </c>
      <c r="B86" s="1">
        <v>84947</v>
      </c>
      <c r="C86" s="1" t="s">
        <v>128</v>
      </c>
      <c r="D86" s="1">
        <v>18</v>
      </c>
      <c r="E86" s="2">
        <v>40586</v>
      </c>
      <c r="F86" s="1" t="s">
        <v>59</v>
      </c>
      <c r="G86" s="31">
        <v>1.25</v>
      </c>
      <c r="H86" s="1">
        <v>17364</v>
      </c>
      <c r="I86" s="1" t="s">
        <v>13</v>
      </c>
      <c r="J86" s="2">
        <v>40668</v>
      </c>
      <c r="K86" s="1" t="s">
        <v>14</v>
      </c>
      <c r="L86" t="str">
        <f t="shared" si="3"/>
        <v>580294</v>
      </c>
      <c r="M86" t="str">
        <f t="shared" si="4"/>
        <v>84947</v>
      </c>
      <c r="N86" s="15">
        <f>AVERAGE($G$2:G283)</f>
        <v>2.984090909090908</v>
      </c>
      <c r="O86" s="14">
        <f t="shared" si="5"/>
        <v>-1.734090909090908</v>
      </c>
    </row>
    <row r="87" spans="1:15" ht="12.75">
      <c r="A87" s="1">
        <v>575135</v>
      </c>
      <c r="B87" s="1">
        <v>82483</v>
      </c>
      <c r="C87" s="1" t="s">
        <v>129</v>
      </c>
      <c r="D87" s="1">
        <v>2</v>
      </c>
      <c r="E87" s="2">
        <v>40766</v>
      </c>
      <c r="F87" s="1" t="s">
        <v>63</v>
      </c>
      <c r="G87" s="31">
        <v>6.95</v>
      </c>
      <c r="H87" s="1">
        <v>13928</v>
      </c>
      <c r="I87" s="1" t="s">
        <v>13</v>
      </c>
      <c r="J87" s="2">
        <v>40668</v>
      </c>
      <c r="K87" s="1" t="s">
        <v>18</v>
      </c>
      <c r="L87" t="str">
        <f t="shared" si="3"/>
        <v>575135</v>
      </c>
      <c r="M87" t="str">
        <f t="shared" si="4"/>
        <v>82483</v>
      </c>
      <c r="N87" s="15">
        <f>AVERAGE($G$2:G284)</f>
        <v>2.984090909090908</v>
      </c>
      <c r="O87" s="14">
        <f t="shared" si="5"/>
        <v>3.9659090909090922</v>
      </c>
    </row>
    <row r="88" spans="1:15" ht="12.75">
      <c r="A88" s="1">
        <v>537394</v>
      </c>
      <c r="B88" s="1">
        <v>22961</v>
      </c>
      <c r="C88" s="1" t="s">
        <v>106</v>
      </c>
      <c r="D88" s="1">
        <v>12</v>
      </c>
      <c r="E88" s="2">
        <v>40668</v>
      </c>
      <c r="F88" s="1" t="s">
        <v>12</v>
      </c>
      <c r="G88" s="31">
        <v>1.45</v>
      </c>
      <c r="H88" s="1">
        <v>13089</v>
      </c>
      <c r="I88" s="1" t="s">
        <v>13</v>
      </c>
      <c r="J88" s="2">
        <v>40668</v>
      </c>
      <c r="K88" s="1" t="s">
        <v>20</v>
      </c>
      <c r="L88" t="str">
        <f t="shared" si="3"/>
        <v>537394</v>
      </c>
      <c r="M88" t="str">
        <f t="shared" si="4"/>
        <v>22961</v>
      </c>
      <c r="N88" s="15">
        <f>AVERAGE($G$2:G285)</f>
        <v>2.984090909090908</v>
      </c>
      <c r="O88" s="14">
        <f t="shared" si="5"/>
        <v>-1.5340909090909081</v>
      </c>
    </row>
    <row r="89" spans="1:15" ht="12.75">
      <c r="A89" s="1">
        <v>574442</v>
      </c>
      <c r="B89" s="1">
        <v>23084</v>
      </c>
      <c r="C89" s="1" t="s">
        <v>130</v>
      </c>
      <c r="D89" s="1">
        <v>72</v>
      </c>
      <c r="E89" s="2">
        <v>40644</v>
      </c>
      <c r="F89" s="1" t="s">
        <v>57</v>
      </c>
      <c r="G89" s="31">
        <v>1.79</v>
      </c>
      <c r="H89" s="1">
        <v>12704</v>
      </c>
      <c r="I89" s="1" t="s">
        <v>103</v>
      </c>
      <c r="J89" s="2">
        <v>40668</v>
      </c>
      <c r="K89" s="1" t="s">
        <v>24</v>
      </c>
      <c r="L89" t="str">
        <f t="shared" si="3"/>
        <v>574442</v>
      </c>
      <c r="M89" t="str">
        <f t="shared" si="4"/>
        <v>23084</v>
      </c>
      <c r="N89" s="15">
        <f>AVERAGE($G$2:G286)</f>
        <v>2.984090909090908</v>
      </c>
      <c r="O89" s="14">
        <f t="shared" si="5"/>
        <v>-1.194090909090908</v>
      </c>
    </row>
    <row r="90" spans="1:15" ht="12.75">
      <c r="A90" s="1">
        <v>574297</v>
      </c>
      <c r="B90" s="1">
        <v>23497</v>
      </c>
      <c r="C90" s="1" t="s">
        <v>131</v>
      </c>
      <c r="D90" s="1">
        <v>12</v>
      </c>
      <c r="E90" s="2">
        <v>40613</v>
      </c>
      <c r="F90" s="1" t="s">
        <v>51</v>
      </c>
      <c r="G90" s="31">
        <v>1.45</v>
      </c>
      <c r="H90" s="1">
        <v>16602</v>
      </c>
      <c r="I90" s="1" t="s">
        <v>13</v>
      </c>
      <c r="J90" s="2">
        <v>40668</v>
      </c>
      <c r="K90" s="1" t="s">
        <v>26</v>
      </c>
      <c r="L90" t="str">
        <f t="shared" si="3"/>
        <v>574297</v>
      </c>
      <c r="M90" t="str">
        <f t="shared" si="4"/>
        <v>23497</v>
      </c>
      <c r="N90" s="15">
        <f>AVERAGE($G$2:G287)</f>
        <v>2.984090909090908</v>
      </c>
      <c r="O90" s="14">
        <f t="shared" si="5"/>
        <v>-1.5340909090909081</v>
      </c>
    </row>
    <row r="91" spans="1:15" ht="12.75">
      <c r="A91" s="1">
        <v>536842</v>
      </c>
      <c r="B91" s="1" t="s">
        <v>132</v>
      </c>
      <c r="C91" s="1" t="s">
        <v>133</v>
      </c>
      <c r="D91" s="1">
        <v>6</v>
      </c>
      <c r="E91" s="2">
        <v>40668</v>
      </c>
      <c r="F91" s="1" t="s">
        <v>12</v>
      </c>
      <c r="G91" s="31">
        <v>5.45</v>
      </c>
      <c r="H91" s="1">
        <v>17552</v>
      </c>
      <c r="I91" s="1" t="s">
        <v>13</v>
      </c>
      <c r="J91" s="2">
        <v>40668</v>
      </c>
      <c r="K91" s="1" t="s">
        <v>29</v>
      </c>
      <c r="L91" t="str">
        <f t="shared" si="3"/>
        <v>536842</v>
      </c>
      <c r="M91" t="str">
        <f t="shared" si="4"/>
        <v>47590</v>
      </c>
      <c r="N91" s="15">
        <f>AVERAGE($G$2:G288)</f>
        <v>2.984090909090908</v>
      </c>
      <c r="O91" s="14">
        <f t="shared" si="5"/>
        <v>2.4659090909090922</v>
      </c>
    </row>
    <row r="92" spans="1:15" ht="12.75">
      <c r="A92" s="1">
        <v>537772</v>
      </c>
      <c r="B92" s="1">
        <v>22091</v>
      </c>
      <c r="C92" s="1" t="s">
        <v>134</v>
      </c>
      <c r="D92" s="1">
        <v>1</v>
      </c>
      <c r="E92" s="2">
        <v>40668</v>
      </c>
      <c r="F92" s="1" t="s">
        <v>12</v>
      </c>
      <c r="G92" s="31">
        <v>1.25</v>
      </c>
      <c r="H92" s="1">
        <v>18043</v>
      </c>
      <c r="I92" s="1" t="s">
        <v>13</v>
      </c>
      <c r="J92" s="2">
        <v>40668</v>
      </c>
      <c r="K92" s="1" t="s">
        <v>31</v>
      </c>
      <c r="L92" t="str">
        <f t="shared" si="3"/>
        <v>537772</v>
      </c>
      <c r="M92" t="str">
        <f t="shared" si="4"/>
        <v>22091</v>
      </c>
      <c r="N92" s="15">
        <f>AVERAGE($G$2:G289)</f>
        <v>2.984090909090908</v>
      </c>
      <c r="O92" s="14">
        <f t="shared" si="5"/>
        <v>-1.734090909090908</v>
      </c>
    </row>
    <row r="93" spans="1:15" ht="12.75">
      <c r="A93" s="1">
        <v>562101</v>
      </c>
      <c r="B93" s="1">
        <v>22961</v>
      </c>
      <c r="C93" s="1" t="s">
        <v>106</v>
      </c>
      <c r="D93" s="1">
        <v>12</v>
      </c>
      <c r="E93" s="2">
        <v>40582</v>
      </c>
      <c r="F93" s="1" t="s">
        <v>59</v>
      </c>
      <c r="G93" s="31">
        <v>1.45</v>
      </c>
      <c r="H93" s="1">
        <v>13850</v>
      </c>
      <c r="I93" s="1" t="s">
        <v>13</v>
      </c>
      <c r="J93" s="2">
        <v>40668</v>
      </c>
      <c r="K93" s="1" t="s">
        <v>14</v>
      </c>
      <c r="L93" t="str">
        <f t="shared" si="3"/>
        <v>562101</v>
      </c>
      <c r="M93" t="str">
        <f t="shared" si="4"/>
        <v>22961</v>
      </c>
      <c r="N93" s="15">
        <f>AVERAGE($G$2:G290)</f>
        <v>2.984090909090908</v>
      </c>
      <c r="O93" s="14">
        <f t="shared" si="5"/>
        <v>-1.5340909090909081</v>
      </c>
    </row>
    <row r="94" spans="1:15" ht="12.75">
      <c r="A94" s="1">
        <v>545289</v>
      </c>
      <c r="B94" s="1">
        <v>22961</v>
      </c>
      <c r="C94" s="1" t="s">
        <v>106</v>
      </c>
      <c r="D94" s="1">
        <v>12</v>
      </c>
      <c r="E94" s="2">
        <v>40546</v>
      </c>
      <c r="F94" s="1" t="s">
        <v>41</v>
      </c>
      <c r="G94" s="31">
        <v>1.45</v>
      </c>
      <c r="H94" s="1">
        <v>14732</v>
      </c>
      <c r="I94" s="1" t="s">
        <v>13</v>
      </c>
      <c r="J94" s="2">
        <v>40668</v>
      </c>
      <c r="K94" s="1" t="s">
        <v>18</v>
      </c>
      <c r="L94" t="str">
        <f t="shared" si="3"/>
        <v>545289</v>
      </c>
      <c r="M94" t="str">
        <f t="shared" si="4"/>
        <v>22961</v>
      </c>
      <c r="N94" s="15">
        <f>AVERAGE($G$2:G291)</f>
        <v>2.984090909090908</v>
      </c>
      <c r="O94" s="14">
        <f t="shared" si="5"/>
        <v>-1.5340909090909081</v>
      </c>
    </row>
    <row r="95" spans="1:15" ht="12.75">
      <c r="A95" s="1">
        <v>543162</v>
      </c>
      <c r="B95" s="1">
        <v>22348</v>
      </c>
      <c r="C95" s="1" t="s">
        <v>135</v>
      </c>
      <c r="D95" s="1">
        <v>6</v>
      </c>
      <c r="E95" s="2">
        <v>40604</v>
      </c>
      <c r="F95" s="1" t="s">
        <v>51</v>
      </c>
      <c r="G95" s="31">
        <v>0.85</v>
      </c>
      <c r="H95" s="1">
        <v>17507</v>
      </c>
      <c r="I95" s="1" t="s">
        <v>13</v>
      </c>
      <c r="J95" s="2">
        <v>40668</v>
      </c>
      <c r="K95" s="1" t="s">
        <v>20</v>
      </c>
      <c r="L95" t="str">
        <f t="shared" si="3"/>
        <v>543162</v>
      </c>
      <c r="M95" t="str">
        <f t="shared" si="4"/>
        <v>22348</v>
      </c>
      <c r="N95" s="15">
        <f>AVERAGE($G$2:G292)</f>
        <v>2.984090909090908</v>
      </c>
      <c r="O95" s="14">
        <f t="shared" si="5"/>
        <v>-2.1340909090909079</v>
      </c>
    </row>
    <row r="96" spans="1:15" ht="12.75">
      <c r="A96" s="1">
        <v>575760</v>
      </c>
      <c r="B96" s="1">
        <v>22733</v>
      </c>
      <c r="C96" s="1" t="s">
        <v>136</v>
      </c>
      <c r="D96" s="1">
        <v>6</v>
      </c>
      <c r="E96" s="3">
        <v>40858</v>
      </c>
      <c r="F96" s="1" t="s">
        <v>54</v>
      </c>
      <c r="G96" s="31">
        <v>1.25</v>
      </c>
      <c r="H96" s="1">
        <v>15965</v>
      </c>
      <c r="I96" s="1" t="s">
        <v>13</v>
      </c>
      <c r="J96" s="2">
        <v>40668</v>
      </c>
      <c r="K96" s="1" t="s">
        <v>24</v>
      </c>
      <c r="L96" t="str">
        <f t="shared" si="3"/>
        <v>575760</v>
      </c>
      <c r="M96" t="str">
        <f t="shared" si="4"/>
        <v>22733</v>
      </c>
      <c r="N96" s="15">
        <f>AVERAGE($G$2:G293)</f>
        <v>2.984090909090908</v>
      </c>
      <c r="O96" s="14">
        <f t="shared" si="5"/>
        <v>-1.734090909090908</v>
      </c>
    </row>
    <row r="97" spans="1:15" ht="12.75">
      <c r="A97" s="1">
        <v>574700</v>
      </c>
      <c r="B97" s="1">
        <v>23132</v>
      </c>
      <c r="C97" s="1" t="s">
        <v>137</v>
      </c>
      <c r="D97" s="1">
        <v>2</v>
      </c>
      <c r="E97" s="2">
        <v>40705</v>
      </c>
      <c r="F97" s="1" t="s">
        <v>69</v>
      </c>
      <c r="G97" s="31">
        <v>5.75</v>
      </c>
      <c r="H97" s="1">
        <v>16033</v>
      </c>
      <c r="I97" s="1" t="s">
        <v>13</v>
      </c>
      <c r="J97" s="2">
        <v>40668</v>
      </c>
      <c r="K97" s="1" t="s">
        <v>26</v>
      </c>
      <c r="L97" t="str">
        <f t="shared" si="3"/>
        <v>574700</v>
      </c>
      <c r="M97" t="str">
        <f t="shared" si="4"/>
        <v>23132</v>
      </c>
      <c r="N97" s="15">
        <f>AVERAGE($G$2:G294)</f>
        <v>2.984090909090908</v>
      </c>
      <c r="O97" s="14">
        <f t="shared" si="5"/>
        <v>2.765909090909092</v>
      </c>
    </row>
    <row r="98" spans="1:15" ht="12.75">
      <c r="A98" s="1">
        <v>566061</v>
      </c>
      <c r="B98" s="1">
        <v>23291</v>
      </c>
      <c r="C98" s="1" t="s">
        <v>138</v>
      </c>
      <c r="D98" s="1">
        <v>8</v>
      </c>
      <c r="E98" s="2">
        <v>40764</v>
      </c>
      <c r="F98" s="1" t="s">
        <v>63</v>
      </c>
      <c r="G98" s="31">
        <v>1.25</v>
      </c>
      <c r="H98" s="1">
        <v>13267</v>
      </c>
      <c r="I98" s="1" t="s">
        <v>13</v>
      </c>
      <c r="J98" s="2">
        <v>40668</v>
      </c>
      <c r="K98" s="1" t="s">
        <v>29</v>
      </c>
      <c r="L98" t="str">
        <f t="shared" si="3"/>
        <v>566061</v>
      </c>
      <c r="M98" t="str">
        <f t="shared" si="4"/>
        <v>23291</v>
      </c>
      <c r="N98" s="15">
        <f>AVERAGE($G$2:G295)</f>
        <v>2.984090909090908</v>
      </c>
      <c r="O98" s="14">
        <f t="shared" si="5"/>
        <v>-1.734090909090908</v>
      </c>
    </row>
    <row r="99" spans="1:15" ht="12.75">
      <c r="A99" s="1">
        <v>565565</v>
      </c>
      <c r="B99" s="1">
        <v>22193</v>
      </c>
      <c r="C99" s="1" t="s">
        <v>52</v>
      </c>
      <c r="D99" s="1">
        <v>2</v>
      </c>
      <c r="E99" s="2">
        <v>40672</v>
      </c>
      <c r="F99" s="1" t="s">
        <v>12</v>
      </c>
      <c r="G99" s="31">
        <v>8.5</v>
      </c>
      <c r="H99" s="1">
        <v>14534</v>
      </c>
      <c r="I99" s="1" t="s">
        <v>13</v>
      </c>
      <c r="J99" s="2">
        <v>40668</v>
      </c>
      <c r="K99" s="1" t="s">
        <v>31</v>
      </c>
      <c r="L99" t="str">
        <f t="shared" si="3"/>
        <v>565565</v>
      </c>
      <c r="M99" t="str">
        <f t="shared" si="4"/>
        <v>22193</v>
      </c>
      <c r="N99" s="15">
        <f>AVERAGE($G$2:G296)</f>
        <v>2.984090909090908</v>
      </c>
      <c r="O99" s="14">
        <f t="shared" si="5"/>
        <v>5.5159090909090924</v>
      </c>
    </row>
    <row r="100" spans="1:15" ht="12.75">
      <c r="A100" s="1">
        <v>565451</v>
      </c>
      <c r="B100" s="1">
        <v>20727</v>
      </c>
      <c r="C100" s="1" t="s">
        <v>139</v>
      </c>
      <c r="D100" s="1">
        <v>10</v>
      </c>
      <c r="E100" s="2">
        <v>40642</v>
      </c>
      <c r="F100" s="1" t="s">
        <v>57</v>
      </c>
      <c r="G100" s="31">
        <v>1.65</v>
      </c>
      <c r="H100" s="1">
        <v>15365</v>
      </c>
      <c r="I100" s="1" t="s">
        <v>13</v>
      </c>
      <c r="J100" s="2">
        <v>40668</v>
      </c>
      <c r="K100" s="1" t="s">
        <v>14</v>
      </c>
      <c r="L100" t="str">
        <f t="shared" si="3"/>
        <v>565451</v>
      </c>
      <c r="M100" t="str">
        <f t="shared" si="4"/>
        <v>20727</v>
      </c>
      <c r="N100" s="15">
        <f>AVERAGE($G$2:G297)</f>
        <v>2.984090909090908</v>
      </c>
      <c r="O100" s="14">
        <f t="shared" si="5"/>
        <v>-1.3340909090909081</v>
      </c>
    </row>
    <row r="101" spans="1:15" ht="12.75">
      <c r="A101" s="1">
        <v>565151</v>
      </c>
      <c r="B101" s="1">
        <v>22624</v>
      </c>
      <c r="C101" s="1" t="s">
        <v>140</v>
      </c>
      <c r="D101" s="1">
        <v>1</v>
      </c>
      <c r="E101" s="2">
        <v>40552</v>
      </c>
      <c r="F101" s="1" t="s">
        <v>41</v>
      </c>
      <c r="G101" s="31">
        <v>8.5</v>
      </c>
      <c r="H101" s="1">
        <v>16923</v>
      </c>
      <c r="I101" s="1" t="s">
        <v>13</v>
      </c>
      <c r="J101" s="2">
        <v>40668</v>
      </c>
      <c r="K101" s="1" t="s">
        <v>18</v>
      </c>
      <c r="L101" t="str">
        <f t="shared" si="3"/>
        <v>565151</v>
      </c>
      <c r="M101" t="str">
        <f t="shared" si="4"/>
        <v>22624</v>
      </c>
      <c r="N101" s="15">
        <f>AVERAGE($G$2:G298)</f>
        <v>2.984090909090908</v>
      </c>
      <c r="O101" s="14">
        <f t="shared" si="5"/>
        <v>5.5159090909090924</v>
      </c>
    </row>
    <row r="102" spans="1:15" ht="12.75">
      <c r="A102" s="1">
        <v>536975</v>
      </c>
      <c r="B102" s="1">
        <v>22848</v>
      </c>
      <c r="C102" s="1" t="s">
        <v>141</v>
      </c>
      <c r="D102" s="1">
        <v>2</v>
      </c>
      <c r="E102" s="2">
        <v>40668</v>
      </c>
      <c r="F102" s="1" t="s">
        <v>12</v>
      </c>
      <c r="G102" s="31">
        <v>16.95</v>
      </c>
      <c r="H102" s="1">
        <v>14911</v>
      </c>
      <c r="I102" s="1" t="s">
        <v>142</v>
      </c>
      <c r="J102" s="2">
        <v>40668</v>
      </c>
      <c r="K102" s="1" t="s">
        <v>20</v>
      </c>
      <c r="L102" t="str">
        <f t="shared" si="3"/>
        <v>536975</v>
      </c>
      <c r="M102" t="str">
        <f t="shared" si="4"/>
        <v>22848</v>
      </c>
      <c r="N102" s="15">
        <f>AVERAGE($G$2:G299)</f>
        <v>2.984090909090908</v>
      </c>
      <c r="O102" s="14">
        <f t="shared" si="5"/>
        <v>13.965909090909092</v>
      </c>
    </row>
    <row r="103" spans="1:15" ht="12.75">
      <c r="A103" s="1">
        <v>537141</v>
      </c>
      <c r="B103" s="1">
        <v>22865</v>
      </c>
      <c r="C103" s="1" t="s">
        <v>143</v>
      </c>
      <c r="D103" s="1">
        <v>3</v>
      </c>
      <c r="E103" s="2">
        <v>40668</v>
      </c>
      <c r="F103" s="1" t="s">
        <v>12</v>
      </c>
      <c r="G103" s="31">
        <v>2.1</v>
      </c>
      <c r="H103" s="1">
        <v>15570</v>
      </c>
      <c r="I103" s="1" t="s">
        <v>13</v>
      </c>
      <c r="J103" s="2">
        <v>40668</v>
      </c>
      <c r="K103" s="1" t="s">
        <v>24</v>
      </c>
      <c r="L103" t="str">
        <f t="shared" si="3"/>
        <v>537141</v>
      </c>
      <c r="M103" t="str">
        <f t="shared" si="4"/>
        <v>22865</v>
      </c>
      <c r="N103" s="15">
        <f>AVERAGE($G$2:G300)</f>
        <v>2.984090909090908</v>
      </c>
      <c r="O103" s="14">
        <f t="shared" si="5"/>
        <v>-0.88409090909090793</v>
      </c>
    </row>
    <row r="104" spans="1:15" ht="12.75">
      <c r="A104" s="1">
        <v>555471</v>
      </c>
      <c r="B104" s="1">
        <v>21175</v>
      </c>
      <c r="C104" s="1" t="s">
        <v>74</v>
      </c>
      <c r="D104" s="1">
        <v>6</v>
      </c>
      <c r="E104" s="2">
        <v>40608</v>
      </c>
      <c r="F104" s="1" t="s">
        <v>51</v>
      </c>
      <c r="G104" s="31">
        <v>2.5499999999999998</v>
      </c>
      <c r="H104" s="1">
        <v>16117</v>
      </c>
      <c r="I104" s="1" t="s">
        <v>13</v>
      </c>
      <c r="J104" s="2">
        <v>40668</v>
      </c>
      <c r="K104" s="1" t="s">
        <v>26</v>
      </c>
      <c r="L104" t="str">
        <f t="shared" si="3"/>
        <v>555471</v>
      </c>
      <c r="M104" t="str">
        <f t="shared" si="4"/>
        <v>21175</v>
      </c>
      <c r="N104" s="15">
        <f>AVERAGE($G$2:G301)</f>
        <v>2.984090909090908</v>
      </c>
      <c r="O104" s="14">
        <f t="shared" si="5"/>
        <v>-0.43409090909090819</v>
      </c>
    </row>
    <row r="105" spans="1:15" ht="12.75">
      <c r="A105" s="1">
        <v>540480</v>
      </c>
      <c r="B105" s="1">
        <v>22907</v>
      </c>
      <c r="C105" s="1" t="s">
        <v>144</v>
      </c>
      <c r="D105" s="1">
        <v>12</v>
      </c>
      <c r="E105" s="2">
        <v>40725</v>
      </c>
      <c r="F105" s="1" t="s">
        <v>28</v>
      </c>
      <c r="G105" s="31">
        <v>0.85</v>
      </c>
      <c r="H105" s="1">
        <v>12480</v>
      </c>
      <c r="I105" s="1" t="s">
        <v>23</v>
      </c>
      <c r="J105" s="2">
        <v>40668</v>
      </c>
      <c r="K105" s="1" t="s">
        <v>29</v>
      </c>
      <c r="L105" t="str">
        <f t="shared" si="3"/>
        <v>540480</v>
      </c>
      <c r="M105" t="str">
        <f t="shared" si="4"/>
        <v>22907</v>
      </c>
      <c r="N105" s="15">
        <f>AVERAGE($G$2:G302)</f>
        <v>2.984090909090908</v>
      </c>
      <c r="O105" s="14">
        <f t="shared" si="5"/>
        <v>-2.1340909090909079</v>
      </c>
    </row>
    <row r="106" spans="1:15" ht="12.75">
      <c r="A106" s="1">
        <v>545719</v>
      </c>
      <c r="B106" s="1">
        <v>22759</v>
      </c>
      <c r="C106" s="1" t="s">
        <v>44</v>
      </c>
      <c r="D106" s="1">
        <v>12</v>
      </c>
      <c r="E106" s="2">
        <v>40727</v>
      </c>
      <c r="F106" s="1" t="s">
        <v>28</v>
      </c>
      <c r="G106" s="31">
        <v>1.65</v>
      </c>
      <c r="H106" s="1">
        <v>13344</v>
      </c>
      <c r="I106" s="1" t="s">
        <v>13</v>
      </c>
      <c r="J106" s="2">
        <v>40668</v>
      </c>
      <c r="K106" s="1" t="s">
        <v>31</v>
      </c>
      <c r="L106" t="str">
        <f t="shared" si="3"/>
        <v>545719</v>
      </c>
      <c r="M106" t="str">
        <f t="shared" si="4"/>
        <v>22759</v>
      </c>
      <c r="N106" s="15">
        <f>AVERAGE($G$2:G303)</f>
        <v>2.984090909090908</v>
      </c>
      <c r="O106" s="14">
        <f t="shared" si="5"/>
        <v>-1.3340909090909081</v>
      </c>
    </row>
    <row r="107" spans="1:15" ht="12.75">
      <c r="A107" s="1">
        <v>565766</v>
      </c>
      <c r="B107" s="1" t="s">
        <v>145</v>
      </c>
      <c r="C107" s="1" t="s">
        <v>146</v>
      </c>
      <c r="D107" s="1">
        <v>1</v>
      </c>
      <c r="E107" s="2">
        <v>40703</v>
      </c>
      <c r="F107" s="1" t="s">
        <v>69</v>
      </c>
      <c r="G107" s="31">
        <v>2.95</v>
      </c>
      <c r="H107" s="1">
        <v>17841</v>
      </c>
      <c r="I107" s="1" t="s">
        <v>13</v>
      </c>
      <c r="J107" s="2">
        <v>40668</v>
      </c>
      <c r="K107" s="1" t="s">
        <v>14</v>
      </c>
      <c r="L107" t="str">
        <f t="shared" si="3"/>
        <v>565766</v>
      </c>
      <c r="M107" t="str">
        <f t="shared" si="4"/>
        <v>15044</v>
      </c>
      <c r="N107" s="15">
        <f>AVERAGE($G$2:G304)</f>
        <v>2.984090909090908</v>
      </c>
      <c r="O107" s="14">
        <f t="shared" si="5"/>
        <v>-3.4090909090907839E-2</v>
      </c>
    </row>
    <row r="108" spans="1:15" ht="12.75">
      <c r="A108" s="1">
        <v>540813</v>
      </c>
      <c r="B108" s="1">
        <v>22559</v>
      </c>
      <c r="C108" s="1" t="s">
        <v>147</v>
      </c>
      <c r="D108" s="1">
        <v>3</v>
      </c>
      <c r="E108" s="2">
        <v>40848</v>
      </c>
      <c r="F108" s="1" t="s">
        <v>54</v>
      </c>
      <c r="G108" s="31">
        <v>1.25</v>
      </c>
      <c r="H108" s="1">
        <v>14669</v>
      </c>
      <c r="I108" s="1" t="s">
        <v>13</v>
      </c>
      <c r="J108" s="2">
        <v>40668</v>
      </c>
      <c r="K108" s="1" t="s">
        <v>18</v>
      </c>
      <c r="L108" t="str">
        <f t="shared" si="3"/>
        <v>540813</v>
      </c>
      <c r="M108" t="str">
        <f t="shared" si="4"/>
        <v>22559</v>
      </c>
      <c r="N108" s="15">
        <f>AVERAGE($G$2:G305)</f>
        <v>2.984090909090908</v>
      </c>
      <c r="O108" s="14">
        <f t="shared" si="5"/>
        <v>-1.734090909090908</v>
      </c>
    </row>
    <row r="109" spans="1:15" ht="12.75">
      <c r="A109" s="1">
        <v>543349</v>
      </c>
      <c r="B109" s="1">
        <v>21820</v>
      </c>
      <c r="C109" s="1" t="s">
        <v>148</v>
      </c>
      <c r="D109" s="1">
        <v>4</v>
      </c>
      <c r="E109" s="2">
        <v>40726</v>
      </c>
      <c r="F109" s="1" t="s">
        <v>28</v>
      </c>
      <c r="G109" s="31">
        <v>3.75</v>
      </c>
      <c r="H109" s="1">
        <v>17774</v>
      </c>
      <c r="I109" s="1" t="s">
        <v>13</v>
      </c>
      <c r="J109" s="2">
        <v>40668</v>
      </c>
      <c r="K109" s="1" t="s">
        <v>20</v>
      </c>
      <c r="L109" t="str">
        <f t="shared" si="3"/>
        <v>543349</v>
      </c>
      <c r="M109" t="str">
        <f t="shared" si="4"/>
        <v>21820</v>
      </c>
      <c r="N109" s="15">
        <f>AVERAGE($G$2:G306)</f>
        <v>2.984090909090908</v>
      </c>
      <c r="O109" s="14">
        <f t="shared" si="5"/>
        <v>0.76590909090909198</v>
      </c>
    </row>
    <row r="110" spans="1:15" ht="12.75">
      <c r="A110" s="1">
        <v>569558</v>
      </c>
      <c r="B110" s="1">
        <v>23273</v>
      </c>
      <c r="C110" s="1" t="s">
        <v>149</v>
      </c>
      <c r="D110" s="1">
        <v>12</v>
      </c>
      <c r="E110" s="2">
        <v>40673</v>
      </c>
      <c r="F110" s="1" t="s">
        <v>12</v>
      </c>
      <c r="G110" s="31">
        <v>1.65</v>
      </c>
      <c r="H110" s="1">
        <v>14936</v>
      </c>
      <c r="I110" s="1" t="s">
        <v>150</v>
      </c>
      <c r="J110" s="2">
        <v>40668</v>
      </c>
      <c r="K110" s="1" t="s">
        <v>24</v>
      </c>
      <c r="L110" t="str">
        <f t="shared" si="3"/>
        <v>569558</v>
      </c>
      <c r="M110" t="str">
        <f t="shared" si="4"/>
        <v>23273</v>
      </c>
      <c r="N110" s="15">
        <f>AVERAGE($G$2:G307)</f>
        <v>2.984090909090908</v>
      </c>
      <c r="O110" s="14">
        <f t="shared" si="5"/>
        <v>-1.3340909090909081</v>
      </c>
    </row>
    <row r="111" spans="1:15" ht="12.75">
      <c r="A111" s="1">
        <v>570839</v>
      </c>
      <c r="B111" s="1">
        <v>22374</v>
      </c>
      <c r="C111" s="1" t="s">
        <v>151</v>
      </c>
      <c r="D111" s="1">
        <v>8</v>
      </c>
      <c r="E111" s="3">
        <v>40887</v>
      </c>
      <c r="F111" s="1" t="s">
        <v>22</v>
      </c>
      <c r="G111" s="31">
        <v>4.25</v>
      </c>
      <c r="H111" s="1">
        <v>14911</v>
      </c>
      <c r="I111" s="1" t="s">
        <v>142</v>
      </c>
      <c r="J111" s="2">
        <v>40668</v>
      </c>
      <c r="K111" s="1" t="s">
        <v>26</v>
      </c>
      <c r="L111" t="str">
        <f t="shared" si="3"/>
        <v>570839</v>
      </c>
      <c r="M111" t="str">
        <f t="shared" si="4"/>
        <v>22374</v>
      </c>
      <c r="N111" s="15">
        <f>AVERAGE($G$2:G308)</f>
        <v>2.984090909090908</v>
      </c>
      <c r="O111" s="14">
        <f t="shared" si="5"/>
        <v>1.265909090909092</v>
      </c>
    </row>
    <row r="112" spans="1:15" ht="12.75">
      <c r="A112" s="1">
        <v>575851</v>
      </c>
      <c r="B112" s="1">
        <v>23318</v>
      </c>
      <c r="C112" s="1" t="s">
        <v>152</v>
      </c>
      <c r="D112" s="1">
        <v>1</v>
      </c>
      <c r="E112" s="3">
        <v>40858</v>
      </c>
      <c r="F112" s="1" t="s">
        <v>54</v>
      </c>
      <c r="G112" s="31">
        <v>2.4900000000000002</v>
      </c>
      <c r="H112" s="1">
        <v>14662</v>
      </c>
      <c r="I112" s="1" t="s">
        <v>13</v>
      </c>
      <c r="J112" s="2">
        <v>40668</v>
      </c>
      <c r="K112" s="1" t="s">
        <v>29</v>
      </c>
      <c r="L112" t="str">
        <f t="shared" si="3"/>
        <v>575851</v>
      </c>
      <c r="M112" t="str">
        <f t="shared" si="4"/>
        <v>23318</v>
      </c>
      <c r="N112" s="15">
        <f>AVERAGE($G$2:G309)</f>
        <v>2.984090909090908</v>
      </c>
      <c r="O112" s="14">
        <f t="shared" si="5"/>
        <v>-0.4940909090909078</v>
      </c>
    </row>
    <row r="113" spans="1:15" ht="12.75">
      <c r="A113" s="1">
        <v>562432</v>
      </c>
      <c r="B113" s="1">
        <v>23207</v>
      </c>
      <c r="C113" s="1" t="s">
        <v>153</v>
      </c>
      <c r="D113" s="1">
        <v>30</v>
      </c>
      <c r="E113" s="2">
        <v>40641</v>
      </c>
      <c r="F113" s="1" t="s">
        <v>57</v>
      </c>
      <c r="G113" s="31">
        <v>1.65</v>
      </c>
      <c r="H113" s="1">
        <v>14004</v>
      </c>
      <c r="I113" s="1" t="s">
        <v>13</v>
      </c>
      <c r="J113" s="2">
        <v>40668</v>
      </c>
      <c r="K113" s="1" t="s">
        <v>31</v>
      </c>
      <c r="L113" t="str">
        <f t="shared" si="3"/>
        <v>562432</v>
      </c>
      <c r="M113" t="str">
        <f t="shared" si="4"/>
        <v>23207</v>
      </c>
      <c r="N113" s="15">
        <f>AVERAGE($G$2:G310)</f>
        <v>2.984090909090908</v>
      </c>
      <c r="O113" s="14">
        <f t="shared" si="5"/>
        <v>-1.3340909090909081</v>
      </c>
    </row>
    <row r="114" spans="1:15" ht="12.75">
      <c r="A114" s="1">
        <v>558696</v>
      </c>
      <c r="B114" s="1">
        <v>23192</v>
      </c>
      <c r="C114" s="1" t="s">
        <v>154</v>
      </c>
      <c r="D114" s="1">
        <v>3</v>
      </c>
      <c r="E114" s="2">
        <v>40550</v>
      </c>
      <c r="F114" s="1" t="s">
        <v>41</v>
      </c>
      <c r="G114" s="31">
        <v>1.65</v>
      </c>
      <c r="H114" s="1">
        <v>16746</v>
      </c>
      <c r="I114" s="1" t="s">
        <v>13</v>
      </c>
      <c r="J114" s="2">
        <v>40668</v>
      </c>
      <c r="K114" s="1" t="s">
        <v>14</v>
      </c>
      <c r="L114" t="str">
        <f t="shared" si="3"/>
        <v>558696</v>
      </c>
      <c r="M114" t="str">
        <f t="shared" si="4"/>
        <v>23192</v>
      </c>
      <c r="N114" s="15">
        <f>AVERAGE($G$2:G311)</f>
        <v>2.984090909090908</v>
      </c>
      <c r="O114" s="14">
        <f t="shared" si="5"/>
        <v>-1.3340909090909081</v>
      </c>
    </row>
    <row r="115" spans="1:15" ht="12.75">
      <c r="A115" s="1">
        <v>545685</v>
      </c>
      <c r="B115" s="1">
        <v>22228</v>
      </c>
      <c r="C115" s="1" t="s">
        <v>155</v>
      </c>
      <c r="D115" s="1">
        <v>3</v>
      </c>
      <c r="E115" s="2">
        <v>40697</v>
      </c>
      <c r="F115" s="1" t="s">
        <v>69</v>
      </c>
      <c r="G115" s="31">
        <v>0.85</v>
      </c>
      <c r="H115" s="1">
        <v>14499</v>
      </c>
      <c r="I115" s="1" t="s">
        <v>13</v>
      </c>
      <c r="J115" s="2">
        <v>40668</v>
      </c>
      <c r="K115" s="1" t="s">
        <v>18</v>
      </c>
      <c r="L115" t="str">
        <f t="shared" si="3"/>
        <v>545685</v>
      </c>
      <c r="M115" t="str">
        <f t="shared" si="4"/>
        <v>22228</v>
      </c>
      <c r="N115" s="15">
        <f>AVERAGE($G$2:G312)</f>
        <v>2.984090909090908</v>
      </c>
      <c r="O115" s="14">
        <f t="shared" si="5"/>
        <v>-2.1340909090909079</v>
      </c>
    </row>
    <row r="116" spans="1:15" ht="12.75">
      <c r="A116" s="1">
        <v>555383</v>
      </c>
      <c r="B116" s="1">
        <v>22998</v>
      </c>
      <c r="C116" s="1" t="s">
        <v>156</v>
      </c>
      <c r="D116" s="1">
        <v>4</v>
      </c>
      <c r="E116" s="2">
        <v>40580</v>
      </c>
      <c r="F116" s="1" t="s">
        <v>59</v>
      </c>
      <c r="G116" s="31">
        <v>0.42</v>
      </c>
      <c r="H116" s="1">
        <v>12517</v>
      </c>
      <c r="I116" s="1" t="s">
        <v>23</v>
      </c>
      <c r="J116" s="2">
        <v>40668</v>
      </c>
      <c r="K116" s="1" t="s">
        <v>20</v>
      </c>
      <c r="L116" t="str">
        <f t="shared" si="3"/>
        <v>555383</v>
      </c>
      <c r="M116" t="str">
        <f t="shared" si="4"/>
        <v>22998</v>
      </c>
      <c r="N116" s="15">
        <f>AVERAGE($G$2:G313)</f>
        <v>2.984090909090908</v>
      </c>
      <c r="O116" s="14">
        <f t="shared" si="5"/>
        <v>-2.5640909090909081</v>
      </c>
    </row>
    <row r="117" spans="1:15" ht="12.75">
      <c r="A117" s="1">
        <v>580311</v>
      </c>
      <c r="B117" s="1">
        <v>23318</v>
      </c>
      <c r="C117" s="1" t="s">
        <v>152</v>
      </c>
      <c r="D117" s="1">
        <v>6</v>
      </c>
      <c r="E117" s="2">
        <v>40586</v>
      </c>
      <c r="F117" s="1" t="s">
        <v>59</v>
      </c>
      <c r="G117" s="31">
        <v>2.4900000000000002</v>
      </c>
      <c r="H117" s="1">
        <v>18245</v>
      </c>
      <c r="I117" s="1" t="s">
        <v>13</v>
      </c>
      <c r="J117" s="2">
        <v>40668</v>
      </c>
      <c r="K117" s="1" t="s">
        <v>24</v>
      </c>
      <c r="L117" t="str">
        <f t="shared" si="3"/>
        <v>580311</v>
      </c>
      <c r="M117" t="str">
        <f t="shared" si="4"/>
        <v>23318</v>
      </c>
      <c r="N117" s="15">
        <f>AVERAGE($G$2:G314)</f>
        <v>2.984090909090908</v>
      </c>
      <c r="O117" s="14">
        <f t="shared" si="5"/>
        <v>-0.4940909090909078</v>
      </c>
    </row>
    <row r="118" spans="1:15" ht="12.75">
      <c r="A118" s="1">
        <v>573876</v>
      </c>
      <c r="B118" s="1">
        <v>23196</v>
      </c>
      <c r="C118" s="1" t="s">
        <v>157</v>
      </c>
      <c r="D118" s="1">
        <v>1</v>
      </c>
      <c r="E118" s="2">
        <v>40554</v>
      </c>
      <c r="F118" s="1" t="s">
        <v>41</v>
      </c>
      <c r="G118" s="31">
        <v>1.45</v>
      </c>
      <c r="H118" s="1">
        <v>16360</v>
      </c>
      <c r="I118" s="1" t="s">
        <v>13</v>
      </c>
      <c r="J118" s="2">
        <v>40668</v>
      </c>
      <c r="K118" s="1" t="s">
        <v>26</v>
      </c>
      <c r="L118" t="str">
        <f t="shared" si="3"/>
        <v>573876</v>
      </c>
      <c r="M118" t="str">
        <f t="shared" si="4"/>
        <v>23196</v>
      </c>
      <c r="N118" s="15">
        <f>AVERAGE($G$2:G315)</f>
        <v>2.984090909090908</v>
      </c>
      <c r="O118" s="14">
        <f t="shared" si="5"/>
        <v>-1.5340909090909081</v>
      </c>
    </row>
    <row r="119" spans="1:15" ht="12.75">
      <c r="A119" s="1">
        <v>537128</v>
      </c>
      <c r="B119" s="1">
        <v>22468</v>
      </c>
      <c r="C119" s="1" t="s">
        <v>158</v>
      </c>
      <c r="D119" s="1">
        <v>4</v>
      </c>
      <c r="E119" s="2">
        <v>40668</v>
      </c>
      <c r="F119" s="1" t="s">
        <v>12</v>
      </c>
      <c r="G119" s="31">
        <v>6.75</v>
      </c>
      <c r="H119" s="1">
        <v>12841</v>
      </c>
      <c r="I119" s="1" t="s">
        <v>13</v>
      </c>
      <c r="J119" s="2">
        <v>40668</v>
      </c>
      <c r="K119" s="1" t="s">
        <v>29</v>
      </c>
      <c r="L119" t="str">
        <f t="shared" si="3"/>
        <v>537128</v>
      </c>
      <c r="M119" t="str">
        <f t="shared" si="4"/>
        <v>22468</v>
      </c>
      <c r="N119" s="15">
        <f>AVERAGE($G$2:G316)</f>
        <v>2.984090909090908</v>
      </c>
      <c r="O119" s="14">
        <f t="shared" si="5"/>
        <v>3.765909090909092</v>
      </c>
    </row>
    <row r="120" spans="1:15" ht="12.75">
      <c r="A120" s="1">
        <v>536569</v>
      </c>
      <c r="B120" s="1">
        <v>22581</v>
      </c>
      <c r="C120" s="1" t="s">
        <v>159</v>
      </c>
      <c r="D120" s="1">
        <v>3</v>
      </c>
      <c r="E120" s="2">
        <v>40668</v>
      </c>
      <c r="F120" s="1" t="s">
        <v>12</v>
      </c>
      <c r="G120" s="31">
        <v>0.85</v>
      </c>
      <c r="H120" s="1">
        <v>16274</v>
      </c>
      <c r="I120" s="1" t="s">
        <v>13</v>
      </c>
      <c r="J120" s="2">
        <v>40668</v>
      </c>
      <c r="K120" s="1" t="s">
        <v>31</v>
      </c>
      <c r="L120" t="str">
        <f t="shared" si="3"/>
        <v>536569</v>
      </c>
      <c r="M120" t="str">
        <f t="shared" si="4"/>
        <v>22581</v>
      </c>
      <c r="N120" s="15">
        <f>AVERAGE($G$2:G317)</f>
        <v>2.984090909090908</v>
      </c>
      <c r="O120" s="14">
        <f t="shared" si="5"/>
        <v>-2.1340909090909079</v>
      </c>
    </row>
    <row r="121" spans="1:15" ht="12.75">
      <c r="A121" s="1">
        <v>556253</v>
      </c>
      <c r="B121" s="1">
        <v>23240</v>
      </c>
      <c r="C121" s="1" t="s">
        <v>160</v>
      </c>
      <c r="D121" s="1">
        <v>6</v>
      </c>
      <c r="E121" s="2">
        <v>40792</v>
      </c>
      <c r="F121" s="1" t="s">
        <v>33</v>
      </c>
      <c r="G121" s="31">
        <v>4.1500000000000004</v>
      </c>
      <c r="H121" s="1">
        <v>17652</v>
      </c>
      <c r="I121" s="1" t="s">
        <v>13</v>
      </c>
      <c r="J121" s="2">
        <v>40668</v>
      </c>
      <c r="K121" s="1" t="s">
        <v>14</v>
      </c>
      <c r="L121" t="str">
        <f t="shared" si="3"/>
        <v>556253</v>
      </c>
      <c r="M121" t="str">
        <f t="shared" si="4"/>
        <v>23240</v>
      </c>
      <c r="N121" s="15">
        <f>AVERAGE($G$2:G318)</f>
        <v>2.984090909090908</v>
      </c>
      <c r="O121" s="14">
        <f t="shared" si="5"/>
        <v>1.1659090909090923</v>
      </c>
    </row>
    <row r="122" spans="1:15" ht="12.75">
      <c r="A122" s="1">
        <v>580500</v>
      </c>
      <c r="B122" s="1">
        <v>85053</v>
      </c>
      <c r="C122" s="1" t="s">
        <v>161</v>
      </c>
      <c r="D122" s="1">
        <v>12</v>
      </c>
      <c r="E122" s="2">
        <v>40645</v>
      </c>
      <c r="F122" s="1" t="s">
        <v>57</v>
      </c>
      <c r="G122" s="31">
        <v>2.1</v>
      </c>
      <c r="H122" s="1">
        <v>17131</v>
      </c>
      <c r="I122" s="1" t="s">
        <v>13</v>
      </c>
      <c r="J122" s="2">
        <v>40668</v>
      </c>
      <c r="K122" s="1" t="s">
        <v>18</v>
      </c>
      <c r="L122" t="str">
        <f t="shared" si="3"/>
        <v>580500</v>
      </c>
      <c r="M122" t="str">
        <f t="shared" si="4"/>
        <v>85053</v>
      </c>
      <c r="N122" s="15">
        <f>AVERAGE($G$2:G319)</f>
        <v>2.984090909090908</v>
      </c>
      <c r="O122" s="14">
        <f t="shared" si="5"/>
        <v>-0.88409090909090793</v>
      </c>
    </row>
    <row r="123" spans="1:15" ht="12.75">
      <c r="A123" s="1">
        <v>563022</v>
      </c>
      <c r="B123" s="1">
        <v>23200</v>
      </c>
      <c r="C123" s="1" t="s">
        <v>162</v>
      </c>
      <c r="D123" s="1">
        <v>1</v>
      </c>
      <c r="E123" s="2">
        <v>40855</v>
      </c>
      <c r="F123" s="1" t="s">
        <v>54</v>
      </c>
      <c r="G123" s="31">
        <v>2.08</v>
      </c>
      <c r="H123" s="1">
        <v>17248</v>
      </c>
      <c r="I123" s="1" t="s">
        <v>13</v>
      </c>
      <c r="J123" s="2">
        <v>40668</v>
      </c>
      <c r="K123" s="1" t="s">
        <v>20</v>
      </c>
      <c r="L123" t="str">
        <f t="shared" si="3"/>
        <v>563022</v>
      </c>
      <c r="M123" t="str">
        <f t="shared" si="4"/>
        <v>23200</v>
      </c>
      <c r="N123" s="15">
        <f>AVERAGE($G$2:G320)</f>
        <v>2.984090909090908</v>
      </c>
      <c r="O123" s="14">
        <f t="shared" si="5"/>
        <v>-0.90409090909090795</v>
      </c>
    </row>
    <row r="124" spans="1:15" ht="12.75">
      <c r="A124" s="1">
        <v>548978</v>
      </c>
      <c r="B124" s="1">
        <v>22645</v>
      </c>
      <c r="C124" s="1" t="s">
        <v>93</v>
      </c>
      <c r="D124" s="1">
        <v>4</v>
      </c>
      <c r="E124" s="2">
        <v>40667</v>
      </c>
      <c r="F124" s="1" t="s">
        <v>12</v>
      </c>
      <c r="G124" s="31">
        <v>1.45</v>
      </c>
      <c r="H124" s="1">
        <v>15727</v>
      </c>
      <c r="I124" s="1" t="s">
        <v>13</v>
      </c>
      <c r="J124" s="2">
        <v>40668</v>
      </c>
      <c r="K124" s="1" t="s">
        <v>24</v>
      </c>
      <c r="L124" t="str">
        <f t="shared" si="3"/>
        <v>548978</v>
      </c>
      <c r="M124" t="str">
        <f t="shared" si="4"/>
        <v>22645</v>
      </c>
      <c r="N124" s="15">
        <f>AVERAGE($G$2:G321)</f>
        <v>2.984090909090908</v>
      </c>
      <c r="O124" s="14">
        <f t="shared" si="5"/>
        <v>-1.5340909090909081</v>
      </c>
    </row>
    <row r="125" spans="1:15" ht="12.75">
      <c r="A125" s="1">
        <v>542898</v>
      </c>
      <c r="B125" s="1">
        <v>22930</v>
      </c>
      <c r="C125" s="1" t="s">
        <v>163</v>
      </c>
      <c r="D125" s="1">
        <v>1</v>
      </c>
      <c r="E125" s="2">
        <v>40545</v>
      </c>
      <c r="F125" s="1" t="s">
        <v>41</v>
      </c>
      <c r="G125" s="31">
        <v>2.5499999999999998</v>
      </c>
      <c r="H125" s="1">
        <v>16110</v>
      </c>
      <c r="I125" s="1" t="s">
        <v>13</v>
      </c>
      <c r="J125" s="2">
        <v>40668</v>
      </c>
      <c r="K125" s="1" t="s">
        <v>26</v>
      </c>
      <c r="L125" t="str">
        <f t="shared" si="3"/>
        <v>542898</v>
      </c>
      <c r="M125" t="str">
        <f t="shared" si="4"/>
        <v>22930</v>
      </c>
      <c r="N125" s="15">
        <f>AVERAGE($G$2:G322)</f>
        <v>2.984090909090908</v>
      </c>
      <c r="O125" s="14">
        <f t="shared" si="5"/>
        <v>-0.43409090909090819</v>
      </c>
    </row>
    <row r="126" spans="1:15" ht="12.75">
      <c r="A126" s="1">
        <v>536500</v>
      </c>
      <c r="B126" s="1">
        <v>22024</v>
      </c>
      <c r="C126" s="1" t="s">
        <v>164</v>
      </c>
      <c r="D126" s="1">
        <v>12</v>
      </c>
      <c r="E126" s="2">
        <v>40668</v>
      </c>
      <c r="F126" s="1" t="s">
        <v>12</v>
      </c>
      <c r="G126" s="31">
        <v>0.42</v>
      </c>
      <c r="H126" s="1">
        <v>17377</v>
      </c>
      <c r="I126" s="1" t="s">
        <v>13</v>
      </c>
      <c r="J126" s="2">
        <v>40668</v>
      </c>
      <c r="K126" s="1" t="s">
        <v>29</v>
      </c>
      <c r="L126" t="str">
        <f t="shared" si="3"/>
        <v>536500</v>
      </c>
      <c r="M126" t="str">
        <f t="shared" si="4"/>
        <v>22024</v>
      </c>
      <c r="N126" s="15">
        <f>AVERAGE($G$2:G323)</f>
        <v>2.984090909090908</v>
      </c>
      <c r="O126" s="14">
        <f t="shared" si="5"/>
        <v>-2.5640909090909081</v>
      </c>
    </row>
    <row r="127" spans="1:15" ht="12.75">
      <c r="A127" s="1">
        <v>543342</v>
      </c>
      <c r="B127" s="1">
        <v>48187</v>
      </c>
      <c r="C127" s="1" t="s">
        <v>56</v>
      </c>
      <c r="D127" s="1">
        <v>2</v>
      </c>
      <c r="E127" s="2">
        <v>40726</v>
      </c>
      <c r="F127" s="1" t="s">
        <v>28</v>
      </c>
      <c r="G127" s="31">
        <v>7.95</v>
      </c>
      <c r="H127" s="1">
        <v>17162</v>
      </c>
      <c r="I127" s="1" t="s">
        <v>13</v>
      </c>
      <c r="J127" s="2">
        <v>40668</v>
      </c>
      <c r="K127" s="1" t="s">
        <v>31</v>
      </c>
      <c r="L127" t="str">
        <f t="shared" si="3"/>
        <v>543342</v>
      </c>
      <c r="M127" t="str">
        <f t="shared" si="4"/>
        <v>48187</v>
      </c>
      <c r="N127" s="15">
        <f>AVERAGE($G$2:G324)</f>
        <v>2.984090909090908</v>
      </c>
      <c r="O127" s="14">
        <f t="shared" si="5"/>
        <v>4.9659090909090917</v>
      </c>
    </row>
    <row r="128" spans="1:15" ht="12.75">
      <c r="A128" s="1">
        <v>537399</v>
      </c>
      <c r="B128" s="1">
        <v>22815</v>
      </c>
      <c r="C128" s="1" t="s">
        <v>165</v>
      </c>
      <c r="D128" s="1">
        <v>12</v>
      </c>
      <c r="E128" s="2">
        <v>40668</v>
      </c>
      <c r="F128" s="1" t="s">
        <v>12</v>
      </c>
      <c r="G128" s="31">
        <v>0.42</v>
      </c>
      <c r="H128" s="1">
        <v>13030</v>
      </c>
      <c r="I128" s="1" t="s">
        <v>13</v>
      </c>
      <c r="J128" s="2">
        <v>40668</v>
      </c>
      <c r="K128" s="1" t="s">
        <v>14</v>
      </c>
      <c r="L128" t="str">
        <f t="shared" si="3"/>
        <v>537399</v>
      </c>
      <c r="M128" t="str">
        <f t="shared" si="4"/>
        <v>22815</v>
      </c>
      <c r="N128" s="15">
        <f>AVERAGE($G$2:G325)</f>
        <v>2.984090909090908</v>
      </c>
      <c r="O128" s="14">
        <f t="shared" si="5"/>
        <v>-2.5640909090909081</v>
      </c>
    </row>
    <row r="129" spans="1:15" ht="12.75">
      <c r="A129" s="1">
        <v>565782</v>
      </c>
      <c r="B129" s="1">
        <v>22070</v>
      </c>
      <c r="C129" s="1" t="s">
        <v>166</v>
      </c>
      <c r="D129" s="1">
        <v>36</v>
      </c>
      <c r="E129" s="2">
        <v>40703</v>
      </c>
      <c r="F129" s="1" t="s">
        <v>69</v>
      </c>
      <c r="G129" s="31">
        <v>3.39</v>
      </c>
      <c r="H129" s="1">
        <v>12748</v>
      </c>
      <c r="I129" s="1" t="s">
        <v>13</v>
      </c>
      <c r="J129" s="2">
        <v>40668</v>
      </c>
      <c r="K129" s="1" t="s">
        <v>18</v>
      </c>
      <c r="L129" t="str">
        <f t="shared" si="3"/>
        <v>565782</v>
      </c>
      <c r="M129" t="str">
        <f t="shared" si="4"/>
        <v>22070</v>
      </c>
      <c r="N129" s="15">
        <f>AVERAGE($G$2:G326)</f>
        <v>2.984090909090908</v>
      </c>
      <c r="O129" s="14">
        <f t="shared" si="5"/>
        <v>0.40590909090909211</v>
      </c>
    </row>
    <row r="130" spans="1:15" ht="12.75">
      <c r="A130" s="1">
        <v>556365</v>
      </c>
      <c r="B130" s="1">
        <v>20719</v>
      </c>
      <c r="C130" s="1" t="s">
        <v>167</v>
      </c>
      <c r="D130" s="1">
        <v>2</v>
      </c>
      <c r="E130" s="2">
        <v>40822</v>
      </c>
      <c r="F130" s="1" t="s">
        <v>35</v>
      </c>
      <c r="G130" s="31">
        <v>0.85</v>
      </c>
      <c r="H130" s="1">
        <v>16370</v>
      </c>
      <c r="I130" s="1" t="s">
        <v>13</v>
      </c>
      <c r="J130" s="2">
        <v>40668</v>
      </c>
      <c r="K130" s="1" t="s">
        <v>20</v>
      </c>
      <c r="L130" t="str">
        <f t="shared" si="3"/>
        <v>556365</v>
      </c>
      <c r="M130" t="str">
        <f t="shared" si="4"/>
        <v>20719</v>
      </c>
      <c r="N130" s="15">
        <f>AVERAGE($G$2:G327)</f>
        <v>2.984090909090908</v>
      </c>
      <c r="O130" s="14">
        <f t="shared" si="5"/>
        <v>-2.1340909090909079</v>
      </c>
    </row>
    <row r="131" spans="1:15" ht="12.75">
      <c r="A131" s="1">
        <v>580677</v>
      </c>
      <c r="B131" s="1">
        <v>23583</v>
      </c>
      <c r="C131" s="1" t="s">
        <v>168</v>
      </c>
      <c r="D131" s="1">
        <v>2</v>
      </c>
      <c r="E131" s="2">
        <v>40675</v>
      </c>
      <c r="F131" s="1" t="s">
        <v>12</v>
      </c>
      <c r="G131" s="31">
        <v>1.65</v>
      </c>
      <c r="H131" s="1">
        <v>16200</v>
      </c>
      <c r="I131" s="1" t="s">
        <v>13</v>
      </c>
      <c r="J131" s="2">
        <v>40668</v>
      </c>
      <c r="K131" s="1" t="s">
        <v>24</v>
      </c>
      <c r="L131" t="str">
        <f t="shared" ref="L131:L194" si="6">RIGHT(A131,6)</f>
        <v>580677</v>
      </c>
      <c r="M131" t="str">
        <f t="shared" ref="M131:M194" si="7">LEFT(B131,5)</f>
        <v>23583</v>
      </c>
      <c r="N131" s="15">
        <f>AVERAGE($G$2:G328)</f>
        <v>2.984090909090908</v>
      </c>
      <c r="O131" s="14">
        <f t="shared" ref="O131:O194" si="8">G131-N131</f>
        <v>-1.3340909090909081</v>
      </c>
    </row>
    <row r="132" spans="1:15" ht="12.75">
      <c r="A132" s="1">
        <v>537156</v>
      </c>
      <c r="B132" s="1" t="s">
        <v>169</v>
      </c>
      <c r="C132" s="1" t="s">
        <v>170</v>
      </c>
      <c r="D132" s="1">
        <v>16</v>
      </c>
      <c r="E132" s="2">
        <v>40668</v>
      </c>
      <c r="F132" s="1" t="s">
        <v>12</v>
      </c>
      <c r="G132" s="31">
        <v>3.25</v>
      </c>
      <c r="H132" s="1">
        <v>17858</v>
      </c>
      <c r="I132" s="1" t="s">
        <v>13</v>
      </c>
      <c r="J132" s="2">
        <v>40668</v>
      </c>
      <c r="K132" s="1" t="s">
        <v>26</v>
      </c>
      <c r="L132" t="str">
        <f t="shared" si="6"/>
        <v>537156</v>
      </c>
      <c r="M132" t="str">
        <f t="shared" si="7"/>
        <v>84406</v>
      </c>
      <c r="N132" s="15">
        <f>AVERAGE($G$2:G329)</f>
        <v>2.984090909090908</v>
      </c>
      <c r="O132" s="14">
        <f t="shared" si="8"/>
        <v>0.26590909090909198</v>
      </c>
    </row>
    <row r="133" spans="1:15" ht="12.75">
      <c r="A133" s="1">
        <v>552196</v>
      </c>
      <c r="B133" s="1">
        <v>21562</v>
      </c>
      <c r="C133" s="1" t="s">
        <v>171</v>
      </c>
      <c r="D133" s="1">
        <v>5</v>
      </c>
      <c r="E133" s="2">
        <v>40699</v>
      </c>
      <c r="F133" s="1" t="s">
        <v>69</v>
      </c>
      <c r="G133" s="31">
        <v>1.25</v>
      </c>
      <c r="H133" s="1">
        <v>18078</v>
      </c>
      <c r="I133" s="1" t="s">
        <v>13</v>
      </c>
      <c r="J133" s="2">
        <v>40668</v>
      </c>
      <c r="K133" s="1" t="s">
        <v>29</v>
      </c>
      <c r="L133" t="str">
        <f t="shared" si="6"/>
        <v>552196</v>
      </c>
      <c r="M133" t="str">
        <f t="shared" si="7"/>
        <v>21562</v>
      </c>
      <c r="N133" s="15">
        <f>AVERAGE($G$2:G330)</f>
        <v>2.984090909090908</v>
      </c>
      <c r="O133" s="14">
        <f t="shared" si="8"/>
        <v>-1.734090909090908</v>
      </c>
    </row>
    <row r="134" spans="1:15" ht="12.75">
      <c r="A134" s="1">
        <v>562045</v>
      </c>
      <c r="B134" s="1">
        <v>23240</v>
      </c>
      <c r="C134" s="1" t="s">
        <v>160</v>
      </c>
      <c r="D134" s="1">
        <v>6</v>
      </c>
      <c r="E134" s="2">
        <v>40582</v>
      </c>
      <c r="F134" s="1" t="s">
        <v>59</v>
      </c>
      <c r="G134" s="31">
        <v>4.1500000000000004</v>
      </c>
      <c r="H134" s="1">
        <v>12644</v>
      </c>
      <c r="I134" s="1" t="s">
        <v>23</v>
      </c>
      <c r="J134" s="2">
        <v>40668</v>
      </c>
      <c r="K134" s="1" t="s">
        <v>31</v>
      </c>
      <c r="L134" t="str">
        <f t="shared" si="6"/>
        <v>562045</v>
      </c>
      <c r="M134" t="str">
        <f t="shared" si="7"/>
        <v>23240</v>
      </c>
      <c r="N134" s="15">
        <f>AVERAGE($G$2:G331)</f>
        <v>2.984090909090908</v>
      </c>
      <c r="O134" s="14">
        <f t="shared" si="8"/>
        <v>1.1659090909090923</v>
      </c>
    </row>
    <row r="135" spans="1:15" ht="12.75">
      <c r="A135" s="1">
        <v>540276</v>
      </c>
      <c r="B135" s="1" t="s">
        <v>172</v>
      </c>
      <c r="C135" s="1" t="s">
        <v>173</v>
      </c>
      <c r="D135" s="1">
        <v>100</v>
      </c>
      <c r="E135" s="2">
        <v>40695</v>
      </c>
      <c r="F135" s="1" t="s">
        <v>69</v>
      </c>
      <c r="G135" s="31">
        <v>1.65</v>
      </c>
      <c r="H135" s="1">
        <v>14680</v>
      </c>
      <c r="I135" s="1" t="s">
        <v>13</v>
      </c>
      <c r="J135" s="2">
        <v>40668</v>
      </c>
      <c r="K135" s="1" t="s">
        <v>14</v>
      </c>
      <c r="L135" t="str">
        <f t="shared" si="6"/>
        <v>540276</v>
      </c>
      <c r="M135" t="str">
        <f t="shared" si="7"/>
        <v>85099</v>
      </c>
      <c r="N135" s="15">
        <f>AVERAGE($G$2:G332)</f>
        <v>2.984090909090908</v>
      </c>
      <c r="O135" s="14">
        <f t="shared" si="8"/>
        <v>-1.3340909090909081</v>
      </c>
    </row>
    <row r="136" spans="1:15" ht="12.75">
      <c r="A136" s="1">
        <v>552963</v>
      </c>
      <c r="B136" s="1">
        <v>22807</v>
      </c>
      <c r="C136" s="1" t="s">
        <v>174</v>
      </c>
      <c r="D136" s="1">
        <v>1</v>
      </c>
      <c r="E136" s="2">
        <v>40882</v>
      </c>
      <c r="F136" s="1" t="s">
        <v>22</v>
      </c>
      <c r="G136" s="31">
        <v>2.95</v>
      </c>
      <c r="H136" s="1">
        <v>16743</v>
      </c>
      <c r="I136" s="1" t="s">
        <v>13</v>
      </c>
      <c r="J136" s="2">
        <v>40668</v>
      </c>
      <c r="K136" s="1" t="s">
        <v>18</v>
      </c>
      <c r="L136" t="str">
        <f t="shared" si="6"/>
        <v>552963</v>
      </c>
      <c r="M136" t="str">
        <f t="shared" si="7"/>
        <v>22807</v>
      </c>
      <c r="N136" s="15">
        <f>AVERAGE($G$2:G333)</f>
        <v>2.984090909090908</v>
      </c>
      <c r="O136" s="14">
        <f t="shared" si="8"/>
        <v>-3.4090909090907839E-2</v>
      </c>
    </row>
    <row r="137" spans="1:15" ht="12.75">
      <c r="A137" s="1">
        <v>548712</v>
      </c>
      <c r="B137" s="1">
        <v>22077</v>
      </c>
      <c r="C137" s="1" t="s">
        <v>32</v>
      </c>
      <c r="D137" s="1">
        <v>4</v>
      </c>
      <c r="E137" s="2">
        <v>40606</v>
      </c>
      <c r="F137" s="1" t="s">
        <v>51</v>
      </c>
      <c r="G137" s="31">
        <v>1.65</v>
      </c>
      <c r="H137" s="1">
        <v>17050</v>
      </c>
      <c r="I137" s="1" t="s">
        <v>13</v>
      </c>
      <c r="J137" s="2">
        <v>40668</v>
      </c>
      <c r="K137" s="1" t="s">
        <v>20</v>
      </c>
      <c r="L137" t="str">
        <f t="shared" si="6"/>
        <v>548712</v>
      </c>
      <c r="M137" t="str">
        <f t="shared" si="7"/>
        <v>22077</v>
      </c>
      <c r="N137" s="15">
        <f>AVERAGE($G$2:G334)</f>
        <v>2.984090909090908</v>
      </c>
      <c r="O137" s="14">
        <f t="shared" si="8"/>
        <v>-1.3340909090909081</v>
      </c>
    </row>
    <row r="138" spans="1:15" ht="12.75">
      <c r="A138" s="1">
        <v>562158</v>
      </c>
      <c r="B138" s="1">
        <v>21621</v>
      </c>
      <c r="C138" s="1" t="s">
        <v>105</v>
      </c>
      <c r="D138" s="1">
        <v>1</v>
      </c>
      <c r="E138" s="2">
        <v>40610</v>
      </c>
      <c r="F138" s="1" t="s">
        <v>51</v>
      </c>
      <c r="G138" s="31">
        <v>8.5</v>
      </c>
      <c r="H138" s="1">
        <v>15039</v>
      </c>
      <c r="I138" s="1" t="s">
        <v>13</v>
      </c>
      <c r="J138" s="2">
        <v>40668</v>
      </c>
      <c r="K138" s="1" t="s">
        <v>24</v>
      </c>
      <c r="L138" t="str">
        <f t="shared" si="6"/>
        <v>562158</v>
      </c>
      <c r="M138" t="str">
        <f t="shared" si="7"/>
        <v>21621</v>
      </c>
      <c r="N138" s="15">
        <f>AVERAGE($G$2:G335)</f>
        <v>2.984090909090908</v>
      </c>
      <c r="O138" s="14">
        <f t="shared" si="8"/>
        <v>5.5159090909090924</v>
      </c>
    </row>
    <row r="139" spans="1:15" ht="12.75">
      <c r="A139" s="1">
        <v>559824</v>
      </c>
      <c r="B139" s="1">
        <v>22624</v>
      </c>
      <c r="C139" s="1" t="s">
        <v>140</v>
      </c>
      <c r="D139" s="1">
        <v>1</v>
      </c>
      <c r="E139" s="2">
        <v>40884</v>
      </c>
      <c r="F139" s="1" t="s">
        <v>22</v>
      </c>
      <c r="G139" s="31">
        <v>8.5</v>
      </c>
      <c r="H139" s="1">
        <v>17576</v>
      </c>
      <c r="I139" s="1" t="s">
        <v>13</v>
      </c>
      <c r="J139" s="2">
        <v>40668</v>
      </c>
      <c r="K139" s="1" t="s">
        <v>26</v>
      </c>
      <c r="L139" t="str">
        <f t="shared" si="6"/>
        <v>559824</v>
      </c>
      <c r="M139" t="str">
        <f t="shared" si="7"/>
        <v>22624</v>
      </c>
      <c r="N139" s="15">
        <f>AVERAGE($G$2:G336)</f>
        <v>2.984090909090908</v>
      </c>
      <c r="O139" s="14">
        <f t="shared" si="8"/>
        <v>5.5159090909090924</v>
      </c>
    </row>
    <row r="140" spans="1:15" ht="12.75">
      <c r="A140" s="1" t="s">
        <v>124</v>
      </c>
      <c r="B140" s="1">
        <v>23256</v>
      </c>
      <c r="C140" s="1" t="s">
        <v>175</v>
      </c>
      <c r="D140" s="1">
        <v>4</v>
      </c>
      <c r="E140" s="3">
        <v>40887</v>
      </c>
      <c r="F140" s="1" t="s">
        <v>22</v>
      </c>
      <c r="G140" s="31">
        <v>4.1500000000000004</v>
      </c>
      <c r="H140" s="1">
        <v>12607</v>
      </c>
      <c r="I140" s="1" t="s">
        <v>125</v>
      </c>
      <c r="J140" s="2">
        <v>40668</v>
      </c>
      <c r="K140" s="1" t="s">
        <v>29</v>
      </c>
      <c r="L140" t="str">
        <f t="shared" si="6"/>
        <v>570867</v>
      </c>
      <c r="M140" t="str">
        <f t="shared" si="7"/>
        <v>23256</v>
      </c>
      <c r="N140" s="15">
        <f>AVERAGE($G$2:G337)</f>
        <v>2.984090909090908</v>
      </c>
      <c r="O140" s="14">
        <f t="shared" si="8"/>
        <v>1.1659090909090923</v>
      </c>
    </row>
    <row r="141" spans="1:15" ht="12.75">
      <c r="A141" s="1">
        <v>545545</v>
      </c>
      <c r="B141" s="1">
        <v>21668</v>
      </c>
      <c r="C141" s="1" t="s">
        <v>176</v>
      </c>
      <c r="D141" s="1">
        <v>2</v>
      </c>
      <c r="E141" s="2">
        <v>40605</v>
      </c>
      <c r="F141" s="1" t="s">
        <v>51</v>
      </c>
      <c r="G141" s="31">
        <v>1.25</v>
      </c>
      <c r="H141" s="1">
        <v>17841</v>
      </c>
      <c r="I141" s="1" t="s">
        <v>13</v>
      </c>
      <c r="J141" s="2">
        <v>40668</v>
      </c>
      <c r="K141" s="1" t="s">
        <v>31</v>
      </c>
      <c r="L141" t="str">
        <f t="shared" si="6"/>
        <v>545545</v>
      </c>
      <c r="M141" t="str">
        <f t="shared" si="7"/>
        <v>21668</v>
      </c>
      <c r="N141" s="15">
        <f>AVERAGE($G$2:G338)</f>
        <v>2.984090909090908</v>
      </c>
      <c r="O141" s="14">
        <f t="shared" si="8"/>
        <v>-1.734090909090908</v>
      </c>
    </row>
    <row r="142" spans="1:15" ht="12.75">
      <c r="A142" s="1">
        <v>546096</v>
      </c>
      <c r="B142" s="1">
        <v>84755</v>
      </c>
      <c r="C142" s="1" t="s">
        <v>177</v>
      </c>
      <c r="D142" s="1">
        <v>144</v>
      </c>
      <c r="E142" s="2">
        <v>40789</v>
      </c>
      <c r="F142" s="1" t="s">
        <v>33</v>
      </c>
      <c r="G142" s="31">
        <v>0.55000000000000004</v>
      </c>
      <c r="H142" s="1">
        <v>15502</v>
      </c>
      <c r="I142" s="1" t="s">
        <v>13</v>
      </c>
      <c r="J142" s="2">
        <v>40668</v>
      </c>
      <c r="K142" s="1" t="s">
        <v>14</v>
      </c>
      <c r="L142" t="str">
        <f t="shared" si="6"/>
        <v>546096</v>
      </c>
      <c r="M142" t="str">
        <f t="shared" si="7"/>
        <v>84755</v>
      </c>
      <c r="N142" s="15">
        <f>AVERAGE($G$2:G339)</f>
        <v>2.984090909090908</v>
      </c>
      <c r="O142" s="14">
        <f t="shared" si="8"/>
        <v>-2.4340909090909078</v>
      </c>
    </row>
    <row r="143" spans="1:15" ht="12.75">
      <c r="A143" s="1">
        <v>543470</v>
      </c>
      <c r="B143" s="1">
        <v>21062</v>
      </c>
      <c r="C143" s="1" t="s">
        <v>178</v>
      </c>
      <c r="D143" s="1">
        <v>12</v>
      </c>
      <c r="E143" s="2">
        <v>40757</v>
      </c>
      <c r="F143" s="1" t="s">
        <v>63</v>
      </c>
      <c r="G143" s="31">
        <v>0.85</v>
      </c>
      <c r="H143" s="1">
        <v>16951</v>
      </c>
      <c r="I143" s="1" t="s">
        <v>13</v>
      </c>
      <c r="J143" s="2">
        <v>40668</v>
      </c>
      <c r="K143" s="1" t="s">
        <v>18</v>
      </c>
      <c r="L143" t="str">
        <f t="shared" si="6"/>
        <v>543470</v>
      </c>
      <c r="M143" t="str">
        <f t="shared" si="7"/>
        <v>21062</v>
      </c>
      <c r="N143" s="15">
        <f>AVERAGE($G$2:G340)</f>
        <v>2.984090909090908</v>
      </c>
      <c r="O143" s="14">
        <f t="shared" si="8"/>
        <v>-2.1340909090909079</v>
      </c>
    </row>
    <row r="144" spans="1:15" ht="12.75">
      <c r="A144" s="1">
        <v>540182</v>
      </c>
      <c r="B144" s="1">
        <v>21206</v>
      </c>
      <c r="C144" s="1" t="s">
        <v>179</v>
      </c>
      <c r="D144" s="1">
        <v>48</v>
      </c>
      <c r="E144" s="2">
        <v>40664</v>
      </c>
      <c r="F144" s="1" t="s">
        <v>12</v>
      </c>
      <c r="G144" s="31">
        <v>0.65</v>
      </c>
      <c r="H144" s="1">
        <v>14739</v>
      </c>
      <c r="I144" s="1" t="s">
        <v>13</v>
      </c>
      <c r="J144" s="2">
        <v>40668</v>
      </c>
      <c r="K144" s="1" t="s">
        <v>20</v>
      </c>
      <c r="L144" t="str">
        <f t="shared" si="6"/>
        <v>540182</v>
      </c>
      <c r="M144" t="str">
        <f t="shared" si="7"/>
        <v>21206</v>
      </c>
      <c r="N144" s="15">
        <f>AVERAGE($G$2:G341)</f>
        <v>2.984090909090908</v>
      </c>
      <c r="O144" s="14">
        <f t="shared" si="8"/>
        <v>-2.3340909090909081</v>
      </c>
    </row>
    <row r="145" spans="1:15" ht="12.75">
      <c r="A145" s="1">
        <v>569474</v>
      </c>
      <c r="B145" s="1">
        <v>22623</v>
      </c>
      <c r="C145" s="1" t="s">
        <v>180</v>
      </c>
      <c r="D145" s="1">
        <v>1</v>
      </c>
      <c r="E145" s="2">
        <v>40643</v>
      </c>
      <c r="F145" s="1" t="s">
        <v>57</v>
      </c>
      <c r="G145" s="31">
        <v>5.95</v>
      </c>
      <c r="H145" s="1">
        <v>14178</v>
      </c>
      <c r="I145" s="1" t="s">
        <v>13</v>
      </c>
      <c r="J145" s="2">
        <v>40668</v>
      </c>
      <c r="K145" s="1" t="s">
        <v>24</v>
      </c>
      <c r="L145" t="str">
        <f t="shared" si="6"/>
        <v>569474</v>
      </c>
      <c r="M145" t="str">
        <f t="shared" si="7"/>
        <v>22623</v>
      </c>
      <c r="N145" s="15">
        <f>AVERAGE($G$2:G342)</f>
        <v>2.984090909090908</v>
      </c>
      <c r="O145" s="14">
        <f t="shared" si="8"/>
        <v>2.9659090909090922</v>
      </c>
    </row>
    <row r="146" spans="1:15" ht="12.75">
      <c r="A146" s="1">
        <v>545978</v>
      </c>
      <c r="B146" s="1">
        <v>21456</v>
      </c>
      <c r="C146" s="1" t="s">
        <v>181</v>
      </c>
      <c r="D146" s="1">
        <v>6</v>
      </c>
      <c r="E146" s="2">
        <v>40758</v>
      </c>
      <c r="F146" s="1" t="s">
        <v>63</v>
      </c>
      <c r="G146" s="31">
        <v>1.25</v>
      </c>
      <c r="H146" s="1">
        <v>13975</v>
      </c>
      <c r="I146" s="1" t="s">
        <v>13</v>
      </c>
      <c r="J146" s="2">
        <v>40668</v>
      </c>
      <c r="K146" s="1" t="s">
        <v>26</v>
      </c>
      <c r="L146" t="str">
        <f t="shared" si="6"/>
        <v>545978</v>
      </c>
      <c r="M146" t="str">
        <f t="shared" si="7"/>
        <v>21456</v>
      </c>
      <c r="N146" s="15">
        <f>AVERAGE($G$2:G343)</f>
        <v>2.984090909090908</v>
      </c>
      <c r="O146" s="14">
        <f t="shared" si="8"/>
        <v>-1.734090909090908</v>
      </c>
    </row>
    <row r="147" spans="1:15" ht="12.75">
      <c r="A147" s="1">
        <v>546392</v>
      </c>
      <c r="B147" s="1">
        <v>22352</v>
      </c>
      <c r="C147" s="1" t="s">
        <v>182</v>
      </c>
      <c r="D147" s="1">
        <v>6</v>
      </c>
      <c r="E147" s="2">
        <v>40850</v>
      </c>
      <c r="F147" s="1" t="s">
        <v>54</v>
      </c>
      <c r="G147" s="31">
        <v>2.5499999999999998</v>
      </c>
      <c r="H147" s="1">
        <v>14587</v>
      </c>
      <c r="I147" s="1" t="s">
        <v>13</v>
      </c>
      <c r="J147" s="2">
        <v>40668</v>
      </c>
      <c r="K147" s="1" t="s">
        <v>29</v>
      </c>
      <c r="L147" t="str">
        <f t="shared" si="6"/>
        <v>546392</v>
      </c>
      <c r="M147" t="str">
        <f t="shared" si="7"/>
        <v>22352</v>
      </c>
      <c r="N147" s="15">
        <f>AVERAGE($G$2:G344)</f>
        <v>2.984090909090908</v>
      </c>
      <c r="O147" s="14">
        <f t="shared" si="8"/>
        <v>-0.43409090909090819</v>
      </c>
    </row>
    <row r="148" spans="1:15" ht="12.75">
      <c r="A148" s="1">
        <v>545988</v>
      </c>
      <c r="B148" s="1" t="s">
        <v>76</v>
      </c>
      <c r="C148" s="1" t="s">
        <v>77</v>
      </c>
      <c r="D148" s="1">
        <v>1</v>
      </c>
      <c r="E148" s="2">
        <v>40758</v>
      </c>
      <c r="F148" s="1" t="s">
        <v>63</v>
      </c>
      <c r="G148" s="31">
        <v>18</v>
      </c>
      <c r="H148" s="1">
        <v>12662</v>
      </c>
      <c r="I148" s="1" t="s">
        <v>23</v>
      </c>
      <c r="J148" s="2">
        <v>40668</v>
      </c>
      <c r="K148" s="1" t="s">
        <v>31</v>
      </c>
      <c r="L148" t="str">
        <f t="shared" si="6"/>
        <v>545988</v>
      </c>
      <c r="M148" t="str">
        <f t="shared" si="7"/>
        <v>POST</v>
      </c>
      <c r="N148" s="15">
        <f>AVERAGE($G$2:G345)</f>
        <v>2.984090909090908</v>
      </c>
      <c r="O148" s="14">
        <f t="shared" si="8"/>
        <v>15.015909090909092</v>
      </c>
    </row>
    <row r="149" spans="1:15" ht="12.75">
      <c r="A149" s="1">
        <v>543040</v>
      </c>
      <c r="B149" s="1">
        <v>22534</v>
      </c>
      <c r="C149" s="1" t="s">
        <v>183</v>
      </c>
      <c r="D149" s="1">
        <v>4</v>
      </c>
      <c r="E149" s="2">
        <v>40576</v>
      </c>
      <c r="F149" s="1" t="s">
        <v>59</v>
      </c>
      <c r="G149" s="31">
        <v>0.42</v>
      </c>
      <c r="H149" s="1">
        <v>17337</v>
      </c>
      <c r="I149" s="1" t="s">
        <v>13</v>
      </c>
      <c r="J149" s="2">
        <v>40668</v>
      </c>
      <c r="K149" s="1" t="s">
        <v>14</v>
      </c>
      <c r="L149" t="str">
        <f t="shared" si="6"/>
        <v>543040</v>
      </c>
      <c r="M149" t="str">
        <f t="shared" si="7"/>
        <v>22534</v>
      </c>
      <c r="N149" s="15">
        <f>AVERAGE($G$2:G346)</f>
        <v>2.984090909090908</v>
      </c>
      <c r="O149" s="14">
        <f t="shared" si="8"/>
        <v>-2.5640909090909081</v>
      </c>
    </row>
    <row r="150" spans="1:15" ht="12.75">
      <c r="A150" s="1" t="s">
        <v>184</v>
      </c>
      <c r="B150" s="1">
        <v>23392</v>
      </c>
      <c r="C150" s="1" t="s">
        <v>185</v>
      </c>
      <c r="D150" s="1">
        <v>24</v>
      </c>
      <c r="E150" s="2">
        <v>40767</v>
      </c>
      <c r="F150" s="1" t="s">
        <v>63</v>
      </c>
      <c r="G150" s="31">
        <v>2.08</v>
      </c>
      <c r="H150" s="1">
        <v>12558</v>
      </c>
      <c r="I150" s="1" t="s">
        <v>125</v>
      </c>
      <c r="J150" s="2">
        <v>40668</v>
      </c>
      <c r="K150" s="1" t="s">
        <v>18</v>
      </c>
      <c r="L150" t="str">
        <f t="shared" si="6"/>
        <v>581229</v>
      </c>
      <c r="M150" t="str">
        <f t="shared" si="7"/>
        <v>23392</v>
      </c>
      <c r="N150" s="15">
        <f>AVERAGE($G$2:G347)</f>
        <v>2.984090909090908</v>
      </c>
      <c r="O150" s="14">
        <f t="shared" si="8"/>
        <v>-0.90409090909090795</v>
      </c>
    </row>
    <row r="151" spans="1:15" ht="12.75">
      <c r="A151" s="1">
        <v>575330</v>
      </c>
      <c r="B151" s="1">
        <v>23493</v>
      </c>
      <c r="C151" s="1" t="s">
        <v>186</v>
      </c>
      <c r="D151" s="1">
        <v>10</v>
      </c>
      <c r="E151" s="2">
        <v>40797</v>
      </c>
      <c r="F151" s="1" t="s">
        <v>33</v>
      </c>
      <c r="G151" s="31">
        <v>1.95</v>
      </c>
      <c r="H151" s="1">
        <v>15152</v>
      </c>
      <c r="I151" s="1" t="s">
        <v>13</v>
      </c>
      <c r="J151" s="2">
        <v>40668</v>
      </c>
      <c r="K151" s="1" t="s">
        <v>20</v>
      </c>
      <c r="L151" t="str">
        <f t="shared" si="6"/>
        <v>575330</v>
      </c>
      <c r="M151" t="str">
        <f t="shared" si="7"/>
        <v>23493</v>
      </c>
      <c r="N151" s="15">
        <f>AVERAGE($G$2:G348)</f>
        <v>2.984090909090908</v>
      </c>
      <c r="O151" s="14">
        <f t="shared" si="8"/>
        <v>-1.0340909090909081</v>
      </c>
    </row>
    <row r="152" spans="1:15" ht="12.75">
      <c r="A152" s="1">
        <v>552310</v>
      </c>
      <c r="B152" s="1">
        <v>84378</v>
      </c>
      <c r="C152" s="1" t="s">
        <v>187</v>
      </c>
      <c r="D152" s="1">
        <v>2</v>
      </c>
      <c r="E152" s="2">
        <v>40760</v>
      </c>
      <c r="F152" s="1" t="s">
        <v>63</v>
      </c>
      <c r="G152" s="31">
        <v>1.25</v>
      </c>
      <c r="H152" s="1">
        <v>17323</v>
      </c>
      <c r="I152" s="1" t="s">
        <v>13</v>
      </c>
      <c r="J152" s="2">
        <v>40668</v>
      </c>
      <c r="K152" s="1" t="s">
        <v>24</v>
      </c>
      <c r="L152" t="str">
        <f t="shared" si="6"/>
        <v>552310</v>
      </c>
      <c r="M152" t="str">
        <f t="shared" si="7"/>
        <v>84378</v>
      </c>
      <c r="N152" s="15">
        <f>AVERAGE($G$2:G349)</f>
        <v>2.984090909090908</v>
      </c>
      <c r="O152" s="14">
        <f t="shared" si="8"/>
        <v>-1.734090909090908</v>
      </c>
    </row>
    <row r="153" spans="1:15" ht="12.75">
      <c r="A153" s="1">
        <v>558861</v>
      </c>
      <c r="B153" s="1">
        <v>23341</v>
      </c>
      <c r="C153" s="1" t="s">
        <v>188</v>
      </c>
      <c r="D153" s="1">
        <v>2</v>
      </c>
      <c r="E153" s="2">
        <v>40640</v>
      </c>
      <c r="F153" s="1" t="s">
        <v>57</v>
      </c>
      <c r="G153" s="31">
        <v>8.5</v>
      </c>
      <c r="H153" s="1">
        <v>13373</v>
      </c>
      <c r="I153" s="1" t="s">
        <v>13</v>
      </c>
      <c r="J153" s="2">
        <v>40668</v>
      </c>
      <c r="K153" s="1" t="s">
        <v>26</v>
      </c>
      <c r="L153" t="str">
        <f t="shared" si="6"/>
        <v>558861</v>
      </c>
      <c r="M153" t="str">
        <f t="shared" si="7"/>
        <v>23341</v>
      </c>
      <c r="N153" s="15">
        <f>AVERAGE($G$2:G350)</f>
        <v>2.984090909090908</v>
      </c>
      <c r="O153" s="14">
        <f t="shared" si="8"/>
        <v>5.5159090909090924</v>
      </c>
    </row>
    <row r="154" spans="1:15" ht="12.75">
      <c r="A154" s="1">
        <v>540275</v>
      </c>
      <c r="B154" s="1" t="s">
        <v>172</v>
      </c>
      <c r="C154" s="1" t="s">
        <v>173</v>
      </c>
      <c r="D154" s="1">
        <v>100</v>
      </c>
      <c r="E154" s="2">
        <v>40695</v>
      </c>
      <c r="F154" s="1" t="s">
        <v>69</v>
      </c>
      <c r="G154" s="31">
        <v>1.65</v>
      </c>
      <c r="H154" s="1">
        <v>13680</v>
      </c>
      <c r="I154" s="1" t="s">
        <v>13</v>
      </c>
      <c r="J154" s="2">
        <v>40668</v>
      </c>
      <c r="K154" s="1" t="s">
        <v>29</v>
      </c>
      <c r="L154" t="str">
        <f t="shared" si="6"/>
        <v>540275</v>
      </c>
      <c r="M154" t="str">
        <f t="shared" si="7"/>
        <v>85099</v>
      </c>
      <c r="N154" s="15">
        <f>AVERAGE($G$2:G351)</f>
        <v>2.984090909090908</v>
      </c>
      <c r="O154" s="14">
        <f t="shared" si="8"/>
        <v>-1.3340909090909081</v>
      </c>
    </row>
    <row r="155" spans="1:15" ht="12.75">
      <c r="A155" s="1">
        <v>555353</v>
      </c>
      <c r="B155" s="1">
        <v>22776</v>
      </c>
      <c r="C155" s="1" t="s">
        <v>189</v>
      </c>
      <c r="D155" s="1">
        <v>1</v>
      </c>
      <c r="E155" s="2">
        <v>40580</v>
      </c>
      <c r="F155" s="1" t="s">
        <v>59</v>
      </c>
      <c r="G155" s="31">
        <v>9.9499999999999993</v>
      </c>
      <c r="H155" s="1">
        <v>16928</v>
      </c>
      <c r="I155" s="1" t="s">
        <v>13</v>
      </c>
      <c r="J155" s="2">
        <v>40668</v>
      </c>
      <c r="K155" s="1" t="s">
        <v>31</v>
      </c>
      <c r="L155" t="str">
        <f t="shared" si="6"/>
        <v>555353</v>
      </c>
      <c r="M155" t="str">
        <f t="shared" si="7"/>
        <v>22776</v>
      </c>
      <c r="N155" s="15">
        <f>AVERAGE($G$2:G352)</f>
        <v>2.984090909090908</v>
      </c>
      <c r="O155" s="14">
        <f t="shared" si="8"/>
        <v>6.9659090909090917</v>
      </c>
    </row>
    <row r="156" spans="1:15" ht="12.75">
      <c r="A156" s="1">
        <v>556198</v>
      </c>
      <c r="B156" s="1">
        <v>22381</v>
      </c>
      <c r="C156" s="1" t="s">
        <v>190</v>
      </c>
      <c r="D156" s="1">
        <v>2</v>
      </c>
      <c r="E156" s="2">
        <v>40792</v>
      </c>
      <c r="F156" s="1" t="s">
        <v>33</v>
      </c>
      <c r="G156" s="31">
        <v>2.1</v>
      </c>
      <c r="H156" s="1">
        <v>14963</v>
      </c>
      <c r="I156" s="1" t="s">
        <v>13</v>
      </c>
      <c r="J156" s="2">
        <v>40668</v>
      </c>
      <c r="K156" s="1" t="s">
        <v>14</v>
      </c>
      <c r="L156" t="str">
        <f t="shared" si="6"/>
        <v>556198</v>
      </c>
      <c r="M156" t="str">
        <f t="shared" si="7"/>
        <v>22381</v>
      </c>
      <c r="N156" s="15">
        <f>AVERAGE($G$2:G353)</f>
        <v>2.984090909090908</v>
      </c>
      <c r="O156" s="14">
        <f t="shared" si="8"/>
        <v>-0.88409090909090793</v>
      </c>
    </row>
    <row r="157" spans="1:15" ht="12.75">
      <c r="A157" s="1">
        <v>538093</v>
      </c>
      <c r="B157" s="1">
        <v>21558</v>
      </c>
      <c r="C157" s="1" t="s">
        <v>191</v>
      </c>
      <c r="D157" s="1">
        <v>6</v>
      </c>
      <c r="E157" s="2">
        <v>40668</v>
      </c>
      <c r="F157" s="1" t="s">
        <v>12</v>
      </c>
      <c r="G157" s="31">
        <v>2.5499999999999998</v>
      </c>
      <c r="H157" s="1">
        <v>12682</v>
      </c>
      <c r="I157" s="1" t="s">
        <v>192</v>
      </c>
      <c r="J157" s="2">
        <v>40668</v>
      </c>
      <c r="K157" s="1" t="s">
        <v>18</v>
      </c>
      <c r="L157" t="str">
        <f t="shared" si="6"/>
        <v>538093</v>
      </c>
      <c r="M157" t="str">
        <f t="shared" si="7"/>
        <v>21558</v>
      </c>
      <c r="N157" s="15">
        <f>AVERAGE($G$2:G354)</f>
        <v>2.984090909090908</v>
      </c>
      <c r="O157" s="14">
        <f t="shared" si="8"/>
        <v>-0.43409090909090819</v>
      </c>
    </row>
    <row r="158" spans="1:15" ht="12.75">
      <c r="A158" s="1">
        <v>580672</v>
      </c>
      <c r="B158" s="1">
        <v>23510</v>
      </c>
      <c r="C158" s="1" t="s">
        <v>193</v>
      </c>
      <c r="D158" s="1">
        <v>1</v>
      </c>
      <c r="E158" s="2">
        <v>40675</v>
      </c>
      <c r="F158" s="1" t="s">
        <v>12</v>
      </c>
      <c r="G158" s="31">
        <v>0.42</v>
      </c>
      <c r="H158" s="1">
        <v>17920</v>
      </c>
      <c r="I158" s="1" t="s">
        <v>13</v>
      </c>
      <c r="J158" s="2">
        <v>40668</v>
      </c>
      <c r="K158" s="1" t="s">
        <v>20</v>
      </c>
      <c r="L158" t="str">
        <f t="shared" si="6"/>
        <v>580672</v>
      </c>
      <c r="M158" t="str">
        <f t="shared" si="7"/>
        <v>23510</v>
      </c>
      <c r="N158" s="15">
        <f>AVERAGE($G$2:G355)</f>
        <v>2.984090909090908</v>
      </c>
      <c r="O158" s="14">
        <f t="shared" si="8"/>
        <v>-2.5640909090909081</v>
      </c>
    </row>
    <row r="159" spans="1:15" ht="12.75">
      <c r="A159" s="1">
        <v>540543</v>
      </c>
      <c r="B159" s="1">
        <v>85152</v>
      </c>
      <c r="C159" s="1" t="s">
        <v>194</v>
      </c>
      <c r="D159" s="1">
        <v>7</v>
      </c>
      <c r="E159" s="2">
        <v>40787</v>
      </c>
      <c r="F159" s="1" t="s">
        <v>33</v>
      </c>
      <c r="G159" s="31">
        <v>2.1</v>
      </c>
      <c r="H159" s="1">
        <v>14395</v>
      </c>
      <c r="I159" s="1" t="s">
        <v>13</v>
      </c>
      <c r="J159" s="2">
        <v>40668</v>
      </c>
      <c r="K159" s="1" t="s">
        <v>24</v>
      </c>
      <c r="L159" t="str">
        <f t="shared" si="6"/>
        <v>540543</v>
      </c>
      <c r="M159" t="str">
        <f t="shared" si="7"/>
        <v>85152</v>
      </c>
      <c r="N159" s="15">
        <f>AVERAGE($G$2:G356)</f>
        <v>2.984090909090908</v>
      </c>
      <c r="O159" s="14">
        <f t="shared" si="8"/>
        <v>-0.88409090909090793</v>
      </c>
    </row>
    <row r="160" spans="1:15" ht="12.75">
      <c r="A160" s="1">
        <v>562085</v>
      </c>
      <c r="B160" s="1">
        <v>23345</v>
      </c>
      <c r="C160" s="1" t="s">
        <v>195</v>
      </c>
      <c r="D160" s="1">
        <v>12</v>
      </c>
      <c r="E160" s="2">
        <v>40582</v>
      </c>
      <c r="F160" s="1" t="s">
        <v>59</v>
      </c>
      <c r="G160" s="31">
        <v>1.25</v>
      </c>
      <c r="H160" s="1">
        <v>15228</v>
      </c>
      <c r="I160" s="1" t="s">
        <v>13</v>
      </c>
      <c r="J160" s="2">
        <v>40668</v>
      </c>
      <c r="K160" s="1" t="s">
        <v>26</v>
      </c>
      <c r="L160" t="str">
        <f t="shared" si="6"/>
        <v>562085</v>
      </c>
      <c r="M160" t="str">
        <f t="shared" si="7"/>
        <v>23345</v>
      </c>
      <c r="N160" s="15">
        <f>AVERAGE($G$2:G357)</f>
        <v>2.984090909090908</v>
      </c>
      <c r="O160" s="14">
        <f t="shared" si="8"/>
        <v>-1.734090909090908</v>
      </c>
    </row>
    <row r="161" spans="1:15" ht="12.75">
      <c r="A161" s="1">
        <v>565726</v>
      </c>
      <c r="B161" s="1">
        <v>23340</v>
      </c>
      <c r="C161" s="1" t="s">
        <v>196</v>
      </c>
      <c r="D161" s="1">
        <v>12</v>
      </c>
      <c r="E161" s="2">
        <v>40703</v>
      </c>
      <c r="F161" s="1" t="s">
        <v>69</v>
      </c>
      <c r="G161" s="31">
        <v>1.65</v>
      </c>
      <c r="H161" s="1">
        <v>14360</v>
      </c>
      <c r="I161" s="1" t="s">
        <v>13</v>
      </c>
      <c r="J161" s="2">
        <v>40668</v>
      </c>
      <c r="K161" s="1" t="s">
        <v>29</v>
      </c>
      <c r="L161" t="str">
        <f t="shared" si="6"/>
        <v>565726</v>
      </c>
      <c r="M161" t="str">
        <f t="shared" si="7"/>
        <v>23340</v>
      </c>
      <c r="N161" s="15">
        <f>AVERAGE($G$2:G358)</f>
        <v>2.984090909090908</v>
      </c>
      <c r="O161" s="14">
        <f t="shared" si="8"/>
        <v>-1.3340909090909081</v>
      </c>
    </row>
    <row r="162" spans="1:15" ht="12.75">
      <c r="A162" s="1">
        <v>575046</v>
      </c>
      <c r="B162" s="1" t="s">
        <v>197</v>
      </c>
      <c r="C162" s="1" t="s">
        <v>198</v>
      </c>
      <c r="D162" s="1">
        <v>2</v>
      </c>
      <c r="E162" s="2">
        <v>40766</v>
      </c>
      <c r="F162" s="1" t="s">
        <v>63</v>
      </c>
      <c r="G162" s="31">
        <v>5.95</v>
      </c>
      <c r="H162" s="1">
        <v>15039</v>
      </c>
      <c r="I162" s="1" t="s">
        <v>13</v>
      </c>
      <c r="J162" s="2">
        <v>40668</v>
      </c>
      <c r="K162" s="1" t="s">
        <v>31</v>
      </c>
      <c r="L162" t="str">
        <f t="shared" si="6"/>
        <v>575046</v>
      </c>
      <c r="M162" t="str">
        <f t="shared" si="7"/>
        <v>15056</v>
      </c>
      <c r="N162" s="15">
        <f>AVERAGE($G$2:G359)</f>
        <v>2.984090909090908</v>
      </c>
      <c r="O162" s="14">
        <f t="shared" si="8"/>
        <v>2.9659090909090922</v>
      </c>
    </row>
    <row r="163" spans="1:15" ht="12.75">
      <c r="A163" s="1">
        <v>570197</v>
      </c>
      <c r="B163" s="1">
        <v>71270</v>
      </c>
      <c r="C163" s="1" t="s">
        <v>199</v>
      </c>
      <c r="D163" s="1">
        <v>1</v>
      </c>
      <c r="E163" s="2">
        <v>40734</v>
      </c>
      <c r="F163" s="1" t="s">
        <v>28</v>
      </c>
      <c r="G163" s="31">
        <v>1.25</v>
      </c>
      <c r="H163" s="1">
        <v>13755</v>
      </c>
      <c r="I163" s="1" t="s">
        <v>13</v>
      </c>
      <c r="J163" s="2">
        <v>40668</v>
      </c>
      <c r="K163" s="1" t="s">
        <v>14</v>
      </c>
      <c r="L163" t="str">
        <f t="shared" si="6"/>
        <v>570197</v>
      </c>
      <c r="M163" t="str">
        <f t="shared" si="7"/>
        <v>71270</v>
      </c>
      <c r="N163" s="15">
        <f>AVERAGE($G$2:G360)</f>
        <v>2.984090909090908</v>
      </c>
      <c r="O163" s="14">
        <f t="shared" si="8"/>
        <v>-1.734090909090908</v>
      </c>
    </row>
    <row r="164" spans="1:15" ht="12.75">
      <c r="A164" s="1">
        <v>581179</v>
      </c>
      <c r="B164" s="1">
        <v>23174</v>
      </c>
      <c r="C164" s="1" t="s">
        <v>200</v>
      </c>
      <c r="D164" s="1">
        <v>4</v>
      </c>
      <c r="E164" s="2">
        <v>40736</v>
      </c>
      <c r="F164" s="1" t="s">
        <v>28</v>
      </c>
      <c r="G164" s="31">
        <v>4.1500000000000004</v>
      </c>
      <c r="H164" s="1">
        <v>12471</v>
      </c>
      <c r="I164" s="1" t="s">
        <v>23</v>
      </c>
      <c r="J164" s="2">
        <v>40668</v>
      </c>
      <c r="K164" s="1" t="s">
        <v>18</v>
      </c>
      <c r="L164" t="str">
        <f t="shared" si="6"/>
        <v>581179</v>
      </c>
      <c r="M164" t="str">
        <f t="shared" si="7"/>
        <v>23174</v>
      </c>
      <c r="N164" s="15">
        <f>AVERAGE($G$2:G361)</f>
        <v>2.984090909090908</v>
      </c>
      <c r="O164" s="14">
        <f t="shared" si="8"/>
        <v>1.1659090909090923</v>
      </c>
    </row>
    <row r="165" spans="1:15" ht="12.75">
      <c r="A165" s="1">
        <v>555726</v>
      </c>
      <c r="B165" s="1">
        <v>21340</v>
      </c>
      <c r="C165" s="1" t="s">
        <v>201</v>
      </c>
      <c r="D165" s="1">
        <v>1</v>
      </c>
      <c r="E165" s="2">
        <v>40700</v>
      </c>
      <c r="F165" s="1" t="s">
        <v>69</v>
      </c>
      <c r="G165" s="31">
        <v>12.75</v>
      </c>
      <c r="H165" s="1">
        <v>12540</v>
      </c>
      <c r="I165" s="1" t="s">
        <v>47</v>
      </c>
      <c r="J165" s="2">
        <v>40668</v>
      </c>
      <c r="K165" s="1" t="s">
        <v>20</v>
      </c>
      <c r="L165" t="str">
        <f t="shared" si="6"/>
        <v>555726</v>
      </c>
      <c r="M165" t="str">
        <f t="shared" si="7"/>
        <v>21340</v>
      </c>
      <c r="N165" s="15">
        <f>AVERAGE($G$2:G362)</f>
        <v>2.984090909090908</v>
      </c>
      <c r="O165" s="14">
        <f t="shared" si="8"/>
        <v>9.7659090909090924</v>
      </c>
    </row>
    <row r="166" spans="1:15" ht="12.75">
      <c r="A166" s="1">
        <v>565465</v>
      </c>
      <c r="B166" s="1">
        <v>22531</v>
      </c>
      <c r="C166" s="1" t="s">
        <v>202</v>
      </c>
      <c r="D166" s="1">
        <v>24</v>
      </c>
      <c r="E166" s="2">
        <v>40672</v>
      </c>
      <c r="F166" s="1" t="s">
        <v>12</v>
      </c>
      <c r="G166" s="31">
        <v>0.42</v>
      </c>
      <c r="H166" s="1">
        <v>15364</v>
      </c>
      <c r="I166" s="1" t="s">
        <v>13</v>
      </c>
      <c r="J166" s="2">
        <v>40668</v>
      </c>
      <c r="K166" s="1" t="s">
        <v>24</v>
      </c>
      <c r="L166" t="str">
        <f t="shared" si="6"/>
        <v>565465</v>
      </c>
      <c r="M166" t="str">
        <f t="shared" si="7"/>
        <v>22531</v>
      </c>
      <c r="N166" s="15">
        <f>AVERAGE($G$2:G363)</f>
        <v>2.984090909090908</v>
      </c>
      <c r="O166" s="14">
        <f t="shared" si="8"/>
        <v>-2.5640909090909081</v>
      </c>
    </row>
    <row r="167" spans="1:15" ht="12.75">
      <c r="A167" s="1">
        <v>538011</v>
      </c>
      <c r="B167" s="1">
        <v>21080</v>
      </c>
      <c r="C167" s="1" t="s">
        <v>203</v>
      </c>
      <c r="D167" s="1">
        <v>2</v>
      </c>
      <c r="E167" s="2">
        <v>40668</v>
      </c>
      <c r="F167" s="1" t="s">
        <v>12</v>
      </c>
      <c r="G167" s="31">
        <v>0.85</v>
      </c>
      <c r="H167" s="1">
        <v>14896</v>
      </c>
      <c r="I167" s="1" t="s">
        <v>13</v>
      </c>
      <c r="J167" s="2">
        <v>40668</v>
      </c>
      <c r="K167" s="1" t="s">
        <v>26</v>
      </c>
      <c r="L167" t="str">
        <f t="shared" si="6"/>
        <v>538011</v>
      </c>
      <c r="M167" t="str">
        <f t="shared" si="7"/>
        <v>21080</v>
      </c>
      <c r="N167" s="15">
        <f>AVERAGE($G$2:G364)</f>
        <v>2.984090909090908</v>
      </c>
      <c r="O167" s="14">
        <f t="shared" si="8"/>
        <v>-2.1340909090909079</v>
      </c>
    </row>
    <row r="168" spans="1:15" ht="12.75">
      <c r="A168" s="1">
        <v>552528</v>
      </c>
      <c r="B168" s="1">
        <v>22729</v>
      </c>
      <c r="C168" s="1" t="s">
        <v>204</v>
      </c>
      <c r="D168" s="1">
        <v>2</v>
      </c>
      <c r="E168" s="2">
        <v>40791</v>
      </c>
      <c r="F168" s="1" t="s">
        <v>33</v>
      </c>
      <c r="G168" s="31">
        <v>3.75</v>
      </c>
      <c r="H168" s="1">
        <v>17218</v>
      </c>
      <c r="I168" s="1" t="s">
        <v>13</v>
      </c>
      <c r="J168" s="2">
        <v>40668</v>
      </c>
      <c r="K168" s="1" t="s">
        <v>29</v>
      </c>
      <c r="L168" t="str">
        <f t="shared" si="6"/>
        <v>552528</v>
      </c>
      <c r="M168" t="str">
        <f t="shared" si="7"/>
        <v>22729</v>
      </c>
      <c r="N168" s="15">
        <f>AVERAGE($G$2:G365)</f>
        <v>2.984090909090908</v>
      </c>
      <c r="O168" s="14">
        <f t="shared" si="8"/>
        <v>0.76590909090909198</v>
      </c>
    </row>
    <row r="169" spans="1:15" ht="12.75">
      <c r="A169" s="1">
        <v>540547</v>
      </c>
      <c r="B169" s="1">
        <v>21617</v>
      </c>
      <c r="C169" s="1" t="s">
        <v>205</v>
      </c>
      <c r="D169" s="1">
        <v>6</v>
      </c>
      <c r="E169" s="2">
        <v>40787</v>
      </c>
      <c r="F169" s="1" t="s">
        <v>33</v>
      </c>
      <c r="G169" s="31">
        <v>3.75</v>
      </c>
      <c r="H169" s="1">
        <v>14911</v>
      </c>
      <c r="I169" s="1" t="s">
        <v>142</v>
      </c>
      <c r="J169" s="2">
        <v>40668</v>
      </c>
      <c r="K169" s="1" t="s">
        <v>31</v>
      </c>
      <c r="L169" t="str">
        <f t="shared" si="6"/>
        <v>540547</v>
      </c>
      <c r="M169" t="str">
        <f t="shared" si="7"/>
        <v>21617</v>
      </c>
      <c r="N169" s="15">
        <f>AVERAGE($G$2:G366)</f>
        <v>2.984090909090908</v>
      </c>
      <c r="O169" s="14">
        <f t="shared" si="8"/>
        <v>0.76590909090909198</v>
      </c>
    </row>
    <row r="170" spans="1:15" ht="12.75">
      <c r="A170" s="1">
        <v>570103</v>
      </c>
      <c r="B170" s="1">
        <v>23201</v>
      </c>
      <c r="C170" s="1" t="s">
        <v>206</v>
      </c>
      <c r="D170" s="1">
        <v>2</v>
      </c>
      <c r="E170" s="2">
        <v>40734</v>
      </c>
      <c r="F170" s="1" t="s">
        <v>28</v>
      </c>
      <c r="G170" s="31">
        <v>2.08</v>
      </c>
      <c r="H170" s="1">
        <v>15719</v>
      </c>
      <c r="I170" s="1" t="s">
        <v>13</v>
      </c>
      <c r="J170" s="2">
        <v>40668</v>
      </c>
      <c r="K170" s="1" t="s">
        <v>14</v>
      </c>
      <c r="L170" t="str">
        <f t="shared" si="6"/>
        <v>570103</v>
      </c>
      <c r="M170" t="str">
        <f t="shared" si="7"/>
        <v>23201</v>
      </c>
      <c r="N170" s="15">
        <f>AVERAGE($G$2:G367)</f>
        <v>2.984090909090908</v>
      </c>
      <c r="O170" s="14">
        <f t="shared" si="8"/>
        <v>-0.90409090909090795</v>
      </c>
    </row>
    <row r="171" spans="1:15" ht="12.75">
      <c r="A171" s="1">
        <v>565218</v>
      </c>
      <c r="B171" s="1">
        <v>20984</v>
      </c>
      <c r="C171" s="1" t="s">
        <v>207</v>
      </c>
      <c r="D171" s="1">
        <v>12</v>
      </c>
      <c r="E171" s="2">
        <v>40552</v>
      </c>
      <c r="F171" s="1" t="s">
        <v>41</v>
      </c>
      <c r="G171" s="31">
        <v>0.28999999999999998</v>
      </c>
      <c r="H171" s="1">
        <v>12739</v>
      </c>
      <c r="I171" s="1" t="s">
        <v>208</v>
      </c>
      <c r="J171" s="2">
        <v>40668</v>
      </c>
      <c r="K171" s="1" t="s">
        <v>18</v>
      </c>
      <c r="L171" t="str">
        <f t="shared" si="6"/>
        <v>565218</v>
      </c>
      <c r="M171" t="str">
        <f t="shared" si="7"/>
        <v>20984</v>
      </c>
      <c r="N171" s="15">
        <f>AVERAGE($G$2:G368)</f>
        <v>2.984090909090908</v>
      </c>
      <c r="O171" s="14">
        <f t="shared" si="8"/>
        <v>-2.694090909090908</v>
      </c>
    </row>
    <row r="172" spans="1:15" ht="12.75">
      <c r="A172" s="1">
        <v>543246</v>
      </c>
      <c r="B172" s="1">
        <v>22047</v>
      </c>
      <c r="C172" s="1" t="s">
        <v>209</v>
      </c>
      <c r="D172" s="1">
        <v>25</v>
      </c>
      <c r="E172" s="2">
        <v>40635</v>
      </c>
      <c r="F172" s="1" t="s">
        <v>57</v>
      </c>
      <c r="G172" s="31">
        <v>0.42</v>
      </c>
      <c r="H172" s="1">
        <v>17315</v>
      </c>
      <c r="I172" s="1" t="s">
        <v>13</v>
      </c>
      <c r="J172" s="2">
        <v>40668</v>
      </c>
      <c r="K172" s="1" t="s">
        <v>20</v>
      </c>
      <c r="L172" t="str">
        <f t="shared" si="6"/>
        <v>543246</v>
      </c>
      <c r="M172" t="str">
        <f t="shared" si="7"/>
        <v>22047</v>
      </c>
      <c r="N172" s="15">
        <f>AVERAGE($G$2:G369)</f>
        <v>2.984090909090908</v>
      </c>
      <c r="O172" s="14">
        <f t="shared" si="8"/>
        <v>-2.5640909090909081</v>
      </c>
    </row>
    <row r="173" spans="1:15" ht="12.75">
      <c r="A173" s="1">
        <v>536557</v>
      </c>
      <c r="B173" s="1">
        <v>21363</v>
      </c>
      <c r="C173" s="1" t="s">
        <v>210</v>
      </c>
      <c r="D173" s="1">
        <v>1</v>
      </c>
      <c r="E173" s="2">
        <v>40668</v>
      </c>
      <c r="F173" s="1" t="s">
        <v>12</v>
      </c>
      <c r="G173" s="31">
        <v>4.95</v>
      </c>
      <c r="H173" s="1">
        <v>17841</v>
      </c>
      <c r="I173" s="1" t="s">
        <v>13</v>
      </c>
      <c r="J173" s="2">
        <v>40668</v>
      </c>
      <c r="K173" s="1" t="s">
        <v>24</v>
      </c>
      <c r="L173" t="str">
        <f t="shared" si="6"/>
        <v>536557</v>
      </c>
      <c r="M173" t="str">
        <f t="shared" si="7"/>
        <v>21363</v>
      </c>
      <c r="N173" s="15">
        <f>AVERAGE($G$2:G370)</f>
        <v>2.984090909090908</v>
      </c>
      <c r="O173" s="14">
        <f t="shared" si="8"/>
        <v>1.9659090909090922</v>
      </c>
    </row>
    <row r="174" spans="1:15" ht="12.75">
      <c r="A174" s="1">
        <v>546105</v>
      </c>
      <c r="B174" s="1">
        <v>22030</v>
      </c>
      <c r="C174" s="1" t="s">
        <v>211</v>
      </c>
      <c r="D174" s="1">
        <v>12</v>
      </c>
      <c r="E174" s="2">
        <v>40789</v>
      </c>
      <c r="F174" s="1" t="s">
        <v>33</v>
      </c>
      <c r="G174" s="31">
        <v>0.42</v>
      </c>
      <c r="H174" s="1">
        <v>14662</v>
      </c>
      <c r="I174" s="1" t="s">
        <v>13</v>
      </c>
      <c r="J174" s="2">
        <v>40668</v>
      </c>
      <c r="K174" s="1" t="s">
        <v>26</v>
      </c>
      <c r="L174" t="str">
        <f t="shared" si="6"/>
        <v>546105</v>
      </c>
      <c r="M174" t="str">
        <f t="shared" si="7"/>
        <v>22030</v>
      </c>
      <c r="N174" s="15">
        <f>AVERAGE($G$2:G371)</f>
        <v>2.984090909090908</v>
      </c>
      <c r="O174" s="14">
        <f t="shared" si="8"/>
        <v>-2.5640909090909081</v>
      </c>
    </row>
    <row r="175" spans="1:15" ht="12.75">
      <c r="A175" s="1">
        <v>562418</v>
      </c>
      <c r="B175" s="1">
        <v>48187</v>
      </c>
      <c r="C175" s="1" t="s">
        <v>56</v>
      </c>
      <c r="D175" s="1">
        <v>2</v>
      </c>
      <c r="E175" s="2">
        <v>40641</v>
      </c>
      <c r="F175" s="1" t="s">
        <v>57</v>
      </c>
      <c r="G175" s="31">
        <v>7.95</v>
      </c>
      <c r="H175" s="1">
        <v>16572</v>
      </c>
      <c r="I175" s="1" t="s">
        <v>13</v>
      </c>
      <c r="J175" s="2">
        <v>40668</v>
      </c>
      <c r="K175" s="1" t="s">
        <v>29</v>
      </c>
      <c r="L175" t="str">
        <f t="shared" si="6"/>
        <v>562418</v>
      </c>
      <c r="M175" t="str">
        <f t="shared" si="7"/>
        <v>48187</v>
      </c>
      <c r="N175" s="15">
        <f>AVERAGE($G$2:G372)</f>
        <v>2.984090909090908</v>
      </c>
      <c r="O175" s="14">
        <f t="shared" si="8"/>
        <v>4.9659090909090917</v>
      </c>
    </row>
    <row r="176" spans="1:15" ht="12.75">
      <c r="A176" s="1">
        <v>574722</v>
      </c>
      <c r="B176" s="1">
        <v>22402</v>
      </c>
      <c r="C176" s="1" t="s">
        <v>212</v>
      </c>
      <c r="D176" s="1">
        <v>14</v>
      </c>
      <c r="E176" s="2">
        <v>40705</v>
      </c>
      <c r="F176" s="1" t="s">
        <v>69</v>
      </c>
      <c r="G176" s="31">
        <v>0.39</v>
      </c>
      <c r="H176" s="1">
        <v>14502</v>
      </c>
      <c r="I176" s="1" t="s">
        <v>13</v>
      </c>
      <c r="J176" s="2">
        <v>40668</v>
      </c>
      <c r="K176" s="1" t="s">
        <v>31</v>
      </c>
      <c r="L176" t="str">
        <f t="shared" si="6"/>
        <v>574722</v>
      </c>
      <c r="M176" t="str">
        <f t="shared" si="7"/>
        <v>22402</v>
      </c>
      <c r="N176" s="15">
        <f>AVERAGE($G$2:G373)</f>
        <v>2.984090909090908</v>
      </c>
      <c r="O176" s="14">
        <f t="shared" si="8"/>
        <v>-2.5940909090909079</v>
      </c>
    </row>
    <row r="177" spans="1:15" ht="12.75">
      <c r="A177" s="1" t="s">
        <v>213</v>
      </c>
      <c r="B177" s="1">
        <v>21430</v>
      </c>
      <c r="C177" s="1" t="s">
        <v>214</v>
      </c>
      <c r="D177" s="1">
        <v>24</v>
      </c>
      <c r="E177" s="2">
        <v>40725</v>
      </c>
      <c r="F177" s="1" t="s">
        <v>28</v>
      </c>
      <c r="G177" s="31">
        <v>3.39</v>
      </c>
      <c r="H177" s="1">
        <v>13680</v>
      </c>
      <c r="I177" s="1" t="s">
        <v>13</v>
      </c>
      <c r="J177" s="2">
        <v>40668</v>
      </c>
      <c r="K177" s="1" t="s">
        <v>14</v>
      </c>
      <c r="L177" t="str">
        <f t="shared" si="6"/>
        <v>540417</v>
      </c>
      <c r="M177" t="str">
        <f t="shared" si="7"/>
        <v>21430</v>
      </c>
      <c r="N177" s="15">
        <f>AVERAGE($G$2:G374)</f>
        <v>2.984090909090908</v>
      </c>
      <c r="O177" s="14">
        <f t="shared" si="8"/>
        <v>0.40590909090909211</v>
      </c>
    </row>
    <row r="178" spans="1:15" ht="12.75">
      <c r="A178" s="1">
        <v>570049</v>
      </c>
      <c r="B178" s="1">
        <v>23309</v>
      </c>
      <c r="C178" s="1" t="s">
        <v>215</v>
      </c>
      <c r="D178" s="1">
        <v>3</v>
      </c>
      <c r="E178" s="2">
        <v>40734</v>
      </c>
      <c r="F178" s="1" t="s">
        <v>28</v>
      </c>
      <c r="G178" s="31">
        <v>0.55000000000000004</v>
      </c>
      <c r="H178" s="1">
        <v>17228</v>
      </c>
      <c r="I178" s="1" t="s">
        <v>13</v>
      </c>
      <c r="J178" s="2">
        <v>40668</v>
      </c>
      <c r="K178" s="1" t="s">
        <v>18</v>
      </c>
      <c r="L178" t="str">
        <f t="shared" si="6"/>
        <v>570049</v>
      </c>
      <c r="M178" t="str">
        <f t="shared" si="7"/>
        <v>23309</v>
      </c>
      <c r="N178" s="15">
        <f>AVERAGE($G$2:G375)</f>
        <v>2.984090909090908</v>
      </c>
      <c r="O178" s="14">
        <f t="shared" si="8"/>
        <v>-2.4340909090909078</v>
      </c>
    </row>
    <row r="179" spans="1:15" ht="12.75">
      <c r="A179" s="1">
        <v>575491</v>
      </c>
      <c r="B179" s="1">
        <v>22671</v>
      </c>
      <c r="C179" s="1" t="s">
        <v>216</v>
      </c>
      <c r="D179" s="1">
        <v>2</v>
      </c>
      <c r="E179" s="2">
        <v>40797</v>
      </c>
      <c r="F179" s="1" t="s">
        <v>33</v>
      </c>
      <c r="G179" s="31">
        <v>1.65</v>
      </c>
      <c r="H179" s="1">
        <v>15531</v>
      </c>
      <c r="I179" s="1" t="s">
        <v>13</v>
      </c>
      <c r="J179" s="2">
        <v>40668</v>
      </c>
      <c r="K179" s="1" t="s">
        <v>20</v>
      </c>
      <c r="L179" t="str">
        <f t="shared" si="6"/>
        <v>575491</v>
      </c>
      <c r="M179" t="str">
        <f t="shared" si="7"/>
        <v>22671</v>
      </c>
      <c r="N179" s="15">
        <f>AVERAGE($G$2:G376)</f>
        <v>2.984090909090908</v>
      </c>
      <c r="O179" s="14">
        <f t="shared" si="8"/>
        <v>-1.3340909090909081</v>
      </c>
    </row>
    <row r="180" spans="1:15" ht="12.75">
      <c r="A180" s="1">
        <v>562158</v>
      </c>
      <c r="B180" s="1">
        <v>71053</v>
      </c>
      <c r="C180" s="1" t="s">
        <v>96</v>
      </c>
      <c r="D180" s="1">
        <v>2</v>
      </c>
      <c r="E180" s="2">
        <v>40610</v>
      </c>
      <c r="F180" s="1" t="s">
        <v>51</v>
      </c>
      <c r="G180" s="31">
        <v>3.75</v>
      </c>
      <c r="H180" s="1">
        <v>15039</v>
      </c>
      <c r="I180" s="1" t="s">
        <v>13</v>
      </c>
      <c r="J180" s="2">
        <v>40668</v>
      </c>
      <c r="K180" s="1" t="s">
        <v>24</v>
      </c>
      <c r="L180" t="str">
        <f t="shared" si="6"/>
        <v>562158</v>
      </c>
      <c r="M180" t="str">
        <f t="shared" si="7"/>
        <v>71053</v>
      </c>
      <c r="N180" s="15">
        <f>AVERAGE($G$2:G377)</f>
        <v>2.984090909090908</v>
      </c>
      <c r="O180" s="14">
        <f t="shared" si="8"/>
        <v>0.76590909090909198</v>
      </c>
    </row>
    <row r="181" spans="1:15" ht="12.75">
      <c r="A181" s="1">
        <v>580118</v>
      </c>
      <c r="B181" s="1">
        <v>84347</v>
      </c>
      <c r="C181" s="1" t="s">
        <v>217</v>
      </c>
      <c r="D181" s="1">
        <v>18</v>
      </c>
      <c r="E181" s="2">
        <v>40555</v>
      </c>
      <c r="F181" s="1" t="s">
        <v>41</v>
      </c>
      <c r="G181" s="31">
        <v>2.5499999999999998</v>
      </c>
      <c r="H181" s="1">
        <v>16011</v>
      </c>
      <c r="I181" s="1" t="s">
        <v>13</v>
      </c>
      <c r="J181" s="2">
        <v>40668</v>
      </c>
      <c r="K181" s="1" t="s">
        <v>26</v>
      </c>
      <c r="L181" t="str">
        <f t="shared" si="6"/>
        <v>580118</v>
      </c>
      <c r="M181" t="str">
        <f t="shared" si="7"/>
        <v>84347</v>
      </c>
      <c r="N181" s="15">
        <f>AVERAGE($G$2:G378)</f>
        <v>2.984090909090908</v>
      </c>
      <c r="O181" s="14">
        <f t="shared" si="8"/>
        <v>-0.43409090909090819</v>
      </c>
    </row>
    <row r="182" spans="1:15" ht="12.75">
      <c r="A182" s="1">
        <v>565665</v>
      </c>
      <c r="B182" s="1">
        <v>22647</v>
      </c>
      <c r="C182" s="1" t="s">
        <v>218</v>
      </c>
      <c r="D182" s="1">
        <v>6</v>
      </c>
      <c r="E182" s="2">
        <v>40672</v>
      </c>
      <c r="F182" s="1" t="s">
        <v>12</v>
      </c>
      <c r="G182" s="31">
        <v>1.45</v>
      </c>
      <c r="H182" s="1">
        <v>15856</v>
      </c>
      <c r="I182" s="1" t="s">
        <v>13</v>
      </c>
      <c r="J182" s="2">
        <v>40668</v>
      </c>
      <c r="K182" s="1" t="s">
        <v>29</v>
      </c>
      <c r="L182" t="str">
        <f t="shared" si="6"/>
        <v>565665</v>
      </c>
      <c r="M182" t="str">
        <f t="shared" si="7"/>
        <v>22647</v>
      </c>
      <c r="N182" s="15">
        <f>AVERAGE($G$2:G379)</f>
        <v>2.984090909090908</v>
      </c>
      <c r="O182" s="14">
        <f t="shared" si="8"/>
        <v>-1.5340909090909081</v>
      </c>
    </row>
    <row r="183" spans="1:15" ht="12.75">
      <c r="A183" s="1">
        <v>569469</v>
      </c>
      <c r="B183" s="1">
        <v>22114</v>
      </c>
      <c r="C183" s="1" t="s">
        <v>219</v>
      </c>
      <c r="D183" s="1">
        <v>2</v>
      </c>
      <c r="E183" s="2">
        <v>40643</v>
      </c>
      <c r="F183" s="1" t="s">
        <v>57</v>
      </c>
      <c r="G183" s="31">
        <v>4.25</v>
      </c>
      <c r="H183" s="1">
        <v>16360</v>
      </c>
      <c r="I183" s="1" t="s">
        <v>13</v>
      </c>
      <c r="J183" s="2">
        <v>40668</v>
      </c>
      <c r="K183" s="1" t="s">
        <v>31</v>
      </c>
      <c r="L183" t="str">
        <f t="shared" si="6"/>
        <v>569469</v>
      </c>
      <c r="M183" t="str">
        <f t="shared" si="7"/>
        <v>22114</v>
      </c>
      <c r="N183" s="15">
        <f>AVERAGE($G$2:G380)</f>
        <v>2.984090909090908</v>
      </c>
      <c r="O183" s="14">
        <f t="shared" si="8"/>
        <v>1.265909090909092</v>
      </c>
    </row>
    <row r="184" spans="1:15" ht="12.75">
      <c r="A184" s="1">
        <v>548728</v>
      </c>
      <c r="B184" s="1">
        <v>21558</v>
      </c>
      <c r="C184" s="1" t="s">
        <v>191</v>
      </c>
      <c r="D184" s="1">
        <v>6</v>
      </c>
      <c r="E184" s="2">
        <v>40637</v>
      </c>
      <c r="F184" s="1" t="s">
        <v>57</v>
      </c>
      <c r="G184" s="31">
        <v>2.5499999999999998</v>
      </c>
      <c r="H184" s="1">
        <v>13198</v>
      </c>
      <c r="I184" s="1" t="s">
        <v>13</v>
      </c>
      <c r="J184" s="2">
        <v>40668</v>
      </c>
      <c r="K184" s="1" t="s">
        <v>14</v>
      </c>
      <c r="L184" t="str">
        <f t="shared" si="6"/>
        <v>548728</v>
      </c>
      <c r="M184" t="str">
        <f t="shared" si="7"/>
        <v>21558</v>
      </c>
      <c r="N184" s="15">
        <f>AVERAGE($G$2:G381)</f>
        <v>2.984090909090908</v>
      </c>
      <c r="O184" s="14">
        <f t="shared" si="8"/>
        <v>-0.43409090909090819</v>
      </c>
    </row>
    <row r="185" spans="1:15" ht="12.75">
      <c r="A185" s="1">
        <v>552905</v>
      </c>
      <c r="B185" s="1">
        <v>85066</v>
      </c>
      <c r="C185" s="1" t="s">
        <v>220</v>
      </c>
      <c r="D185" s="1">
        <v>2</v>
      </c>
      <c r="E185" s="2">
        <v>40882</v>
      </c>
      <c r="F185" s="1" t="s">
        <v>22</v>
      </c>
      <c r="G185" s="31">
        <v>12.75</v>
      </c>
      <c r="H185" s="1">
        <v>15974</v>
      </c>
      <c r="I185" s="1" t="s">
        <v>13</v>
      </c>
      <c r="J185" s="2">
        <v>40668</v>
      </c>
      <c r="K185" s="1" t="s">
        <v>18</v>
      </c>
      <c r="L185" t="str">
        <f t="shared" si="6"/>
        <v>552905</v>
      </c>
      <c r="M185" t="str">
        <f t="shared" si="7"/>
        <v>85066</v>
      </c>
      <c r="N185" s="15">
        <f>AVERAGE($G$2:G382)</f>
        <v>2.984090909090908</v>
      </c>
      <c r="O185" s="14">
        <f t="shared" si="8"/>
        <v>9.7659090909090924</v>
      </c>
    </row>
    <row r="186" spans="1:15" ht="12.75">
      <c r="A186" s="1">
        <v>555349</v>
      </c>
      <c r="B186" s="1">
        <v>22193</v>
      </c>
      <c r="C186" s="1" t="s">
        <v>52</v>
      </c>
      <c r="D186" s="1">
        <v>1</v>
      </c>
      <c r="E186" s="2">
        <v>40580</v>
      </c>
      <c r="F186" s="1" t="s">
        <v>59</v>
      </c>
      <c r="G186" s="31">
        <v>8.5</v>
      </c>
      <c r="H186" s="1">
        <v>16729</v>
      </c>
      <c r="I186" s="1" t="s">
        <v>13</v>
      </c>
      <c r="J186" s="2">
        <v>40668</v>
      </c>
      <c r="K186" s="1" t="s">
        <v>20</v>
      </c>
      <c r="L186" t="str">
        <f t="shared" si="6"/>
        <v>555349</v>
      </c>
      <c r="M186" t="str">
        <f t="shared" si="7"/>
        <v>22193</v>
      </c>
      <c r="N186" s="15">
        <f>AVERAGE($G$2:G383)</f>
        <v>2.984090909090908</v>
      </c>
      <c r="O186" s="14">
        <f t="shared" si="8"/>
        <v>5.5159090909090924</v>
      </c>
    </row>
    <row r="187" spans="1:15" ht="12.75">
      <c r="A187" s="1">
        <v>551891</v>
      </c>
      <c r="B187" s="1" t="s">
        <v>221</v>
      </c>
      <c r="C187" s="1" t="s">
        <v>222</v>
      </c>
      <c r="D187" s="1">
        <v>6</v>
      </c>
      <c r="E187" s="2">
        <v>40668</v>
      </c>
      <c r="F187" s="1" t="s">
        <v>12</v>
      </c>
      <c r="G187" s="31">
        <v>1.95</v>
      </c>
      <c r="H187" s="1">
        <v>17429</v>
      </c>
      <c r="I187" s="1" t="s">
        <v>13</v>
      </c>
      <c r="J187" s="2">
        <v>40668</v>
      </c>
      <c r="K187" s="1" t="s">
        <v>24</v>
      </c>
      <c r="L187" t="str">
        <f t="shared" si="6"/>
        <v>551891</v>
      </c>
      <c r="M187" t="str">
        <f t="shared" si="7"/>
        <v>84313</v>
      </c>
      <c r="N187" s="15">
        <f>AVERAGE($G$2:G384)</f>
        <v>2.984090909090908</v>
      </c>
      <c r="O187" s="14">
        <f t="shared" si="8"/>
        <v>-1.0340909090909081</v>
      </c>
    </row>
    <row r="188" spans="1:15" ht="12.75">
      <c r="A188" s="1">
        <v>552804</v>
      </c>
      <c r="B188" s="1">
        <v>23110</v>
      </c>
      <c r="C188" s="1" t="s">
        <v>223</v>
      </c>
      <c r="D188" s="1">
        <v>2</v>
      </c>
      <c r="E188" s="2">
        <v>40852</v>
      </c>
      <c r="F188" s="1" t="s">
        <v>54</v>
      </c>
      <c r="G188" s="31">
        <v>5.75</v>
      </c>
      <c r="H188" s="1">
        <v>15615</v>
      </c>
      <c r="I188" s="1" t="s">
        <v>13</v>
      </c>
      <c r="J188" s="2">
        <v>40668</v>
      </c>
      <c r="K188" s="1" t="s">
        <v>26</v>
      </c>
      <c r="L188" t="str">
        <f t="shared" si="6"/>
        <v>552804</v>
      </c>
      <c r="M188" t="str">
        <f t="shared" si="7"/>
        <v>23110</v>
      </c>
      <c r="N188" s="15">
        <f>AVERAGE($G$2:G385)</f>
        <v>2.984090909090908</v>
      </c>
      <c r="O188" s="14">
        <f t="shared" si="8"/>
        <v>2.765909090909092</v>
      </c>
    </row>
    <row r="189" spans="1:15" ht="12.75">
      <c r="A189" s="1">
        <v>565419</v>
      </c>
      <c r="B189" s="1">
        <v>23407</v>
      </c>
      <c r="C189" s="1" t="s">
        <v>224</v>
      </c>
      <c r="D189" s="1">
        <v>2</v>
      </c>
      <c r="E189" s="2">
        <v>40642</v>
      </c>
      <c r="F189" s="1" t="s">
        <v>57</v>
      </c>
      <c r="G189" s="31">
        <v>9.9499999999999993</v>
      </c>
      <c r="H189" s="1">
        <v>13808</v>
      </c>
      <c r="I189" s="1" t="s">
        <v>13</v>
      </c>
      <c r="J189" s="2">
        <v>40668</v>
      </c>
      <c r="K189" s="1" t="s">
        <v>29</v>
      </c>
      <c r="L189" t="str">
        <f t="shared" si="6"/>
        <v>565419</v>
      </c>
      <c r="M189" t="str">
        <f t="shared" si="7"/>
        <v>23407</v>
      </c>
      <c r="N189" s="15">
        <f>AVERAGE($G$2:G386)</f>
        <v>2.984090909090908</v>
      </c>
      <c r="O189" s="14">
        <f t="shared" si="8"/>
        <v>6.9659090909090917</v>
      </c>
    </row>
    <row r="190" spans="1:15" ht="12.75">
      <c r="A190" s="1">
        <v>549573</v>
      </c>
      <c r="B190" s="1">
        <v>21906</v>
      </c>
      <c r="C190" s="1" t="s">
        <v>225</v>
      </c>
      <c r="D190" s="1">
        <v>2</v>
      </c>
      <c r="E190" s="2">
        <v>40820</v>
      </c>
      <c r="F190" s="1" t="s">
        <v>35</v>
      </c>
      <c r="G190" s="31">
        <v>6.75</v>
      </c>
      <c r="H190" s="1">
        <v>14504</v>
      </c>
      <c r="I190" s="1" t="s">
        <v>13</v>
      </c>
      <c r="J190" s="2">
        <v>40668</v>
      </c>
      <c r="K190" s="1" t="s">
        <v>31</v>
      </c>
      <c r="L190" t="str">
        <f t="shared" si="6"/>
        <v>549573</v>
      </c>
      <c r="M190" t="str">
        <f t="shared" si="7"/>
        <v>21906</v>
      </c>
      <c r="N190" s="15">
        <f>AVERAGE($G$2:G387)</f>
        <v>2.984090909090908</v>
      </c>
      <c r="O190" s="14">
        <f t="shared" si="8"/>
        <v>3.765909090909092</v>
      </c>
    </row>
    <row r="191" spans="1:15" ht="12.75">
      <c r="A191" s="1">
        <v>562543</v>
      </c>
      <c r="B191" s="1">
        <v>23184</v>
      </c>
      <c r="C191" s="1" t="s">
        <v>226</v>
      </c>
      <c r="D191" s="1">
        <v>4</v>
      </c>
      <c r="E191" s="2">
        <v>40671</v>
      </c>
      <c r="F191" s="1" t="s">
        <v>12</v>
      </c>
      <c r="G191" s="31">
        <v>4.95</v>
      </c>
      <c r="H191" s="1">
        <v>13552</v>
      </c>
      <c r="I191" s="1" t="s">
        <v>13</v>
      </c>
      <c r="J191" s="2">
        <v>40668</v>
      </c>
      <c r="K191" s="1" t="s">
        <v>14</v>
      </c>
      <c r="L191" t="str">
        <f t="shared" si="6"/>
        <v>562543</v>
      </c>
      <c r="M191" t="str">
        <f t="shared" si="7"/>
        <v>23184</v>
      </c>
      <c r="N191" s="15">
        <f>AVERAGE($G$2:G388)</f>
        <v>2.984090909090908</v>
      </c>
      <c r="O191" s="14">
        <f t="shared" si="8"/>
        <v>1.9659090909090922</v>
      </c>
    </row>
    <row r="192" spans="1:15" ht="12.75">
      <c r="A192" s="1">
        <v>537126</v>
      </c>
      <c r="B192" s="1">
        <v>22866</v>
      </c>
      <c r="C192" s="1" t="s">
        <v>227</v>
      </c>
      <c r="D192" s="1">
        <v>4</v>
      </c>
      <c r="E192" s="2">
        <v>40668</v>
      </c>
      <c r="F192" s="1" t="s">
        <v>12</v>
      </c>
      <c r="G192" s="31">
        <v>2.1</v>
      </c>
      <c r="H192" s="1">
        <v>18118</v>
      </c>
      <c r="I192" s="1" t="s">
        <v>13</v>
      </c>
      <c r="J192" s="2">
        <v>40668</v>
      </c>
      <c r="K192" s="1" t="s">
        <v>18</v>
      </c>
      <c r="L192" t="str">
        <f t="shared" si="6"/>
        <v>537126</v>
      </c>
      <c r="M192" t="str">
        <f t="shared" si="7"/>
        <v>22866</v>
      </c>
      <c r="N192" s="15">
        <f>AVERAGE($G$2:G389)</f>
        <v>2.984090909090908</v>
      </c>
      <c r="O192" s="14">
        <f t="shared" si="8"/>
        <v>-0.88409090909090793</v>
      </c>
    </row>
    <row r="193" spans="1:15" ht="12.75">
      <c r="A193" s="1">
        <v>549573</v>
      </c>
      <c r="B193" s="1">
        <v>21745</v>
      </c>
      <c r="C193" s="1" t="s">
        <v>228</v>
      </c>
      <c r="D193" s="1">
        <v>1</v>
      </c>
      <c r="E193" s="2">
        <v>40820</v>
      </c>
      <c r="F193" s="1" t="s">
        <v>35</v>
      </c>
      <c r="G193" s="31">
        <v>3.75</v>
      </c>
      <c r="H193" s="1">
        <v>14504</v>
      </c>
      <c r="I193" s="1" t="s">
        <v>13</v>
      </c>
      <c r="J193" s="2">
        <v>40668</v>
      </c>
      <c r="K193" s="1" t="s">
        <v>20</v>
      </c>
      <c r="L193" t="str">
        <f t="shared" si="6"/>
        <v>549573</v>
      </c>
      <c r="M193" t="str">
        <f t="shared" si="7"/>
        <v>21745</v>
      </c>
      <c r="N193" s="15">
        <f>AVERAGE($G$2:G390)</f>
        <v>2.984090909090908</v>
      </c>
      <c r="O193" s="14">
        <f t="shared" si="8"/>
        <v>0.76590909090909198</v>
      </c>
    </row>
    <row r="194" spans="1:15" ht="12.75">
      <c r="A194" s="1">
        <v>540538</v>
      </c>
      <c r="B194" s="1">
        <v>22766</v>
      </c>
      <c r="C194" s="1" t="s">
        <v>229</v>
      </c>
      <c r="D194" s="1">
        <v>1</v>
      </c>
      <c r="E194" s="2">
        <v>40787</v>
      </c>
      <c r="F194" s="1" t="s">
        <v>33</v>
      </c>
      <c r="G194" s="31">
        <v>2.95</v>
      </c>
      <c r="H194" s="1">
        <v>17841</v>
      </c>
      <c r="I194" s="1" t="s">
        <v>13</v>
      </c>
      <c r="J194" s="2">
        <v>40668</v>
      </c>
      <c r="K194" s="1" t="s">
        <v>24</v>
      </c>
      <c r="L194" t="str">
        <f t="shared" si="6"/>
        <v>540538</v>
      </c>
      <c r="M194" t="str">
        <f t="shared" si="7"/>
        <v>22766</v>
      </c>
      <c r="N194" s="15">
        <f>AVERAGE($G$2:G391)</f>
        <v>2.984090909090908</v>
      </c>
      <c r="O194" s="14">
        <f t="shared" si="8"/>
        <v>-3.4090909090907839E-2</v>
      </c>
    </row>
    <row r="195" spans="1:15" ht="12.75">
      <c r="A195" s="1">
        <v>536522</v>
      </c>
      <c r="B195" s="1">
        <v>22151</v>
      </c>
      <c r="C195" s="1" t="s">
        <v>230</v>
      </c>
      <c r="D195" s="1">
        <v>1</v>
      </c>
      <c r="E195" s="2">
        <v>40668</v>
      </c>
      <c r="F195" s="1" t="s">
        <v>12</v>
      </c>
      <c r="G195" s="31">
        <v>0.42</v>
      </c>
      <c r="H195" s="1">
        <v>15012</v>
      </c>
      <c r="I195" s="1" t="s">
        <v>13</v>
      </c>
      <c r="J195" s="2">
        <v>40668</v>
      </c>
      <c r="K195" s="1" t="s">
        <v>26</v>
      </c>
      <c r="L195" t="str">
        <f t="shared" ref="L195:L199" si="9">RIGHT(A195,6)</f>
        <v>536522</v>
      </c>
      <c r="M195" t="str">
        <f t="shared" ref="M195:M199" si="10">LEFT(B195,5)</f>
        <v>22151</v>
      </c>
      <c r="N195" s="15">
        <f>AVERAGE($G$2:G392)</f>
        <v>2.984090909090908</v>
      </c>
      <c r="O195" s="14">
        <f t="shared" ref="O195:O199" si="11">G195-N195</f>
        <v>-2.5640909090909081</v>
      </c>
    </row>
    <row r="196" spans="1:15" ht="12.75">
      <c r="A196" s="1">
        <v>543452</v>
      </c>
      <c r="B196" s="1">
        <v>22934</v>
      </c>
      <c r="C196" s="1" t="s">
        <v>231</v>
      </c>
      <c r="D196" s="1">
        <v>6</v>
      </c>
      <c r="E196" s="2">
        <v>40757</v>
      </c>
      <c r="F196" s="1" t="s">
        <v>63</v>
      </c>
      <c r="G196" s="31">
        <v>2.95</v>
      </c>
      <c r="H196" s="1">
        <v>16037</v>
      </c>
      <c r="I196" s="1" t="s">
        <v>13</v>
      </c>
      <c r="J196" s="2">
        <v>40668</v>
      </c>
      <c r="K196" s="1" t="s">
        <v>29</v>
      </c>
      <c r="L196" t="str">
        <f t="shared" si="9"/>
        <v>543452</v>
      </c>
      <c r="M196" t="str">
        <f t="shared" si="10"/>
        <v>22934</v>
      </c>
      <c r="N196" s="15">
        <f>AVERAGE($G$2:G393)</f>
        <v>2.984090909090908</v>
      </c>
      <c r="O196" s="14">
        <f t="shared" si="11"/>
        <v>-3.4090909090907839E-2</v>
      </c>
    </row>
    <row r="197" spans="1:15" ht="12.75">
      <c r="A197" s="1">
        <v>570861</v>
      </c>
      <c r="B197" s="1">
        <v>21642</v>
      </c>
      <c r="C197" s="1" t="s">
        <v>232</v>
      </c>
      <c r="D197" s="1">
        <v>24</v>
      </c>
      <c r="E197" s="3">
        <v>40887</v>
      </c>
      <c r="F197" s="1" t="s">
        <v>22</v>
      </c>
      <c r="G197" s="31">
        <v>0.28999999999999998</v>
      </c>
      <c r="H197" s="1">
        <v>14775</v>
      </c>
      <c r="I197" s="1" t="s">
        <v>13</v>
      </c>
      <c r="J197" s="2">
        <v>40668</v>
      </c>
      <c r="K197" s="1" t="s">
        <v>31</v>
      </c>
      <c r="L197" t="str">
        <f t="shared" si="9"/>
        <v>570861</v>
      </c>
      <c r="M197" t="str">
        <f t="shared" si="10"/>
        <v>21642</v>
      </c>
      <c r="N197" s="15">
        <f>AVERAGE($G$2:G394)</f>
        <v>2.984090909090908</v>
      </c>
      <c r="O197" s="14">
        <f t="shared" si="11"/>
        <v>-2.694090909090908</v>
      </c>
    </row>
    <row r="198" spans="1:15" ht="12.75">
      <c r="A198" s="1">
        <v>566287</v>
      </c>
      <c r="B198" s="1">
        <v>22991</v>
      </c>
      <c r="C198" s="1" t="s">
        <v>233</v>
      </c>
      <c r="D198" s="1">
        <v>2</v>
      </c>
      <c r="E198" s="2">
        <v>40856</v>
      </c>
      <c r="F198" s="1" t="s">
        <v>54</v>
      </c>
      <c r="G198" s="31">
        <v>1.95</v>
      </c>
      <c r="H198" s="1">
        <v>17218</v>
      </c>
      <c r="I198" s="1" t="s">
        <v>13</v>
      </c>
      <c r="J198" s="2">
        <v>40668</v>
      </c>
      <c r="K198" s="1" t="s">
        <v>14</v>
      </c>
      <c r="L198" t="str">
        <f t="shared" si="9"/>
        <v>566287</v>
      </c>
      <c r="M198" t="str">
        <f t="shared" si="10"/>
        <v>22991</v>
      </c>
      <c r="N198" s="15">
        <f>AVERAGE($G$2:G395)</f>
        <v>2.984090909090908</v>
      </c>
      <c r="O198" s="14">
        <f t="shared" si="11"/>
        <v>-1.0340909090909081</v>
      </c>
    </row>
    <row r="199" spans="1:15" ht="12.75">
      <c r="A199" s="1">
        <v>574274</v>
      </c>
      <c r="B199" s="1">
        <v>22791</v>
      </c>
      <c r="C199" s="1" t="s">
        <v>234</v>
      </c>
      <c r="D199" s="1">
        <v>24</v>
      </c>
      <c r="E199" s="2">
        <v>40613</v>
      </c>
      <c r="F199" s="1" t="s">
        <v>51</v>
      </c>
      <c r="G199" s="31">
        <v>1.25</v>
      </c>
      <c r="H199" s="1">
        <v>16500</v>
      </c>
      <c r="I199" s="1" t="s">
        <v>13</v>
      </c>
      <c r="J199" s="2">
        <v>40668</v>
      </c>
      <c r="K199" s="1" t="s">
        <v>18</v>
      </c>
      <c r="L199" t="str">
        <f t="shared" si="9"/>
        <v>574274</v>
      </c>
      <c r="M199" t="str">
        <f t="shared" si="10"/>
        <v>22791</v>
      </c>
      <c r="N199" s="15">
        <f>AVERAGE($G$2:G396)</f>
        <v>2.984090909090908</v>
      </c>
      <c r="O199" s="14">
        <f t="shared" si="11"/>
        <v>-1.734090909090908</v>
      </c>
    </row>
    <row r="201" spans="1:15" ht="15.75" customHeight="1">
      <c r="N201" s="13" t="s">
        <v>248</v>
      </c>
      <c r="O201" s="16" t="e">
        <f>_xlfn.STDEV.P(#REF!)</f>
        <v>#REF!</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46A4AD92-A170-43D1-8D6F-D97AD32F0C58}">
            <x14:iconSet iconSet="3Triangles">
              <x14:cfvo type="percent">
                <xm:f>0</xm:f>
              </x14:cfvo>
              <x14:cfvo type="percent">
                <xm:f>"5,00"</xm:f>
              </x14:cfvo>
              <x14:cfvo type="percent" gte="0">
                <xm:f>"5,00"</xm:f>
              </x14:cfvo>
            </x14:iconSet>
          </x14:cfRule>
          <xm:sqref>G2:G199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DC89-A663-442E-A855-10AA44A30CCA}">
  <dimension ref="A1:A11"/>
  <sheetViews>
    <sheetView showGridLines="0" workbookViewId="0">
      <selection activeCell="H34" sqref="H34"/>
    </sheetView>
  </sheetViews>
  <sheetFormatPr defaultRowHeight="15"/>
  <cols>
    <col min="1" max="1" width="9.140625" style="9"/>
  </cols>
  <sheetData>
    <row r="1" spans="1:1" ht="18.75" customHeight="1">
      <c r="A1" s="4" t="s">
        <v>235</v>
      </c>
    </row>
    <row r="2" spans="1:1" ht="15" customHeight="1">
      <c r="A2" s="7"/>
    </row>
    <row r="3" spans="1:1" ht="18.75">
      <c r="A3" s="5" t="s">
        <v>236</v>
      </c>
    </row>
    <row r="4" spans="1:1" ht="18.75" customHeight="1">
      <c r="A4" s="4" t="s">
        <v>237</v>
      </c>
    </row>
    <row r="5" spans="1:1" ht="15" customHeight="1">
      <c r="A5" s="7"/>
    </row>
    <row r="6" spans="1:1" ht="18.75">
      <c r="A6" s="4" t="s">
        <v>238</v>
      </c>
    </row>
    <row r="7" spans="1:1">
      <c r="A7" s="8"/>
    </row>
    <row r="8" spans="1:1" ht="18.75">
      <c r="A8" s="6" t="s">
        <v>239</v>
      </c>
    </row>
    <row r="10" spans="1:1" ht="18.75">
      <c r="A10" s="5" t="s">
        <v>240</v>
      </c>
    </row>
    <row r="11" spans="1:1" ht="18.75">
      <c r="A11" s="4" t="s">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PVT &amp; Chart</vt:lpstr>
      <vt:lpstr>Table</vt:lpstr>
      <vt:lpstr>Dashboard Dinamis</vt:lpstr>
      <vt:lpstr>Data Master</vt:lpstr>
      <vt:lpstr>Note Tugas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ichsanx</cp:lastModifiedBy>
  <dcterms:modified xsi:type="dcterms:W3CDTF">2025-03-02T10:16:47Z</dcterms:modified>
</cp:coreProperties>
</file>