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bran/Documents/workspace/auditreports/"/>
    </mc:Choice>
  </mc:AlternateContent>
  <bookViews>
    <workbookView minimized="1" xWindow="27520" yWindow="980" windowWidth="21040" windowHeight="24460" activeTab="2"/>
  </bookViews>
  <sheets>
    <sheet name="rep list" sheetId="3" r:id="rId1"/>
    <sheet name="oncology mapping" sheetId="2" r:id="rId2"/>
    <sheet name="权重" sheetId="5" r:id="rId3"/>
    <sheet name="肿瘤rep" sheetId="12" r:id="rId4"/>
    <sheet name="访谈内容" sheetId="13" r:id="rId5"/>
    <sheet name="拜访记录" sheetId="14" r:id="rId6"/>
    <sheet name="病毒rep" sheetId="15" r:id="rId7"/>
  </sheets>
  <definedNames>
    <definedName name="_xlnm.Print_Area" localSheetId="5">拜访记录!$B$6:$J$97</definedName>
    <definedName name="_xlnm.Print_Area" localSheetId="4">访谈内容!$B$7:$N$43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5" l="1"/>
  <c r="E58" i="15"/>
  <c r="E59" i="15"/>
  <c r="E60" i="15"/>
  <c r="I57" i="15"/>
  <c r="I58" i="15"/>
  <c r="I59" i="15"/>
  <c r="I60" i="15"/>
  <c r="I56" i="15"/>
  <c r="F105" i="15"/>
  <c r="E78" i="15"/>
  <c r="E79" i="15"/>
  <c r="E80" i="15"/>
  <c r="E81" i="15"/>
  <c r="E82" i="15"/>
  <c r="E77" i="15"/>
  <c r="E87" i="15"/>
  <c r="E88" i="15"/>
  <c r="E89" i="15"/>
  <c r="E90" i="15"/>
  <c r="E91" i="15"/>
  <c r="E92" i="15"/>
  <c r="E86" i="15"/>
  <c r="I78" i="15"/>
  <c r="I79" i="15"/>
  <c r="I80" i="15"/>
  <c r="I81" i="15"/>
  <c r="I82" i="15"/>
  <c r="I83" i="15"/>
  <c r="I84" i="15"/>
  <c r="I85" i="15"/>
  <c r="I77" i="15"/>
  <c r="I87" i="15"/>
  <c r="I88" i="15"/>
  <c r="I89" i="15"/>
  <c r="I90" i="15"/>
  <c r="I86" i="15"/>
  <c r="I76" i="15"/>
  <c r="F106" i="15"/>
  <c r="E98" i="15"/>
  <c r="E99" i="15"/>
  <c r="E100" i="15"/>
  <c r="E101" i="15"/>
  <c r="I98" i="15"/>
  <c r="I99" i="15"/>
  <c r="I100" i="15"/>
  <c r="I101" i="15"/>
  <c r="I97" i="15"/>
  <c r="F107" i="15"/>
  <c r="F108" i="15"/>
  <c r="H74" i="15"/>
  <c r="F74" i="15"/>
  <c r="D74" i="15"/>
  <c r="B74" i="15"/>
  <c r="H73" i="15"/>
  <c r="F73" i="15"/>
  <c r="D73" i="15"/>
  <c r="B73" i="15"/>
  <c r="H72" i="15"/>
  <c r="F72" i="15"/>
  <c r="D72" i="15"/>
  <c r="B72" i="15"/>
  <c r="H71" i="15"/>
  <c r="F71" i="15"/>
  <c r="D71" i="15"/>
  <c r="B71" i="15"/>
  <c r="H70" i="15"/>
  <c r="F70" i="15"/>
  <c r="D70" i="15"/>
  <c r="B70" i="15"/>
  <c r="H69" i="15"/>
  <c r="F69" i="15"/>
  <c r="D69" i="15"/>
  <c r="B69" i="15"/>
  <c r="H68" i="15"/>
  <c r="F68" i="15"/>
  <c r="D68" i="15"/>
  <c r="B68" i="15"/>
  <c r="H67" i="15"/>
  <c r="F67" i="15"/>
  <c r="D67" i="15"/>
  <c r="B67" i="15"/>
  <c r="H66" i="15"/>
  <c r="F66" i="15"/>
  <c r="D66" i="15"/>
  <c r="B66" i="15"/>
  <c r="H65" i="15"/>
  <c r="F65" i="15"/>
  <c r="D65" i="15"/>
  <c r="B65" i="15"/>
  <c r="C52" i="15"/>
  <c r="F37" i="15"/>
  <c r="C51" i="15"/>
  <c r="F35" i="15"/>
  <c r="C50" i="15"/>
  <c r="F36" i="15"/>
  <c r="F34" i="15"/>
  <c r="E78" i="12"/>
  <c r="E79" i="12"/>
  <c r="E80" i="12"/>
  <c r="E81" i="12"/>
  <c r="E82" i="12"/>
  <c r="E77" i="12"/>
  <c r="E87" i="12"/>
  <c r="E88" i="12"/>
  <c r="E89" i="12"/>
  <c r="E90" i="12"/>
  <c r="E91" i="12"/>
  <c r="E92" i="12"/>
  <c r="E86" i="12"/>
  <c r="I78" i="12"/>
  <c r="I79" i="12"/>
  <c r="I80" i="12"/>
  <c r="I81" i="12"/>
  <c r="I82" i="12"/>
  <c r="I83" i="12"/>
  <c r="I84" i="12"/>
  <c r="I85" i="12"/>
  <c r="I77" i="12"/>
  <c r="I87" i="12"/>
  <c r="I88" i="12"/>
  <c r="I89" i="12"/>
  <c r="I90" i="12"/>
  <c r="I86" i="12"/>
  <c r="I76" i="12"/>
  <c r="D44" i="5"/>
  <c r="D43" i="5"/>
  <c r="D42" i="5"/>
  <c r="D41" i="5"/>
  <c r="D38" i="5"/>
  <c r="D37" i="5"/>
  <c r="D36" i="5"/>
  <c r="D35" i="5"/>
  <c r="D34" i="5"/>
  <c r="D33" i="5"/>
  <c r="D32" i="5"/>
  <c r="D31" i="5"/>
  <c r="D28" i="5"/>
  <c r="D27" i="5"/>
  <c r="D26" i="5"/>
  <c r="D25" i="5"/>
  <c r="D24" i="5"/>
  <c r="D23" i="5"/>
  <c r="D20" i="5"/>
  <c r="D19" i="5"/>
  <c r="D18" i="5"/>
  <c r="D17" i="5"/>
  <c r="D16" i="5"/>
  <c r="E57" i="12"/>
  <c r="E58" i="12"/>
  <c r="E59" i="12"/>
  <c r="E60" i="12"/>
  <c r="I57" i="12"/>
  <c r="I58" i="12"/>
  <c r="I59" i="12"/>
  <c r="I60" i="12"/>
  <c r="I56" i="12"/>
  <c r="F105" i="12"/>
  <c r="F106" i="12"/>
  <c r="E98" i="12"/>
  <c r="E99" i="12"/>
  <c r="E100" i="12"/>
  <c r="E101" i="12"/>
  <c r="I98" i="12"/>
  <c r="I99" i="12"/>
  <c r="I100" i="12"/>
  <c r="I101" i="12"/>
  <c r="I97" i="12"/>
  <c r="F107" i="12"/>
  <c r="F108" i="12"/>
  <c r="H74" i="12"/>
  <c r="F74" i="12"/>
  <c r="D74" i="12"/>
  <c r="B74" i="12"/>
  <c r="H73" i="12"/>
  <c r="F73" i="12"/>
  <c r="D73" i="12"/>
  <c r="B73" i="12"/>
  <c r="H72" i="12"/>
  <c r="F72" i="12"/>
  <c r="D72" i="12"/>
  <c r="B72" i="12"/>
  <c r="H71" i="12"/>
  <c r="F71" i="12"/>
  <c r="D71" i="12"/>
  <c r="B71" i="12"/>
  <c r="H70" i="12"/>
  <c r="F70" i="12"/>
  <c r="D70" i="12"/>
  <c r="B70" i="12"/>
  <c r="H69" i="12"/>
  <c r="F69" i="12"/>
  <c r="D69" i="12"/>
  <c r="B69" i="12"/>
  <c r="H68" i="12"/>
  <c r="F68" i="12"/>
  <c r="D68" i="12"/>
  <c r="B68" i="12"/>
  <c r="H67" i="12"/>
  <c r="F67" i="12"/>
  <c r="D67" i="12"/>
  <c r="B67" i="12"/>
  <c r="H66" i="12"/>
  <c r="F66" i="12"/>
  <c r="D66" i="12"/>
  <c r="B66" i="12"/>
  <c r="H65" i="12"/>
  <c r="F65" i="12"/>
  <c r="D65" i="12"/>
  <c r="B65" i="12"/>
  <c r="C52" i="12"/>
  <c r="F37" i="12"/>
  <c r="C51" i="12"/>
  <c r="F35" i="12"/>
  <c r="C50" i="12"/>
  <c r="F36" i="12"/>
  <c r="F34" i="12"/>
  <c r="C45" i="5"/>
  <c r="B40" i="5"/>
  <c r="B30" i="5"/>
  <c r="B22" i="5"/>
  <c r="B15" i="5"/>
</calcChain>
</file>

<file path=xl/comments1.xml><?xml version="1.0" encoding="utf-8"?>
<comments xmlns="http://schemas.openxmlformats.org/spreadsheetml/2006/main">
  <authors>
    <author>作者</author>
  </authors>
  <commentList>
    <comment ref="B79" authorId="0">
      <text>
        <r>
          <rPr>
            <b/>
            <sz val="11"/>
            <color indexed="81"/>
            <rFont val="ＭＳ Ｐゴシック"/>
            <charset val="128"/>
          </rPr>
          <t xml:space="preserve">Microsoft Office 用户:怎么和目标患者类型一样？？
</t>
        </r>
      </text>
    </comment>
  </commentList>
</comments>
</file>

<file path=xl/sharedStrings.xml><?xml version="1.0" encoding="utf-8"?>
<sst xmlns="http://schemas.openxmlformats.org/spreadsheetml/2006/main" count="449" uniqueCount="281">
  <si>
    <t>original cell ref</t>
    <phoneticPr fontId="2" type="noConversion"/>
  </si>
  <si>
    <t>original</t>
    <phoneticPr fontId="2" type="noConversion"/>
  </si>
  <si>
    <t>访谈内容</t>
    <rPh sb="0" eb="1">
      <t>fang tan nei rong</t>
    </rPh>
    <phoneticPr fontId="2" type="noConversion"/>
  </si>
  <si>
    <t>c3</t>
    <phoneticPr fontId="2" type="noConversion"/>
  </si>
  <si>
    <t>target</t>
    <phoneticPr fontId="2" type="noConversion"/>
  </si>
  <si>
    <t>rep</t>
    <phoneticPr fontId="2" type="noConversion"/>
  </si>
  <si>
    <t>姓名：</t>
    <rPh sb="0" eb="1">
      <t>xing ming</t>
    </rPh>
    <phoneticPr fontId="2" type="noConversion"/>
  </si>
  <si>
    <t>部门：</t>
    <rPh sb="0" eb="1">
      <t>bu men</t>
    </rPh>
    <phoneticPr fontId="2" type="noConversion"/>
  </si>
  <si>
    <t>区域编码：</t>
    <rPh sb="0" eb="1">
      <t>qyu yu</t>
    </rPh>
    <rPh sb="2" eb="3">
      <t>bian m</t>
    </rPh>
    <phoneticPr fontId="2" type="noConversion"/>
  </si>
  <si>
    <t>报告时间：</t>
    <rPh sb="0" eb="1">
      <t>bao gao</t>
    </rPh>
    <rPh sb="2" eb="3">
      <t>shi jian</t>
    </rPh>
    <phoneticPr fontId="2" type="noConversion"/>
  </si>
  <si>
    <t>代表姓名</t>
    <rPh sb="0" eb="1">
      <t>dai biao</t>
    </rPh>
    <rPh sb="2" eb="3">
      <t>xing ming</t>
    </rPh>
    <phoneticPr fontId="2" type="noConversion"/>
  </si>
  <si>
    <t>f35</t>
    <phoneticPr fontId="2" type="noConversion"/>
  </si>
  <si>
    <t>姓名</t>
    <rPh sb="0" eb="1">
      <t>xing ming</t>
    </rPh>
    <phoneticPr fontId="2" type="noConversion"/>
  </si>
  <si>
    <t>部门</t>
    <rPh sb="0" eb="1">
      <t>bu men</t>
    </rPh>
    <phoneticPr fontId="2" type="noConversion"/>
  </si>
  <si>
    <t>区域编码</t>
    <rPh sb="0" eb="1">
      <t>qu yu bian ma</t>
    </rPh>
    <phoneticPr fontId="2" type="noConversion"/>
  </si>
  <si>
    <t>代表编码</t>
    <rPh sb="0" eb="1">
      <t>dai biao bian ma</t>
    </rPh>
    <phoneticPr fontId="2" type="noConversion"/>
  </si>
  <si>
    <t>市场策略</t>
    <rPh sb="0" eb="1">
      <t>shi chang</t>
    </rPh>
    <rPh sb="2" eb="3">
      <t>ce lue</t>
    </rPh>
    <phoneticPr fontId="2" type="noConversion"/>
  </si>
  <si>
    <t>n8</t>
    <phoneticPr fontId="2" type="noConversion"/>
  </si>
  <si>
    <t>e57</t>
    <phoneticPr fontId="2" type="noConversion"/>
  </si>
  <si>
    <t>目标患者</t>
    <rPh sb="0" eb="1">
      <t>mu biao huan zhe</t>
    </rPh>
    <phoneticPr fontId="2" type="noConversion"/>
  </si>
  <si>
    <t>n11</t>
    <phoneticPr fontId="2" type="noConversion"/>
  </si>
  <si>
    <t>e58</t>
    <phoneticPr fontId="2" type="noConversion"/>
  </si>
  <si>
    <t>关键信息</t>
  </si>
  <si>
    <t>关键信息</t>
    <rPh sb="0" eb="1">
      <t>guan jian</t>
    </rPh>
    <rPh sb="2" eb="3">
      <t>xin xi</t>
    </rPh>
    <phoneticPr fontId="2" type="noConversion"/>
  </si>
  <si>
    <t>n13</t>
    <phoneticPr fontId="2" type="noConversion"/>
  </si>
  <si>
    <t>e59</t>
    <phoneticPr fontId="2" type="noConversion"/>
  </si>
  <si>
    <t>e60</t>
    <phoneticPr fontId="2" type="noConversion"/>
  </si>
  <si>
    <t>覆盖科室</t>
    <rPh sb="0" eb="1">
      <t>fu gai ke shi</t>
    </rPh>
    <rPh sb="2" eb="3">
      <t>ke shi</t>
    </rPh>
    <phoneticPr fontId="2" type="noConversion"/>
  </si>
  <si>
    <t>n17</t>
    <phoneticPr fontId="2" type="noConversion"/>
  </si>
  <si>
    <t>业务分配</t>
    <rPh sb="0" eb="1">
      <t>ye wu fen pei</t>
    </rPh>
    <phoneticPr fontId="2" type="noConversion"/>
  </si>
  <si>
    <t>n19</t>
    <phoneticPr fontId="2" type="noConversion"/>
  </si>
  <si>
    <t>i57</t>
    <phoneticPr fontId="2" type="noConversion"/>
  </si>
  <si>
    <t>竞争产品</t>
  </si>
  <si>
    <t>竞争产品</t>
    <rPh sb="0" eb="1">
      <t>jing zheng chan pin</t>
    </rPh>
    <phoneticPr fontId="2" type="noConversion"/>
  </si>
  <si>
    <t>n24</t>
    <phoneticPr fontId="2" type="noConversion"/>
  </si>
  <si>
    <t>i58</t>
    <phoneticPr fontId="2" type="noConversion"/>
  </si>
  <si>
    <t>反对意见</t>
    <rPh sb="0" eb="1">
      <t>fan dui yi jian</t>
    </rPh>
    <phoneticPr fontId="2" type="noConversion"/>
  </si>
  <si>
    <t>n31</t>
    <phoneticPr fontId="2" type="noConversion"/>
  </si>
  <si>
    <t>i59</t>
    <phoneticPr fontId="2" type="noConversion"/>
  </si>
  <si>
    <t>推广资料</t>
    <rPh sb="0" eb="1">
      <t>tui guang zi liao</t>
    </rPh>
    <phoneticPr fontId="2" type="noConversion"/>
  </si>
  <si>
    <t>n35</t>
    <phoneticPr fontId="2" type="noConversion"/>
  </si>
  <si>
    <t>i60</t>
    <phoneticPr fontId="2" type="noConversion"/>
  </si>
  <si>
    <t>拜访记录</t>
    <rPh sb="0" eb="1">
      <t>bai fang ji lu</t>
    </rPh>
    <phoneticPr fontId="2" type="noConversion"/>
  </si>
  <si>
    <t>c9</t>
    <phoneticPr fontId="2" type="noConversion"/>
  </si>
  <si>
    <t>医院</t>
    <rPh sb="0" eb="1">
      <t>yi yuan ming cheng</t>
    </rPh>
    <phoneticPr fontId="2" type="noConversion"/>
  </si>
  <si>
    <t>医生</t>
    <rPh sb="0" eb="1">
      <t>yi sheng</t>
    </rPh>
    <phoneticPr fontId="2" type="noConversion"/>
  </si>
  <si>
    <t>c10</t>
    <phoneticPr fontId="2" type="noConversion"/>
  </si>
  <si>
    <t>拜访时间</t>
    <rPh sb="0" eb="1">
      <t>bai fang</t>
    </rPh>
    <rPh sb="2" eb="3">
      <t>shi jian</t>
    </rPh>
    <phoneticPr fontId="2" type="noConversion"/>
  </si>
  <si>
    <t>吸引注意</t>
  </si>
  <si>
    <t>吸引注意</t>
    <rPh sb="0" eb="1">
      <t>xi yin</t>
    </rPh>
    <rPh sb="2" eb="3">
      <t>zhu yi</t>
    </rPh>
    <phoneticPr fontId="2" type="noConversion"/>
  </si>
  <si>
    <t>达成共识</t>
  </si>
  <si>
    <t>达成共识</t>
    <rPh sb="0" eb="1">
      <t>da cheng gong shi</t>
    </rPh>
    <phoneticPr fontId="2" type="noConversion"/>
  </si>
  <si>
    <t>询问客户对相关疾病的治疗方案</t>
    <rPh sb="0" eb="1">
      <t>xun wen</t>
    </rPh>
    <phoneticPr fontId="2" type="noConversion"/>
  </si>
  <si>
    <t>关键信息传递</t>
    <rPh sb="4" eb="5">
      <t>chuan di</t>
    </rPh>
    <phoneticPr fontId="2" type="noConversion"/>
  </si>
  <si>
    <t>目标患者类型</t>
  </si>
  <si>
    <t>目标患者类型</t>
    <rPh sb="4" eb="5">
      <t>lei xing</t>
    </rPh>
    <phoneticPr fontId="2" type="noConversion"/>
  </si>
  <si>
    <t>反对意见处理</t>
  </si>
  <si>
    <t>反对意见处理</t>
    <rPh sb="4" eb="5">
      <t>chu li</t>
    </rPh>
    <phoneticPr fontId="2" type="noConversion"/>
  </si>
  <si>
    <t>推广资料使用</t>
  </si>
  <si>
    <t>推广资料使用</t>
    <rPh sb="4" eb="5">
      <t>shi ynog</t>
    </rPh>
    <phoneticPr fontId="2" type="noConversion"/>
  </si>
  <si>
    <t>业务类型</t>
    <rPh sb="0" eb="1">
      <t>ye wu lei xing</t>
    </rPh>
    <phoneticPr fontId="2" type="noConversion"/>
  </si>
  <si>
    <t>目标客户／科室</t>
    <rPh sb="0" eb="1">
      <t>mu biao ke hu</t>
    </rPh>
    <rPh sb="5" eb="6">
      <t>ke shi</t>
    </rPh>
    <phoneticPr fontId="2" type="noConversion"/>
  </si>
  <si>
    <t>代表拜访报告</t>
    <phoneticPr fontId="2" type="noConversion"/>
  </si>
  <si>
    <t>（机密）</t>
    <phoneticPr fontId="2" type="noConversion"/>
  </si>
  <si>
    <t>代表姓名:</t>
    <rPh sb="2" eb="3">
      <t>xing ming</t>
    </rPh>
    <phoneticPr fontId="2" type="noConversion"/>
  </si>
  <si>
    <t>区域编号:</t>
    <phoneticPr fontId="2" type="noConversion"/>
  </si>
  <si>
    <t>得分</t>
    <rPh sb="0" eb="1">
      <t>de fen</t>
    </rPh>
    <phoneticPr fontId="2" type="noConversion"/>
  </si>
  <si>
    <t>公司要求使用的推广资料有哪些？</t>
    <phoneticPr fontId="2" type="noConversion"/>
  </si>
  <si>
    <t>提供专注于患者的解决方案</t>
    <phoneticPr fontId="2" type="noConversion"/>
  </si>
  <si>
    <t>处理客户的反对意见</t>
    <phoneticPr fontId="2" type="noConversion"/>
  </si>
  <si>
    <t>执行分析</t>
    <phoneticPr fontId="2" type="noConversion"/>
  </si>
  <si>
    <t>市场策略</t>
    <phoneticPr fontId="2" type="noConversion"/>
  </si>
  <si>
    <t>访谈内容</t>
    <phoneticPr fontId="2" type="noConversion"/>
  </si>
  <si>
    <t>访谈和执行</t>
    <rPh sb="0" eb="1">
      <t>fang tan</t>
    </rPh>
    <rPh sb="2" eb="3">
      <t>he zhi xing</t>
    </rPh>
    <phoneticPr fontId="2" type="noConversion"/>
  </si>
  <si>
    <t>品牌市场战略</t>
  </si>
  <si>
    <t>区域内患者分布</t>
  </si>
  <si>
    <t>目标客户</t>
  </si>
  <si>
    <t>总计</t>
  </si>
  <si>
    <t>拜访</t>
    <rPh sb="0" eb="1">
      <t>bai fang</t>
    </rPh>
    <phoneticPr fontId="2" type="noConversion"/>
  </si>
  <si>
    <t>标准</t>
  </si>
  <si>
    <t>权重</t>
  </si>
  <si>
    <t>得分</t>
  </si>
  <si>
    <t>整合规划</t>
  </si>
  <si>
    <t>对于此次拜访您打算怎么做</t>
  </si>
  <si>
    <t>此次拜访打算展示什么</t>
  </si>
  <si>
    <t>此次拜访想发现什么</t>
  </si>
  <si>
    <t>此次拜访是否延续了之前的拜访</t>
  </si>
  <si>
    <t>拜访中是否与客户提到之前所设想的对于此次拜访的目标？</t>
  </si>
  <si>
    <t>是否采用讲述故事的方法与客户进行互动</t>
  </si>
  <si>
    <t>是否利用大胆陈述来与客户进行互动（产品特征优势宣讲）</t>
    <rPh sb="17" eb="18">
      <t>chan pin</t>
    </rPh>
    <rPh sb="19" eb="20">
      <t>te zheng</t>
    </rPh>
    <rPh sb="21" eb="22">
      <t>you shi</t>
    </rPh>
    <rPh sb="23" eb="24">
      <t>xuan jiang</t>
    </rPh>
    <phoneticPr fontId="2" type="noConversion"/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</si>
  <si>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</si>
  <si>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</si>
  <si>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</si>
  <si>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</si>
  <si>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</si>
  <si>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</si>
  <si>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</si>
  <si>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基于与客户达成共识后，代表是否提出行动计划</t>
  </si>
  <si>
    <t>STEM 顾问名字</t>
  </si>
  <si>
    <t>张顾问</t>
    <rPh sb="0" eb="1">
      <t>zhanng san</t>
    </rPh>
    <rPh sb="1" eb="2">
      <t>gu wen</t>
    </rPh>
    <phoneticPr fontId="2" type="noConversion"/>
  </si>
  <si>
    <t>代表名字</t>
  </si>
  <si>
    <t>李代表</t>
    <rPh sb="0" eb="1">
      <t>li dai biao</t>
    </rPh>
    <phoneticPr fontId="2" type="noConversion"/>
  </si>
  <si>
    <t>代表编码</t>
    <rPh sb="0" eb="1">
      <t>dai biao</t>
    </rPh>
    <rPh sb="2" eb="3">
      <t>bian ma</t>
    </rPh>
    <phoneticPr fontId="2" type="noConversion"/>
  </si>
  <si>
    <t>肿瘤</t>
    <rPh sb="0" eb="1">
      <t>zhong liu</t>
    </rPh>
    <phoneticPr fontId="2" type="noConversion"/>
  </si>
  <si>
    <t>访谈日期</t>
    <rPh sb="0" eb="1">
      <t>fang tan shi jia</t>
    </rPh>
    <rPh sb="2" eb="3">
      <t>ri qi</t>
    </rPh>
    <phoneticPr fontId="2" type="noConversion"/>
  </si>
  <si>
    <t>访谈内容</t>
  </si>
  <si>
    <t>0，1，2</t>
  </si>
  <si>
    <t>请问目前您所负责的产品市场策略有哪些？</t>
  </si>
  <si>
    <t>及时转换未达最佳反应的慢性期患者，扩大二线治疗患者群</t>
  </si>
  <si>
    <t>强化施达赛的产品优势，突出施达赛的二线首选地位</t>
  </si>
  <si>
    <t>该产品的目标患者有哪些？</t>
  </si>
  <si>
    <t>在一线伊马替尼的治疗中，治疗失败、疗效警告或不耐受的慢性期患者</t>
  </si>
  <si>
    <t>该产品的关键信息有哪些？</t>
  </si>
  <si>
    <t>快速深层缓解</t>
  </si>
  <si>
    <t>长期耐受性好</t>
  </si>
  <si>
    <t>二线七年获益</t>
  </si>
  <si>
    <t>目前所覆盖的科室有哪些？</t>
  </si>
  <si>
    <t>血液科</t>
  </si>
  <si>
    <t>目前业务比例是如何分配的？</t>
  </si>
  <si>
    <t>治疗失败</t>
  </si>
  <si>
    <t>疗效警告</t>
  </si>
  <si>
    <t>不耐受的慢性期患者</t>
  </si>
  <si>
    <t>总和</t>
  </si>
  <si>
    <t>目前主要竞争产品是哪一个？</t>
  </si>
  <si>
    <t>达希纳（尼洛替尼）</t>
  </si>
  <si>
    <t>依尼舒（达沙替尼的国产仿制品）</t>
  </si>
  <si>
    <t>目前客户主要的反对意见是哪一个？</t>
  </si>
  <si>
    <r>
      <rPr>
        <b/>
        <sz val="11"/>
        <color theme="1"/>
        <rFont val="等线"/>
        <family val="2"/>
        <scheme val="minor"/>
      </rPr>
      <t>反对意见1</t>
    </r>
    <r>
      <rPr>
        <sz val="11"/>
        <color theme="1"/>
        <rFont val="等线"/>
        <family val="2"/>
        <scheme val="minor"/>
      </rPr>
      <t>：施达赛更适合给急变期患者使用</t>
    </r>
  </si>
  <si>
    <r>
      <rPr>
        <b/>
        <sz val="9"/>
        <color theme="1"/>
        <rFont val="等线"/>
        <family val="2"/>
        <scheme val="minor"/>
      </rPr>
      <t>反对意见2</t>
    </r>
    <r>
      <rPr>
        <sz val="9"/>
        <color theme="1"/>
        <rFont val="等线"/>
        <family val="2"/>
        <scheme val="minor"/>
      </rPr>
      <t>：因为有“无缝连接”政策，施达赛更适合放在达希纳之后作为三线治疗选择</t>
    </r>
  </si>
  <si>
    <r>
      <rPr>
        <b/>
        <sz val="11"/>
        <color theme="1"/>
        <rFont val="等线"/>
        <family val="2"/>
        <scheme val="minor"/>
      </rPr>
      <t>反对意见3</t>
    </r>
    <r>
      <rPr>
        <sz val="11"/>
        <color theme="1"/>
        <rFont val="等线"/>
        <family val="2"/>
        <scheme val="minor"/>
      </rPr>
      <t>：施达赛胸腔积液发生率高，影响治疗疗效</t>
    </r>
  </si>
  <si>
    <t>您会如何回答？</t>
  </si>
  <si>
    <t xml:space="preserve">1. 达沙替尼是国内唯一在二线治疗中具有CML急变期适应证的TKI，有充分的循证医学证据支持其在CML急变期二线治疗中的疗效和安全性；
众多临床研究数据也证实，施达赛能帮助CML慢性期患者早期获得深层的分子学缓解，是唯一在CML慢性期治疗中有7年随访数据的TKI； 因此，国内外指南一致推荐可在慢性期治疗中使用施达赛，更好地提高患者长期获益
</t>
  </si>
  <si>
    <t>2. 中国数据显示：42%发生突变的患者可能对尼洛替尼不敏感，而只有11%发生突变的患者对施达赛不敏感；出现Y532H、E255K/V、F359C/V/I突变的患者，应选择施达赛治疗；
考虑到达希纳相关的心血管不良反应发生率高，对于合并有高血压、糖尿病和高血脂的患者，使用施达赛的长期耐受性更好。</t>
  </si>
  <si>
    <t>3.                                                                                          施达赛100mgQD剂量组3/4级胸腔积液7年累积发生率仅5%，且多发生在治疗前两年； 胸腔积液通常是可逆的，且并未损害患者获得应答的能力，对患者长期疗效也无不利影响；
根据胸腔积液的严重程度，通常可通过治疗方案调整和非侵入性药物干预妥善处理。</t>
  </si>
  <si>
    <t>公司要求使用的推广资料有哪些？</t>
  </si>
  <si>
    <t>iPad中的EDA。EDA突出了施达赛产品的关键信息，并针对每条关键信息总结了产品优势，同时提供了相关的临床证据。</t>
  </si>
  <si>
    <r>
      <t>此次拜访目标是否</t>
    </r>
    <r>
      <rPr>
        <sz val="12"/>
        <color rgb="FF272727"/>
        <rFont val="Arial"/>
      </rPr>
      <t xml:space="preserve"> SMART</t>
    </r>
  </si>
  <si>
    <r>
      <t>是否采用</t>
    </r>
    <r>
      <rPr>
        <sz val="12"/>
        <color rgb="FF272727"/>
        <rFont val="Arial"/>
      </rPr>
      <t>SOAP</t>
    </r>
    <r>
      <rPr>
        <sz val="12"/>
        <color rgb="FF272727"/>
        <rFont val="PingFang SC"/>
        <family val="3"/>
        <charset val="134"/>
      </rPr>
      <t>的方法与客户进行互动</t>
    </r>
    <r>
      <rPr>
        <sz val="12"/>
        <color rgb="FF272727"/>
        <rFont val="Arial"/>
      </rPr>
      <t> </t>
    </r>
  </si>
  <si>
    <r>
      <t>使用提问来了解客户目前对于</t>
    </r>
    <r>
      <rPr>
        <sz val="12"/>
        <color rgb="FF272727"/>
        <rFont val="Arial"/>
      </rPr>
      <t>BMS</t>
    </r>
    <r>
      <rPr>
        <sz val="12"/>
        <color rgb="FF272727"/>
        <rFont val="PingFang SC"/>
        <family val="3"/>
        <charset val="134"/>
      </rPr>
      <t>产品的使用</t>
    </r>
  </si>
  <si>
    <r>
      <t>通过提问方式来了解客户选择治疗方案的考虑因素</t>
    </r>
    <r>
      <rPr>
        <sz val="12"/>
        <color rgb="FF272727"/>
        <rFont val="Arial"/>
      </rPr>
      <t> </t>
    </r>
  </si>
  <si>
    <r>
      <t>利用产品关键信息来区分</t>
    </r>
    <r>
      <rPr>
        <sz val="12"/>
        <color rgb="FF272727"/>
        <rFont val="Arial"/>
      </rPr>
      <t>BMS</t>
    </r>
    <r>
      <rPr>
        <sz val="12"/>
        <color rgb="FF272727"/>
        <rFont val="PingFang SC"/>
        <family val="3"/>
        <charset val="134"/>
      </rPr>
      <t>产品和竞争产品</t>
    </r>
  </si>
  <si>
    <r>
      <t>代表是否就</t>
    </r>
    <r>
      <rPr>
        <sz val="12"/>
        <color rgb="FF272727"/>
        <rFont val="Arial"/>
      </rPr>
      <t>BMS</t>
    </r>
    <r>
      <rPr>
        <sz val="12"/>
        <color rgb="FF272727"/>
        <rFont val="PingFang SC"/>
        <family val="3"/>
        <charset val="134"/>
      </rPr>
      <t>产品的治疗价值与客户达成共识</t>
    </r>
  </si>
  <si>
    <r>
      <t>客户是否会考虑代表所提出的</t>
    </r>
    <r>
      <rPr>
        <sz val="12"/>
        <color rgb="FF272727"/>
        <rFont val="Arial"/>
      </rPr>
      <t>BMS</t>
    </r>
    <r>
      <rPr>
        <sz val="12"/>
        <color rgb="FF272727"/>
        <rFont val="PingFang SC"/>
        <family val="3"/>
        <charset val="134"/>
      </rPr>
      <t>产品的治疗价值</t>
    </r>
  </si>
  <si>
    <r>
      <t>代表是否邀请了客户参加</t>
    </r>
    <r>
      <rPr>
        <sz val="12"/>
        <color rgb="FF272727"/>
        <rFont val="Arial"/>
      </rPr>
      <t>BMS</t>
    </r>
    <r>
      <rPr>
        <sz val="12"/>
        <color rgb="FF272727"/>
        <rFont val="PingFang SC"/>
        <family val="3"/>
        <charset val="134"/>
      </rPr>
      <t>学术交流的机会</t>
    </r>
  </si>
  <si>
    <t>此次拜访目标是否 SMART</t>
    <phoneticPr fontId="2" type="noConversion"/>
  </si>
  <si>
    <t>利用产品关键信息来区分BMS产品和竞争产品</t>
    <phoneticPr fontId="2" type="noConversion"/>
  </si>
  <si>
    <t>总得分</t>
    <phoneticPr fontId="2" type="noConversion"/>
  </si>
  <si>
    <t>代表REP版</t>
    <phoneticPr fontId="2" type="noConversion"/>
  </si>
  <si>
    <t>评估日期:</t>
    <phoneticPr fontId="2" type="noConversion"/>
  </si>
  <si>
    <t>请问目前您所负责的产品市场策略有哪些？</t>
    <phoneticPr fontId="2" type="noConversion"/>
  </si>
  <si>
    <t>目前业务比例是如何分配的？</t>
    <phoneticPr fontId="2" type="noConversion"/>
  </si>
  <si>
    <t>该产品的目标患者有哪些？</t>
    <phoneticPr fontId="2" type="noConversion"/>
  </si>
  <si>
    <t>目前主要竞争产品是哪一个？</t>
    <phoneticPr fontId="2" type="noConversion"/>
  </si>
  <si>
    <t>该产品的关键信息有哪些？</t>
    <phoneticPr fontId="2" type="noConversion"/>
  </si>
  <si>
    <t>目前客户主要的反对意见是哪一个？</t>
    <phoneticPr fontId="2" type="noConversion"/>
  </si>
  <si>
    <t>目前所覆盖的科室有哪些？</t>
    <phoneticPr fontId="2" type="noConversion"/>
  </si>
  <si>
    <t>拜访记录</t>
    <phoneticPr fontId="2" type="noConversion"/>
  </si>
  <si>
    <t>拜访对象</t>
    <phoneticPr fontId="2" type="noConversion"/>
  </si>
  <si>
    <t>医生姓名</t>
    <phoneticPr fontId="2" type="noConversion"/>
  </si>
  <si>
    <t>医院名称</t>
    <phoneticPr fontId="2" type="noConversion"/>
  </si>
  <si>
    <t>拜访科室</t>
    <phoneticPr fontId="2" type="noConversion"/>
  </si>
  <si>
    <t>拜访时间</t>
    <phoneticPr fontId="2" type="noConversion"/>
  </si>
  <si>
    <t>价值营销</t>
    <phoneticPr fontId="2" type="noConversion"/>
  </si>
  <si>
    <t>整合规划</t>
    <phoneticPr fontId="2" type="noConversion"/>
  </si>
  <si>
    <t xml:space="preserve">创造价值 </t>
    <phoneticPr fontId="2" type="noConversion"/>
  </si>
  <si>
    <t>此次拜访您打算怎么做</t>
    <phoneticPr fontId="2" type="noConversion"/>
  </si>
  <si>
    <t>此次拜访打算展示什么</t>
    <phoneticPr fontId="2" type="noConversion"/>
  </si>
  <si>
    <t>询问客户对该疾病的治疗目标</t>
    <phoneticPr fontId="2" type="noConversion"/>
  </si>
  <si>
    <t>此次拜访想发现什么</t>
    <phoneticPr fontId="2" type="noConversion"/>
  </si>
  <si>
    <t>通过提问来了解客户目前对于BMS产品的使用</t>
    <phoneticPr fontId="2" type="noConversion"/>
  </si>
  <si>
    <t>此次拜访是否延续了之前的拜访</t>
    <phoneticPr fontId="2" type="noConversion"/>
  </si>
  <si>
    <t>通过提问方式来了解客户选择治疗方案的考虑因素</t>
    <phoneticPr fontId="2" type="noConversion"/>
  </si>
  <si>
    <t>是否引发和客户相互讨论或学术辩论</t>
    <phoneticPr fontId="2" type="noConversion"/>
  </si>
  <si>
    <t>是否和客户提到此次拜访是延续之前的拜访</t>
    <phoneticPr fontId="2" type="noConversion"/>
  </si>
  <si>
    <t>代表是否就BMS产品的治疗价值与客户达成共识</t>
    <phoneticPr fontId="2" type="noConversion"/>
  </si>
  <si>
    <t>拜访中是否与客户说明目的并与整合
规划中的目标相连</t>
    <phoneticPr fontId="2" type="noConversion"/>
  </si>
  <si>
    <t>基于与客户达成共识后,代表是否提出行动计划</t>
    <phoneticPr fontId="2" type="noConversion"/>
  </si>
  <si>
    <t>是否采用讲述患者故事的方法与客户进行互动</t>
    <phoneticPr fontId="2" type="noConversion"/>
  </si>
  <si>
    <t>客户是否会考虑代表所提出的BMS产品的治疗价值</t>
    <phoneticPr fontId="2" type="noConversion"/>
  </si>
  <si>
    <t>是否采用SOAP的方法与客户进行互动</t>
    <phoneticPr fontId="2" type="noConversion"/>
  </si>
  <si>
    <t>代表是否介绍市场部相关推广活动</t>
    <phoneticPr fontId="2" type="noConversion"/>
  </si>
  <si>
    <t>是否提出产品特征/优势来与客户进行互动</t>
    <phoneticPr fontId="2" type="noConversion"/>
  </si>
  <si>
    <t>是否利用提问来跟进与客户的互动</t>
    <phoneticPr fontId="2" type="noConversion"/>
  </si>
  <si>
    <t>主要竞争产品</t>
    <phoneticPr fontId="2" type="noConversion"/>
  </si>
  <si>
    <t>代表拜访报告总得分</t>
    <phoneticPr fontId="2" type="noConversion"/>
  </si>
  <si>
    <t>onc1860</t>
    <phoneticPr fontId="2" type="noConversion"/>
  </si>
  <si>
    <t>onc1860</t>
    <phoneticPr fontId="2" type="noConversion"/>
  </si>
  <si>
    <t>拜访日期</t>
    <rPh sb="0" eb="1">
      <t>bai fang qi qi</t>
    </rPh>
    <rPh sb="2" eb="3">
      <t>ri qi</t>
    </rPh>
    <phoneticPr fontId="2" type="noConversion"/>
  </si>
  <si>
    <t>拜访记录</t>
  </si>
  <si>
    <t>拜访 1</t>
  </si>
  <si>
    <t>拜访 2</t>
  </si>
  <si>
    <t>拜访 3</t>
  </si>
  <si>
    <t>拜访 4</t>
  </si>
  <si>
    <t>拜访 5</t>
  </si>
  <si>
    <t>拜访 6</t>
  </si>
  <si>
    <t>拜访 7</t>
  </si>
  <si>
    <t>拜访 8</t>
  </si>
  <si>
    <t>Integrate Precise Planning 整合规划</t>
  </si>
  <si>
    <t>0，3，6</t>
  </si>
  <si>
    <t>医院名称</t>
  </si>
  <si>
    <t>医院1</t>
    <rPh sb="0" eb="1">
      <t>yi yuan yi</t>
    </rPh>
    <phoneticPr fontId="2" type="noConversion"/>
  </si>
  <si>
    <t>医院2</t>
    <rPh sb="0" eb="1">
      <t>yi yuan yi</t>
    </rPh>
    <phoneticPr fontId="2" type="noConversion"/>
  </si>
  <si>
    <t>医院3</t>
    <rPh sb="0" eb="1">
      <t>yi yuan yi</t>
    </rPh>
    <phoneticPr fontId="2" type="noConversion"/>
  </si>
  <si>
    <t>医院4</t>
    <rPh sb="0" eb="1">
      <t>yi yuan yi</t>
    </rPh>
    <phoneticPr fontId="2" type="noConversion"/>
  </si>
  <si>
    <t>医院5</t>
    <rPh sb="0" eb="1">
      <t>yi yuan yi</t>
    </rPh>
    <phoneticPr fontId="2" type="noConversion"/>
  </si>
  <si>
    <t>医生姓名</t>
  </si>
  <si>
    <t>医生1</t>
    <rPh sb="0" eb="1">
      <t>yi sheng</t>
    </rPh>
    <phoneticPr fontId="2" type="noConversion"/>
  </si>
  <si>
    <t>医生2</t>
    <rPh sb="0" eb="1">
      <t>yi sheng</t>
    </rPh>
    <phoneticPr fontId="2" type="noConversion"/>
  </si>
  <si>
    <t>医生3</t>
    <rPh sb="0" eb="1">
      <t>yi sheng</t>
    </rPh>
    <phoneticPr fontId="2" type="noConversion"/>
  </si>
  <si>
    <t>医生4</t>
    <rPh sb="0" eb="1">
      <t>yi sheng</t>
    </rPh>
    <phoneticPr fontId="2" type="noConversion"/>
  </si>
  <si>
    <t>医生5</t>
    <rPh sb="0" eb="1">
      <t>yi sheng</t>
    </rPh>
    <phoneticPr fontId="2" type="noConversion"/>
  </si>
  <si>
    <t>拜访时间 (几点到几点)</t>
  </si>
  <si>
    <t>9:00-9:20</t>
    <phoneticPr fontId="2" type="noConversion"/>
  </si>
  <si>
    <t>9:30-10:00</t>
    <phoneticPr fontId="2" type="noConversion"/>
  </si>
  <si>
    <t>10:00-10:11</t>
    <phoneticPr fontId="2" type="noConversion"/>
  </si>
  <si>
    <t>11:00-12:00</t>
    <phoneticPr fontId="2" type="noConversion"/>
  </si>
  <si>
    <t>14:00-15:30</t>
    <phoneticPr fontId="2" type="noConversion"/>
  </si>
  <si>
    <t>拜访科室</t>
  </si>
  <si>
    <t>科室1</t>
    <rPh sb="0" eb="1">
      <t>ke shi</t>
    </rPh>
    <phoneticPr fontId="2" type="noConversion"/>
  </si>
  <si>
    <t>科室2</t>
    <rPh sb="0" eb="1">
      <t>ke shi</t>
    </rPh>
    <phoneticPr fontId="2" type="noConversion"/>
  </si>
  <si>
    <t>科室3</t>
    <rPh sb="0" eb="1">
      <t>ke shi</t>
    </rPh>
    <phoneticPr fontId="2" type="noConversion"/>
  </si>
  <si>
    <t>科室4</t>
    <rPh sb="0" eb="1">
      <t>ke shi</t>
    </rPh>
    <phoneticPr fontId="2" type="noConversion"/>
  </si>
  <si>
    <t>科室5</t>
    <rPh sb="0" eb="1">
      <t>ke shi</t>
    </rPh>
    <phoneticPr fontId="2" type="noConversion"/>
  </si>
  <si>
    <t>此次拜访的目的是什么？</t>
  </si>
  <si>
    <t>目的1</t>
    <rPh sb="0" eb="1">
      <t>mu di</t>
    </rPh>
    <phoneticPr fontId="2" type="noConversion"/>
  </si>
  <si>
    <t>目的2</t>
    <rPh sb="0" eb="1">
      <t>mu di</t>
    </rPh>
    <phoneticPr fontId="2" type="noConversion"/>
  </si>
  <si>
    <t>目的3</t>
    <rPh sb="0" eb="1">
      <t>mu di</t>
    </rPh>
    <phoneticPr fontId="2" type="noConversion"/>
  </si>
  <si>
    <t>目的4</t>
    <rPh sb="0" eb="1">
      <t>mu di</t>
    </rPh>
    <phoneticPr fontId="2" type="noConversion"/>
  </si>
  <si>
    <t>目的5</t>
    <rPh sb="0" eb="1">
      <t>mu di</t>
    </rPh>
    <phoneticPr fontId="2" type="noConversion"/>
  </si>
  <si>
    <t>对于此次拜访您打算怎么做？</t>
  </si>
  <si>
    <t>这么做1</t>
    <rPh sb="0" eb="1">
      <t>zhe me zuo</t>
    </rPh>
    <phoneticPr fontId="2" type="noConversion"/>
  </si>
  <si>
    <t>这么做2</t>
    <rPh sb="0" eb="1">
      <t>zhe me zuo</t>
    </rPh>
    <phoneticPr fontId="2" type="noConversion"/>
  </si>
  <si>
    <t>这么做3</t>
    <rPh sb="0" eb="1">
      <t>zhe me zuo</t>
    </rPh>
    <phoneticPr fontId="2" type="noConversion"/>
  </si>
  <si>
    <t>这么做4</t>
    <rPh sb="0" eb="1">
      <t>zhe me zuo</t>
    </rPh>
    <phoneticPr fontId="2" type="noConversion"/>
  </si>
  <si>
    <t>这么做5</t>
    <rPh sb="0" eb="1">
      <t>zhe me zuo</t>
    </rPh>
    <phoneticPr fontId="2" type="noConversion"/>
  </si>
  <si>
    <t>评分</t>
  </si>
  <si>
    <t>此次拜访打算展示什么？</t>
  </si>
  <si>
    <t>0，3，6</t>
    <phoneticPr fontId="2" type="noConversion"/>
  </si>
  <si>
    <t>此次拜访想发现什么？</t>
  </si>
  <si>
    <t>请单独填写以下内容</t>
  </si>
  <si>
    <t>此次拜访目标是否 SMART？ (all SMART Elements)</t>
  </si>
  <si>
    <t>此次拜访目标是否 SMART ? (3-4 SMART Elements)</t>
  </si>
  <si>
    <t>此次拜访目标是否 SMART ? (1-2 SMART Elements)</t>
  </si>
  <si>
    <t>代表和医生的对话场景</t>
  </si>
  <si>
    <t>对话1</t>
    <rPh sb="0" eb="1">
      <t>dui hua</t>
    </rPh>
    <phoneticPr fontId="2" type="noConversion"/>
  </si>
  <si>
    <t>对话2</t>
    <rPh sb="0" eb="1">
      <t>dui hua</t>
    </rPh>
    <phoneticPr fontId="2" type="noConversion"/>
  </si>
  <si>
    <t>对话3</t>
    <rPh sb="0" eb="1">
      <t>dui hua</t>
    </rPh>
    <phoneticPr fontId="2" type="noConversion"/>
  </si>
  <si>
    <t>对话4</t>
    <rPh sb="0" eb="1">
      <t>dui hua</t>
    </rPh>
    <phoneticPr fontId="2" type="noConversion"/>
  </si>
  <si>
    <t>对话5</t>
    <rPh sb="0" eb="1">
      <t>dui hua</t>
    </rPh>
    <phoneticPr fontId="2" type="noConversion"/>
  </si>
  <si>
    <t>Capture Attention 吸引注意</t>
  </si>
  <si>
    <t>是否和客户提到此次拜访是延续之前的拜访</t>
  </si>
  <si>
    <t>拜访中是否与客户说明目的并与整合规划中的目标相连</t>
  </si>
  <si>
    <t>是否采用讲述患者故事的方法与客户进行互动</t>
  </si>
  <si>
    <t xml:space="preserve">是否采用SOAP的方法与客户进行互动 </t>
  </si>
  <si>
    <t>是否提出产品特征/优势来与客户进行互动</t>
  </si>
  <si>
    <t>Generate Value  创造价值</t>
  </si>
  <si>
    <t>询问客户对该疾病的治疗目标</t>
  </si>
  <si>
    <t>通过提问来了解客户目前对于BMS产品的使用</t>
  </si>
  <si>
    <t>评分</t>
    <phoneticPr fontId="2" type="noConversion"/>
  </si>
  <si>
    <t xml:space="preserve">通过提问方式来了解客户选择治疗方案的考虑因素 </t>
  </si>
  <si>
    <t>利用产品关键信息来区分BMS产品和竞争产品</t>
  </si>
  <si>
    <t>Achieve Agreement  达成共识</t>
  </si>
  <si>
    <t>代表是否就BMS产品的治疗价值与客户达成共识</t>
  </si>
  <si>
    <t>客户是否会考虑代表所提出的BMS产品的治疗价值</t>
  </si>
  <si>
    <t>代表是否介绍市场部相关推广活动？</t>
  </si>
  <si>
    <t>执行分析</t>
  </si>
  <si>
    <t>0，2，4</t>
  </si>
  <si>
    <t>市场战略 （二选一）</t>
  </si>
  <si>
    <t>关键信息传递 (三选一)</t>
  </si>
  <si>
    <t>业务类型 (至少一个)？？？</t>
    <phoneticPr fontId="2" type="noConversion"/>
  </si>
  <si>
    <t>竞争产品 (二选一)</t>
  </si>
  <si>
    <t>拜访的结果是什么？</t>
    <phoneticPr fontId="0" type="noConversion"/>
  </si>
  <si>
    <t>在下面适用的地方把0改为1</t>
    <phoneticPr fontId="0" type="noConversion"/>
  </si>
  <si>
    <t>在下面适用的地方把0改为1</t>
    <phoneticPr fontId="0" type="noConversion"/>
  </si>
  <si>
    <t>优秀且客户有明确行动的
（你听到清晰的行动即同意改变行为）</t>
  </si>
  <si>
    <t>优秀但没有明确行动 （你听到客户说，他们会改变行为但没有提及明确的行动）</t>
  </si>
  <si>
    <t>试图互动性
(至少传递了1条信息而且客户问过好的问题，（双向互动）但客户没有同意改变行为)</t>
  </si>
  <si>
    <t>试图讲述
（产品信息被传递但没有同意改变行为）</t>
  </si>
  <si>
    <t>事务型（没有销售内容）</t>
    <phoneticPr fontId="0" type="noConversion"/>
  </si>
  <si>
    <t>官僚程序型（品牌提醒，没有任何销售信息）</t>
  </si>
  <si>
    <t>组内权重</t>
    <rPh sb="0" eb="1">
      <t>zu nei</t>
    </rPh>
    <rPh sb="2" eb="3">
      <t>quan zhong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</si>
</sst>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0.000000000000000%"/>
    <numFmt numFmtId="178" formatCode="0.0%"/>
  </numFmts>
  <fonts count="32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28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b/>
      <sz val="14"/>
      <color rgb="FFC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9"/>
      <color theme="1"/>
      <name val="等线"/>
      <family val="2"/>
      <scheme val="minor"/>
    </font>
    <font>
      <sz val="10"/>
      <name val="Arial"/>
      <family val="2"/>
    </font>
    <font>
      <b/>
      <sz val="14"/>
      <name val="PingFang SC"/>
      <family val="3"/>
      <charset val="134"/>
    </font>
    <font>
      <b/>
      <sz val="14"/>
      <color rgb="FFFFFFFF"/>
      <name val="PingFang SC"/>
      <family val="3"/>
      <charset val="134"/>
    </font>
    <font>
      <sz val="10"/>
      <color rgb="FF272727"/>
      <name val="PingFang SC"/>
      <family val="3"/>
      <charset val="134"/>
    </font>
    <font>
      <sz val="10"/>
      <color rgb="FF272727"/>
      <name val="Arial"/>
    </font>
    <font>
      <b/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sz val="12"/>
      <color rgb="FF272727"/>
      <name val="PingFang SC"/>
      <family val="3"/>
      <charset val="134"/>
    </font>
    <font>
      <b/>
      <sz val="12"/>
      <color rgb="FF272727"/>
      <name val="Arial"/>
    </font>
    <font>
      <sz val="12"/>
      <color rgb="FF272727"/>
      <name val="PingFang SC"/>
      <family val="3"/>
      <charset val="134"/>
    </font>
    <font>
      <sz val="12"/>
      <color rgb="FF272727"/>
      <name val="Arial"/>
    </font>
    <font>
      <b/>
      <sz val="14"/>
      <color theme="0"/>
      <name val="Arial"/>
      <family val="2"/>
    </font>
    <font>
      <sz val="9"/>
      <color theme="0"/>
      <name val="等线"/>
      <family val="2"/>
      <scheme val="minor"/>
    </font>
    <font>
      <sz val="12"/>
      <color theme="0"/>
      <name val="Arial"/>
      <family val="2"/>
    </font>
    <font>
      <b/>
      <sz val="11"/>
      <color indexed="81"/>
      <name val="ＭＳ Ｐゴシック"/>
      <charset val="128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thin">
        <color auto="1"/>
      </left>
      <right/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 style="dashed">
        <color theme="2" tint="-0.24994659260841701"/>
      </top>
      <bottom style="thin">
        <color auto="1"/>
      </bottom>
      <diagonal/>
    </border>
    <border>
      <left/>
      <right style="thin">
        <color auto="1"/>
      </right>
      <top style="dashed">
        <color theme="2" tint="-0.24994659260841701"/>
      </top>
      <bottom style="thin">
        <color auto="1"/>
      </bottom>
      <diagonal/>
    </border>
    <border>
      <left style="thin">
        <color auto="1"/>
      </left>
      <right/>
      <top style="dashed">
        <color theme="2" tint="-0.24994659260841701"/>
      </top>
      <bottom style="thin">
        <color auto="1"/>
      </bottom>
      <diagonal/>
    </border>
    <border>
      <left/>
      <right/>
      <top style="dashed">
        <color theme="2" tint="-0.24994659260841701"/>
      </top>
      <bottom style="thin">
        <color theme="2" tint="-0.749961851863155"/>
      </bottom>
      <diagonal/>
    </border>
    <border>
      <left/>
      <right style="thin">
        <color auto="1"/>
      </right>
      <top style="dashed">
        <color theme="2" tint="-0.24994659260841701"/>
      </top>
      <bottom style="thin">
        <color theme="2" tint="-0.749961851863155"/>
      </bottom>
      <diagonal/>
    </border>
    <border>
      <left style="thin">
        <color auto="1"/>
      </left>
      <right/>
      <top style="dashed">
        <color theme="2" tint="-0.24994659260841701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ashed">
        <color theme="2" tint="-0.24994659260841701"/>
      </bottom>
      <diagonal/>
    </border>
    <border>
      <left/>
      <right/>
      <top style="dashed">
        <color theme="2" tint="-0.2499465926084170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3" borderId="2" xfId="0" applyFill="1" applyBorder="1"/>
    <xf numFmtId="0" fontId="0" fillId="3" borderId="7" xfId="0" applyFill="1" applyBorder="1" applyAlignment="1">
      <alignment horizontal="center" vertical="center"/>
    </xf>
    <xf numFmtId="0" fontId="0" fillId="4" borderId="2" xfId="0" applyFill="1" applyBorder="1"/>
    <xf numFmtId="0" fontId="0" fillId="5" borderId="2" xfId="0" applyFill="1" applyBorder="1"/>
    <xf numFmtId="0" fontId="0" fillId="5" borderId="7" xfId="0" applyFill="1" applyBorder="1" applyAlignment="1">
      <alignment horizontal="center" vertical="center"/>
    </xf>
    <xf numFmtId="0" fontId="0" fillId="6" borderId="2" xfId="0" applyFill="1" applyBorder="1"/>
    <xf numFmtId="0" fontId="11" fillId="0" borderId="0" xfId="0" applyFont="1" applyAlignment="1">
      <alignment vertical="center"/>
    </xf>
    <xf numFmtId="0" fontId="0" fillId="0" borderId="21" xfId="0" applyBorder="1"/>
    <xf numFmtId="0" fontId="12" fillId="2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6" borderId="2" xfId="0" applyFill="1" applyBorder="1" applyAlignment="1">
      <alignment horizontal="center" vertical="center"/>
    </xf>
    <xf numFmtId="0" fontId="14" fillId="0" borderId="1" xfId="0" applyFont="1" applyBorder="1"/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12" fillId="2" borderId="6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2" xfId="0" applyFont="1" applyBorder="1"/>
    <xf numFmtId="0" fontId="12" fillId="0" borderId="8" xfId="0" applyFont="1" applyBorder="1"/>
    <xf numFmtId="0" fontId="12" fillId="0" borderId="15" xfId="0" applyFont="1" applyBorder="1"/>
    <xf numFmtId="0" fontId="12" fillId="0" borderId="1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0" xfId="0" applyFont="1" applyBorder="1" applyAlignment="1">
      <alignment horizontal="right" vertical="center"/>
    </xf>
    <xf numFmtId="0" fontId="11" fillId="0" borderId="2" xfId="0" applyFont="1" applyBorder="1"/>
    <xf numFmtId="0" fontId="11" fillId="0" borderId="0" xfId="0" applyFont="1" applyAlignment="1">
      <alignment horizontal="right" vertical="center" wrapText="1"/>
    </xf>
    <xf numFmtId="0" fontId="17" fillId="0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22" fillId="0" borderId="3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right" vertical="center" wrapText="1"/>
    </xf>
    <xf numFmtId="0" fontId="22" fillId="0" borderId="26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0" xfId="0" applyBorder="1" applyAlignment="1">
      <alignment wrapText="1"/>
    </xf>
    <xf numFmtId="0" fontId="24" fillId="0" borderId="0" xfId="0" applyFont="1"/>
    <xf numFmtId="0" fontId="1" fillId="0" borderId="0" xfId="0" applyFont="1"/>
    <xf numFmtId="9" fontId="25" fillId="0" borderId="0" xfId="0" applyNumberFormat="1" applyFont="1"/>
    <xf numFmtId="0" fontId="26" fillId="0" borderId="0" xfId="0" applyFont="1" applyAlignment="1"/>
    <xf numFmtId="0" fontId="26" fillId="0" borderId="0" xfId="0" applyFont="1"/>
    <xf numFmtId="9" fontId="27" fillId="0" borderId="0" xfId="0" applyNumberFormat="1" applyFont="1"/>
    <xf numFmtId="9" fontId="27" fillId="0" borderId="0" xfId="0" applyNumberFormat="1" applyFont="1" applyAlignment="1"/>
    <xf numFmtId="10" fontId="27" fillId="0" borderId="0" xfId="0" applyNumberFormat="1" applyFont="1"/>
    <xf numFmtId="0" fontId="4" fillId="8" borderId="3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1" fillId="9" borderId="36" xfId="1" applyFont="1" applyFill="1" applyBorder="1" applyAlignment="1">
      <alignment horizontal="right" vertical="center" wrapText="1"/>
    </xf>
    <xf numFmtId="0" fontId="0" fillId="0" borderId="35" xfId="0" applyBorder="1"/>
    <xf numFmtId="0" fontId="11" fillId="2" borderId="36" xfId="1" applyFont="1" applyFill="1" applyBorder="1" applyAlignment="1">
      <alignment horizontal="right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5" xfId="0" applyFill="1" applyBorder="1"/>
    <xf numFmtId="0" fontId="11" fillId="2" borderId="37" xfId="1" applyFont="1" applyFill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/>
    </xf>
    <xf numFmtId="0" fontId="11" fillId="9" borderId="37" xfId="1" applyFont="1" applyFill="1" applyBorder="1" applyAlignment="1">
      <alignment horizontal="right" vertical="center" wrapText="1"/>
    </xf>
    <xf numFmtId="0" fontId="11" fillId="2" borderId="38" xfId="1" applyFont="1" applyFill="1" applyBorder="1" applyAlignment="1">
      <alignment horizontal="right" vertical="center" wrapText="1"/>
    </xf>
    <xf numFmtId="0" fontId="22" fillId="9" borderId="36" xfId="1" applyFont="1" applyFill="1" applyBorder="1" applyAlignment="1">
      <alignment horizontal="center" vertical="center" wrapText="1"/>
    </xf>
    <xf numFmtId="0" fontId="11" fillId="9" borderId="32" xfId="1" applyFont="1" applyFill="1" applyBorder="1" applyAlignment="1">
      <alignment horizontal="center" vertical="center" wrapText="1"/>
    </xf>
    <xf numFmtId="0" fontId="22" fillId="10" borderId="32" xfId="0" applyFont="1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/>
    </xf>
    <xf numFmtId="0" fontId="11" fillId="9" borderId="39" xfId="1" applyFont="1" applyFill="1" applyBorder="1" applyAlignment="1">
      <alignment horizontal="right" vertical="center" wrapText="1"/>
    </xf>
    <xf numFmtId="0" fontId="11" fillId="11" borderId="36" xfId="1" applyFont="1" applyFill="1" applyBorder="1" applyAlignment="1">
      <alignment horizontal="right" vertical="center" wrapText="1"/>
    </xf>
    <xf numFmtId="0" fontId="0" fillId="11" borderId="2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11" fillId="11" borderId="38" xfId="1" applyFont="1" applyFill="1" applyBorder="1" applyAlignment="1">
      <alignment horizontal="right" vertical="center" wrapText="1"/>
    </xf>
    <xf numFmtId="0" fontId="22" fillId="4" borderId="32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11" fillId="12" borderId="36" xfId="1" applyFont="1" applyFill="1" applyBorder="1" applyAlignment="1">
      <alignment horizontal="right" vertical="center" wrapText="1"/>
    </xf>
    <xf numFmtId="0" fontId="0" fillId="12" borderId="27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22" fillId="13" borderId="32" xfId="0" applyFont="1" applyFill="1" applyBorder="1" applyAlignment="1">
      <alignment horizontal="center" vertical="center" wrapText="1"/>
    </xf>
    <xf numFmtId="0" fontId="0" fillId="13" borderId="32" xfId="0" applyFill="1" applyBorder="1" applyAlignment="1">
      <alignment horizontal="center" vertical="center"/>
    </xf>
    <xf numFmtId="0" fontId="11" fillId="14" borderId="36" xfId="1" applyFont="1" applyFill="1" applyBorder="1" applyAlignment="1">
      <alignment horizontal="right" vertical="center" wrapText="1"/>
    </xf>
    <xf numFmtId="0" fontId="0" fillId="14" borderId="27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11" fillId="14" borderId="38" xfId="1" applyFont="1" applyFill="1" applyBorder="1" applyAlignment="1">
      <alignment horizontal="right" vertical="center" wrapText="1"/>
    </xf>
    <xf numFmtId="0" fontId="0" fillId="14" borderId="2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40" xfId="0" applyFill="1" applyBorder="1"/>
    <xf numFmtId="0" fontId="11" fillId="9" borderId="31" xfId="1" applyFont="1" applyFill="1" applyBorder="1" applyAlignment="1">
      <alignment horizontal="right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0" fillId="0" borderId="27" xfId="0" applyBorder="1"/>
    <xf numFmtId="0" fontId="22" fillId="7" borderId="42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11" fillId="9" borderId="43" xfId="1" applyFont="1" applyFill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0" fillId="0" borderId="29" xfId="0" applyBorder="1"/>
    <xf numFmtId="0" fontId="0" fillId="0" borderId="40" xfId="0" applyBorder="1"/>
    <xf numFmtId="0" fontId="28" fillId="15" borderId="44" xfId="2" applyFont="1" applyFill="1" applyBorder="1" applyAlignment="1">
      <alignment horizontal="center" vertical="center" wrapText="1"/>
    </xf>
    <xf numFmtId="0" fontId="29" fillId="15" borderId="44" xfId="2" applyNumberFormat="1" applyFont="1" applyFill="1" applyBorder="1" applyAlignment="1">
      <alignment horizontal="center" vertical="center" wrapText="1"/>
    </xf>
    <xf numFmtId="0" fontId="30" fillId="16" borderId="44" xfId="2" applyFont="1" applyFill="1" applyBorder="1" applyAlignment="1" applyProtection="1">
      <alignment horizontal="right" vertical="center" wrapText="1"/>
    </xf>
    <xf numFmtId="0" fontId="2" fillId="0" borderId="44" xfId="2" applyNumberFormat="1" applyFont="1" applyFill="1" applyBorder="1" applyAlignment="1">
      <alignment horizontal="center" vertical="center" wrapText="1"/>
    </xf>
    <xf numFmtId="0" fontId="30" fillId="17" borderId="44" xfId="2" applyFont="1" applyFill="1" applyBorder="1" applyAlignment="1" applyProtection="1">
      <alignment horizontal="right" vertical="center" wrapText="1"/>
    </xf>
    <xf numFmtId="0" fontId="30" fillId="18" borderId="44" xfId="2" applyFont="1" applyFill="1" applyBorder="1" applyAlignment="1" applyProtection="1">
      <alignment horizontal="right" vertical="center" wrapText="1"/>
    </xf>
    <xf numFmtId="0" fontId="30" fillId="19" borderId="44" xfId="2" applyFont="1" applyFill="1" applyBorder="1" applyAlignment="1" applyProtection="1">
      <alignment horizontal="right" vertical="center" wrapText="1"/>
    </xf>
    <xf numFmtId="0" fontId="30" fillId="20" borderId="44" xfId="2" applyFont="1" applyFill="1" applyBorder="1" applyAlignment="1" applyProtection="1">
      <alignment horizontal="right" vertical="center" wrapText="1"/>
    </xf>
    <xf numFmtId="0" fontId="30" fillId="21" borderId="44" xfId="2" applyFont="1" applyFill="1" applyBorder="1" applyAlignment="1" applyProtection="1">
      <alignment horizontal="right" vertical="center" wrapText="1"/>
    </xf>
    <xf numFmtId="0" fontId="13" fillId="0" borderId="2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/>
    </xf>
    <xf numFmtId="0" fontId="0" fillId="7" borderId="30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0" fillId="7" borderId="24" xfId="0" applyFill="1" applyBorder="1" applyAlignment="1">
      <alignment horizontal="left" vertical="center"/>
    </xf>
    <xf numFmtId="0" fontId="0" fillId="7" borderId="33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9" fontId="22" fillId="7" borderId="30" xfId="0" applyNumberFormat="1" applyFont="1" applyFill="1" applyBorder="1" applyAlignment="1">
      <alignment horizontal="left" vertical="center"/>
    </xf>
    <xf numFmtId="0" fontId="22" fillId="7" borderId="31" xfId="0" applyFont="1" applyFill="1" applyBorder="1" applyAlignment="1">
      <alignment horizontal="left" vertical="center"/>
    </xf>
    <xf numFmtId="0" fontId="22" fillId="7" borderId="34" xfId="0" applyFont="1" applyFill="1" applyBorder="1" applyAlignment="1">
      <alignment horizontal="left" vertical="center"/>
    </xf>
    <xf numFmtId="9" fontId="22" fillId="0" borderId="24" xfId="0" applyNumberFormat="1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3" fillId="7" borderId="30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0" fontId="0" fillId="0" borderId="3" xfId="0" applyBorder="1"/>
    <xf numFmtId="0" fontId="6" fillId="0" borderId="3" xfId="0" applyFont="1" applyFill="1" applyBorder="1" applyAlignment="1">
      <alignment horizontal="left" vertical="center"/>
    </xf>
    <xf numFmtId="0" fontId="5" fillId="0" borderId="3" xfId="0" applyNumberFormat="1" applyFont="1" applyBorder="1" applyAlignment="1">
      <alignment vertical="center"/>
    </xf>
  </cellXfs>
  <cellStyles count="3">
    <cellStyle name="Normal 2" xfId="1"/>
    <cellStyle name="Normal 2 2 2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2996</xdr:colOff>
      <xdr:row>34</xdr:row>
      <xdr:rowOff>8985</xdr:rowOff>
    </xdr:from>
    <xdr:to>
      <xdr:col>6</xdr:col>
      <xdr:colOff>655967</xdr:colOff>
      <xdr:row>34</xdr:row>
      <xdr:rowOff>17971</xdr:rowOff>
    </xdr:to>
    <xdr:cxnSp macro="">
      <xdr:nvCxnSpPr>
        <xdr:cNvPr id="2" name="直接连接符 4">
          <a:extLst>
            <a:ext uri="{FF2B5EF4-FFF2-40B4-BE49-F238E27FC236}">
              <a16:creationId xmlns:a16="http://schemas.microsoft.com/office/drawing/2014/main" xmlns="" id="{84596E55-D5A6-420D-9E56-F59BD2329C84}"/>
            </a:ext>
          </a:extLst>
        </xdr:cNvPr>
        <xdr:cNvCxnSpPr/>
      </xdr:nvCxnSpPr>
      <xdr:spPr>
        <a:xfrm>
          <a:off x="1539696" y="6917785"/>
          <a:ext cx="2773871" cy="8986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655967</xdr:colOff>
      <xdr:row>34</xdr:row>
      <xdr:rowOff>395377</xdr:rowOff>
    </xdr:from>
    <xdr:to>
      <xdr:col>6</xdr:col>
      <xdr:colOff>664953</xdr:colOff>
      <xdr:row>34</xdr:row>
      <xdr:rowOff>395377</xdr:rowOff>
    </xdr:to>
    <xdr:cxnSp macro="">
      <xdr:nvCxnSpPr>
        <xdr:cNvPr id="3" name="直接连接符 6">
          <a:extLst>
            <a:ext uri="{FF2B5EF4-FFF2-40B4-BE49-F238E27FC236}">
              <a16:creationId xmlns:a16="http://schemas.microsoft.com/office/drawing/2014/main" xmlns="" id="{4B4ABD46-E28F-460E-AB5E-4E164B74ABF8}"/>
            </a:ext>
          </a:extLst>
        </xdr:cNvPr>
        <xdr:cNvCxnSpPr/>
      </xdr:nvCxnSpPr>
      <xdr:spPr>
        <a:xfrm>
          <a:off x="1532267" y="7304177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664594</xdr:colOff>
      <xdr:row>36</xdr:row>
      <xdr:rowOff>8626</xdr:rowOff>
    </xdr:from>
    <xdr:to>
      <xdr:col>6</xdr:col>
      <xdr:colOff>673580</xdr:colOff>
      <xdr:row>36</xdr:row>
      <xdr:rowOff>8626</xdr:rowOff>
    </xdr:to>
    <xdr:cxnSp macro="">
      <xdr:nvCxnSpPr>
        <xdr:cNvPr id="4" name="直接连接符 7">
          <a:extLst>
            <a:ext uri="{FF2B5EF4-FFF2-40B4-BE49-F238E27FC236}">
              <a16:creationId xmlns:a16="http://schemas.microsoft.com/office/drawing/2014/main" xmlns="" id="{708DDEC6-9EC2-464D-A4BF-3B7577CE3001}"/>
            </a:ext>
          </a:extLst>
        </xdr:cNvPr>
        <xdr:cNvCxnSpPr/>
      </xdr:nvCxnSpPr>
      <xdr:spPr>
        <a:xfrm>
          <a:off x="1540894" y="7793726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664235</xdr:colOff>
      <xdr:row>36</xdr:row>
      <xdr:rowOff>403644</xdr:rowOff>
    </xdr:from>
    <xdr:to>
      <xdr:col>6</xdr:col>
      <xdr:colOff>673221</xdr:colOff>
      <xdr:row>36</xdr:row>
      <xdr:rowOff>403644</xdr:rowOff>
    </xdr:to>
    <xdr:cxnSp macro="">
      <xdr:nvCxnSpPr>
        <xdr:cNvPr id="5" name="直接连接符 8">
          <a:extLst>
            <a:ext uri="{FF2B5EF4-FFF2-40B4-BE49-F238E27FC236}">
              <a16:creationId xmlns:a16="http://schemas.microsoft.com/office/drawing/2014/main" xmlns="" id="{3CE8A708-4275-4112-AA46-40E4E4DE931A}"/>
            </a:ext>
          </a:extLst>
        </xdr:cNvPr>
        <xdr:cNvCxnSpPr/>
      </xdr:nvCxnSpPr>
      <xdr:spPr>
        <a:xfrm>
          <a:off x="1540535" y="8188744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2996</xdr:colOff>
      <xdr:row>34</xdr:row>
      <xdr:rowOff>8985</xdr:rowOff>
    </xdr:from>
    <xdr:to>
      <xdr:col>6</xdr:col>
      <xdr:colOff>655967</xdr:colOff>
      <xdr:row>34</xdr:row>
      <xdr:rowOff>17971</xdr:rowOff>
    </xdr:to>
    <xdr:cxnSp macro="">
      <xdr:nvCxnSpPr>
        <xdr:cNvPr id="2" name="直接连接符 4">
          <a:extLst>
            <a:ext uri="{FF2B5EF4-FFF2-40B4-BE49-F238E27FC236}">
              <a16:creationId xmlns:a16="http://schemas.microsoft.com/office/drawing/2014/main" xmlns="" id="{84596E55-D5A6-420D-9E56-F59BD2329C84}"/>
            </a:ext>
          </a:extLst>
        </xdr:cNvPr>
        <xdr:cNvCxnSpPr/>
      </xdr:nvCxnSpPr>
      <xdr:spPr>
        <a:xfrm>
          <a:off x="1539696" y="6917785"/>
          <a:ext cx="2773871" cy="8986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655967</xdr:colOff>
      <xdr:row>34</xdr:row>
      <xdr:rowOff>395377</xdr:rowOff>
    </xdr:from>
    <xdr:to>
      <xdr:col>6</xdr:col>
      <xdr:colOff>664953</xdr:colOff>
      <xdr:row>34</xdr:row>
      <xdr:rowOff>395377</xdr:rowOff>
    </xdr:to>
    <xdr:cxnSp macro="">
      <xdr:nvCxnSpPr>
        <xdr:cNvPr id="3" name="直接连接符 6">
          <a:extLst>
            <a:ext uri="{FF2B5EF4-FFF2-40B4-BE49-F238E27FC236}">
              <a16:creationId xmlns:a16="http://schemas.microsoft.com/office/drawing/2014/main" xmlns="" id="{4B4ABD46-E28F-460E-AB5E-4E164B74ABF8}"/>
            </a:ext>
          </a:extLst>
        </xdr:cNvPr>
        <xdr:cNvCxnSpPr/>
      </xdr:nvCxnSpPr>
      <xdr:spPr>
        <a:xfrm>
          <a:off x="1532267" y="7304177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664594</xdr:colOff>
      <xdr:row>36</xdr:row>
      <xdr:rowOff>8626</xdr:rowOff>
    </xdr:from>
    <xdr:to>
      <xdr:col>6</xdr:col>
      <xdr:colOff>673580</xdr:colOff>
      <xdr:row>36</xdr:row>
      <xdr:rowOff>8626</xdr:rowOff>
    </xdr:to>
    <xdr:cxnSp macro="">
      <xdr:nvCxnSpPr>
        <xdr:cNvPr id="4" name="直接连接符 7">
          <a:extLst>
            <a:ext uri="{FF2B5EF4-FFF2-40B4-BE49-F238E27FC236}">
              <a16:creationId xmlns:a16="http://schemas.microsoft.com/office/drawing/2014/main" xmlns="" id="{708DDEC6-9EC2-464D-A4BF-3B7577CE3001}"/>
            </a:ext>
          </a:extLst>
        </xdr:cNvPr>
        <xdr:cNvCxnSpPr/>
      </xdr:nvCxnSpPr>
      <xdr:spPr>
        <a:xfrm>
          <a:off x="1540894" y="7793726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664235</xdr:colOff>
      <xdr:row>36</xdr:row>
      <xdr:rowOff>403644</xdr:rowOff>
    </xdr:from>
    <xdr:to>
      <xdr:col>6</xdr:col>
      <xdr:colOff>673221</xdr:colOff>
      <xdr:row>36</xdr:row>
      <xdr:rowOff>403644</xdr:rowOff>
    </xdr:to>
    <xdr:cxnSp macro="">
      <xdr:nvCxnSpPr>
        <xdr:cNvPr id="5" name="直接连接符 8">
          <a:extLst>
            <a:ext uri="{FF2B5EF4-FFF2-40B4-BE49-F238E27FC236}">
              <a16:creationId xmlns:a16="http://schemas.microsoft.com/office/drawing/2014/main" xmlns="" id="{3CE8A708-4275-4112-AA46-40E4E4DE931A}"/>
            </a:ext>
          </a:extLst>
        </xdr:cNvPr>
        <xdr:cNvCxnSpPr/>
      </xdr:nvCxnSpPr>
      <xdr:spPr>
        <a:xfrm>
          <a:off x="1540535" y="8188744"/>
          <a:ext cx="2790286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D1"/>
  <sheetViews>
    <sheetView workbookViewId="0">
      <selection activeCell="A2" sqref="A2"/>
    </sheetView>
  </sheetViews>
  <sheetFormatPr baseColWidth="10" defaultRowHeight="15" x14ac:dyDescent="0.2"/>
  <sheetData>
    <row r="1" spans="1:4" x14ac:dyDescent="0.2">
      <c r="A1" t="s">
        <v>12</v>
      </c>
      <c r="B1" t="s">
        <v>15</v>
      </c>
      <c r="C1" t="s">
        <v>13</v>
      </c>
      <c r="D1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E17"/>
  <sheetViews>
    <sheetView workbookViewId="0">
      <selection activeCell="C17" sqref="C17"/>
    </sheetView>
  </sheetViews>
  <sheetFormatPr baseColWidth="10" defaultRowHeight="15" x14ac:dyDescent="0.2"/>
  <cols>
    <col min="1" max="2" width="21.83203125" customWidth="1"/>
    <col min="3" max="3" width="16" customWidth="1"/>
  </cols>
  <sheetData>
    <row r="1" spans="1:5" x14ac:dyDescent="0.2">
      <c r="A1" t="s">
        <v>0</v>
      </c>
      <c r="D1" t="s">
        <v>4</v>
      </c>
    </row>
    <row r="3" spans="1:5" x14ac:dyDescent="0.2">
      <c r="A3" t="s">
        <v>1</v>
      </c>
    </row>
    <row r="4" spans="1:5" x14ac:dyDescent="0.2">
      <c r="A4" t="s">
        <v>2</v>
      </c>
      <c r="B4" t="s">
        <v>10</v>
      </c>
      <c r="C4" t="s">
        <v>3</v>
      </c>
      <c r="D4" t="s">
        <v>5</v>
      </c>
      <c r="E4" t="s">
        <v>11</v>
      </c>
    </row>
    <row r="5" spans="1:5" x14ac:dyDescent="0.2">
      <c r="B5" t="s">
        <v>16</v>
      </c>
      <c r="C5" t="s">
        <v>17</v>
      </c>
      <c r="E5" t="s">
        <v>18</v>
      </c>
    </row>
    <row r="6" spans="1:5" x14ac:dyDescent="0.2">
      <c r="B6" t="s">
        <v>19</v>
      </c>
      <c r="C6" t="s">
        <v>20</v>
      </c>
      <c r="E6" t="s">
        <v>21</v>
      </c>
    </row>
    <row r="7" spans="1:5" x14ac:dyDescent="0.2">
      <c r="B7" t="s">
        <v>23</v>
      </c>
      <c r="C7" t="s">
        <v>24</v>
      </c>
      <c r="E7" t="s">
        <v>25</v>
      </c>
    </row>
    <row r="8" spans="1:5" x14ac:dyDescent="0.2">
      <c r="B8" t="s">
        <v>27</v>
      </c>
      <c r="C8" t="s">
        <v>28</v>
      </c>
      <c r="E8" t="s">
        <v>26</v>
      </c>
    </row>
    <row r="9" spans="1:5" x14ac:dyDescent="0.2">
      <c r="B9" t="s">
        <v>29</v>
      </c>
      <c r="C9" t="s">
        <v>30</v>
      </c>
      <c r="E9" t="s">
        <v>31</v>
      </c>
    </row>
    <row r="10" spans="1:5" x14ac:dyDescent="0.2">
      <c r="B10" t="s">
        <v>33</v>
      </c>
      <c r="C10" t="s">
        <v>34</v>
      </c>
      <c r="E10" t="s">
        <v>35</v>
      </c>
    </row>
    <row r="11" spans="1:5" x14ac:dyDescent="0.2">
      <c r="B11" t="s">
        <v>36</v>
      </c>
      <c r="C11" t="s">
        <v>37</v>
      </c>
      <c r="E11" t="s">
        <v>38</v>
      </c>
    </row>
    <row r="12" spans="1:5" x14ac:dyDescent="0.2">
      <c r="B12" t="s">
        <v>39</v>
      </c>
      <c r="C12" t="s">
        <v>40</v>
      </c>
      <c r="E12" t="s">
        <v>41</v>
      </c>
    </row>
    <row r="14" spans="1:5" x14ac:dyDescent="0.2">
      <c r="A14" t="s">
        <v>42</v>
      </c>
    </row>
    <row r="15" spans="1:5" x14ac:dyDescent="0.2">
      <c r="B15" t="s">
        <v>44</v>
      </c>
      <c r="C15" t="s">
        <v>43</v>
      </c>
    </row>
    <row r="16" spans="1:5" x14ac:dyDescent="0.2">
      <c r="B16" t="s">
        <v>45</v>
      </c>
      <c r="C16" t="s">
        <v>46</v>
      </c>
    </row>
    <row r="17" spans="2:2" x14ac:dyDescent="0.2">
      <c r="B17" t="s">
        <v>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D45"/>
  <sheetViews>
    <sheetView tabSelected="1" workbookViewId="0">
      <selection activeCell="G41" sqref="G41"/>
    </sheetView>
  </sheetViews>
  <sheetFormatPr baseColWidth="10" defaultRowHeight="15" x14ac:dyDescent="0.2"/>
  <cols>
    <col min="1" max="1" width="15.33203125" customWidth="1"/>
    <col min="2" max="2" width="53.5" customWidth="1"/>
    <col min="4" max="4" width="20.1640625" bestFit="1" customWidth="1"/>
  </cols>
  <sheetData>
    <row r="1" spans="1:4" x14ac:dyDescent="0.2">
      <c r="A1" t="s">
        <v>73</v>
      </c>
    </row>
    <row r="2" spans="1:4" ht="19" x14ac:dyDescent="0.3">
      <c r="B2" s="87" t="s">
        <v>74</v>
      </c>
      <c r="C2" s="88">
        <v>0.15</v>
      </c>
    </row>
    <row r="3" spans="1:4" ht="19" x14ac:dyDescent="0.3">
      <c r="B3" s="87" t="s">
        <v>54</v>
      </c>
      <c r="C3" s="88">
        <v>0.15</v>
      </c>
    </row>
    <row r="4" spans="1:4" ht="19" x14ac:dyDescent="0.3">
      <c r="B4" s="87" t="s">
        <v>22</v>
      </c>
      <c r="C4" s="88">
        <v>0.2</v>
      </c>
    </row>
    <row r="5" spans="1:4" ht="19" x14ac:dyDescent="0.3">
      <c r="B5" s="87" t="s">
        <v>75</v>
      </c>
      <c r="C5" s="88">
        <v>0.1</v>
      </c>
    </row>
    <row r="6" spans="1:4" ht="19" x14ac:dyDescent="0.3">
      <c r="B6" s="87" t="s">
        <v>76</v>
      </c>
      <c r="C6" s="88">
        <v>0.1</v>
      </c>
    </row>
    <row r="7" spans="1:4" ht="19" x14ac:dyDescent="0.3">
      <c r="B7" s="87" t="s">
        <v>32</v>
      </c>
      <c r="C7" s="88">
        <v>0.1</v>
      </c>
    </row>
    <row r="8" spans="1:4" ht="19" x14ac:dyDescent="0.3">
      <c r="B8" s="87" t="s">
        <v>56</v>
      </c>
      <c r="C8" s="88">
        <v>0.1</v>
      </c>
    </row>
    <row r="9" spans="1:4" ht="19" x14ac:dyDescent="0.3">
      <c r="B9" s="87" t="s">
        <v>58</v>
      </c>
      <c r="C9" s="88">
        <v>0.1</v>
      </c>
    </row>
    <row r="10" spans="1:4" ht="19" x14ac:dyDescent="0.3">
      <c r="B10" s="87" t="s">
        <v>77</v>
      </c>
      <c r="C10" s="88">
        <v>1</v>
      </c>
    </row>
    <row r="13" spans="1:4" ht="22" x14ac:dyDescent="0.35">
      <c r="A13" s="54" t="s">
        <v>78</v>
      </c>
      <c r="B13" s="55" t="s">
        <v>79</v>
      </c>
      <c r="C13" s="55" t="s">
        <v>80</v>
      </c>
      <c r="D13" s="55" t="s">
        <v>81</v>
      </c>
    </row>
    <row r="14" spans="1:4" ht="19" x14ac:dyDescent="0.3">
      <c r="B14" s="83" t="s">
        <v>82</v>
      </c>
      <c r="C14" s="84"/>
      <c r="D14" s="56" t="s">
        <v>280</v>
      </c>
    </row>
    <row r="15" spans="1:4" ht="19" x14ac:dyDescent="0.3">
      <c r="B15" s="85">
        <f>SUM(C16:C20)</f>
        <v>0.2</v>
      </c>
      <c r="C15" s="86"/>
      <c r="D15" s="56"/>
    </row>
    <row r="16" spans="1:4" ht="19" x14ac:dyDescent="0.3">
      <c r="B16" s="87" t="s">
        <v>83</v>
      </c>
      <c r="C16" s="88">
        <v>0.02</v>
      </c>
      <c r="D16" s="206">
        <f>C16/B15</f>
        <v>9.9999999999999992E-2</v>
      </c>
    </row>
    <row r="17" spans="2:4" ht="19" x14ac:dyDescent="0.3">
      <c r="B17" s="87" t="s">
        <v>84</v>
      </c>
      <c r="C17" s="88">
        <v>0.02</v>
      </c>
      <c r="D17" s="206">
        <f>C17/B15</f>
        <v>9.9999999999999992E-2</v>
      </c>
    </row>
    <row r="18" spans="2:4" ht="19" x14ac:dyDescent="0.3">
      <c r="B18" s="87" t="s">
        <v>85</v>
      </c>
      <c r="C18" s="88">
        <v>0.02</v>
      </c>
      <c r="D18" s="206">
        <f>C18/B15</f>
        <v>9.9999999999999992E-2</v>
      </c>
    </row>
    <row r="19" spans="2:4" ht="19" x14ac:dyDescent="0.3">
      <c r="B19" s="86" t="s">
        <v>86</v>
      </c>
      <c r="C19" s="89">
        <v>0.04</v>
      </c>
      <c r="D19" s="206">
        <f>C19/B15</f>
        <v>0.19999999999999998</v>
      </c>
    </row>
    <row r="20" spans="2:4" ht="19" x14ac:dyDescent="0.3">
      <c r="B20" s="87" t="s">
        <v>136</v>
      </c>
      <c r="C20" s="88">
        <v>0.1</v>
      </c>
      <c r="D20" s="206">
        <f>C20/B15</f>
        <v>0.5</v>
      </c>
    </row>
    <row r="21" spans="2:4" ht="19" x14ac:dyDescent="0.3">
      <c r="B21" s="83" t="s">
        <v>48</v>
      </c>
      <c r="C21" s="84"/>
    </row>
    <row r="22" spans="2:4" ht="15" customHeight="1" x14ac:dyDescent="0.3">
      <c r="B22" s="85">
        <f>SUM(C23:C28)</f>
        <v>0.1</v>
      </c>
      <c r="C22" s="86"/>
    </row>
    <row r="23" spans="2:4" ht="19" x14ac:dyDescent="0.3">
      <c r="B23" s="86" t="s">
        <v>86</v>
      </c>
      <c r="C23" s="89">
        <v>0.02</v>
      </c>
      <c r="D23" s="207">
        <f>C23/B22</f>
        <v>0.19999999999999998</v>
      </c>
    </row>
    <row r="24" spans="2:4" ht="19" x14ac:dyDescent="0.3">
      <c r="B24" s="87" t="s">
        <v>87</v>
      </c>
      <c r="C24" s="90">
        <v>1.4999999999999999E-2</v>
      </c>
      <c r="D24" s="207">
        <f>C24/B22</f>
        <v>0.15</v>
      </c>
    </row>
    <row r="25" spans="2:4" ht="19" x14ac:dyDescent="0.3">
      <c r="B25" s="87" t="s">
        <v>88</v>
      </c>
      <c r="C25" s="90">
        <v>1.4999999999999999E-2</v>
      </c>
      <c r="D25" s="207">
        <f>C25/B22</f>
        <v>0.15</v>
      </c>
    </row>
    <row r="26" spans="2:4" ht="19" x14ac:dyDescent="0.3">
      <c r="B26" s="87" t="s">
        <v>137</v>
      </c>
      <c r="C26" s="90">
        <v>1.4999999999999999E-2</v>
      </c>
      <c r="D26" s="207">
        <f>C26/B22</f>
        <v>0.15</v>
      </c>
    </row>
    <row r="27" spans="2:4" ht="19" x14ac:dyDescent="0.3">
      <c r="B27" s="87" t="s">
        <v>89</v>
      </c>
      <c r="C27" s="90">
        <v>1.4999999999999999E-2</v>
      </c>
      <c r="D27" s="207">
        <f>C27/B22</f>
        <v>0.15</v>
      </c>
    </row>
    <row r="28" spans="2:4" ht="19" x14ac:dyDescent="0.3">
      <c r="B28" s="87" t="s">
        <v>90</v>
      </c>
      <c r="C28" s="88">
        <v>0.02</v>
      </c>
      <c r="D28" s="207">
        <f>C28/B22</f>
        <v>0.19999999999999998</v>
      </c>
    </row>
    <row r="29" spans="2:4" ht="19" x14ac:dyDescent="0.3">
      <c r="B29" s="83" t="s">
        <v>91</v>
      </c>
      <c r="C29" s="84"/>
    </row>
    <row r="30" spans="2:4" ht="15" customHeight="1" x14ac:dyDescent="0.3">
      <c r="B30" s="85">
        <f>SUM(C31:C38)</f>
        <v>0.39999999999999997</v>
      </c>
      <c r="C30" s="86"/>
    </row>
    <row r="31" spans="2:4" ht="19" x14ac:dyDescent="0.3">
      <c r="B31" s="86" t="s">
        <v>92</v>
      </c>
      <c r="C31" s="89">
        <v>0.04</v>
      </c>
      <c r="D31" s="207">
        <f>C31/B30</f>
        <v>0.1</v>
      </c>
    </row>
    <row r="32" spans="2:4" ht="19" x14ac:dyDescent="0.3">
      <c r="B32" s="87" t="s">
        <v>93</v>
      </c>
      <c r="C32" s="88">
        <v>0.04</v>
      </c>
      <c r="D32" s="207">
        <f>C32/B30</f>
        <v>0.1</v>
      </c>
    </row>
    <row r="33" spans="2:4" ht="19" x14ac:dyDescent="0.3">
      <c r="B33" s="87" t="s">
        <v>138</v>
      </c>
      <c r="C33" s="88">
        <v>0.04</v>
      </c>
      <c r="D33" s="207">
        <f>C33/B30</f>
        <v>0.1</v>
      </c>
    </row>
    <row r="34" spans="2:4" ht="19" x14ac:dyDescent="0.3">
      <c r="B34" s="87" t="s">
        <v>139</v>
      </c>
      <c r="C34" s="88">
        <v>0.04</v>
      </c>
      <c r="D34" s="207">
        <f>C34/B30</f>
        <v>0.1</v>
      </c>
    </row>
    <row r="35" spans="2:4" ht="19" x14ac:dyDescent="0.3">
      <c r="B35" s="87" t="s">
        <v>94</v>
      </c>
      <c r="C35" s="88">
        <v>0.04</v>
      </c>
      <c r="D35" s="207">
        <f>C35/B30</f>
        <v>0.1</v>
      </c>
    </row>
    <row r="36" spans="2:4" ht="19" x14ac:dyDescent="0.3">
      <c r="B36" s="87" t="s">
        <v>95</v>
      </c>
      <c r="C36" s="88">
        <v>0.04</v>
      </c>
      <c r="D36" s="207">
        <f>C36/B30</f>
        <v>0.1</v>
      </c>
    </row>
    <row r="37" spans="2:4" ht="19" x14ac:dyDescent="0.3">
      <c r="B37" s="87" t="s">
        <v>140</v>
      </c>
      <c r="C37" s="88">
        <v>0.12</v>
      </c>
      <c r="D37" s="207">
        <f>C37/B30</f>
        <v>0.3</v>
      </c>
    </row>
    <row r="38" spans="2:4" ht="19" x14ac:dyDescent="0.3">
      <c r="B38" s="87" t="s">
        <v>96</v>
      </c>
      <c r="C38" s="88">
        <v>0.04</v>
      </c>
      <c r="D38" s="207">
        <f>C38/B30</f>
        <v>0.1</v>
      </c>
    </row>
    <row r="39" spans="2:4" ht="19" x14ac:dyDescent="0.3">
      <c r="B39" s="83" t="s">
        <v>50</v>
      </c>
      <c r="C39" s="84"/>
    </row>
    <row r="40" spans="2:4" ht="15" customHeight="1" x14ac:dyDescent="0.3">
      <c r="B40" s="85">
        <f>SUM(C41:C44)</f>
        <v>0.3</v>
      </c>
      <c r="C40" s="86"/>
    </row>
    <row r="41" spans="2:4" ht="19" x14ac:dyDescent="0.3">
      <c r="B41" s="86" t="s">
        <v>141</v>
      </c>
      <c r="C41" s="89">
        <v>0.08</v>
      </c>
      <c r="D41" s="206">
        <f>C41/B40</f>
        <v>0.26666666666666666</v>
      </c>
    </row>
    <row r="42" spans="2:4" ht="19" x14ac:dyDescent="0.3">
      <c r="B42" s="87" t="s">
        <v>97</v>
      </c>
      <c r="C42" s="88">
        <v>0.08</v>
      </c>
      <c r="D42" s="206">
        <f>C42/B40</f>
        <v>0.26666666666666666</v>
      </c>
    </row>
    <row r="43" spans="2:4" ht="19" x14ac:dyDescent="0.3">
      <c r="B43" s="87" t="s">
        <v>142</v>
      </c>
      <c r="C43" s="88">
        <v>0.08</v>
      </c>
      <c r="D43" s="206">
        <f>C43/B40</f>
        <v>0.26666666666666666</v>
      </c>
    </row>
    <row r="44" spans="2:4" ht="19" x14ac:dyDescent="0.3">
      <c r="B44" s="87" t="s">
        <v>143</v>
      </c>
      <c r="C44" s="88">
        <v>0.06</v>
      </c>
      <c r="D44" s="206">
        <f>C44/B40</f>
        <v>0.2</v>
      </c>
    </row>
    <row r="45" spans="2:4" ht="19" x14ac:dyDescent="0.3">
      <c r="B45" s="83" t="s">
        <v>77</v>
      </c>
      <c r="C45" s="88">
        <f>SUM(C16:C44)</f>
        <v>0.99999999999999978</v>
      </c>
      <c r="D45" s="5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 enableFormatConditionsCalculation="0"/>
  <dimension ref="A1:J147"/>
  <sheetViews>
    <sheetView topLeftCell="A70" zoomScale="106" zoomScaleNormal="106" zoomScaleSheetLayoutView="196" zoomScalePageLayoutView="106" workbookViewId="0">
      <selection activeCell="H109" sqref="H109"/>
    </sheetView>
  </sheetViews>
  <sheetFormatPr baseColWidth="10" defaultColWidth="8.83203125" defaultRowHeight="15" x14ac:dyDescent="0.2"/>
  <cols>
    <col min="1" max="1" width="2.6640625" customWidth="1"/>
    <col min="3" max="3" width="8.6640625" customWidth="1"/>
    <col min="4" max="4" width="10.1640625" customWidth="1"/>
    <col min="8" max="8" width="8.1640625" customWidth="1"/>
    <col min="9" max="9" width="9.5" customWidth="1"/>
    <col min="10" max="10" width="2.6640625" customWidth="1"/>
    <col min="16" max="17" width="9" customWidth="1"/>
    <col min="18" max="18" width="4.83203125" customWidth="1"/>
  </cols>
  <sheetData>
    <row r="1" spans="1:10" x14ac:dyDescent="0.2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x14ac:dyDescent="0.2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4.25" customHeight="1" x14ac:dyDescent="0.2">
      <c r="A9" s="183" t="s">
        <v>62</v>
      </c>
      <c r="B9" s="183"/>
      <c r="C9" s="183"/>
      <c r="D9" s="183"/>
      <c r="E9" s="183"/>
      <c r="F9" s="183"/>
      <c r="G9" s="183"/>
      <c r="H9" s="183"/>
      <c r="I9" s="183"/>
      <c r="J9" s="183"/>
    </row>
    <row r="10" spans="1:10" x14ac:dyDescent="0.2">
      <c r="A10" s="183"/>
      <c r="B10" s="183"/>
      <c r="C10" s="183"/>
      <c r="D10" s="183"/>
      <c r="E10" s="183"/>
      <c r="F10" s="183"/>
      <c r="G10" s="183"/>
      <c r="H10" s="183"/>
      <c r="I10" s="183"/>
      <c r="J10" s="183"/>
    </row>
    <row r="11" spans="1:10" x14ac:dyDescent="0.2">
      <c r="A11" s="183"/>
      <c r="B11" s="183"/>
      <c r="C11" s="183"/>
      <c r="D11" s="183"/>
      <c r="E11" s="183"/>
      <c r="F11" s="183"/>
      <c r="G11" s="183"/>
      <c r="H11" s="183"/>
      <c r="I11" s="183"/>
      <c r="J11" s="183"/>
    </row>
    <row r="12" spans="1:10" ht="9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hidden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4.5" customHeight="1" x14ac:dyDescent="0.2">
      <c r="A14" s="18"/>
      <c r="B14" s="184" t="s">
        <v>63</v>
      </c>
      <c r="C14" s="184"/>
      <c r="D14" s="184"/>
      <c r="E14" s="184"/>
      <c r="F14" s="184"/>
      <c r="G14" s="184"/>
      <c r="H14" s="184"/>
      <c r="I14" s="184"/>
      <c r="J14" s="18"/>
    </row>
    <row r="15" spans="1:10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35" x14ac:dyDescent="0.35">
      <c r="A17" s="185" t="s">
        <v>147</v>
      </c>
      <c r="B17" s="186"/>
      <c r="C17" s="186"/>
      <c r="D17" s="186"/>
      <c r="E17" s="186"/>
      <c r="F17" s="186"/>
      <c r="G17" s="186"/>
      <c r="H17" s="186"/>
      <c r="I17" s="186"/>
      <c r="J17" s="186"/>
    </row>
    <row r="18" spans="1:10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ht="21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</row>
    <row r="21" spans="1:10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 spans="1:10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ht="26" x14ac:dyDescent="0.2">
      <c r="A34" s="27"/>
      <c r="B34" s="24"/>
      <c r="C34" s="24"/>
      <c r="D34" s="181" t="s">
        <v>9</v>
      </c>
      <c r="E34" s="181"/>
      <c r="F34" s="189">
        <f ca="1">TODAY()</f>
        <v>42781</v>
      </c>
      <c r="G34" s="189"/>
      <c r="H34" s="24"/>
      <c r="I34" s="24"/>
      <c r="J34" s="24"/>
    </row>
    <row r="35" spans="1:10" ht="32" customHeight="1" x14ac:dyDescent="0.2">
      <c r="A35" s="27"/>
      <c r="B35" s="27"/>
      <c r="C35" s="27"/>
      <c r="D35" s="181" t="s">
        <v>6</v>
      </c>
      <c r="E35" s="181"/>
      <c r="F35" s="182" t="str">
        <f ca="1">INDIRECT("访谈内容!c3")</f>
        <v>李代表</v>
      </c>
      <c r="G35" s="182"/>
      <c r="H35" s="27"/>
      <c r="I35" s="27"/>
      <c r="J35" s="27"/>
    </row>
    <row r="36" spans="1:10" ht="37.5" customHeight="1" x14ac:dyDescent="0.2">
      <c r="A36" s="27"/>
      <c r="B36" s="27"/>
      <c r="C36" s="27"/>
      <c r="D36" s="181" t="s">
        <v>7</v>
      </c>
      <c r="E36" s="181"/>
      <c r="F36" s="182" t="str">
        <f ca="1">INDIRECT("访谈内容!c5")</f>
        <v>肿瘤</v>
      </c>
      <c r="G36" s="182"/>
      <c r="H36" s="27"/>
      <c r="I36" s="27"/>
      <c r="J36" s="27"/>
    </row>
    <row r="37" spans="1:10" ht="32" customHeight="1" x14ac:dyDescent="0.2">
      <c r="A37" s="27"/>
      <c r="B37" s="27"/>
      <c r="C37" s="27"/>
      <c r="D37" s="181" t="s">
        <v>8</v>
      </c>
      <c r="E37" s="181"/>
      <c r="F37" s="182" t="str">
        <f ca="1">INDIRECT("访谈内容!c4")</f>
        <v>onc1860</v>
      </c>
      <c r="G37" s="182"/>
      <c r="H37" s="27"/>
      <c r="I37" s="27"/>
      <c r="J37" s="27"/>
    </row>
    <row r="38" spans="1:10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2">
      <c r="A47" s="18"/>
      <c r="B47" s="18"/>
      <c r="C47" s="18"/>
      <c r="D47" s="18"/>
      <c r="E47" s="18"/>
      <c r="F47" s="18"/>
      <c r="G47" s="18"/>
      <c r="H47" s="18"/>
      <c r="I47" s="26"/>
      <c r="J47" s="18"/>
    </row>
    <row r="48" spans="1:10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50" spans="2:9" x14ac:dyDescent="0.2">
      <c r="B50" s="14" t="s">
        <v>64</v>
      </c>
      <c r="C50" s="14" t="str">
        <f ca="1">F35</f>
        <v>李代表</v>
      </c>
      <c r="D50" s="30"/>
      <c r="E50" s="30"/>
    </row>
    <row r="51" spans="2:9" x14ac:dyDescent="0.2">
      <c r="B51" s="14" t="s">
        <v>65</v>
      </c>
      <c r="C51" s="14" t="str">
        <f ca="1">F37</f>
        <v>onc1860</v>
      </c>
      <c r="D51" s="14"/>
      <c r="E51" s="30"/>
    </row>
    <row r="52" spans="2:9" x14ac:dyDescent="0.2">
      <c r="B52" s="14" t="s">
        <v>148</v>
      </c>
      <c r="C52" s="174">
        <f ca="1">INDIRECT("拜访记录!C5")</f>
        <v>42815</v>
      </c>
      <c r="D52" s="174"/>
      <c r="E52" s="14"/>
    </row>
    <row r="53" spans="2:9" ht="9.75" customHeight="1" x14ac:dyDescent="0.2"/>
    <row r="54" spans="2:9" x14ac:dyDescent="0.2">
      <c r="B54" s="175"/>
      <c r="C54" s="175"/>
      <c r="D54" s="175"/>
      <c r="E54" s="175"/>
      <c r="F54" s="175"/>
      <c r="G54" s="175"/>
      <c r="H54" s="175"/>
      <c r="I54" s="175"/>
    </row>
    <row r="55" spans="2:9" ht="76" customHeight="1" x14ac:dyDescent="0.2"/>
    <row r="56" spans="2:9" ht="28" customHeight="1" x14ac:dyDescent="0.2">
      <c r="B56" s="5" t="s">
        <v>72</v>
      </c>
      <c r="C56" s="1"/>
      <c r="D56" s="1"/>
      <c r="E56" s="1"/>
      <c r="F56" s="1"/>
      <c r="G56" s="1"/>
      <c r="H56" s="1" t="s">
        <v>66</v>
      </c>
      <c r="I56" s="31">
        <f ca="1">E57*INDIRECT("权重!C2")+E58*INDIRECT("权重!C3") + E59 * INDIRECT("权重!C4") + E60 * INDIRECT("权重!C6") + I57 * INDIRECT("权重!C5") + I58 *INDIRECT("权重!C7") + I59 *INDIRECT("权重!C8") +I60 * INDIRECT("权重!C9")</f>
        <v>1.5499999999999998</v>
      </c>
    </row>
    <row r="57" spans="2:9" ht="20" customHeight="1" x14ac:dyDescent="0.2">
      <c r="B57" s="4" t="s">
        <v>149</v>
      </c>
      <c r="C57" s="4"/>
      <c r="D57" s="4"/>
      <c r="E57" s="32">
        <f ca="1">INDIRECT("访谈内容!N9")</f>
        <v>1</v>
      </c>
      <c r="F57" s="4" t="s">
        <v>150</v>
      </c>
      <c r="G57" s="4"/>
      <c r="H57" s="4"/>
      <c r="I57" s="16">
        <f ca="1">INDIRECT("访谈内容!N20")</f>
        <v>2</v>
      </c>
    </row>
    <row r="58" spans="2:9" ht="20" customHeight="1" x14ac:dyDescent="0.2">
      <c r="B58" s="29" t="s">
        <v>151</v>
      </c>
      <c r="C58" s="29"/>
      <c r="D58" s="29"/>
      <c r="E58" s="33">
        <f ca="1">INDIRECT("访谈内容!N12")</f>
        <v>2</v>
      </c>
      <c r="F58" s="29" t="s">
        <v>152</v>
      </c>
      <c r="G58" s="29"/>
      <c r="H58" s="29"/>
      <c r="I58" s="2">
        <f ca="1">INDIRECT("访谈内容!N25")</f>
        <v>2</v>
      </c>
    </row>
    <row r="59" spans="2:9" ht="20" customHeight="1" x14ac:dyDescent="0.2">
      <c r="B59" s="4" t="s">
        <v>153</v>
      </c>
      <c r="C59" s="4"/>
      <c r="D59" s="4"/>
      <c r="E59" s="32">
        <f ca="1">INDIRECT("访谈内容!N14")</f>
        <v>1</v>
      </c>
      <c r="F59" s="4" t="s">
        <v>154</v>
      </c>
      <c r="G59" s="4"/>
      <c r="H59" s="4"/>
      <c r="I59" s="16">
        <f ca="1">INDIRECT("访谈内容!N32")</f>
        <v>2</v>
      </c>
    </row>
    <row r="60" spans="2:9" ht="20" customHeight="1" x14ac:dyDescent="0.2">
      <c r="B60" s="3" t="s">
        <v>155</v>
      </c>
      <c r="C60" s="3"/>
      <c r="D60" s="3"/>
      <c r="E60" s="34">
        <f ca="1">INDIRECT("访谈内容!N18")</f>
        <v>2</v>
      </c>
      <c r="F60" s="3" t="s">
        <v>67</v>
      </c>
      <c r="G60" s="3"/>
      <c r="H60" s="3"/>
      <c r="I60" s="17">
        <f ca="1">INDIRECT("访谈内容!N36")</f>
        <v>1</v>
      </c>
    </row>
    <row r="61" spans="2:9" ht="79" customHeight="1" x14ac:dyDescent="0.2"/>
    <row r="62" spans="2:9" ht="28" customHeight="1" thickBot="1" x14ac:dyDescent="0.25">
      <c r="B62" s="176" t="s">
        <v>156</v>
      </c>
      <c r="C62" s="177"/>
      <c r="D62" s="177"/>
      <c r="E62" s="177"/>
      <c r="F62" s="177"/>
    </row>
    <row r="63" spans="2:9" ht="16" customHeight="1" x14ac:dyDescent="0.2">
      <c r="B63" s="6" t="s">
        <v>157</v>
      </c>
      <c r="C63" s="7"/>
      <c r="D63" s="7"/>
      <c r="E63" s="7"/>
      <c r="F63" s="7"/>
      <c r="G63" s="7"/>
      <c r="H63" s="7"/>
      <c r="I63" s="7"/>
    </row>
    <row r="64" spans="2:9" ht="16" customHeight="1" x14ac:dyDescent="0.2">
      <c r="B64" s="35" t="s">
        <v>158</v>
      </c>
      <c r="C64" s="35"/>
      <c r="D64" s="35" t="s">
        <v>159</v>
      </c>
      <c r="E64" s="35"/>
      <c r="F64" s="35" t="s">
        <v>160</v>
      </c>
      <c r="G64" s="35"/>
      <c r="H64" s="35" t="s">
        <v>161</v>
      </c>
      <c r="I64" s="35"/>
    </row>
    <row r="65" spans="2:9" ht="16" customHeight="1" x14ac:dyDescent="0.2">
      <c r="B65" s="36" t="str">
        <f ca="1">INDIRECT("拜访记录!C10")  &amp; ""</f>
        <v>医生1</v>
      </c>
      <c r="C65" s="37"/>
      <c r="D65" s="36" t="str">
        <f ca="1">INDIRECT("拜访记录!C9")  &amp; ""</f>
        <v>医院1</v>
      </c>
      <c r="E65" s="37"/>
      <c r="F65" s="36" t="str">
        <f ca="1">INDIRECT("拜访记录!C12")  &amp; ""</f>
        <v>科室1</v>
      </c>
      <c r="G65" s="37"/>
      <c r="H65" s="36" t="str">
        <f ca="1">INDIRECT("拜访记录!C11")  &amp; ""</f>
        <v>9:00-9:20</v>
      </c>
      <c r="I65" s="37"/>
    </row>
    <row r="66" spans="2:9" ht="16" customHeight="1" x14ac:dyDescent="0.2">
      <c r="B66" s="36" t="str">
        <f ca="1">INDIRECT("拜访记录!D10")  &amp; ""</f>
        <v>医生2</v>
      </c>
      <c r="C66" s="38"/>
      <c r="D66" s="36" t="str">
        <f ca="1">INDIRECT("拜访记录!D9")  &amp; ""</f>
        <v>医院2</v>
      </c>
      <c r="E66" s="38"/>
      <c r="F66" s="36" t="str">
        <f ca="1">INDIRECT("拜访记录!D12")  &amp; ""</f>
        <v>科室2</v>
      </c>
      <c r="G66" s="38"/>
      <c r="H66" s="36" t="str">
        <f ca="1">INDIRECT("拜访记录!D11")  &amp; ""</f>
        <v>9:30-10:00</v>
      </c>
      <c r="I66" s="38"/>
    </row>
    <row r="67" spans="2:9" ht="16" customHeight="1" x14ac:dyDescent="0.2">
      <c r="B67" s="36" t="str">
        <f ca="1">INDIRECT("拜访记录!E10")  &amp; ""</f>
        <v>医生3</v>
      </c>
      <c r="C67" s="39"/>
      <c r="D67" s="36" t="str">
        <f ca="1">INDIRECT("拜访记录!E9")  &amp; ""</f>
        <v>医院3</v>
      </c>
      <c r="E67" s="39"/>
      <c r="F67" s="36" t="str">
        <f ca="1">INDIRECT("拜访记录!E12")  &amp; ""</f>
        <v>科室3</v>
      </c>
      <c r="G67" s="39"/>
      <c r="H67" s="36" t="str">
        <f ca="1">INDIRECT("拜访记录!E11")  &amp; ""</f>
        <v>10:00-10:11</v>
      </c>
      <c r="I67" s="39"/>
    </row>
    <row r="68" spans="2:9" ht="16" customHeight="1" x14ac:dyDescent="0.2">
      <c r="B68" s="36" t="str">
        <f ca="1">INDIRECT("拜访记录!F10")  &amp; ""</f>
        <v>医生4</v>
      </c>
      <c r="C68" s="38"/>
      <c r="D68" s="36" t="str">
        <f ca="1">INDIRECT("拜访记录!F9")  &amp; ""</f>
        <v>医院4</v>
      </c>
      <c r="E68" s="38"/>
      <c r="F68" s="36" t="str">
        <f ca="1">INDIRECT("拜访记录!F12")  &amp; ""</f>
        <v>科室4</v>
      </c>
      <c r="G68" s="38"/>
      <c r="H68" s="36" t="str">
        <f ca="1">INDIRECT("拜访记录!F11")  &amp; ""</f>
        <v>11:00-12:00</v>
      </c>
      <c r="I68" s="38"/>
    </row>
    <row r="69" spans="2:9" ht="16" customHeight="1" x14ac:dyDescent="0.2">
      <c r="B69" s="36" t="str">
        <f ca="1">INDIRECT("拜访记录!G10")  &amp; ""</f>
        <v>医生5</v>
      </c>
      <c r="C69" s="38"/>
      <c r="D69" s="36" t="str">
        <f ca="1">INDIRECT("拜访记录!G9")  &amp; ""</f>
        <v>医院5</v>
      </c>
      <c r="E69" s="38"/>
      <c r="F69" s="36" t="str">
        <f ca="1">INDIRECT("拜访记录!G12")  &amp; ""</f>
        <v>科室5</v>
      </c>
      <c r="G69" s="38"/>
      <c r="H69" s="36" t="str">
        <f ca="1">INDIRECT("拜访记录!G11")  &amp; ""</f>
        <v>14:00-15:30</v>
      </c>
      <c r="I69" s="38"/>
    </row>
    <row r="70" spans="2:9" ht="16" customHeight="1" x14ac:dyDescent="0.2">
      <c r="B70" s="36" t="str">
        <f ca="1">INDIRECT("拜访记录!H10")  &amp; ""</f>
        <v/>
      </c>
      <c r="C70" s="38"/>
      <c r="D70" s="36" t="str">
        <f ca="1">INDIRECT("拜访记录!H9")  &amp; ""</f>
        <v/>
      </c>
      <c r="E70" s="38"/>
      <c r="F70" s="36" t="str">
        <f ca="1">INDIRECT("拜访记录!H12")  &amp; ""</f>
        <v/>
      </c>
      <c r="G70" s="38"/>
      <c r="H70" s="36" t="str">
        <f ca="1">INDIRECT("拜访记录!H11")  &amp; ""</f>
        <v/>
      </c>
      <c r="I70" s="38"/>
    </row>
    <row r="71" spans="2:9" ht="16" customHeight="1" x14ac:dyDescent="0.2">
      <c r="B71" s="36" t="str">
        <f ca="1">INDIRECT("拜访记录!I10")  &amp; ""</f>
        <v/>
      </c>
      <c r="C71" s="38"/>
      <c r="D71" s="36" t="str">
        <f ca="1">INDIRECT("拜访记录!I9")  &amp; ""</f>
        <v/>
      </c>
      <c r="E71" s="38"/>
      <c r="F71" s="36" t="str">
        <f ca="1">INDIRECT("拜访记录!I12")  &amp; ""</f>
        <v/>
      </c>
      <c r="G71" s="38"/>
      <c r="H71" s="36" t="str">
        <f ca="1">INDIRECT("拜访记录!I11")  &amp; ""</f>
        <v/>
      </c>
      <c r="I71" s="38"/>
    </row>
    <row r="72" spans="2:9" ht="16" customHeight="1" x14ac:dyDescent="0.2">
      <c r="B72" s="36" t="str">
        <f ca="1">INDIRECT("拜访记录!J10")  &amp; ""</f>
        <v/>
      </c>
      <c r="C72" s="38"/>
      <c r="D72" s="36" t="str">
        <f ca="1">INDIRECT("拜访记录!J9")  &amp; ""</f>
        <v/>
      </c>
      <c r="E72" s="38"/>
      <c r="F72" s="36" t="str">
        <f ca="1">INDIRECT("拜访记录!J12")  &amp; ""</f>
        <v/>
      </c>
      <c r="G72" s="38"/>
      <c r="H72" s="36" t="str">
        <f ca="1">INDIRECT("拜访记录!J11")  &amp; ""</f>
        <v/>
      </c>
      <c r="I72" s="38"/>
    </row>
    <row r="73" spans="2:9" x14ac:dyDescent="0.2">
      <c r="B73" s="36" t="str">
        <f ca="1">INDIRECT("拜访记录!K10")  &amp; ""</f>
        <v/>
      </c>
      <c r="D73" s="36" t="str">
        <f ca="1">INDIRECT("拜访记录!K9")  &amp; ""</f>
        <v/>
      </c>
      <c r="F73" s="36" t="str">
        <f ca="1">INDIRECT("拜访记录!K12")  &amp; ""</f>
        <v/>
      </c>
      <c r="H73" s="36" t="str">
        <f ca="1">INDIRECT("拜访记录!K11")  &amp; ""</f>
        <v/>
      </c>
    </row>
    <row r="74" spans="2:9" x14ac:dyDescent="0.2">
      <c r="B74" s="210" t="str">
        <f ca="1">INDIRECT("拜访记录!L10")  &amp; ""</f>
        <v/>
      </c>
      <c r="C74" s="208"/>
      <c r="D74" s="210" t="str">
        <f ca="1">INDIRECT("拜访记录!L9")  &amp; ""</f>
        <v/>
      </c>
      <c r="E74" s="208"/>
      <c r="F74" s="210" t="str">
        <f ca="1">INDIRECT("拜访记录!L12")  &amp; ""</f>
        <v/>
      </c>
      <c r="G74" s="208"/>
      <c r="H74" s="210" t="str">
        <f ca="1">INDIRECT("拜访记录!L11")  &amp; ""</f>
        <v/>
      </c>
      <c r="I74" s="208"/>
    </row>
    <row r="75" spans="2:9" ht="60" customHeight="1" x14ac:dyDescent="0.2">
      <c r="B75" s="36"/>
      <c r="C75" s="18"/>
      <c r="D75" s="36"/>
      <c r="E75" s="18"/>
      <c r="F75" s="36"/>
      <c r="G75" s="18"/>
      <c r="H75" s="36"/>
      <c r="I75" s="18"/>
    </row>
    <row r="76" spans="2:9" ht="20" customHeight="1" x14ac:dyDescent="0.2">
      <c r="B76" s="209" t="s">
        <v>162</v>
      </c>
      <c r="C76" s="209"/>
      <c r="D76" s="208"/>
      <c r="E76" s="208"/>
      <c r="F76" s="208"/>
      <c r="G76" s="208"/>
      <c r="H76" s="208"/>
      <c r="I76" s="31">
        <f ca="1">E77*权重!B15 + E86*权重!B22+I77*权重!B30+I86*权重!B40</f>
        <v>4.2239999999999993</v>
      </c>
    </row>
    <row r="77" spans="2:9" ht="18" customHeight="1" x14ac:dyDescent="0.2">
      <c r="B77" s="178" t="s">
        <v>163</v>
      </c>
      <c r="C77" s="178"/>
      <c r="D77" s="8"/>
      <c r="E77" s="9">
        <f ca="1">E78 * INDIRECT("权重!D16") + E79 *  INDIRECT("权重!D17") + E80 *  INDIRECT("权重!D18") + E81 *  INDIRECT("权重!D19") + E82 *  INDIRECT("权重!D20")</f>
        <v>3.99</v>
      </c>
      <c r="F77" s="179" t="s">
        <v>164</v>
      </c>
      <c r="G77" s="180"/>
      <c r="H77" s="10"/>
      <c r="I77" s="9">
        <f ca="1">I78 *  INDIRECT("权重!D31") + I79 *  INDIRECT("权重!D32") + I80 *  INDIRECT("权重!D33") + I81 *  INDIRECT("权重!D34") + I82 * INDIRECT("权重!D35") + I83 *  INDIRECT("权重!D36") +I84 * INDIRECT("权重!D37")+ I85 *  INDIRECT("权重!D38")</f>
        <v>4.379999999999999</v>
      </c>
    </row>
    <row r="78" spans="2:9" ht="18" customHeight="1" x14ac:dyDescent="0.2">
      <c r="B78" s="163" t="s">
        <v>165</v>
      </c>
      <c r="C78" s="163"/>
      <c r="D78" s="163"/>
      <c r="E78" s="40">
        <f ca="1">AVERAGE(INDIRECT("拜访记录!C15:J15"))</f>
        <v>4.2</v>
      </c>
      <c r="F78" s="173" t="s">
        <v>52</v>
      </c>
      <c r="G78" s="163"/>
      <c r="H78" s="163"/>
      <c r="I78" s="41">
        <f ca="1">AVERAGE(INDIRECT("拜访记录!C44:J44"))</f>
        <v>4.8</v>
      </c>
    </row>
    <row r="79" spans="2:9" ht="18" customHeight="1" x14ac:dyDescent="0.2">
      <c r="B79" s="156" t="s">
        <v>166</v>
      </c>
      <c r="C79" s="156"/>
      <c r="D79" s="156"/>
      <c r="E79" s="42">
        <f ca="1">AVERAGE(INDIRECT("拜访记录!C17:J17"))</f>
        <v>4.5</v>
      </c>
      <c r="F79" s="172" t="s">
        <v>167</v>
      </c>
      <c r="G79" s="156"/>
      <c r="H79" s="156"/>
      <c r="I79" s="43">
        <f ca="1">AVERAGE(INDIRECT("拜访记录!C46:J46"))</f>
        <v>4.2</v>
      </c>
    </row>
    <row r="80" spans="2:9" ht="18" customHeight="1" x14ac:dyDescent="0.2">
      <c r="B80" s="158" t="s">
        <v>168</v>
      </c>
      <c r="C80" s="158"/>
      <c r="D80" s="158"/>
      <c r="E80" s="33">
        <f ca="1">AVERAGE(INDIRECT("拜访记录!C19:J19"))</f>
        <v>2.4</v>
      </c>
      <c r="F80" s="157" t="s">
        <v>169</v>
      </c>
      <c r="G80" s="158"/>
      <c r="H80" s="158"/>
      <c r="I80" s="43">
        <f ca="1">AVERAGE(INDIRECT("拜访记录!C48:J48"))</f>
        <v>4.8</v>
      </c>
    </row>
    <row r="81" spans="2:9" ht="32.25" customHeight="1" x14ac:dyDescent="0.2">
      <c r="B81" s="156" t="s">
        <v>170</v>
      </c>
      <c r="C81" s="156"/>
      <c r="D81" s="156"/>
      <c r="E81" s="42">
        <f ca="1">AVERAGE(INDIRECT("拜访记录!C21:J21"))</f>
        <v>5.4</v>
      </c>
      <c r="F81" s="165" t="s">
        <v>171</v>
      </c>
      <c r="G81" s="156"/>
      <c r="H81" s="156"/>
      <c r="I81" s="43">
        <f ca="1">AVERAGE(INDIRECT("拜访记录!C50:J50"))</f>
        <v>4.2</v>
      </c>
    </row>
    <row r="82" spans="2:9" ht="18" customHeight="1" x14ac:dyDescent="0.2">
      <c r="B82" s="158" t="s">
        <v>144</v>
      </c>
      <c r="C82" s="158"/>
      <c r="D82" s="158"/>
      <c r="E82" s="42">
        <f ca="1">AVERAGE(INDIRECT("拜访记录!C23:J23"))</f>
        <v>3.6</v>
      </c>
      <c r="F82" s="157" t="s">
        <v>68</v>
      </c>
      <c r="G82" s="158"/>
      <c r="H82" s="158"/>
      <c r="I82" s="2">
        <f ca="1">AVERAGE(INDIRECT("拜访记录!C52:J52"))</f>
        <v>4.2</v>
      </c>
    </row>
    <row r="83" spans="2:9" ht="18" customHeight="1" x14ac:dyDescent="0.2">
      <c r="B83" s="156"/>
      <c r="C83" s="156"/>
      <c r="D83" s="156"/>
      <c r="E83" s="44"/>
      <c r="F83" s="172" t="s">
        <v>69</v>
      </c>
      <c r="G83" s="156"/>
      <c r="H83" s="156"/>
      <c r="I83" s="43">
        <f ca="1">AVERAGE(INDIRECT("拜访记录!C54:J54"))</f>
        <v>4.2</v>
      </c>
    </row>
    <row r="84" spans="2:9" ht="26" customHeight="1" x14ac:dyDescent="0.2">
      <c r="B84" s="158"/>
      <c r="C84" s="158"/>
      <c r="D84" s="158"/>
      <c r="E84" s="45"/>
      <c r="F84" s="165" t="s">
        <v>145</v>
      </c>
      <c r="G84" s="164"/>
      <c r="H84" s="164"/>
      <c r="I84" s="2">
        <f ca="1">AVERAGE(INDIRECT("拜访记录!C56:J56"))</f>
        <v>4.2</v>
      </c>
    </row>
    <row r="85" spans="2:9" ht="18" customHeight="1" x14ac:dyDescent="0.2">
      <c r="B85" s="167"/>
      <c r="C85" s="167"/>
      <c r="D85" s="167"/>
      <c r="E85" s="46"/>
      <c r="F85" s="60" t="s">
        <v>172</v>
      </c>
      <c r="G85" s="59"/>
      <c r="H85" s="59"/>
      <c r="I85" s="47">
        <f ca="1">AVERAGE(INDIRECT("拜访记录!C58:J58"))</f>
        <v>4.8</v>
      </c>
    </row>
    <row r="86" spans="2:9" ht="18" customHeight="1" x14ac:dyDescent="0.2">
      <c r="B86" s="168" t="s">
        <v>49</v>
      </c>
      <c r="C86" s="169"/>
      <c r="D86" s="11"/>
      <c r="E86" s="12">
        <f ca="1">E87 * INDIRECT("权重!D23") + E88*INDIRECT("权重!D24") + E89*INDIRECT("权重!D25") + E90*INDIRECT("权重!D26") + E91*INDIRECT("权重!D27") + E92*INDIRECT("权重!D28")</f>
        <v>4.1399999999999997</v>
      </c>
      <c r="F86" s="170" t="s">
        <v>51</v>
      </c>
      <c r="G86" s="171"/>
      <c r="H86" s="13"/>
      <c r="I86" s="20">
        <f ca="1">I87*INDIRECT("权重!D41") + I88*INDIRECT("权重!D42") + I89*INDIRECT("权重!D43")+ I90*INDIRECT("权重!D44")</f>
        <v>4.2</v>
      </c>
    </row>
    <row r="87" spans="2:9" ht="30.75" customHeight="1" x14ac:dyDescent="0.2">
      <c r="B87" s="161" t="s">
        <v>173</v>
      </c>
      <c r="C87" s="161"/>
      <c r="D87" s="161"/>
      <c r="E87" s="40">
        <f ca="1">AVERAGE(INDIRECT("拜访记录!C31:J31"))</f>
        <v>4.8</v>
      </c>
      <c r="F87" s="162" t="s">
        <v>174</v>
      </c>
      <c r="G87" s="163"/>
      <c r="H87" s="163"/>
      <c r="I87" s="41">
        <f ca="1">AVERAGE(INDIRECT("拜访记录!C61:J61"))</f>
        <v>4.2</v>
      </c>
    </row>
    <row r="88" spans="2:9" ht="32.25" customHeight="1" x14ac:dyDescent="0.2">
      <c r="B88" s="164" t="s">
        <v>175</v>
      </c>
      <c r="C88" s="156"/>
      <c r="D88" s="156"/>
      <c r="E88" s="42">
        <f ca="1">AVERAGE(INDIRECT("拜访记录!C33:J33"))</f>
        <v>4.8</v>
      </c>
      <c r="F88" s="165" t="s">
        <v>176</v>
      </c>
      <c r="G88" s="164"/>
      <c r="H88" s="164"/>
      <c r="I88" s="43">
        <f ca="1">AVERAGE(INDIRECT("拜访记录!C63:J63"))</f>
        <v>3.6</v>
      </c>
    </row>
    <row r="89" spans="2:9" ht="33" customHeight="1" x14ac:dyDescent="0.2">
      <c r="B89" s="164" t="s">
        <v>177</v>
      </c>
      <c r="C89" s="164"/>
      <c r="D89" s="164"/>
      <c r="E89" s="33">
        <f ca="1">AVERAGE(INDIRECT("拜访记录!C35:J35"))</f>
        <v>4.2</v>
      </c>
      <c r="F89" s="166" t="s">
        <v>178</v>
      </c>
      <c r="G89" s="158"/>
      <c r="H89" s="158"/>
      <c r="I89" s="2">
        <f ca="1">AVERAGE(INDIRECT("拜访记录!C65:J65"))</f>
        <v>4.8</v>
      </c>
    </row>
    <row r="90" spans="2:9" ht="31.5" customHeight="1" x14ac:dyDescent="0.2">
      <c r="B90" s="156" t="s">
        <v>179</v>
      </c>
      <c r="C90" s="156"/>
      <c r="D90" s="156"/>
      <c r="E90" s="42">
        <f ca="1">AVERAGE(INDIRECT("拜访记录!C37:J37"))</f>
        <v>1.8</v>
      </c>
      <c r="F90" s="157" t="s">
        <v>180</v>
      </c>
      <c r="G90" s="158"/>
      <c r="H90" s="158"/>
      <c r="I90" s="2">
        <f ca="1">AVERAGE(INDIRECT("拜访记录!C67:J67"))</f>
        <v>4.2</v>
      </c>
    </row>
    <row r="91" spans="2:9" ht="18" customHeight="1" x14ac:dyDescent="0.2">
      <c r="B91" s="156" t="s">
        <v>181</v>
      </c>
      <c r="C91" s="156"/>
      <c r="D91" s="156"/>
      <c r="E91" s="42">
        <f ca="1">AVERAGE(INDIRECT("拜访记录!C39:J39"))</f>
        <v>4.8</v>
      </c>
    </row>
    <row r="92" spans="2:9" ht="18" customHeight="1" x14ac:dyDescent="0.2">
      <c r="B92" s="159" t="s">
        <v>182</v>
      </c>
      <c r="C92" s="159"/>
      <c r="D92" s="159"/>
      <c r="E92" s="48">
        <f ca="1">AVERAGE(INDIRECT("拜访记录!C41:J41"))</f>
        <v>4.2</v>
      </c>
      <c r="F92" s="160"/>
      <c r="G92" s="159"/>
      <c r="H92" s="159"/>
      <c r="I92" s="49"/>
    </row>
    <row r="93" spans="2:9" ht="18" customHeight="1" x14ac:dyDescent="0.2">
      <c r="B93" s="158"/>
      <c r="C93" s="158"/>
      <c r="D93" s="158"/>
      <c r="E93" s="50"/>
      <c r="F93" s="158"/>
      <c r="G93" s="158"/>
      <c r="H93" s="158"/>
      <c r="I93" s="51"/>
    </row>
    <row r="94" spans="2:9" ht="18" customHeight="1" x14ac:dyDescent="0.2"/>
    <row r="97" spans="2:9" ht="19" thickBot="1" x14ac:dyDescent="0.25">
      <c r="B97" s="155" t="s">
        <v>70</v>
      </c>
      <c r="C97" s="155"/>
      <c r="D97" s="15"/>
      <c r="E97" s="15"/>
      <c r="F97" s="15"/>
      <c r="G97" s="15"/>
      <c r="H97" s="15"/>
      <c r="I97" s="15">
        <f ca="1">E98*INDIRECT("权重!C2") + E99*INDIRECT("权重!C3") + E100*INDIRECT("权重!C4") + E101*INDIRECT("权重!C5")+I98*INDIRECT("权重!C6")+I99*INDIRECT("权重!C7")+I100*INDIRECT("权重!C8")+I101*INDIRECT("权重!C9")</f>
        <v>3.02</v>
      </c>
    </row>
    <row r="98" spans="2:9" ht="22" customHeight="1" x14ac:dyDescent="0.2">
      <c r="B98" s="4" t="s">
        <v>71</v>
      </c>
      <c r="C98" s="4"/>
      <c r="D98" s="4"/>
      <c r="E98" s="32">
        <f ca="1">AVERAGE(INDIRECT("拜访记录!C70:J70"))</f>
        <v>3.2</v>
      </c>
      <c r="F98" s="4" t="s">
        <v>61</v>
      </c>
      <c r="G98" s="4"/>
      <c r="H98" s="4"/>
      <c r="I98" s="16">
        <f ca="1">AVERAGE(INDIRECT("拜访记录!C83:J83"))</f>
        <v>3.2</v>
      </c>
    </row>
    <row r="99" spans="2:9" ht="20" customHeight="1" x14ac:dyDescent="0.2">
      <c r="B99" s="29" t="s">
        <v>55</v>
      </c>
      <c r="C99" s="29"/>
      <c r="D99" s="29"/>
      <c r="E99" s="33">
        <f ca="1">AVERAGE(INDIRECT("拜访记录!C73:J73"))</f>
        <v>2.8</v>
      </c>
      <c r="F99" s="29" t="s">
        <v>183</v>
      </c>
      <c r="G99" s="29"/>
      <c r="H99" s="29"/>
      <c r="I99" s="2">
        <f ca="1">AVERAGE(INDIRECT("拜访记录!C85:J85"))</f>
        <v>2.8</v>
      </c>
    </row>
    <row r="100" spans="2:9" ht="20" customHeight="1" x14ac:dyDescent="0.2">
      <c r="B100" s="4" t="s">
        <v>53</v>
      </c>
      <c r="C100" s="4"/>
      <c r="D100" s="4"/>
      <c r="E100" s="32">
        <f ca="1">AVERAGE(INDIRECT("拜访记录!C75:J75"))</f>
        <v>3.2</v>
      </c>
      <c r="F100" s="4" t="s">
        <v>57</v>
      </c>
      <c r="G100" s="4"/>
      <c r="H100" s="4"/>
      <c r="I100" s="16">
        <f ca="1">AVERAGE(INDIRECT("拜访记录!C88:J88"))</f>
        <v>3.2</v>
      </c>
    </row>
    <row r="101" spans="2:9" ht="20" customHeight="1" x14ac:dyDescent="0.2">
      <c r="B101" s="3" t="s">
        <v>60</v>
      </c>
      <c r="C101" s="3"/>
      <c r="D101" s="3"/>
      <c r="E101" s="34">
        <f ca="1">AVERAGE(INDIRECT("拜访记录!C79:J79"))</f>
        <v>2.8</v>
      </c>
      <c r="F101" s="3" t="s">
        <v>59</v>
      </c>
      <c r="G101" s="3"/>
      <c r="H101" s="3"/>
      <c r="I101" s="17">
        <f ca="1">AVERAGE(INDIRECT("拜访记录!C90:J90"))</f>
        <v>2.8</v>
      </c>
    </row>
    <row r="102" spans="2:9" ht="20" customHeight="1" x14ac:dyDescent="0.2"/>
    <row r="104" spans="2:9" x14ac:dyDescent="0.2">
      <c r="D104" s="22" t="s">
        <v>184</v>
      </c>
      <c r="E104" s="22"/>
      <c r="F104" s="22"/>
      <c r="G104" s="22"/>
    </row>
    <row r="105" spans="2:9" x14ac:dyDescent="0.2">
      <c r="D105" s="30"/>
      <c r="E105" s="52" t="s">
        <v>72</v>
      </c>
      <c r="F105" s="52">
        <f ca="1">I56</f>
        <v>1.5499999999999998</v>
      </c>
      <c r="G105" s="30"/>
    </row>
    <row r="106" spans="2:9" x14ac:dyDescent="0.2">
      <c r="D106" s="30"/>
      <c r="E106" s="30" t="s">
        <v>156</v>
      </c>
      <c r="F106" s="53">
        <f ca="1">I76</f>
        <v>4.2239999999999993</v>
      </c>
      <c r="G106" s="30"/>
    </row>
    <row r="107" spans="2:9" x14ac:dyDescent="0.2">
      <c r="D107" s="30"/>
      <c r="E107" s="30" t="s">
        <v>70</v>
      </c>
      <c r="F107" s="30">
        <f ca="1">I97</f>
        <v>3.02</v>
      </c>
      <c r="G107" s="30"/>
    </row>
    <row r="108" spans="2:9" x14ac:dyDescent="0.2">
      <c r="D108" s="30"/>
      <c r="E108" s="21" t="s">
        <v>146</v>
      </c>
      <c r="F108" s="21">
        <f ca="1">SUM(F105:F107)</f>
        <v>8.7939999999999987</v>
      </c>
      <c r="G108" s="30"/>
    </row>
    <row r="145" spans="1:10" x14ac:dyDescent="0.2">
      <c r="B145" s="25"/>
      <c r="C145" s="25"/>
      <c r="D145" s="25"/>
      <c r="E145" s="25"/>
      <c r="F145" s="25"/>
      <c r="G145" s="25"/>
      <c r="H145" s="25"/>
      <c r="I145" s="25"/>
    </row>
    <row r="146" spans="1:10" ht="20" customHeight="1" x14ac:dyDescent="0.2">
      <c r="A146" s="19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20" customHeight="1" x14ac:dyDescent="0.2">
      <c r="A147" s="19"/>
      <c r="J147" s="19"/>
    </row>
  </sheetData>
  <mergeCells count="50">
    <mergeCell ref="D34:E34"/>
    <mergeCell ref="F34:G34"/>
    <mergeCell ref="A9:J11"/>
    <mergeCell ref="B14:I14"/>
    <mergeCell ref="A17:J17"/>
    <mergeCell ref="A20:J20"/>
    <mergeCell ref="A24:J24"/>
    <mergeCell ref="D35:E35"/>
    <mergeCell ref="F35:G35"/>
    <mergeCell ref="D36:E36"/>
    <mergeCell ref="F36:G36"/>
    <mergeCell ref="D37:E37"/>
    <mergeCell ref="F37:G37"/>
    <mergeCell ref="C52:D52"/>
    <mergeCell ref="B54:I54"/>
    <mergeCell ref="B62:F62"/>
    <mergeCell ref="B76:C76"/>
    <mergeCell ref="B77:C77"/>
    <mergeCell ref="F77:G77"/>
    <mergeCell ref="B78:D78"/>
    <mergeCell ref="F78:H78"/>
    <mergeCell ref="B79:D79"/>
    <mergeCell ref="F79:H79"/>
    <mergeCell ref="B80:D80"/>
    <mergeCell ref="F80:H80"/>
    <mergeCell ref="B81:D81"/>
    <mergeCell ref="F81:H81"/>
    <mergeCell ref="B82:D82"/>
    <mergeCell ref="F82:H82"/>
    <mergeCell ref="B83:D83"/>
    <mergeCell ref="F83:H83"/>
    <mergeCell ref="B84:D84"/>
    <mergeCell ref="F84:H84"/>
    <mergeCell ref="B85:D85"/>
    <mergeCell ref="B86:C86"/>
    <mergeCell ref="F86:G86"/>
    <mergeCell ref="B87:D87"/>
    <mergeCell ref="F87:H87"/>
    <mergeCell ref="B88:D88"/>
    <mergeCell ref="F88:H88"/>
    <mergeCell ref="B89:D89"/>
    <mergeCell ref="F89:H89"/>
    <mergeCell ref="B97:C97"/>
    <mergeCell ref="B90:D90"/>
    <mergeCell ref="F90:H90"/>
    <mergeCell ref="B91:D91"/>
    <mergeCell ref="B92:D92"/>
    <mergeCell ref="F92:H92"/>
    <mergeCell ref="B93:D93"/>
    <mergeCell ref="F93:H93"/>
  </mergeCells>
  <phoneticPr fontId="2" type="noConversion"/>
  <pageMargins left="1" right="1" top="1" bottom="1" header="0.5" footer="0.5"/>
  <pageSetup paperSize="9" orientation="portrait" horizontalDpi="4294967295" verticalDpi="4294967295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 enableFormatConditionsCalculation="0"/>
  <dimension ref="A1:N39"/>
  <sheetViews>
    <sheetView workbookViewId="0">
      <selection activeCell="N9" sqref="N9"/>
    </sheetView>
  </sheetViews>
  <sheetFormatPr baseColWidth="10" defaultColWidth="18.1640625" defaultRowHeight="15" x14ac:dyDescent="0.2"/>
  <cols>
    <col min="1" max="1" width="4.83203125" style="62" customWidth="1"/>
    <col min="2" max="2" width="50.5" style="63" customWidth="1"/>
    <col min="3" max="3" width="18.1640625" style="1"/>
    <col min="4" max="4" width="3.6640625" customWidth="1"/>
    <col min="5" max="5" width="4.6640625" customWidth="1"/>
    <col min="6" max="6" width="2.5" customWidth="1"/>
    <col min="7" max="7" width="3" customWidth="1"/>
    <col min="8" max="8" width="3.5" customWidth="1"/>
    <col min="9" max="9" width="3.83203125" customWidth="1"/>
    <col min="10" max="10" width="3.33203125" customWidth="1"/>
    <col min="11" max="11" width="3" customWidth="1"/>
    <col min="12" max="12" width="3.5" customWidth="1"/>
    <col min="13" max="13" width="3.6640625" customWidth="1"/>
  </cols>
  <sheetData>
    <row r="1" spans="1:14" ht="16" thickBot="1" x14ac:dyDescent="0.25"/>
    <row r="2" spans="1:14" ht="16" x14ac:dyDescent="0.2">
      <c r="B2" s="64" t="s">
        <v>98</v>
      </c>
      <c r="C2" s="65" t="s">
        <v>99</v>
      </c>
    </row>
    <row r="3" spans="1:14" ht="16" x14ac:dyDescent="0.2">
      <c r="B3" s="66" t="s">
        <v>100</v>
      </c>
      <c r="C3" s="67" t="s">
        <v>101</v>
      </c>
    </row>
    <row r="4" spans="1:14" ht="16" x14ac:dyDescent="0.2">
      <c r="B4" s="66" t="s">
        <v>102</v>
      </c>
      <c r="C4" s="67" t="s">
        <v>185</v>
      </c>
    </row>
    <row r="5" spans="1:14" ht="16" x14ac:dyDescent="0.2">
      <c r="B5" s="66" t="s">
        <v>13</v>
      </c>
      <c r="C5" s="67" t="s">
        <v>103</v>
      </c>
    </row>
    <row r="6" spans="1:14" ht="17" thickBot="1" x14ac:dyDescent="0.25">
      <c r="B6" s="68" t="s">
        <v>104</v>
      </c>
      <c r="C6" s="69">
        <v>42815</v>
      </c>
    </row>
    <row r="7" spans="1:14" ht="16" thickBot="1" x14ac:dyDescent="0.25"/>
    <row r="8" spans="1:14" ht="24" thickBot="1" x14ac:dyDescent="0.25">
      <c r="B8" s="204" t="s">
        <v>105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70" t="s">
        <v>106</v>
      </c>
    </row>
    <row r="9" spans="1:14" ht="23" customHeight="1" thickBot="1" x14ac:dyDescent="0.25">
      <c r="A9" s="62">
        <v>1</v>
      </c>
      <c r="B9" s="71" t="s">
        <v>107</v>
      </c>
      <c r="C9" s="194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70">
        <v>1</v>
      </c>
    </row>
    <row r="10" spans="1:14" ht="23" customHeight="1" thickBot="1" x14ac:dyDescent="0.25">
      <c r="B10" s="72" t="s">
        <v>108</v>
      </c>
      <c r="C10" s="192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73"/>
    </row>
    <row r="11" spans="1:14" ht="23" customHeight="1" thickBot="1" x14ac:dyDescent="0.25">
      <c r="B11" s="72" t="s">
        <v>109</v>
      </c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73"/>
    </row>
    <row r="12" spans="1:14" ht="23" customHeight="1" thickBot="1" x14ac:dyDescent="0.25">
      <c r="A12" s="62">
        <v>2</v>
      </c>
      <c r="B12" s="74" t="s">
        <v>110</v>
      </c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70">
        <v>2</v>
      </c>
    </row>
    <row r="13" spans="1:14" ht="23" customHeight="1" thickBot="1" x14ac:dyDescent="0.25">
      <c r="B13" s="75" t="s">
        <v>111</v>
      </c>
      <c r="C13" s="19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73"/>
    </row>
    <row r="14" spans="1:14" ht="23" customHeight="1" thickBot="1" x14ac:dyDescent="0.25">
      <c r="A14" s="62">
        <v>3</v>
      </c>
      <c r="B14" s="74" t="s">
        <v>112</v>
      </c>
      <c r="C14" s="192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70">
        <v>1</v>
      </c>
    </row>
    <row r="15" spans="1:14" ht="23" customHeight="1" thickBot="1" x14ac:dyDescent="0.25">
      <c r="B15" s="76" t="s">
        <v>113</v>
      </c>
      <c r="C15" s="194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73"/>
    </row>
    <row r="16" spans="1:14" ht="23" customHeight="1" thickBot="1" x14ac:dyDescent="0.25">
      <c r="B16" s="76" t="s">
        <v>114</v>
      </c>
      <c r="C16" s="192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73"/>
    </row>
    <row r="17" spans="1:14" ht="23" customHeight="1" thickBot="1" x14ac:dyDescent="0.25">
      <c r="B17" s="76" t="s">
        <v>115</v>
      </c>
      <c r="C17" s="194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73"/>
    </row>
    <row r="18" spans="1:14" ht="23" customHeight="1" thickBot="1" x14ac:dyDescent="0.25">
      <c r="A18" s="62">
        <v>4</v>
      </c>
      <c r="B18" s="74" t="s">
        <v>116</v>
      </c>
      <c r="C18" s="192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70">
        <v>2</v>
      </c>
    </row>
    <row r="19" spans="1:14" ht="23" customHeight="1" thickBot="1" x14ac:dyDescent="0.25">
      <c r="B19" s="76" t="s">
        <v>117</v>
      </c>
      <c r="C19" s="194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73"/>
    </row>
    <row r="20" spans="1:14" ht="23" customHeight="1" thickBot="1" x14ac:dyDescent="0.25">
      <c r="A20" s="62">
        <v>5</v>
      </c>
      <c r="B20" s="74" t="s">
        <v>118</v>
      </c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8"/>
      <c r="N20" s="70">
        <v>2</v>
      </c>
    </row>
    <row r="21" spans="1:14" ht="23" customHeight="1" thickBot="1" x14ac:dyDescent="0.25">
      <c r="B21" s="77" t="s">
        <v>119</v>
      </c>
      <c r="C21" s="194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73"/>
    </row>
    <row r="22" spans="1:14" ht="23" customHeight="1" thickBot="1" x14ac:dyDescent="0.25">
      <c r="B22" s="77" t="s">
        <v>120</v>
      </c>
      <c r="C22" s="192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73"/>
    </row>
    <row r="23" spans="1:14" ht="23" customHeight="1" thickBot="1" x14ac:dyDescent="0.25">
      <c r="B23" s="77" t="s">
        <v>121</v>
      </c>
      <c r="C23" s="194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73"/>
    </row>
    <row r="24" spans="1:14" ht="23" customHeight="1" thickBot="1" x14ac:dyDescent="0.25">
      <c r="B24" s="78" t="s">
        <v>122</v>
      </c>
      <c r="C24" s="199">
        <v>1</v>
      </c>
      <c r="D24" s="200"/>
      <c r="E24" s="200"/>
      <c r="F24" s="200"/>
      <c r="G24" s="200"/>
      <c r="H24" s="200"/>
      <c r="I24" s="200"/>
      <c r="J24" s="200"/>
      <c r="K24" s="200"/>
      <c r="L24" s="200"/>
      <c r="M24" s="201"/>
      <c r="N24" s="73"/>
    </row>
    <row r="25" spans="1:14" ht="23" customHeight="1" thickBot="1" x14ac:dyDescent="0.25">
      <c r="A25" s="62">
        <v>6</v>
      </c>
      <c r="B25" s="74" t="s">
        <v>123</v>
      </c>
      <c r="C25" s="202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70">
        <v>2</v>
      </c>
    </row>
    <row r="26" spans="1:14" ht="23" customHeight="1" thickBot="1" x14ac:dyDescent="0.25">
      <c r="B26" s="76" t="s">
        <v>124</v>
      </c>
      <c r="C26" s="192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73"/>
    </row>
    <row r="27" spans="1:14" ht="23" customHeight="1" thickBot="1" x14ac:dyDescent="0.25">
      <c r="B27" s="76" t="s">
        <v>125</v>
      </c>
      <c r="C27" s="194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73"/>
    </row>
    <row r="28" spans="1:14" ht="23" customHeight="1" thickBot="1" x14ac:dyDescent="0.25">
      <c r="B28" s="74" t="s">
        <v>126</v>
      </c>
      <c r="C28" s="192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70"/>
    </row>
    <row r="29" spans="1:14" ht="23" customHeight="1" thickBot="1" x14ac:dyDescent="0.25">
      <c r="B29" s="79" t="s">
        <v>127</v>
      </c>
      <c r="C29" s="194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73"/>
    </row>
    <row r="30" spans="1:14" ht="23" customHeight="1" thickBot="1" x14ac:dyDescent="0.25">
      <c r="B30" s="75" t="s">
        <v>128</v>
      </c>
      <c r="C30" s="192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73"/>
    </row>
    <row r="31" spans="1:14" ht="23" customHeight="1" thickBot="1" x14ac:dyDescent="0.25">
      <c r="B31" s="79" t="s">
        <v>129</v>
      </c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73"/>
    </row>
    <row r="32" spans="1:14" ht="23" customHeight="1" thickBot="1" x14ac:dyDescent="0.25">
      <c r="A32" s="62">
        <v>7</v>
      </c>
      <c r="B32" s="80" t="s">
        <v>130</v>
      </c>
      <c r="C32" s="192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70">
        <v>2</v>
      </c>
    </row>
    <row r="33" spans="1:14" ht="145" customHeight="1" thickBot="1" x14ac:dyDescent="0.25">
      <c r="B33" s="76" t="s">
        <v>131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73"/>
    </row>
    <row r="34" spans="1:14" ht="123.25" customHeight="1" thickBot="1" x14ac:dyDescent="0.25">
      <c r="B34" s="76" t="s">
        <v>132</v>
      </c>
      <c r="C34" s="192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73"/>
    </row>
    <row r="35" spans="1:14" ht="114.5" customHeight="1" thickBot="1" x14ac:dyDescent="0.25">
      <c r="B35" s="76" t="s">
        <v>133</v>
      </c>
      <c r="C35" s="194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73"/>
    </row>
    <row r="36" spans="1:14" ht="23" customHeight="1" thickBot="1" x14ac:dyDescent="0.25">
      <c r="A36" s="62">
        <v>8</v>
      </c>
      <c r="B36" s="80" t="s">
        <v>134</v>
      </c>
      <c r="C36" s="192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70">
        <v>1</v>
      </c>
    </row>
    <row r="37" spans="1:14" ht="56.5" customHeight="1" thickBot="1" x14ac:dyDescent="0.25">
      <c r="B37" s="76" t="s">
        <v>135</v>
      </c>
      <c r="C37" s="194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73"/>
    </row>
    <row r="38" spans="1:14" ht="23" customHeight="1" thickBot="1" x14ac:dyDescent="0.25">
      <c r="B38" s="81"/>
      <c r="C38" s="190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73"/>
    </row>
    <row r="39" spans="1:14" ht="23" customHeight="1" x14ac:dyDescent="0.2">
      <c r="B39" s="82"/>
    </row>
  </sheetData>
  <mergeCells count="31">
    <mergeCell ref="C19:M19"/>
    <mergeCell ref="B8:M8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31:M31"/>
    <mergeCell ref="C20:M20"/>
    <mergeCell ref="C21:M21"/>
    <mergeCell ref="C22:M22"/>
    <mergeCell ref="C23:M23"/>
    <mergeCell ref="C24:M24"/>
    <mergeCell ref="C25:M25"/>
    <mergeCell ref="C26:M26"/>
    <mergeCell ref="C27:M27"/>
    <mergeCell ref="C28:M28"/>
    <mergeCell ref="C29:M29"/>
    <mergeCell ref="C30:M30"/>
    <mergeCell ref="C38:M38"/>
    <mergeCell ref="C32:M32"/>
    <mergeCell ref="C33:M33"/>
    <mergeCell ref="C34:M34"/>
    <mergeCell ref="C35:M35"/>
    <mergeCell ref="C36:M36"/>
    <mergeCell ref="C37:M37"/>
  </mergeCells>
  <phoneticPr fontId="2" type="noConversion"/>
  <pageMargins left="0.45" right="0.45" top="0.5" bottom="0.5" header="0.3" footer="0.3"/>
  <pageSetup paperSize="9" scale="4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 enableFormatConditionsCalculation="0"/>
  <dimension ref="A1:J99"/>
  <sheetViews>
    <sheetView workbookViewId="0">
      <selection activeCell="L79" sqref="L79"/>
    </sheetView>
  </sheetViews>
  <sheetFormatPr baseColWidth="10" defaultColWidth="18.1640625" defaultRowHeight="15" x14ac:dyDescent="0.2"/>
  <cols>
    <col min="1" max="1" width="4.83203125" style="62" customWidth="1"/>
    <col min="2" max="2" width="50.5" style="63" customWidth="1"/>
    <col min="3" max="3" width="18.1640625" style="1"/>
  </cols>
  <sheetData>
    <row r="1" spans="2:10" ht="16" thickBot="1" x14ac:dyDescent="0.25"/>
    <row r="2" spans="2:10" ht="16" x14ac:dyDescent="0.2">
      <c r="B2" s="64" t="s">
        <v>98</v>
      </c>
      <c r="C2" s="65" t="s">
        <v>99</v>
      </c>
    </row>
    <row r="3" spans="2:10" ht="16" x14ac:dyDescent="0.2">
      <c r="B3" s="66" t="s">
        <v>100</v>
      </c>
      <c r="C3" s="67" t="s">
        <v>101</v>
      </c>
    </row>
    <row r="4" spans="2:10" ht="16" x14ac:dyDescent="0.2">
      <c r="B4" s="66" t="s">
        <v>14</v>
      </c>
      <c r="C4" s="67" t="s">
        <v>186</v>
      </c>
    </row>
    <row r="5" spans="2:10" ht="17" thickBot="1" x14ac:dyDescent="0.25">
      <c r="B5" s="68" t="s">
        <v>187</v>
      </c>
      <c r="C5" s="69">
        <v>42815</v>
      </c>
    </row>
    <row r="6" spans="2:10" ht="23" customHeight="1" thickBot="1" x14ac:dyDescent="0.25">
      <c r="B6" s="82"/>
    </row>
    <row r="7" spans="2:10" ht="24" thickBot="1" x14ac:dyDescent="0.25">
      <c r="B7" s="91" t="s">
        <v>188</v>
      </c>
      <c r="C7" s="70" t="s">
        <v>189</v>
      </c>
      <c r="D7" s="92" t="s">
        <v>190</v>
      </c>
      <c r="E7" s="70" t="s">
        <v>191</v>
      </c>
      <c r="F7" s="92" t="s">
        <v>192</v>
      </c>
      <c r="G7" s="70" t="s">
        <v>193</v>
      </c>
      <c r="H7" s="92" t="s">
        <v>194</v>
      </c>
      <c r="I7" s="70" t="s">
        <v>195</v>
      </c>
      <c r="J7" s="93" t="s">
        <v>196</v>
      </c>
    </row>
    <row r="8" spans="2:10" ht="26" customHeight="1" thickBot="1" x14ac:dyDescent="0.25">
      <c r="B8" s="94" t="s">
        <v>197</v>
      </c>
      <c r="C8" s="95" t="s">
        <v>198</v>
      </c>
      <c r="D8" s="95" t="s">
        <v>198</v>
      </c>
      <c r="E8" s="95" t="s">
        <v>198</v>
      </c>
      <c r="F8" s="95" t="s">
        <v>198</v>
      </c>
      <c r="G8" s="95" t="s">
        <v>198</v>
      </c>
      <c r="H8" s="95" t="s">
        <v>198</v>
      </c>
      <c r="I8" s="95" t="s">
        <v>198</v>
      </c>
      <c r="J8" s="95" t="s">
        <v>198</v>
      </c>
    </row>
    <row r="9" spans="2:10" ht="26" customHeight="1" x14ac:dyDescent="0.2">
      <c r="B9" s="96" t="s">
        <v>199</v>
      </c>
      <c r="C9" s="67" t="s">
        <v>200</v>
      </c>
      <c r="D9" s="67" t="s">
        <v>201</v>
      </c>
      <c r="E9" s="67" t="s">
        <v>202</v>
      </c>
      <c r="F9" s="67" t="s">
        <v>203</v>
      </c>
      <c r="G9" s="67" t="s">
        <v>204</v>
      </c>
      <c r="H9" s="28"/>
      <c r="I9" s="67"/>
      <c r="J9" s="97"/>
    </row>
    <row r="10" spans="2:10" ht="26" customHeight="1" x14ac:dyDescent="0.2">
      <c r="B10" s="96" t="s">
        <v>205</v>
      </c>
      <c r="C10" s="67" t="s">
        <v>206</v>
      </c>
      <c r="D10" s="67" t="s">
        <v>207</v>
      </c>
      <c r="E10" s="67" t="s">
        <v>208</v>
      </c>
      <c r="F10" s="67" t="s">
        <v>209</v>
      </c>
      <c r="G10" s="67" t="s">
        <v>210</v>
      </c>
      <c r="H10" s="28"/>
      <c r="I10" s="67"/>
      <c r="J10" s="97"/>
    </row>
    <row r="11" spans="2:10" ht="26" customHeight="1" x14ac:dyDescent="0.2">
      <c r="B11" s="98" t="s">
        <v>211</v>
      </c>
      <c r="C11" s="67" t="s">
        <v>212</v>
      </c>
      <c r="D11" s="28" t="s">
        <v>213</v>
      </c>
      <c r="E11" s="67" t="s">
        <v>214</v>
      </c>
      <c r="F11" s="28" t="s">
        <v>215</v>
      </c>
      <c r="G11" s="67" t="s">
        <v>216</v>
      </c>
      <c r="H11" s="28"/>
      <c r="I11" s="67"/>
      <c r="J11" s="99"/>
    </row>
    <row r="12" spans="2:10" ht="20.5" customHeight="1" x14ac:dyDescent="0.2">
      <c r="B12" s="98" t="s">
        <v>217</v>
      </c>
      <c r="C12" s="67" t="s">
        <v>218</v>
      </c>
      <c r="D12" s="67" t="s">
        <v>219</v>
      </c>
      <c r="E12" s="67" t="s">
        <v>220</v>
      </c>
      <c r="F12" s="67" t="s">
        <v>221</v>
      </c>
      <c r="G12" s="67" t="s">
        <v>222</v>
      </c>
      <c r="H12" s="28"/>
      <c r="I12" s="67"/>
      <c r="J12" s="99"/>
    </row>
    <row r="13" spans="2:10" ht="54.25" customHeight="1" x14ac:dyDescent="0.2">
      <c r="B13" s="98" t="s">
        <v>223</v>
      </c>
      <c r="C13" s="67" t="s">
        <v>224</v>
      </c>
      <c r="D13" s="67" t="s">
        <v>225</v>
      </c>
      <c r="E13" s="67" t="s">
        <v>226</v>
      </c>
      <c r="F13" s="67" t="s">
        <v>227</v>
      </c>
      <c r="G13" s="67" t="s">
        <v>228</v>
      </c>
      <c r="H13" s="28"/>
      <c r="I13" s="67"/>
      <c r="J13" s="99"/>
    </row>
    <row r="14" spans="2:10" ht="27" customHeight="1" x14ac:dyDescent="0.2">
      <c r="B14" s="98" t="s">
        <v>229</v>
      </c>
      <c r="C14" s="67" t="s">
        <v>230</v>
      </c>
      <c r="D14" s="67" t="s">
        <v>231</v>
      </c>
      <c r="E14" s="67" t="s">
        <v>232</v>
      </c>
      <c r="F14" s="67" t="s">
        <v>233</v>
      </c>
      <c r="G14" s="67" t="s">
        <v>234</v>
      </c>
      <c r="H14" s="28"/>
      <c r="I14" s="67"/>
      <c r="J14" s="99"/>
    </row>
    <row r="15" spans="2:10" ht="27" customHeight="1" x14ac:dyDescent="0.2">
      <c r="B15" s="100" t="s">
        <v>235</v>
      </c>
      <c r="C15" s="101">
        <v>3</v>
      </c>
      <c r="D15" s="101">
        <v>6</v>
      </c>
      <c r="E15" s="101">
        <v>3</v>
      </c>
      <c r="F15" s="101">
        <v>6</v>
      </c>
      <c r="G15" s="101">
        <v>3</v>
      </c>
      <c r="H15" s="102"/>
      <c r="I15" s="101"/>
      <c r="J15" s="103"/>
    </row>
    <row r="16" spans="2:10" ht="24" customHeight="1" x14ac:dyDescent="0.2">
      <c r="B16" s="98" t="s">
        <v>236</v>
      </c>
      <c r="C16" s="67"/>
      <c r="D16" s="67"/>
      <c r="E16" s="67"/>
      <c r="F16" s="67"/>
      <c r="G16" s="67"/>
      <c r="H16" s="28"/>
      <c r="I16" s="67"/>
      <c r="J16" s="97"/>
    </row>
    <row r="17" spans="2:10" ht="27.5" customHeight="1" x14ac:dyDescent="0.2">
      <c r="B17" s="104" t="s">
        <v>235</v>
      </c>
      <c r="C17" s="101">
        <v>3</v>
      </c>
      <c r="D17" s="101">
        <v>6</v>
      </c>
      <c r="E17" s="101">
        <v>3</v>
      </c>
      <c r="F17" s="101">
        <v>6</v>
      </c>
      <c r="G17" s="101" t="s">
        <v>237</v>
      </c>
      <c r="H17" s="102"/>
      <c r="I17" s="101"/>
      <c r="J17" s="105"/>
    </row>
    <row r="18" spans="2:10" ht="25.25" customHeight="1" x14ac:dyDescent="0.2">
      <c r="B18" s="106" t="s">
        <v>238</v>
      </c>
      <c r="C18" s="67"/>
      <c r="D18" s="67"/>
      <c r="E18" s="67"/>
      <c r="F18" s="67"/>
      <c r="G18" s="67"/>
      <c r="H18" s="28"/>
      <c r="I18" s="67"/>
      <c r="J18" s="97"/>
    </row>
    <row r="19" spans="2:10" ht="29.5" customHeight="1" thickBot="1" x14ac:dyDescent="0.25">
      <c r="B19" s="107" t="s">
        <v>235</v>
      </c>
      <c r="C19" s="101">
        <v>0</v>
      </c>
      <c r="D19" s="101">
        <v>6</v>
      </c>
      <c r="E19" s="101">
        <v>3</v>
      </c>
      <c r="F19" s="101">
        <v>0</v>
      </c>
      <c r="G19" s="101">
        <v>3</v>
      </c>
      <c r="H19" s="102"/>
      <c r="I19" s="101"/>
      <c r="J19" s="105"/>
    </row>
    <row r="20" spans="2:10" ht="20.5" customHeight="1" x14ac:dyDescent="0.2">
      <c r="B20" s="108" t="s">
        <v>239</v>
      </c>
      <c r="C20" s="67"/>
      <c r="D20" s="67"/>
      <c r="E20" s="67"/>
      <c r="F20" s="67"/>
      <c r="G20" s="67"/>
      <c r="H20" s="28"/>
      <c r="I20" s="67"/>
      <c r="J20" s="97"/>
    </row>
    <row r="21" spans="2:10" ht="32.75" customHeight="1" x14ac:dyDescent="0.2">
      <c r="B21" s="100" t="s">
        <v>86</v>
      </c>
      <c r="C21" s="101">
        <v>6</v>
      </c>
      <c r="D21" s="101">
        <v>6</v>
      </c>
      <c r="E21" s="101">
        <v>3</v>
      </c>
      <c r="F21" s="101">
        <v>6</v>
      </c>
      <c r="G21" s="101">
        <v>6</v>
      </c>
      <c r="H21" s="102"/>
      <c r="I21" s="101"/>
      <c r="J21" s="105"/>
    </row>
    <row r="22" spans="2:10" ht="28.75" customHeight="1" x14ac:dyDescent="0.2">
      <c r="B22" s="98" t="s">
        <v>240</v>
      </c>
      <c r="C22" s="67"/>
      <c r="D22" s="67"/>
      <c r="E22" s="67"/>
      <c r="F22" s="67"/>
      <c r="G22" s="67"/>
      <c r="H22" s="28"/>
      <c r="I22" s="67"/>
      <c r="J22" s="97"/>
    </row>
    <row r="23" spans="2:10" ht="29.75" customHeight="1" x14ac:dyDescent="0.2">
      <c r="B23" s="100" t="s">
        <v>235</v>
      </c>
      <c r="C23" s="101">
        <v>3</v>
      </c>
      <c r="D23" s="101">
        <v>3</v>
      </c>
      <c r="E23" s="101">
        <v>6</v>
      </c>
      <c r="F23" s="101">
        <v>3</v>
      </c>
      <c r="G23" s="101">
        <v>3</v>
      </c>
      <c r="H23" s="102"/>
      <c r="I23" s="101"/>
      <c r="J23" s="105"/>
    </row>
    <row r="24" spans="2:10" ht="26.75" customHeight="1" x14ac:dyDescent="0.2">
      <c r="B24" s="98" t="s">
        <v>241</v>
      </c>
      <c r="C24" s="67"/>
      <c r="D24" s="67"/>
      <c r="E24" s="67"/>
      <c r="F24" s="67"/>
      <c r="G24" s="67"/>
      <c r="H24" s="28"/>
      <c r="I24" s="67"/>
      <c r="J24" s="97"/>
    </row>
    <row r="25" spans="2:10" ht="30.5" customHeight="1" x14ac:dyDescent="0.2">
      <c r="B25" s="100" t="s">
        <v>235</v>
      </c>
      <c r="C25" s="101"/>
      <c r="D25" s="101"/>
      <c r="E25" s="101"/>
      <c r="F25" s="101"/>
      <c r="G25" s="101"/>
      <c r="H25" s="102"/>
      <c r="I25" s="101"/>
      <c r="J25" s="105"/>
    </row>
    <row r="26" spans="2:10" ht="31.5" customHeight="1" x14ac:dyDescent="0.2">
      <c r="B26" s="98" t="s">
        <v>242</v>
      </c>
      <c r="C26" s="67"/>
      <c r="D26" s="67"/>
      <c r="E26" s="67"/>
      <c r="F26" s="67"/>
      <c r="G26" s="67"/>
      <c r="H26" s="28"/>
      <c r="I26" s="67"/>
      <c r="J26" s="97"/>
    </row>
    <row r="27" spans="2:10" ht="31.5" customHeight="1" thickBot="1" x14ac:dyDescent="0.25">
      <c r="B27" s="104" t="s">
        <v>235</v>
      </c>
      <c r="C27" s="101"/>
      <c r="D27" s="101"/>
      <c r="E27" s="101"/>
      <c r="F27" s="101"/>
      <c r="G27" s="101"/>
      <c r="H27" s="102"/>
      <c r="I27" s="101"/>
      <c r="J27" s="105"/>
    </row>
    <row r="28" spans="2:10" ht="128.5" customHeight="1" thickBot="1" x14ac:dyDescent="0.25">
      <c r="B28" s="109" t="s">
        <v>243</v>
      </c>
      <c r="C28" s="67" t="s">
        <v>244</v>
      </c>
      <c r="D28" s="67" t="s">
        <v>245</v>
      </c>
      <c r="E28" s="67" t="s">
        <v>246</v>
      </c>
      <c r="F28" s="67" t="s">
        <v>247</v>
      </c>
      <c r="G28" s="67" t="s">
        <v>248</v>
      </c>
      <c r="H28" s="28"/>
      <c r="I28" s="67"/>
      <c r="J28" s="97"/>
    </row>
    <row r="29" spans="2:10" ht="25.5" customHeight="1" thickBot="1" x14ac:dyDescent="0.25">
      <c r="B29" s="110" t="s">
        <v>249</v>
      </c>
      <c r="C29" s="111" t="s">
        <v>198</v>
      </c>
      <c r="D29" s="111" t="s">
        <v>198</v>
      </c>
      <c r="E29" s="111" t="s">
        <v>198</v>
      </c>
      <c r="F29" s="111" t="s">
        <v>198</v>
      </c>
      <c r="G29" s="111" t="s">
        <v>198</v>
      </c>
      <c r="H29" s="111" t="s">
        <v>198</v>
      </c>
      <c r="I29" s="111" t="s">
        <v>198</v>
      </c>
      <c r="J29" s="111" t="s">
        <v>198</v>
      </c>
    </row>
    <row r="30" spans="2:10" ht="20.5" customHeight="1" x14ac:dyDescent="0.2">
      <c r="B30" s="112" t="s">
        <v>250</v>
      </c>
      <c r="C30" s="67"/>
      <c r="D30" s="67"/>
      <c r="E30" s="67"/>
      <c r="F30" s="67"/>
      <c r="G30" s="67"/>
      <c r="H30" s="28"/>
      <c r="I30" s="67"/>
      <c r="J30" s="97"/>
    </row>
    <row r="31" spans="2:10" ht="20.5" customHeight="1" x14ac:dyDescent="0.2">
      <c r="B31" s="113" t="s">
        <v>235</v>
      </c>
      <c r="C31" s="114">
        <v>6</v>
      </c>
      <c r="D31" s="114">
        <v>3</v>
      </c>
      <c r="E31" s="114">
        <v>6</v>
      </c>
      <c r="F31" s="114">
        <v>3</v>
      </c>
      <c r="G31" s="114">
        <v>6</v>
      </c>
      <c r="H31" s="115"/>
      <c r="I31" s="114"/>
      <c r="J31" s="116"/>
    </row>
    <row r="32" spans="2:10" ht="20.75" customHeight="1" x14ac:dyDescent="0.2">
      <c r="B32" s="98" t="s">
        <v>251</v>
      </c>
      <c r="C32" s="67"/>
      <c r="D32" s="67"/>
      <c r="E32" s="67"/>
      <c r="F32" s="67"/>
      <c r="G32" s="67"/>
      <c r="H32" s="28"/>
      <c r="I32" s="67"/>
      <c r="J32" s="97"/>
    </row>
    <row r="33" spans="2:10" ht="20.75" customHeight="1" x14ac:dyDescent="0.2">
      <c r="B33" s="113" t="s">
        <v>235</v>
      </c>
      <c r="C33" s="114">
        <v>3</v>
      </c>
      <c r="D33" s="114">
        <v>6</v>
      </c>
      <c r="E33" s="114">
        <v>6</v>
      </c>
      <c r="F33" s="114">
        <v>3</v>
      </c>
      <c r="G33" s="114">
        <v>6</v>
      </c>
      <c r="H33" s="115"/>
      <c r="I33" s="114"/>
      <c r="J33" s="116"/>
    </row>
    <row r="34" spans="2:10" ht="21.5" customHeight="1" x14ac:dyDescent="0.2">
      <c r="B34" s="98" t="s">
        <v>252</v>
      </c>
      <c r="C34" s="67"/>
      <c r="D34" s="67"/>
      <c r="E34" s="67"/>
      <c r="F34" s="67"/>
      <c r="G34" s="67"/>
      <c r="H34" s="28"/>
      <c r="I34" s="67"/>
      <c r="J34" s="97"/>
    </row>
    <row r="35" spans="2:10" ht="21.5" customHeight="1" x14ac:dyDescent="0.2">
      <c r="B35" s="113" t="s">
        <v>235</v>
      </c>
      <c r="C35" s="114">
        <v>3</v>
      </c>
      <c r="D35" s="114">
        <v>6</v>
      </c>
      <c r="E35" s="114">
        <v>3</v>
      </c>
      <c r="F35" s="114">
        <v>3</v>
      </c>
      <c r="G35" s="114">
        <v>6</v>
      </c>
      <c r="H35" s="115"/>
      <c r="I35" s="114"/>
      <c r="J35" s="116"/>
    </row>
    <row r="36" spans="2:10" ht="20.5" customHeight="1" x14ac:dyDescent="0.2">
      <c r="B36" s="98" t="s">
        <v>253</v>
      </c>
      <c r="C36" s="67"/>
      <c r="D36" s="67"/>
      <c r="E36" s="67"/>
      <c r="F36" s="67"/>
      <c r="G36" s="67"/>
      <c r="H36" s="28"/>
      <c r="I36" s="67"/>
      <c r="J36" s="97"/>
    </row>
    <row r="37" spans="2:10" ht="20.5" customHeight="1" x14ac:dyDescent="0.2">
      <c r="B37" s="113" t="s">
        <v>235</v>
      </c>
      <c r="C37" s="114">
        <v>0</v>
      </c>
      <c r="D37" s="114">
        <v>6</v>
      </c>
      <c r="E37" s="114">
        <v>0</v>
      </c>
      <c r="F37" s="114">
        <v>3</v>
      </c>
      <c r="G37" s="114">
        <v>0</v>
      </c>
      <c r="H37" s="115"/>
      <c r="I37" s="114"/>
      <c r="J37" s="116"/>
    </row>
    <row r="38" spans="2:10" ht="18" customHeight="1" x14ac:dyDescent="0.2">
      <c r="B38" s="98" t="s">
        <v>254</v>
      </c>
      <c r="C38" s="67"/>
      <c r="D38" s="67"/>
      <c r="E38" s="67"/>
      <c r="F38" s="67"/>
      <c r="G38" s="67"/>
      <c r="H38" s="28"/>
      <c r="I38" s="67"/>
      <c r="J38" s="97"/>
    </row>
    <row r="39" spans="2:10" ht="18" customHeight="1" x14ac:dyDescent="0.2">
      <c r="B39" s="113" t="s">
        <v>235</v>
      </c>
      <c r="C39" s="114">
        <v>6</v>
      </c>
      <c r="D39" s="114">
        <v>3</v>
      </c>
      <c r="E39" s="114">
        <v>6</v>
      </c>
      <c r="F39" s="114">
        <v>6</v>
      </c>
      <c r="G39" s="114">
        <v>3</v>
      </c>
      <c r="H39" s="115"/>
      <c r="I39" s="114"/>
      <c r="J39" s="116"/>
    </row>
    <row r="40" spans="2:10" ht="19" customHeight="1" x14ac:dyDescent="0.2">
      <c r="B40" s="98" t="s">
        <v>90</v>
      </c>
      <c r="C40" s="67"/>
      <c r="D40" s="67"/>
      <c r="E40" s="67"/>
      <c r="F40" s="67"/>
      <c r="G40" s="67"/>
      <c r="H40" s="28"/>
      <c r="I40" s="67"/>
      <c r="J40" s="97"/>
    </row>
    <row r="41" spans="2:10" ht="19" customHeight="1" thickBot="1" x14ac:dyDescent="0.25">
      <c r="B41" s="117" t="s">
        <v>235</v>
      </c>
      <c r="C41" s="114">
        <v>3</v>
      </c>
      <c r="D41" s="114">
        <v>6</v>
      </c>
      <c r="E41" s="114">
        <v>3</v>
      </c>
      <c r="F41" s="114">
        <v>6</v>
      </c>
      <c r="G41" s="114">
        <v>3</v>
      </c>
      <c r="H41" s="115"/>
      <c r="I41" s="114"/>
      <c r="J41" s="116"/>
    </row>
    <row r="42" spans="2:10" ht="25.75" customHeight="1" thickBot="1" x14ac:dyDescent="0.25">
      <c r="B42" s="118" t="s">
        <v>255</v>
      </c>
      <c r="C42" s="119" t="s">
        <v>198</v>
      </c>
      <c r="D42" s="119" t="s">
        <v>198</v>
      </c>
      <c r="E42" s="119" t="s">
        <v>198</v>
      </c>
      <c r="F42" s="119" t="s">
        <v>198</v>
      </c>
      <c r="G42" s="119" t="s">
        <v>198</v>
      </c>
      <c r="H42" s="119" t="s">
        <v>198</v>
      </c>
      <c r="I42" s="119" t="s">
        <v>198</v>
      </c>
      <c r="J42" s="119" t="s">
        <v>198</v>
      </c>
    </row>
    <row r="43" spans="2:10" ht="22.5" customHeight="1" x14ac:dyDescent="0.2">
      <c r="B43" s="112" t="s">
        <v>92</v>
      </c>
      <c r="C43" s="67"/>
      <c r="D43" s="67"/>
      <c r="E43" s="67"/>
      <c r="F43" s="67"/>
      <c r="G43" s="67"/>
      <c r="H43" s="28"/>
      <c r="I43" s="67"/>
      <c r="J43" s="97"/>
    </row>
    <row r="44" spans="2:10" ht="22.5" customHeight="1" x14ac:dyDescent="0.2">
      <c r="B44" s="120" t="s">
        <v>235</v>
      </c>
      <c r="C44" s="121">
        <v>6</v>
      </c>
      <c r="D44" s="121">
        <v>3</v>
      </c>
      <c r="E44" s="121">
        <v>3</v>
      </c>
      <c r="F44" s="121">
        <v>6</v>
      </c>
      <c r="G44" s="121">
        <v>6</v>
      </c>
      <c r="H44" s="122"/>
      <c r="I44" s="121"/>
      <c r="J44" s="123"/>
    </row>
    <row r="45" spans="2:10" ht="22.5" customHeight="1" x14ac:dyDescent="0.2">
      <c r="B45" s="98" t="s">
        <v>256</v>
      </c>
      <c r="C45" s="67"/>
      <c r="D45" s="67"/>
      <c r="E45" s="67"/>
      <c r="F45" s="67"/>
      <c r="G45" s="67"/>
      <c r="H45" s="28"/>
      <c r="I45" s="67"/>
      <c r="J45" s="97"/>
    </row>
    <row r="46" spans="2:10" ht="22.5" customHeight="1" x14ac:dyDescent="0.2">
      <c r="B46" s="120" t="s">
        <v>235</v>
      </c>
      <c r="C46" s="121">
        <v>3</v>
      </c>
      <c r="D46" s="121">
        <v>6</v>
      </c>
      <c r="E46" s="121">
        <v>3</v>
      </c>
      <c r="F46" s="121">
        <v>6</v>
      </c>
      <c r="G46" s="121">
        <v>3</v>
      </c>
      <c r="H46" s="122"/>
      <c r="I46" s="121"/>
      <c r="J46" s="123"/>
    </row>
    <row r="47" spans="2:10" ht="22.5" customHeight="1" x14ac:dyDescent="0.2">
      <c r="B47" s="98" t="s">
        <v>257</v>
      </c>
      <c r="C47" s="67"/>
      <c r="D47" s="67"/>
      <c r="E47" s="67"/>
      <c r="F47" s="67"/>
      <c r="G47" s="67"/>
      <c r="H47" s="28"/>
      <c r="I47" s="67"/>
      <c r="J47" s="97"/>
    </row>
    <row r="48" spans="2:10" ht="22.5" customHeight="1" x14ac:dyDescent="0.2">
      <c r="B48" s="120" t="s">
        <v>258</v>
      </c>
      <c r="C48" s="121">
        <v>6</v>
      </c>
      <c r="D48" s="121">
        <v>6</v>
      </c>
      <c r="E48" s="121">
        <v>3</v>
      </c>
      <c r="F48" s="121">
        <v>6</v>
      </c>
      <c r="G48" s="121">
        <v>3</v>
      </c>
      <c r="H48" s="122"/>
      <c r="I48" s="121"/>
      <c r="J48" s="123"/>
    </row>
    <row r="49" spans="2:10" ht="22.5" customHeight="1" x14ac:dyDescent="0.2">
      <c r="B49" s="98" t="s">
        <v>259</v>
      </c>
      <c r="C49" s="67"/>
      <c r="D49" s="67"/>
      <c r="E49" s="67"/>
      <c r="F49" s="67"/>
      <c r="G49" s="67"/>
      <c r="H49" s="28"/>
      <c r="I49" s="67"/>
      <c r="J49" s="97"/>
    </row>
    <row r="50" spans="2:10" ht="22.5" customHeight="1" x14ac:dyDescent="0.2">
      <c r="B50" s="120" t="s">
        <v>235</v>
      </c>
      <c r="C50" s="121">
        <v>3</v>
      </c>
      <c r="D50" s="121">
        <v>6</v>
      </c>
      <c r="E50" s="121">
        <v>3</v>
      </c>
      <c r="F50" s="121">
        <v>6</v>
      </c>
      <c r="G50" s="121">
        <v>3</v>
      </c>
      <c r="H50" s="122"/>
      <c r="I50" s="121"/>
      <c r="J50" s="123"/>
    </row>
    <row r="51" spans="2:10" ht="22.5" customHeight="1" x14ac:dyDescent="0.2">
      <c r="B51" s="98" t="s">
        <v>94</v>
      </c>
      <c r="C51" s="67"/>
      <c r="D51" s="67"/>
      <c r="E51" s="67"/>
      <c r="F51" s="67"/>
      <c r="G51" s="67"/>
      <c r="H51" s="28"/>
      <c r="I51" s="67"/>
      <c r="J51" s="97"/>
    </row>
    <row r="52" spans="2:10" ht="22.5" customHeight="1" x14ac:dyDescent="0.2">
      <c r="B52" s="120" t="s">
        <v>235</v>
      </c>
      <c r="C52" s="121">
        <v>3</v>
      </c>
      <c r="D52" s="121">
        <v>3</v>
      </c>
      <c r="E52" s="121">
        <v>6</v>
      </c>
      <c r="F52" s="121">
        <v>6</v>
      </c>
      <c r="G52" s="121">
        <v>3</v>
      </c>
      <c r="H52" s="122"/>
      <c r="I52" s="121"/>
      <c r="J52" s="123"/>
    </row>
    <row r="53" spans="2:10" ht="22.5" customHeight="1" x14ac:dyDescent="0.2">
      <c r="B53" s="98" t="s">
        <v>95</v>
      </c>
      <c r="C53" s="67"/>
      <c r="D53" s="67"/>
      <c r="E53" s="67"/>
      <c r="F53" s="67"/>
      <c r="G53" s="67"/>
      <c r="H53" s="28"/>
      <c r="I53" s="67"/>
      <c r="J53" s="97"/>
    </row>
    <row r="54" spans="2:10" ht="22.5" customHeight="1" x14ac:dyDescent="0.2">
      <c r="B54" s="120" t="s">
        <v>235</v>
      </c>
      <c r="C54" s="121">
        <v>6</v>
      </c>
      <c r="D54" s="121">
        <v>3</v>
      </c>
      <c r="E54" s="121">
        <v>6</v>
      </c>
      <c r="F54" s="121">
        <v>3</v>
      </c>
      <c r="G54" s="121">
        <v>3</v>
      </c>
      <c r="H54" s="122"/>
      <c r="I54" s="121"/>
      <c r="J54" s="123"/>
    </row>
    <row r="55" spans="2:10" ht="22.5" customHeight="1" x14ac:dyDescent="0.2">
      <c r="B55" s="98" t="s">
        <v>260</v>
      </c>
      <c r="C55" s="67"/>
      <c r="D55" s="67"/>
      <c r="E55" s="67"/>
      <c r="F55" s="67"/>
      <c r="G55" s="67"/>
      <c r="H55" s="28"/>
      <c r="I55" s="67"/>
      <c r="J55" s="97"/>
    </row>
    <row r="56" spans="2:10" ht="22.5" customHeight="1" x14ac:dyDescent="0.2">
      <c r="B56" s="120" t="s">
        <v>235</v>
      </c>
      <c r="C56" s="121">
        <v>6</v>
      </c>
      <c r="D56" s="121">
        <v>3</v>
      </c>
      <c r="E56" s="121">
        <v>3</v>
      </c>
      <c r="F56" s="121">
        <v>6</v>
      </c>
      <c r="G56" s="121">
        <v>3</v>
      </c>
      <c r="H56" s="122"/>
      <c r="I56" s="121"/>
      <c r="J56" s="123"/>
    </row>
    <row r="57" spans="2:10" ht="22.5" customHeight="1" x14ac:dyDescent="0.2">
      <c r="B57" s="98" t="s">
        <v>96</v>
      </c>
      <c r="C57" s="67"/>
      <c r="D57" s="67"/>
      <c r="E57" s="67"/>
      <c r="F57" s="67"/>
      <c r="G57" s="67"/>
      <c r="H57" s="28"/>
      <c r="I57" s="67"/>
      <c r="J57" s="97"/>
    </row>
    <row r="58" spans="2:10" ht="22.5" customHeight="1" thickBot="1" x14ac:dyDescent="0.25">
      <c r="B58" s="120" t="s">
        <v>235</v>
      </c>
      <c r="C58" s="121">
        <v>6</v>
      </c>
      <c r="D58" s="121">
        <v>6</v>
      </c>
      <c r="E58" s="121">
        <v>6</v>
      </c>
      <c r="F58" s="121">
        <v>3</v>
      </c>
      <c r="G58" s="121">
        <v>3</v>
      </c>
      <c r="H58" s="122"/>
      <c r="I58" s="121"/>
      <c r="J58" s="123"/>
    </row>
    <row r="59" spans="2:10" ht="25.5" customHeight="1" thickBot="1" x14ac:dyDescent="0.25">
      <c r="B59" s="124" t="s">
        <v>261</v>
      </c>
      <c r="C59" s="125" t="s">
        <v>198</v>
      </c>
      <c r="D59" s="125" t="s">
        <v>198</v>
      </c>
      <c r="E59" s="125" t="s">
        <v>198</v>
      </c>
      <c r="F59" s="125" t="s">
        <v>198</v>
      </c>
      <c r="G59" s="125" t="s">
        <v>198</v>
      </c>
      <c r="H59" s="125" t="s">
        <v>198</v>
      </c>
      <c r="I59" s="125" t="s">
        <v>198</v>
      </c>
      <c r="J59" s="125" t="s">
        <v>198</v>
      </c>
    </row>
    <row r="60" spans="2:10" ht="23" customHeight="1" x14ac:dyDescent="0.2">
      <c r="B60" s="112" t="s">
        <v>262</v>
      </c>
      <c r="C60" s="67"/>
      <c r="D60" s="67"/>
      <c r="E60" s="67"/>
      <c r="F60" s="67"/>
      <c r="G60" s="67"/>
      <c r="H60" s="28"/>
      <c r="I60" s="67"/>
      <c r="J60" s="97"/>
    </row>
    <row r="61" spans="2:10" ht="23" customHeight="1" x14ac:dyDescent="0.2">
      <c r="B61" s="126" t="s">
        <v>235</v>
      </c>
      <c r="C61" s="127">
        <v>6</v>
      </c>
      <c r="D61" s="127">
        <v>3</v>
      </c>
      <c r="E61" s="127">
        <v>3</v>
      </c>
      <c r="F61" s="127">
        <v>3</v>
      </c>
      <c r="G61" s="127">
        <v>6</v>
      </c>
      <c r="H61" s="128"/>
      <c r="I61" s="127"/>
      <c r="J61" s="129"/>
    </row>
    <row r="62" spans="2:10" ht="23" customHeight="1" x14ac:dyDescent="0.2">
      <c r="B62" s="98" t="s">
        <v>97</v>
      </c>
      <c r="C62" s="67"/>
      <c r="D62" s="67"/>
      <c r="E62" s="67"/>
      <c r="F62" s="67"/>
      <c r="G62" s="67"/>
      <c r="H62" s="28"/>
      <c r="I62" s="67"/>
      <c r="J62" s="97"/>
    </row>
    <row r="63" spans="2:10" ht="23" customHeight="1" x14ac:dyDescent="0.2">
      <c r="B63" s="126" t="s">
        <v>235</v>
      </c>
      <c r="C63" s="127">
        <v>3</v>
      </c>
      <c r="D63" s="127">
        <v>6</v>
      </c>
      <c r="E63" s="127">
        <v>3</v>
      </c>
      <c r="F63" s="127">
        <v>3</v>
      </c>
      <c r="G63" s="127">
        <v>3</v>
      </c>
      <c r="H63" s="128"/>
      <c r="I63" s="127"/>
      <c r="J63" s="129"/>
    </row>
    <row r="64" spans="2:10" ht="23" customHeight="1" x14ac:dyDescent="0.2">
      <c r="B64" s="98" t="s">
        <v>263</v>
      </c>
      <c r="C64" s="67"/>
      <c r="D64" s="67"/>
      <c r="E64" s="67"/>
      <c r="F64" s="67"/>
      <c r="G64" s="67"/>
      <c r="H64" s="28"/>
      <c r="I64" s="67"/>
      <c r="J64" s="97"/>
    </row>
    <row r="65" spans="2:10" ht="23" customHeight="1" x14ac:dyDescent="0.2">
      <c r="B65" s="126" t="s">
        <v>235</v>
      </c>
      <c r="C65" s="127">
        <v>6</v>
      </c>
      <c r="D65" s="127">
        <v>6</v>
      </c>
      <c r="E65" s="127">
        <v>3</v>
      </c>
      <c r="F65" s="127">
        <v>3</v>
      </c>
      <c r="G65" s="127">
        <v>6</v>
      </c>
      <c r="H65" s="128"/>
      <c r="I65" s="127"/>
      <c r="J65" s="129"/>
    </row>
    <row r="66" spans="2:10" ht="23" customHeight="1" x14ac:dyDescent="0.2">
      <c r="B66" s="98" t="s">
        <v>264</v>
      </c>
      <c r="C66" s="67"/>
      <c r="D66" s="67"/>
      <c r="E66" s="67"/>
      <c r="F66" s="67"/>
      <c r="G66" s="67"/>
      <c r="H66" s="28"/>
      <c r="I66" s="67"/>
      <c r="J66" s="97"/>
    </row>
    <row r="67" spans="2:10" ht="27.5" customHeight="1" thickBot="1" x14ac:dyDescent="0.25">
      <c r="B67" s="130" t="s">
        <v>235</v>
      </c>
      <c r="C67" s="131">
        <v>3</v>
      </c>
      <c r="D67" s="131">
        <v>6</v>
      </c>
      <c r="E67" s="131">
        <v>6</v>
      </c>
      <c r="F67" s="131">
        <v>3</v>
      </c>
      <c r="G67" s="131">
        <v>3</v>
      </c>
      <c r="H67" s="132"/>
      <c r="I67" s="131"/>
      <c r="J67" s="133"/>
    </row>
    <row r="68" spans="2:10" ht="27.5" customHeight="1" thickBot="1" x14ac:dyDescent="0.25">
      <c r="B68" s="134"/>
      <c r="C68" s="28"/>
      <c r="D68" s="28"/>
      <c r="E68" s="28"/>
      <c r="F68" s="28"/>
      <c r="G68" s="28"/>
      <c r="H68" s="28"/>
      <c r="I68" s="28"/>
      <c r="J68" s="18"/>
    </row>
    <row r="69" spans="2:10" ht="24" thickBot="1" x14ac:dyDescent="0.25">
      <c r="B69" s="135" t="s">
        <v>265</v>
      </c>
      <c r="C69" s="70" t="s">
        <v>266</v>
      </c>
      <c r="D69" s="70" t="s">
        <v>266</v>
      </c>
      <c r="E69" s="70" t="s">
        <v>266</v>
      </c>
      <c r="F69" s="70" t="s">
        <v>266</v>
      </c>
      <c r="G69" s="70" t="s">
        <v>266</v>
      </c>
      <c r="H69" s="92" t="s">
        <v>266</v>
      </c>
      <c r="I69" s="70" t="s">
        <v>266</v>
      </c>
      <c r="J69" s="93" t="s">
        <v>266</v>
      </c>
    </row>
    <row r="70" spans="2:10" ht="21" customHeight="1" x14ac:dyDescent="0.2">
      <c r="B70" s="136" t="s">
        <v>267</v>
      </c>
      <c r="C70" s="137">
        <v>2</v>
      </c>
      <c r="D70" s="137">
        <v>4</v>
      </c>
      <c r="E70" s="137">
        <v>4</v>
      </c>
      <c r="F70" s="137">
        <v>4</v>
      </c>
      <c r="G70" s="137">
        <v>2</v>
      </c>
      <c r="H70" s="137"/>
      <c r="I70" s="137"/>
      <c r="J70" s="137"/>
    </row>
    <row r="71" spans="2:10" ht="28.25" customHeight="1" x14ac:dyDescent="0.2">
      <c r="B71" s="72" t="s">
        <v>108</v>
      </c>
      <c r="C71" s="67"/>
      <c r="D71" s="67"/>
      <c r="E71" s="67"/>
      <c r="F71" s="67"/>
      <c r="G71" s="67"/>
      <c r="H71" s="18"/>
      <c r="I71" s="138"/>
      <c r="J71" s="99"/>
    </row>
    <row r="72" spans="2:10" ht="26.5" customHeight="1" x14ac:dyDescent="0.2">
      <c r="B72" s="72" t="s">
        <v>109</v>
      </c>
      <c r="C72" s="67"/>
      <c r="D72" s="67"/>
      <c r="E72" s="67"/>
      <c r="F72" s="67"/>
      <c r="G72" s="67"/>
      <c r="H72" s="18"/>
      <c r="I72" s="138"/>
      <c r="J72" s="99"/>
    </row>
    <row r="73" spans="2:10" ht="24" customHeight="1" x14ac:dyDescent="0.2">
      <c r="B73" s="139" t="s">
        <v>54</v>
      </c>
      <c r="C73" s="137">
        <v>4</v>
      </c>
      <c r="D73" s="137">
        <v>2</v>
      </c>
      <c r="E73" s="137">
        <v>2</v>
      </c>
      <c r="F73" s="137">
        <v>4</v>
      </c>
      <c r="G73" s="137">
        <v>2</v>
      </c>
      <c r="H73" s="137"/>
      <c r="I73" s="137"/>
      <c r="J73" s="137"/>
    </row>
    <row r="74" spans="2:10" ht="28" customHeight="1" x14ac:dyDescent="0.2">
      <c r="B74" s="75" t="s">
        <v>111</v>
      </c>
      <c r="C74" s="67"/>
      <c r="D74" s="67"/>
      <c r="E74" s="67"/>
      <c r="F74" s="67"/>
      <c r="G74" s="67"/>
      <c r="H74" s="18"/>
      <c r="I74" s="138"/>
      <c r="J74" s="99"/>
    </row>
    <row r="75" spans="2:10" ht="24.5" customHeight="1" x14ac:dyDescent="0.2">
      <c r="B75" s="139" t="s">
        <v>268</v>
      </c>
      <c r="C75" s="137">
        <v>4</v>
      </c>
      <c r="D75" s="137">
        <v>2</v>
      </c>
      <c r="E75" s="137">
        <v>4</v>
      </c>
      <c r="F75" s="137">
        <v>4</v>
      </c>
      <c r="G75" s="137">
        <v>2</v>
      </c>
      <c r="H75" s="137"/>
      <c r="I75" s="137"/>
      <c r="J75" s="137"/>
    </row>
    <row r="76" spans="2:10" ht="20.5" customHeight="1" x14ac:dyDescent="0.2">
      <c r="B76" s="76" t="s">
        <v>113</v>
      </c>
      <c r="C76" s="67"/>
      <c r="D76" s="67"/>
      <c r="E76" s="67"/>
      <c r="F76" s="67"/>
      <c r="G76" s="67"/>
      <c r="H76" s="18"/>
      <c r="I76" s="138"/>
      <c r="J76" s="99"/>
    </row>
    <row r="77" spans="2:10" ht="21" customHeight="1" x14ac:dyDescent="0.2">
      <c r="B77" s="76" t="s">
        <v>114</v>
      </c>
      <c r="C77" s="67"/>
      <c r="D77" s="67"/>
      <c r="E77" s="67"/>
      <c r="F77" s="67"/>
      <c r="G77" s="67"/>
      <c r="H77" s="18"/>
      <c r="I77" s="138"/>
      <c r="J77" s="99"/>
    </row>
    <row r="78" spans="2:10" ht="21.25" customHeight="1" x14ac:dyDescent="0.2">
      <c r="B78" s="76" t="s">
        <v>115</v>
      </c>
      <c r="C78" s="67"/>
      <c r="D78" s="67"/>
      <c r="E78" s="67"/>
      <c r="F78" s="67"/>
      <c r="G78" s="67"/>
      <c r="H78" s="18"/>
      <c r="I78" s="138"/>
      <c r="J78" s="99"/>
    </row>
    <row r="79" spans="2:10" ht="24.25" customHeight="1" x14ac:dyDescent="0.2">
      <c r="B79" s="139" t="s">
        <v>269</v>
      </c>
      <c r="C79" s="137">
        <v>2</v>
      </c>
      <c r="D79" s="137">
        <v>2</v>
      </c>
      <c r="E79" s="137">
        <v>2</v>
      </c>
      <c r="F79" s="137">
        <v>4</v>
      </c>
      <c r="G79" s="137">
        <v>4</v>
      </c>
      <c r="H79" s="137"/>
      <c r="I79" s="137"/>
      <c r="J79" s="137"/>
    </row>
    <row r="80" spans="2:10" ht="22.75" customHeight="1" x14ac:dyDescent="0.2">
      <c r="B80" s="77" t="s">
        <v>119</v>
      </c>
      <c r="C80" s="67"/>
      <c r="D80" s="67"/>
      <c r="E80" s="67"/>
      <c r="F80" s="67"/>
      <c r="G80" s="67"/>
      <c r="H80" s="18"/>
      <c r="I80" s="138"/>
      <c r="J80" s="99"/>
    </row>
    <row r="81" spans="2:10" ht="21.5" customHeight="1" x14ac:dyDescent="0.2">
      <c r="B81" s="77" t="s">
        <v>120</v>
      </c>
      <c r="C81" s="67"/>
      <c r="D81" s="67"/>
      <c r="E81" s="67"/>
      <c r="F81" s="67"/>
      <c r="G81" s="67"/>
      <c r="H81" s="18"/>
      <c r="I81" s="138"/>
      <c r="J81" s="99"/>
    </row>
    <row r="82" spans="2:10" ht="22.5" customHeight="1" x14ac:dyDescent="0.2">
      <c r="B82" s="77" t="s">
        <v>121</v>
      </c>
      <c r="C82" s="67"/>
      <c r="D82" s="67"/>
      <c r="E82" s="67"/>
      <c r="F82" s="67"/>
      <c r="G82" s="67"/>
      <c r="H82" s="18"/>
      <c r="I82" s="138"/>
      <c r="J82" s="99"/>
    </row>
    <row r="83" spans="2:10" ht="25" customHeight="1" x14ac:dyDescent="0.2">
      <c r="B83" s="139" t="s">
        <v>76</v>
      </c>
      <c r="C83" s="137">
        <v>4</v>
      </c>
      <c r="D83" s="137">
        <v>2</v>
      </c>
      <c r="E83" s="137">
        <v>2</v>
      </c>
      <c r="F83" s="137">
        <v>4</v>
      </c>
      <c r="G83" s="137">
        <v>4</v>
      </c>
      <c r="H83" s="137"/>
      <c r="I83" s="137"/>
      <c r="J83" s="137"/>
    </row>
    <row r="84" spans="2:10" ht="25" customHeight="1" x14ac:dyDescent="0.2">
      <c r="B84" s="140" t="s">
        <v>117</v>
      </c>
      <c r="C84" s="67"/>
      <c r="D84" s="67"/>
      <c r="E84" s="67"/>
      <c r="F84" s="67"/>
      <c r="G84" s="67"/>
      <c r="H84" s="18"/>
      <c r="I84" s="138"/>
      <c r="J84" s="99"/>
    </row>
    <row r="85" spans="2:10" ht="24.5" customHeight="1" x14ac:dyDescent="0.2">
      <c r="B85" s="139" t="s">
        <v>270</v>
      </c>
      <c r="C85" s="137">
        <v>4</v>
      </c>
      <c r="D85" s="137">
        <v>4</v>
      </c>
      <c r="E85" s="137">
        <v>2</v>
      </c>
      <c r="F85" s="137">
        <v>2</v>
      </c>
      <c r="G85" s="137">
        <v>2</v>
      </c>
      <c r="H85" s="137"/>
      <c r="I85" s="137"/>
      <c r="J85" s="137"/>
    </row>
    <row r="86" spans="2:10" ht="24.5" customHeight="1" x14ac:dyDescent="0.2">
      <c r="B86" s="76" t="s">
        <v>124</v>
      </c>
      <c r="C86" s="67"/>
      <c r="D86" s="67"/>
      <c r="E86" s="67"/>
      <c r="F86" s="67"/>
      <c r="G86" s="67"/>
      <c r="H86" s="18"/>
      <c r="I86" s="138"/>
      <c r="J86" s="99"/>
    </row>
    <row r="87" spans="2:10" ht="24.5" customHeight="1" x14ac:dyDescent="0.2">
      <c r="B87" s="76" t="s">
        <v>125</v>
      </c>
      <c r="C87" s="67"/>
      <c r="D87" s="67"/>
      <c r="E87" s="67"/>
      <c r="F87" s="67"/>
      <c r="G87" s="67"/>
      <c r="H87" s="18"/>
      <c r="I87" s="138"/>
      <c r="J87" s="99"/>
    </row>
    <row r="88" spans="2:10" ht="25" customHeight="1" x14ac:dyDescent="0.2">
      <c r="B88" s="139" t="s">
        <v>56</v>
      </c>
      <c r="C88" s="137">
        <v>2</v>
      </c>
      <c r="D88" s="137">
        <v>4</v>
      </c>
      <c r="E88" s="137">
        <v>4</v>
      </c>
      <c r="F88" s="137">
        <v>4</v>
      </c>
      <c r="G88" s="137">
        <v>2</v>
      </c>
      <c r="H88" s="137"/>
      <c r="I88" s="137"/>
      <c r="J88" s="137"/>
    </row>
    <row r="89" spans="2:10" ht="25" customHeight="1" x14ac:dyDescent="0.2">
      <c r="B89" s="141"/>
      <c r="C89" s="67"/>
      <c r="D89" s="67"/>
      <c r="E89" s="67"/>
      <c r="F89" s="67"/>
      <c r="G89" s="67"/>
      <c r="H89" s="28"/>
      <c r="I89" s="67"/>
      <c r="J89" s="97"/>
    </row>
    <row r="90" spans="2:10" ht="22" customHeight="1" x14ac:dyDescent="0.2">
      <c r="B90" s="139" t="s">
        <v>58</v>
      </c>
      <c r="C90" s="137">
        <v>2</v>
      </c>
      <c r="D90" s="137">
        <v>4</v>
      </c>
      <c r="E90" s="137">
        <v>4</v>
      </c>
      <c r="F90" s="137">
        <v>2</v>
      </c>
      <c r="G90" s="137">
        <v>2</v>
      </c>
      <c r="H90" s="137"/>
      <c r="I90" s="137"/>
      <c r="J90" s="137"/>
    </row>
    <row r="91" spans="2:10" ht="27.5" customHeight="1" thickBot="1" x14ac:dyDescent="0.25">
      <c r="B91" s="142"/>
      <c r="C91" s="143"/>
      <c r="D91" s="143"/>
      <c r="E91" s="143"/>
      <c r="F91" s="143"/>
      <c r="G91" s="143"/>
      <c r="H91" s="15"/>
      <c r="I91" s="144"/>
      <c r="J91" s="145"/>
    </row>
    <row r="92" spans="2:10" x14ac:dyDescent="0.2">
      <c r="D92" s="1"/>
      <c r="E92" s="1"/>
      <c r="F92" s="1"/>
      <c r="G92" s="1"/>
    </row>
    <row r="93" spans="2:10" ht="24" x14ac:dyDescent="0.2">
      <c r="B93" s="146" t="s">
        <v>271</v>
      </c>
      <c r="C93" s="147" t="s">
        <v>272</v>
      </c>
      <c r="D93" s="147" t="s">
        <v>273</v>
      </c>
      <c r="E93" s="147" t="s">
        <v>273</v>
      </c>
      <c r="F93" s="147" t="s">
        <v>273</v>
      </c>
      <c r="G93" s="147" t="s">
        <v>273</v>
      </c>
      <c r="H93" s="147" t="s">
        <v>273</v>
      </c>
      <c r="I93" s="147" t="s">
        <v>273</v>
      </c>
      <c r="J93" s="147" t="s">
        <v>273</v>
      </c>
    </row>
    <row r="94" spans="2:10" ht="32" x14ac:dyDescent="0.2">
      <c r="B94" s="148" t="s">
        <v>274</v>
      </c>
      <c r="C94" s="149">
        <v>0</v>
      </c>
      <c r="D94" s="149">
        <v>0</v>
      </c>
      <c r="E94" s="149">
        <v>0</v>
      </c>
      <c r="F94" s="149">
        <v>1</v>
      </c>
      <c r="G94" s="149">
        <v>0</v>
      </c>
      <c r="H94" s="149">
        <v>0</v>
      </c>
      <c r="I94" s="149">
        <v>0</v>
      </c>
      <c r="J94" s="149">
        <v>0</v>
      </c>
    </row>
    <row r="95" spans="2:10" ht="32" x14ac:dyDescent="0.2">
      <c r="B95" s="150" t="s">
        <v>275</v>
      </c>
      <c r="C95" s="149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</row>
    <row r="96" spans="2:10" ht="48" x14ac:dyDescent="0.2">
      <c r="B96" s="151" t="s">
        <v>276</v>
      </c>
      <c r="C96" s="149">
        <v>0</v>
      </c>
      <c r="D96" s="149">
        <v>1</v>
      </c>
      <c r="E96" s="149">
        <v>0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</row>
    <row r="97" spans="2:10" ht="32" x14ac:dyDescent="0.2">
      <c r="B97" s="152" t="s">
        <v>277</v>
      </c>
      <c r="C97" s="149">
        <v>0</v>
      </c>
      <c r="D97" s="149">
        <v>0</v>
      </c>
      <c r="E97" s="149">
        <v>0</v>
      </c>
      <c r="F97" s="149">
        <v>0</v>
      </c>
      <c r="G97" s="149">
        <v>1</v>
      </c>
      <c r="H97" s="149">
        <v>0</v>
      </c>
      <c r="I97" s="149">
        <v>0</v>
      </c>
      <c r="J97" s="149">
        <v>0</v>
      </c>
    </row>
    <row r="98" spans="2:10" ht="22.75" customHeight="1" x14ac:dyDescent="0.2">
      <c r="B98" s="153" t="s">
        <v>278</v>
      </c>
      <c r="C98" s="149">
        <v>0</v>
      </c>
      <c r="D98" s="149">
        <v>0</v>
      </c>
      <c r="E98" s="149">
        <v>1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</row>
    <row r="99" spans="2:10" ht="23.5" customHeight="1" x14ac:dyDescent="0.2">
      <c r="B99" s="154" t="s">
        <v>279</v>
      </c>
      <c r="C99" s="149">
        <v>0</v>
      </c>
      <c r="D99" s="149">
        <v>0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</row>
  </sheetData>
  <phoneticPr fontId="2" type="noConversion"/>
  <pageMargins left="0.45" right="0.45" top="0.5" bottom="0.5" header="0.3" footer="0.3"/>
  <pageSetup paperSize="9" scale="41" orientation="landscape" r:id="rId1"/>
  <rowBreaks count="1" manualBreakCount="1">
    <brk id="67" min="1" max="1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zoomScale="106" zoomScaleNormal="106" zoomScaleSheetLayoutView="196" zoomScalePageLayoutView="106" workbookViewId="0">
      <selection activeCell="F36" sqref="F36:G36"/>
    </sheetView>
  </sheetViews>
  <sheetFormatPr baseColWidth="10" defaultColWidth="8.83203125" defaultRowHeight="15" x14ac:dyDescent="0.2"/>
  <cols>
    <col min="1" max="1" width="2.6640625" customWidth="1"/>
    <col min="3" max="3" width="8.6640625" customWidth="1"/>
    <col min="4" max="4" width="10.1640625" customWidth="1"/>
    <col min="8" max="8" width="8.1640625" customWidth="1"/>
    <col min="9" max="9" width="9.5" customWidth="1"/>
    <col min="10" max="10" width="2.6640625" customWidth="1"/>
    <col min="16" max="17" width="9" customWidth="1"/>
    <col min="18" max="18" width="4.83203125" customWidth="1"/>
  </cols>
  <sheetData>
    <row r="1" spans="1:10" x14ac:dyDescent="0.2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x14ac:dyDescent="0.2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4.25" customHeight="1" x14ac:dyDescent="0.2">
      <c r="A9" s="183" t="s">
        <v>62</v>
      </c>
      <c r="B9" s="183"/>
      <c r="C9" s="183"/>
      <c r="D9" s="183"/>
      <c r="E9" s="183"/>
      <c r="F9" s="183"/>
      <c r="G9" s="183"/>
      <c r="H9" s="183"/>
      <c r="I9" s="183"/>
      <c r="J9" s="183"/>
    </row>
    <row r="10" spans="1:10" x14ac:dyDescent="0.2">
      <c r="A10" s="183"/>
      <c r="B10" s="183"/>
      <c r="C10" s="183"/>
      <c r="D10" s="183"/>
      <c r="E10" s="183"/>
      <c r="F10" s="183"/>
      <c r="G10" s="183"/>
      <c r="H10" s="183"/>
      <c r="I10" s="183"/>
      <c r="J10" s="183"/>
    </row>
    <row r="11" spans="1:10" x14ac:dyDescent="0.2">
      <c r="A11" s="183"/>
      <c r="B11" s="183"/>
      <c r="C11" s="183"/>
      <c r="D11" s="183"/>
      <c r="E11" s="183"/>
      <c r="F11" s="183"/>
      <c r="G11" s="183"/>
      <c r="H11" s="183"/>
      <c r="I11" s="183"/>
      <c r="J11" s="183"/>
    </row>
    <row r="12" spans="1:10" ht="9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hidden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34.5" customHeight="1" x14ac:dyDescent="0.2">
      <c r="A14" s="18"/>
      <c r="B14" s="184" t="s">
        <v>63</v>
      </c>
      <c r="C14" s="184"/>
      <c r="D14" s="184"/>
      <c r="E14" s="184"/>
      <c r="F14" s="184"/>
      <c r="G14" s="184"/>
      <c r="H14" s="184"/>
      <c r="I14" s="184"/>
      <c r="J14" s="18"/>
    </row>
    <row r="15" spans="1:10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35" x14ac:dyDescent="0.35">
      <c r="A17" s="185" t="s">
        <v>147</v>
      </c>
      <c r="B17" s="186"/>
      <c r="C17" s="186"/>
      <c r="D17" s="186"/>
      <c r="E17" s="186"/>
      <c r="F17" s="186"/>
      <c r="G17" s="186"/>
      <c r="H17" s="186"/>
      <c r="I17" s="186"/>
      <c r="J17" s="186"/>
    </row>
    <row r="18" spans="1:10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ht="21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</row>
    <row r="21" spans="1:10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">
      <c r="A24" s="188"/>
      <c r="B24" s="188"/>
      <c r="C24" s="188"/>
      <c r="D24" s="188"/>
      <c r="E24" s="188"/>
      <c r="F24" s="188"/>
      <c r="G24" s="188"/>
      <c r="H24" s="188"/>
      <c r="I24" s="188"/>
      <c r="J24" s="188"/>
    </row>
    <row r="25" spans="1:10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ht="26" x14ac:dyDescent="0.2">
      <c r="A34" s="61"/>
      <c r="B34" s="24"/>
      <c r="C34" s="24"/>
      <c r="D34" s="181" t="s">
        <v>9</v>
      </c>
      <c r="E34" s="181"/>
      <c r="F34" s="189">
        <f ca="1">TODAY()</f>
        <v>42781</v>
      </c>
      <c r="G34" s="189"/>
      <c r="H34" s="24"/>
      <c r="I34" s="24"/>
      <c r="J34" s="24"/>
    </row>
    <row r="35" spans="1:10" ht="32" customHeight="1" x14ac:dyDescent="0.2">
      <c r="A35" s="61"/>
      <c r="B35" s="61"/>
      <c r="C35" s="61"/>
      <c r="D35" s="181" t="s">
        <v>6</v>
      </c>
      <c r="E35" s="181"/>
      <c r="F35" s="182" t="str">
        <f ca="1">INDIRECT("访谈内容!c3")</f>
        <v>李代表</v>
      </c>
      <c r="G35" s="182"/>
      <c r="H35" s="61"/>
      <c r="I35" s="61"/>
      <c r="J35" s="61"/>
    </row>
    <row r="36" spans="1:10" ht="37.5" customHeight="1" x14ac:dyDescent="0.2">
      <c r="A36" s="61"/>
      <c r="B36" s="61"/>
      <c r="C36" s="61"/>
      <c r="D36" s="181" t="s">
        <v>7</v>
      </c>
      <c r="E36" s="181"/>
      <c r="F36" s="182" t="str">
        <f ca="1">INDIRECT("访谈内容!c5")</f>
        <v>肿瘤</v>
      </c>
      <c r="G36" s="182"/>
      <c r="H36" s="61"/>
      <c r="I36" s="61"/>
      <c r="J36" s="61"/>
    </row>
    <row r="37" spans="1:10" ht="32" customHeight="1" x14ac:dyDescent="0.2">
      <c r="A37" s="61"/>
      <c r="B37" s="61"/>
      <c r="C37" s="61"/>
      <c r="D37" s="181" t="s">
        <v>8</v>
      </c>
      <c r="E37" s="181"/>
      <c r="F37" s="182" t="str">
        <f ca="1">INDIRECT("访谈内容!c4")</f>
        <v>onc1860</v>
      </c>
      <c r="G37" s="182"/>
      <c r="H37" s="61"/>
      <c r="I37" s="61"/>
      <c r="J37" s="61"/>
    </row>
    <row r="38" spans="1:10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2">
      <c r="A47" s="18"/>
      <c r="B47" s="18"/>
      <c r="C47" s="18"/>
      <c r="D47" s="18"/>
      <c r="E47" s="18"/>
      <c r="F47" s="18"/>
      <c r="G47" s="18"/>
      <c r="H47" s="18"/>
      <c r="I47" s="26"/>
      <c r="J47" s="18"/>
    </row>
    <row r="48" spans="1:10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50" spans="2:9" x14ac:dyDescent="0.2">
      <c r="B50" s="14" t="s">
        <v>64</v>
      </c>
      <c r="C50" s="14" t="str">
        <f ca="1">F35</f>
        <v>李代表</v>
      </c>
      <c r="D50" s="30"/>
      <c r="E50" s="30"/>
    </row>
    <row r="51" spans="2:9" x14ac:dyDescent="0.2">
      <c r="B51" s="14" t="s">
        <v>65</v>
      </c>
      <c r="C51" s="14" t="str">
        <f ca="1">F37</f>
        <v>onc1860</v>
      </c>
      <c r="D51" s="14"/>
      <c r="E51" s="30"/>
    </row>
    <row r="52" spans="2:9" x14ac:dyDescent="0.2">
      <c r="B52" s="14" t="s">
        <v>148</v>
      </c>
      <c r="C52" s="174">
        <f ca="1">INDIRECT("拜访记录!C5")</f>
        <v>42815</v>
      </c>
      <c r="D52" s="174"/>
      <c r="E52" s="14"/>
    </row>
    <row r="53" spans="2:9" ht="9.75" customHeight="1" x14ac:dyDescent="0.2"/>
    <row r="54" spans="2:9" x14ac:dyDescent="0.2">
      <c r="B54" s="175"/>
      <c r="C54" s="175"/>
      <c r="D54" s="175"/>
      <c r="E54" s="175"/>
      <c r="F54" s="175"/>
      <c r="G54" s="175"/>
      <c r="H54" s="175"/>
      <c r="I54" s="175"/>
    </row>
    <row r="55" spans="2:9" ht="76" customHeight="1" x14ac:dyDescent="0.2"/>
    <row r="56" spans="2:9" ht="28" customHeight="1" x14ac:dyDescent="0.2">
      <c r="B56" s="5" t="s">
        <v>72</v>
      </c>
      <c r="C56" s="1"/>
      <c r="D56" s="1"/>
      <c r="E56" s="1"/>
      <c r="F56" s="1"/>
      <c r="G56" s="1"/>
      <c r="H56" s="1" t="s">
        <v>66</v>
      </c>
      <c r="I56" s="31">
        <f ca="1">E57*INDIRECT("权重!C2")+E58*INDIRECT("权重!C3") + E59 * INDIRECT("权重!C4") + E60 * INDIRECT("权重!C6") + I57 * INDIRECT("权重!C5") + I58 *INDIRECT("权重!C7") + I59 *INDIRECT("权重!C8") +I60 * INDIRECT("权重!C9")</f>
        <v>1.5499999999999998</v>
      </c>
    </row>
    <row r="57" spans="2:9" ht="20" customHeight="1" x14ac:dyDescent="0.2">
      <c r="B57" s="4" t="s">
        <v>149</v>
      </c>
      <c r="C57" s="4"/>
      <c r="D57" s="4"/>
      <c r="E57" s="32">
        <f ca="1">INDIRECT("访谈内容!N9")</f>
        <v>1</v>
      </c>
      <c r="F57" s="4" t="s">
        <v>150</v>
      </c>
      <c r="G57" s="4"/>
      <c r="H57" s="4"/>
      <c r="I57" s="16">
        <f ca="1">INDIRECT("访谈内容!N20")</f>
        <v>2</v>
      </c>
    </row>
    <row r="58" spans="2:9" ht="20" customHeight="1" x14ac:dyDescent="0.2">
      <c r="B58" s="58" t="s">
        <v>151</v>
      </c>
      <c r="C58" s="58"/>
      <c r="D58" s="58"/>
      <c r="E58" s="33">
        <f ca="1">INDIRECT("访谈内容!N12")</f>
        <v>2</v>
      </c>
      <c r="F58" s="58" t="s">
        <v>152</v>
      </c>
      <c r="G58" s="58"/>
      <c r="H58" s="58"/>
      <c r="I58" s="2">
        <f ca="1">INDIRECT("访谈内容!N25")</f>
        <v>2</v>
      </c>
    </row>
    <row r="59" spans="2:9" ht="20" customHeight="1" x14ac:dyDescent="0.2">
      <c r="B59" s="4" t="s">
        <v>153</v>
      </c>
      <c r="C59" s="4"/>
      <c r="D59" s="4"/>
      <c r="E59" s="32">
        <f ca="1">INDIRECT("访谈内容!N14")</f>
        <v>1</v>
      </c>
      <c r="F59" s="4" t="s">
        <v>154</v>
      </c>
      <c r="G59" s="4"/>
      <c r="H59" s="4"/>
      <c r="I59" s="16">
        <f ca="1">INDIRECT("访谈内容!N32")</f>
        <v>2</v>
      </c>
    </row>
    <row r="60" spans="2:9" ht="20" customHeight="1" x14ac:dyDescent="0.2">
      <c r="B60" s="3" t="s">
        <v>155</v>
      </c>
      <c r="C60" s="3"/>
      <c r="D60" s="3"/>
      <c r="E60" s="34">
        <f ca="1">INDIRECT("访谈内容!N18")</f>
        <v>2</v>
      </c>
      <c r="F60" s="3" t="s">
        <v>67</v>
      </c>
      <c r="G60" s="3"/>
      <c r="H60" s="3"/>
      <c r="I60" s="17">
        <f ca="1">INDIRECT("访谈内容!N36")</f>
        <v>1</v>
      </c>
    </row>
    <row r="61" spans="2:9" ht="79" customHeight="1" x14ac:dyDescent="0.2"/>
    <row r="62" spans="2:9" ht="28" customHeight="1" thickBot="1" x14ac:dyDescent="0.25">
      <c r="B62" s="176" t="s">
        <v>156</v>
      </c>
      <c r="C62" s="177"/>
      <c r="D62" s="177"/>
      <c r="E62" s="177"/>
      <c r="F62" s="177"/>
    </row>
    <row r="63" spans="2:9" ht="16" customHeight="1" x14ac:dyDescent="0.2">
      <c r="B63" s="6" t="s">
        <v>157</v>
      </c>
      <c r="C63" s="7"/>
      <c r="D63" s="7"/>
      <c r="E63" s="7"/>
      <c r="F63" s="7"/>
      <c r="G63" s="7"/>
      <c r="H63" s="7"/>
      <c r="I63" s="7"/>
    </row>
    <row r="64" spans="2:9" ht="16" customHeight="1" x14ac:dyDescent="0.2">
      <c r="B64" s="35" t="s">
        <v>158</v>
      </c>
      <c r="C64" s="35"/>
      <c r="D64" s="35" t="s">
        <v>159</v>
      </c>
      <c r="E64" s="35"/>
      <c r="F64" s="35" t="s">
        <v>160</v>
      </c>
      <c r="G64" s="35"/>
      <c r="H64" s="35" t="s">
        <v>161</v>
      </c>
      <c r="I64" s="35"/>
    </row>
    <row r="65" spans="2:9" ht="16" customHeight="1" x14ac:dyDescent="0.2">
      <c r="B65" s="36" t="str">
        <f ca="1">INDIRECT("拜访记录!C10")  &amp; ""</f>
        <v>医生1</v>
      </c>
      <c r="C65" s="37"/>
      <c r="D65" s="36" t="str">
        <f ca="1">INDIRECT("拜访记录!C9")  &amp; ""</f>
        <v>医院1</v>
      </c>
      <c r="E65" s="37"/>
      <c r="F65" s="36" t="str">
        <f ca="1">INDIRECT("拜访记录!C12")  &amp; ""</f>
        <v>科室1</v>
      </c>
      <c r="G65" s="37"/>
      <c r="H65" s="36" t="str">
        <f ca="1">INDIRECT("拜访记录!C11")  &amp; ""</f>
        <v>9:00-9:20</v>
      </c>
      <c r="I65" s="37"/>
    </row>
    <row r="66" spans="2:9" ht="16" customHeight="1" x14ac:dyDescent="0.2">
      <c r="B66" s="36" t="str">
        <f ca="1">INDIRECT("拜访记录!D10")  &amp; ""</f>
        <v>医生2</v>
      </c>
      <c r="C66" s="38"/>
      <c r="D66" s="36" t="str">
        <f ca="1">INDIRECT("拜访记录!D9")  &amp; ""</f>
        <v>医院2</v>
      </c>
      <c r="E66" s="38"/>
      <c r="F66" s="36" t="str">
        <f ca="1">INDIRECT("拜访记录!D12")  &amp; ""</f>
        <v>科室2</v>
      </c>
      <c r="G66" s="38"/>
      <c r="H66" s="36" t="str">
        <f ca="1">INDIRECT("拜访记录!D11")  &amp; ""</f>
        <v>9:30-10:00</v>
      </c>
      <c r="I66" s="38"/>
    </row>
    <row r="67" spans="2:9" ht="16" customHeight="1" x14ac:dyDescent="0.2">
      <c r="B67" s="36" t="str">
        <f ca="1">INDIRECT("拜访记录!E10")  &amp; ""</f>
        <v>医生3</v>
      </c>
      <c r="C67" s="39"/>
      <c r="D67" s="36" t="str">
        <f ca="1">INDIRECT("拜访记录!E9")  &amp; ""</f>
        <v>医院3</v>
      </c>
      <c r="E67" s="39"/>
      <c r="F67" s="36" t="str">
        <f ca="1">INDIRECT("拜访记录!E12")  &amp; ""</f>
        <v>科室3</v>
      </c>
      <c r="G67" s="39"/>
      <c r="H67" s="36" t="str">
        <f ca="1">INDIRECT("拜访记录!E11")  &amp; ""</f>
        <v>10:00-10:11</v>
      </c>
      <c r="I67" s="39"/>
    </row>
    <row r="68" spans="2:9" ht="16" customHeight="1" x14ac:dyDescent="0.2">
      <c r="B68" s="36" t="str">
        <f ca="1">INDIRECT("拜访记录!F10")  &amp; ""</f>
        <v>医生4</v>
      </c>
      <c r="C68" s="38"/>
      <c r="D68" s="36" t="str">
        <f ca="1">INDIRECT("拜访记录!F9")  &amp; ""</f>
        <v>医院4</v>
      </c>
      <c r="E68" s="38"/>
      <c r="F68" s="36" t="str">
        <f ca="1">INDIRECT("拜访记录!F12")  &amp; ""</f>
        <v>科室4</v>
      </c>
      <c r="G68" s="38"/>
      <c r="H68" s="36" t="str">
        <f ca="1">INDIRECT("拜访记录!F11")  &amp; ""</f>
        <v>11:00-12:00</v>
      </c>
      <c r="I68" s="38"/>
    </row>
    <row r="69" spans="2:9" ht="16" customHeight="1" x14ac:dyDescent="0.2">
      <c r="B69" s="36" t="str">
        <f ca="1">INDIRECT("拜访记录!G10")  &amp; ""</f>
        <v>医生5</v>
      </c>
      <c r="C69" s="38"/>
      <c r="D69" s="36" t="str">
        <f ca="1">INDIRECT("拜访记录!G9")  &amp; ""</f>
        <v>医院5</v>
      </c>
      <c r="E69" s="38"/>
      <c r="F69" s="36" t="str">
        <f ca="1">INDIRECT("拜访记录!G12")  &amp; ""</f>
        <v>科室5</v>
      </c>
      <c r="G69" s="38"/>
      <c r="H69" s="36" t="str">
        <f ca="1">INDIRECT("拜访记录!G11")  &amp; ""</f>
        <v>14:00-15:30</v>
      </c>
      <c r="I69" s="38"/>
    </row>
    <row r="70" spans="2:9" ht="16" customHeight="1" x14ac:dyDescent="0.2">
      <c r="B70" s="36" t="str">
        <f ca="1">INDIRECT("拜访记录!H10")  &amp; ""</f>
        <v/>
      </c>
      <c r="C70" s="38"/>
      <c r="D70" s="36" t="str">
        <f ca="1">INDIRECT("拜访记录!H9")  &amp; ""</f>
        <v/>
      </c>
      <c r="E70" s="38"/>
      <c r="F70" s="36" t="str">
        <f ca="1">INDIRECT("拜访记录!H12")  &amp; ""</f>
        <v/>
      </c>
      <c r="G70" s="38"/>
      <c r="H70" s="36" t="str">
        <f ca="1">INDIRECT("拜访记录!H11")  &amp; ""</f>
        <v/>
      </c>
      <c r="I70" s="38"/>
    </row>
    <row r="71" spans="2:9" ht="16" customHeight="1" x14ac:dyDescent="0.2">
      <c r="B71" s="36" t="str">
        <f ca="1">INDIRECT("拜访记录!I10")  &amp; ""</f>
        <v/>
      </c>
      <c r="C71" s="38"/>
      <c r="D71" s="36" t="str">
        <f ca="1">INDIRECT("拜访记录!I9")  &amp; ""</f>
        <v/>
      </c>
      <c r="E71" s="38"/>
      <c r="F71" s="36" t="str">
        <f ca="1">INDIRECT("拜访记录!I12")  &amp; ""</f>
        <v/>
      </c>
      <c r="G71" s="38"/>
      <c r="H71" s="36" t="str">
        <f ca="1">INDIRECT("拜访记录!I11")  &amp; ""</f>
        <v/>
      </c>
      <c r="I71" s="38"/>
    </row>
    <row r="72" spans="2:9" ht="16" customHeight="1" x14ac:dyDescent="0.2">
      <c r="B72" s="36" t="str">
        <f ca="1">INDIRECT("拜访记录!J10")  &amp; ""</f>
        <v/>
      </c>
      <c r="C72" s="38"/>
      <c r="D72" s="36" t="str">
        <f ca="1">INDIRECT("拜访记录!J9")  &amp; ""</f>
        <v/>
      </c>
      <c r="E72" s="38"/>
      <c r="F72" s="36" t="str">
        <f ca="1">INDIRECT("拜访记录!J12")  &amp; ""</f>
        <v/>
      </c>
      <c r="G72" s="38"/>
      <c r="H72" s="36" t="str">
        <f ca="1">INDIRECT("拜访记录!J11")  &amp; ""</f>
        <v/>
      </c>
      <c r="I72" s="38"/>
    </row>
    <row r="73" spans="2:9" x14ac:dyDescent="0.2">
      <c r="B73" s="36" t="str">
        <f ca="1">INDIRECT("拜访记录!K10")  &amp; ""</f>
        <v/>
      </c>
      <c r="D73" s="36" t="str">
        <f ca="1">INDIRECT("拜访记录!K9")  &amp; ""</f>
        <v/>
      </c>
      <c r="F73" s="36" t="str">
        <f ca="1">INDIRECT("拜访记录!K12")  &amp; ""</f>
        <v/>
      </c>
      <c r="H73" s="36" t="str">
        <f ca="1">INDIRECT("拜访记录!K11")  &amp; ""</f>
        <v/>
      </c>
    </row>
    <row r="74" spans="2:9" x14ac:dyDescent="0.2">
      <c r="B74" s="210" t="str">
        <f ca="1">INDIRECT("拜访记录!L10")  &amp; ""</f>
        <v/>
      </c>
      <c r="C74" s="208"/>
      <c r="D74" s="210" t="str">
        <f ca="1">INDIRECT("拜访记录!L9")  &amp; ""</f>
        <v/>
      </c>
      <c r="E74" s="208"/>
      <c r="F74" s="210" t="str">
        <f ca="1">INDIRECT("拜访记录!L12")  &amp; ""</f>
        <v/>
      </c>
      <c r="G74" s="208"/>
      <c r="H74" s="210" t="str">
        <f ca="1">INDIRECT("拜访记录!L11")  &amp; ""</f>
        <v/>
      </c>
      <c r="I74" s="208"/>
    </row>
    <row r="75" spans="2:9" ht="60" customHeight="1" x14ac:dyDescent="0.2">
      <c r="B75" s="36"/>
      <c r="C75" s="18"/>
      <c r="D75" s="36"/>
      <c r="E75" s="18"/>
      <c r="F75" s="36"/>
      <c r="G75" s="18"/>
      <c r="H75" s="36"/>
      <c r="I75" s="18"/>
    </row>
    <row r="76" spans="2:9" ht="20" customHeight="1" x14ac:dyDescent="0.2">
      <c r="B76" s="209" t="s">
        <v>162</v>
      </c>
      <c r="C76" s="209"/>
      <c r="D76" s="208"/>
      <c r="E76" s="208"/>
      <c r="F76" s="208"/>
      <c r="G76" s="208"/>
      <c r="H76" s="208"/>
      <c r="I76" s="31">
        <f ca="1">E77*权重!B15 + E86*权重!B22+I77*权重!B30+I86*权重!B40</f>
        <v>4.2239999999999993</v>
      </c>
    </row>
    <row r="77" spans="2:9" ht="18" customHeight="1" x14ac:dyDescent="0.2">
      <c r="B77" s="178" t="s">
        <v>163</v>
      </c>
      <c r="C77" s="178"/>
      <c r="D77" s="8"/>
      <c r="E77" s="9">
        <f ca="1">E78 * INDIRECT("权重!D16") + E79 *  INDIRECT("权重!D17") + E80 *  INDIRECT("权重!D18") + E81 *  INDIRECT("权重!D19") + E82 *  INDIRECT("权重!D20")</f>
        <v>3.99</v>
      </c>
      <c r="F77" s="179" t="s">
        <v>164</v>
      </c>
      <c r="G77" s="180"/>
      <c r="H77" s="10"/>
      <c r="I77" s="9">
        <f ca="1">I78 *  INDIRECT("权重!D31") + I79 *  INDIRECT("权重!D32") + I80 *  INDIRECT("权重!D33") + I81 *  INDIRECT("权重!D34") + I82 * INDIRECT("权重!D35") + I83 *  INDIRECT("权重!D36") +I84 * INDIRECT("权重!D37")+ I85 *  INDIRECT("权重!D38")</f>
        <v>4.379999999999999</v>
      </c>
    </row>
    <row r="78" spans="2:9" ht="18" customHeight="1" x14ac:dyDescent="0.2">
      <c r="B78" s="163" t="s">
        <v>165</v>
      </c>
      <c r="C78" s="163"/>
      <c r="D78" s="163"/>
      <c r="E78" s="40">
        <f ca="1">AVERAGE(INDIRECT("拜访记录!C15:J15"))</f>
        <v>4.2</v>
      </c>
      <c r="F78" s="173" t="s">
        <v>52</v>
      </c>
      <c r="G78" s="163"/>
      <c r="H78" s="163"/>
      <c r="I78" s="41">
        <f ca="1">AVERAGE(INDIRECT("拜访记录!C44:J44"))</f>
        <v>4.8</v>
      </c>
    </row>
    <row r="79" spans="2:9" ht="18" customHeight="1" x14ac:dyDescent="0.2">
      <c r="B79" s="156" t="s">
        <v>166</v>
      </c>
      <c r="C79" s="156"/>
      <c r="D79" s="156"/>
      <c r="E79" s="42">
        <f ca="1">AVERAGE(INDIRECT("拜访记录!C17:J17"))</f>
        <v>4.5</v>
      </c>
      <c r="F79" s="172" t="s">
        <v>167</v>
      </c>
      <c r="G79" s="156"/>
      <c r="H79" s="156"/>
      <c r="I79" s="43">
        <f ca="1">AVERAGE(INDIRECT("拜访记录!C46:J46"))</f>
        <v>4.2</v>
      </c>
    </row>
    <row r="80" spans="2:9" ht="18" customHeight="1" x14ac:dyDescent="0.2">
      <c r="B80" s="158" t="s">
        <v>168</v>
      </c>
      <c r="C80" s="158"/>
      <c r="D80" s="158"/>
      <c r="E80" s="33">
        <f ca="1">AVERAGE(INDIRECT("拜访记录!C19:J19"))</f>
        <v>2.4</v>
      </c>
      <c r="F80" s="157" t="s">
        <v>169</v>
      </c>
      <c r="G80" s="158"/>
      <c r="H80" s="158"/>
      <c r="I80" s="43">
        <f ca="1">AVERAGE(INDIRECT("拜访记录!C48:J48"))</f>
        <v>4.8</v>
      </c>
    </row>
    <row r="81" spans="2:9" ht="32.25" customHeight="1" x14ac:dyDescent="0.2">
      <c r="B81" s="156" t="s">
        <v>170</v>
      </c>
      <c r="C81" s="156"/>
      <c r="D81" s="156"/>
      <c r="E81" s="42">
        <f ca="1">AVERAGE(INDIRECT("拜访记录!C21:J21"))</f>
        <v>5.4</v>
      </c>
      <c r="F81" s="165" t="s">
        <v>171</v>
      </c>
      <c r="G81" s="156"/>
      <c r="H81" s="156"/>
      <c r="I81" s="43">
        <f ca="1">AVERAGE(INDIRECT("拜访记录!C50:J50"))</f>
        <v>4.2</v>
      </c>
    </row>
    <row r="82" spans="2:9" ht="18" customHeight="1" x14ac:dyDescent="0.2">
      <c r="B82" s="158" t="s">
        <v>144</v>
      </c>
      <c r="C82" s="158"/>
      <c r="D82" s="158"/>
      <c r="E82" s="42">
        <f ca="1">AVERAGE(INDIRECT("拜访记录!C23:J23"))</f>
        <v>3.6</v>
      </c>
      <c r="F82" s="157" t="s">
        <v>68</v>
      </c>
      <c r="G82" s="158"/>
      <c r="H82" s="158"/>
      <c r="I82" s="2">
        <f ca="1">AVERAGE(INDIRECT("拜访记录!C52:J52"))</f>
        <v>4.2</v>
      </c>
    </row>
    <row r="83" spans="2:9" ht="18" customHeight="1" x14ac:dyDescent="0.2">
      <c r="B83" s="156"/>
      <c r="C83" s="156"/>
      <c r="D83" s="156"/>
      <c r="E83" s="44"/>
      <c r="F83" s="172" t="s">
        <v>69</v>
      </c>
      <c r="G83" s="156"/>
      <c r="H83" s="156"/>
      <c r="I83" s="43">
        <f ca="1">AVERAGE(INDIRECT("拜访记录!C54:J54"))</f>
        <v>4.2</v>
      </c>
    </row>
    <row r="84" spans="2:9" ht="26" customHeight="1" x14ac:dyDescent="0.2">
      <c r="B84" s="158"/>
      <c r="C84" s="158"/>
      <c r="D84" s="158"/>
      <c r="E84" s="45"/>
      <c r="F84" s="165" t="s">
        <v>145</v>
      </c>
      <c r="G84" s="164"/>
      <c r="H84" s="164"/>
      <c r="I84" s="2">
        <f ca="1">AVERAGE(INDIRECT("拜访记录!C56:J56"))</f>
        <v>4.2</v>
      </c>
    </row>
    <row r="85" spans="2:9" ht="18" customHeight="1" x14ac:dyDescent="0.2">
      <c r="B85" s="167"/>
      <c r="C85" s="167"/>
      <c r="D85" s="167"/>
      <c r="E85" s="46"/>
      <c r="F85" s="60" t="s">
        <v>172</v>
      </c>
      <c r="G85" s="59"/>
      <c r="H85" s="59"/>
      <c r="I85" s="47">
        <f ca="1">AVERAGE(INDIRECT("拜访记录!C58:J58"))</f>
        <v>4.8</v>
      </c>
    </row>
    <row r="86" spans="2:9" ht="18" customHeight="1" x14ac:dyDescent="0.2">
      <c r="B86" s="168" t="s">
        <v>49</v>
      </c>
      <c r="C86" s="169"/>
      <c r="D86" s="11"/>
      <c r="E86" s="12">
        <f ca="1">E87 * INDIRECT("权重!D23") + E88*INDIRECT("权重!D24") + E89*INDIRECT("权重!D25") + E90*INDIRECT("权重!D26") + E91*INDIRECT("权重!D27") + E92*INDIRECT("权重!D28")</f>
        <v>4.1399999999999997</v>
      </c>
      <c r="F86" s="170" t="s">
        <v>51</v>
      </c>
      <c r="G86" s="171"/>
      <c r="H86" s="13"/>
      <c r="I86" s="20">
        <f ca="1">I87*INDIRECT("权重!D41") + I88*INDIRECT("权重!D42") + I89*INDIRECT("权重!D43")+ I90*INDIRECT("权重!D44")</f>
        <v>4.2</v>
      </c>
    </row>
    <row r="87" spans="2:9" ht="30.75" customHeight="1" x14ac:dyDescent="0.2">
      <c r="B87" s="161" t="s">
        <v>173</v>
      </c>
      <c r="C87" s="161"/>
      <c r="D87" s="161"/>
      <c r="E87" s="40">
        <f ca="1">AVERAGE(INDIRECT("拜访记录!C31:J31"))</f>
        <v>4.8</v>
      </c>
      <c r="F87" s="162" t="s">
        <v>174</v>
      </c>
      <c r="G87" s="163"/>
      <c r="H87" s="163"/>
      <c r="I87" s="41">
        <f ca="1">AVERAGE(INDIRECT("拜访记录!C61:J61"))</f>
        <v>4.2</v>
      </c>
    </row>
    <row r="88" spans="2:9" ht="32.25" customHeight="1" x14ac:dyDescent="0.2">
      <c r="B88" s="164" t="s">
        <v>175</v>
      </c>
      <c r="C88" s="156"/>
      <c r="D88" s="156"/>
      <c r="E88" s="42">
        <f ca="1">AVERAGE(INDIRECT("拜访记录!C33:J33"))</f>
        <v>4.8</v>
      </c>
      <c r="F88" s="165" t="s">
        <v>176</v>
      </c>
      <c r="G88" s="164"/>
      <c r="H88" s="164"/>
      <c r="I88" s="43">
        <f ca="1">AVERAGE(INDIRECT("拜访记录!C63:J63"))</f>
        <v>3.6</v>
      </c>
    </row>
    <row r="89" spans="2:9" ht="33" customHeight="1" x14ac:dyDescent="0.2">
      <c r="B89" s="164" t="s">
        <v>177</v>
      </c>
      <c r="C89" s="164"/>
      <c r="D89" s="164"/>
      <c r="E89" s="33">
        <f ca="1">AVERAGE(INDIRECT("拜访记录!C35:J35"))</f>
        <v>4.2</v>
      </c>
      <c r="F89" s="166" t="s">
        <v>178</v>
      </c>
      <c r="G89" s="158"/>
      <c r="H89" s="158"/>
      <c r="I89" s="2">
        <f ca="1">AVERAGE(INDIRECT("拜访记录!C65:J65"))</f>
        <v>4.8</v>
      </c>
    </row>
    <row r="90" spans="2:9" ht="31.5" customHeight="1" x14ac:dyDescent="0.2">
      <c r="B90" s="156" t="s">
        <v>179</v>
      </c>
      <c r="C90" s="156"/>
      <c r="D90" s="156"/>
      <c r="E90" s="42">
        <f ca="1">AVERAGE(INDIRECT("拜访记录!C37:J37"))</f>
        <v>1.8</v>
      </c>
      <c r="F90" s="157" t="s">
        <v>180</v>
      </c>
      <c r="G90" s="158"/>
      <c r="H90" s="158"/>
      <c r="I90" s="2">
        <f ca="1">AVERAGE(INDIRECT("拜访记录!C67:J67"))</f>
        <v>4.2</v>
      </c>
    </row>
    <row r="91" spans="2:9" ht="18" customHeight="1" x14ac:dyDescent="0.2">
      <c r="B91" s="156" t="s">
        <v>181</v>
      </c>
      <c r="C91" s="156"/>
      <c r="D91" s="156"/>
      <c r="E91" s="42">
        <f ca="1">AVERAGE(INDIRECT("拜访记录!C39:J39"))</f>
        <v>4.8</v>
      </c>
    </row>
    <row r="92" spans="2:9" ht="18" customHeight="1" x14ac:dyDescent="0.2">
      <c r="B92" s="159" t="s">
        <v>182</v>
      </c>
      <c r="C92" s="159"/>
      <c r="D92" s="159"/>
      <c r="E92" s="48">
        <f ca="1">AVERAGE(INDIRECT("拜访记录!C41:J41"))</f>
        <v>4.2</v>
      </c>
      <c r="F92" s="160"/>
      <c r="G92" s="159"/>
      <c r="H92" s="159"/>
      <c r="I92" s="49"/>
    </row>
    <row r="93" spans="2:9" ht="18" customHeight="1" x14ac:dyDescent="0.2">
      <c r="B93" s="158"/>
      <c r="C93" s="158"/>
      <c r="D93" s="158"/>
      <c r="E93" s="50"/>
      <c r="F93" s="158"/>
      <c r="G93" s="158"/>
      <c r="H93" s="158"/>
      <c r="I93" s="51"/>
    </row>
    <row r="94" spans="2:9" ht="18" customHeight="1" x14ac:dyDescent="0.2"/>
    <row r="97" spans="2:9" ht="19" thickBot="1" x14ac:dyDescent="0.25">
      <c r="B97" s="155" t="s">
        <v>70</v>
      </c>
      <c r="C97" s="155"/>
      <c r="D97" s="15"/>
      <c r="E97" s="15"/>
      <c r="F97" s="15"/>
      <c r="G97" s="15"/>
      <c r="H97" s="15"/>
      <c r="I97" s="15">
        <f ca="1">E98*INDIRECT("权重!C2") + E99*INDIRECT("权重!C3") + E100*INDIRECT("权重!C4") + E101*INDIRECT("权重!C5")+I98*INDIRECT("权重!C6")+I99*INDIRECT("权重!C7")+I100*INDIRECT("权重!C8")+I101*INDIRECT("权重!C9")</f>
        <v>3.02</v>
      </c>
    </row>
    <row r="98" spans="2:9" ht="22" customHeight="1" x14ac:dyDescent="0.2">
      <c r="B98" s="4" t="s">
        <v>71</v>
      </c>
      <c r="C98" s="4"/>
      <c r="D98" s="4"/>
      <c r="E98" s="32">
        <f ca="1">AVERAGE(INDIRECT("拜访记录!C70:J70"))</f>
        <v>3.2</v>
      </c>
      <c r="F98" s="4" t="s">
        <v>61</v>
      </c>
      <c r="G98" s="4"/>
      <c r="H98" s="4"/>
      <c r="I98" s="16">
        <f ca="1">AVERAGE(INDIRECT("拜访记录!C83:J83"))</f>
        <v>3.2</v>
      </c>
    </row>
    <row r="99" spans="2:9" ht="20" customHeight="1" x14ac:dyDescent="0.2">
      <c r="B99" s="58" t="s">
        <v>55</v>
      </c>
      <c r="C99" s="58"/>
      <c r="D99" s="58"/>
      <c r="E99" s="33">
        <f ca="1">AVERAGE(INDIRECT("拜访记录!C73:J73"))</f>
        <v>2.8</v>
      </c>
      <c r="F99" s="58" t="s">
        <v>183</v>
      </c>
      <c r="G99" s="58"/>
      <c r="H99" s="58"/>
      <c r="I99" s="2">
        <f ca="1">AVERAGE(INDIRECT("拜访记录!C85:J85"))</f>
        <v>2.8</v>
      </c>
    </row>
    <row r="100" spans="2:9" ht="20" customHeight="1" x14ac:dyDescent="0.2">
      <c r="B100" s="4" t="s">
        <v>53</v>
      </c>
      <c r="C100" s="4"/>
      <c r="D100" s="4"/>
      <c r="E100" s="32">
        <f ca="1">AVERAGE(INDIRECT("拜访记录!C75:J75"))</f>
        <v>3.2</v>
      </c>
      <c r="F100" s="4" t="s">
        <v>57</v>
      </c>
      <c r="G100" s="4"/>
      <c r="H100" s="4"/>
      <c r="I100" s="16">
        <f ca="1">AVERAGE(INDIRECT("拜访记录!C88:J88"))</f>
        <v>3.2</v>
      </c>
    </row>
    <row r="101" spans="2:9" ht="20" customHeight="1" x14ac:dyDescent="0.2">
      <c r="B101" s="3" t="s">
        <v>60</v>
      </c>
      <c r="C101" s="3"/>
      <c r="D101" s="3"/>
      <c r="E101" s="34">
        <f ca="1">AVERAGE(INDIRECT("拜访记录!C79:J79"))</f>
        <v>2.8</v>
      </c>
      <c r="F101" s="3" t="s">
        <v>59</v>
      </c>
      <c r="G101" s="3"/>
      <c r="H101" s="3"/>
      <c r="I101" s="17">
        <f ca="1">AVERAGE(INDIRECT("拜访记录!C90:J90"))</f>
        <v>2.8</v>
      </c>
    </row>
    <row r="102" spans="2:9" ht="20" customHeight="1" x14ac:dyDescent="0.2"/>
    <row r="104" spans="2:9" x14ac:dyDescent="0.2">
      <c r="D104" s="22" t="s">
        <v>184</v>
      </c>
      <c r="E104" s="22"/>
      <c r="F104" s="22"/>
      <c r="G104" s="22"/>
    </row>
    <row r="105" spans="2:9" x14ac:dyDescent="0.2">
      <c r="D105" s="30"/>
      <c r="E105" s="52" t="s">
        <v>72</v>
      </c>
      <c r="F105" s="52">
        <f ca="1">I56</f>
        <v>1.5499999999999998</v>
      </c>
      <c r="G105" s="30"/>
    </row>
    <row r="106" spans="2:9" x14ac:dyDescent="0.2">
      <c r="D106" s="30"/>
      <c r="E106" s="30" t="s">
        <v>156</v>
      </c>
      <c r="F106" s="53">
        <f ca="1">I76</f>
        <v>4.2239999999999993</v>
      </c>
      <c r="G106" s="30"/>
    </row>
    <row r="107" spans="2:9" x14ac:dyDescent="0.2">
      <c r="D107" s="30"/>
      <c r="E107" s="30" t="s">
        <v>70</v>
      </c>
      <c r="F107" s="30">
        <f ca="1">I97</f>
        <v>3.02</v>
      </c>
      <c r="G107" s="30"/>
    </row>
    <row r="108" spans="2:9" x14ac:dyDescent="0.2">
      <c r="D108" s="30"/>
      <c r="E108" s="21" t="s">
        <v>146</v>
      </c>
      <c r="F108" s="21">
        <f ca="1">SUM(F105:F107)</f>
        <v>8.7939999999999987</v>
      </c>
      <c r="G108" s="30"/>
    </row>
    <row r="145" spans="1:10" x14ac:dyDescent="0.2">
      <c r="B145" s="25"/>
      <c r="C145" s="25"/>
      <c r="D145" s="25"/>
      <c r="E145" s="25"/>
      <c r="F145" s="25"/>
      <c r="G145" s="25"/>
      <c r="H145" s="25"/>
      <c r="I145" s="25"/>
    </row>
    <row r="146" spans="1:10" ht="20" customHeight="1" x14ac:dyDescent="0.2">
      <c r="A146" s="19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20" customHeight="1" x14ac:dyDescent="0.2">
      <c r="A147" s="19"/>
      <c r="J147" s="19"/>
    </row>
  </sheetData>
  <mergeCells count="50">
    <mergeCell ref="B91:D91"/>
    <mergeCell ref="B92:D92"/>
    <mergeCell ref="F92:H92"/>
    <mergeCell ref="B93:D93"/>
    <mergeCell ref="F93:H93"/>
    <mergeCell ref="B97:C97"/>
    <mergeCell ref="B88:D88"/>
    <mergeCell ref="F88:H88"/>
    <mergeCell ref="B89:D89"/>
    <mergeCell ref="F89:H89"/>
    <mergeCell ref="B90:D90"/>
    <mergeCell ref="F90:H90"/>
    <mergeCell ref="B84:D84"/>
    <mergeCell ref="F84:H84"/>
    <mergeCell ref="B85:D85"/>
    <mergeCell ref="B86:C86"/>
    <mergeCell ref="F86:G86"/>
    <mergeCell ref="B87:D87"/>
    <mergeCell ref="F87:H87"/>
    <mergeCell ref="B81:D81"/>
    <mergeCell ref="F81:H81"/>
    <mergeCell ref="B82:D82"/>
    <mergeCell ref="F82:H82"/>
    <mergeCell ref="B83:D83"/>
    <mergeCell ref="F83:H83"/>
    <mergeCell ref="B78:D78"/>
    <mergeCell ref="F78:H78"/>
    <mergeCell ref="B79:D79"/>
    <mergeCell ref="F79:H79"/>
    <mergeCell ref="B80:D80"/>
    <mergeCell ref="F80:H80"/>
    <mergeCell ref="C52:D52"/>
    <mergeCell ref="B54:I54"/>
    <mergeCell ref="B62:F62"/>
    <mergeCell ref="B76:C76"/>
    <mergeCell ref="B77:C77"/>
    <mergeCell ref="F77:G77"/>
    <mergeCell ref="D35:E35"/>
    <mergeCell ref="F35:G35"/>
    <mergeCell ref="D36:E36"/>
    <mergeCell ref="F36:G36"/>
    <mergeCell ref="D37:E37"/>
    <mergeCell ref="F37:G37"/>
    <mergeCell ref="A9:J11"/>
    <mergeCell ref="B14:I14"/>
    <mergeCell ref="A17:J17"/>
    <mergeCell ref="A20:J20"/>
    <mergeCell ref="A24:J24"/>
    <mergeCell ref="D34:E34"/>
    <mergeCell ref="F34:G34"/>
  </mergeCells>
  <phoneticPr fontId="2" type="noConversion"/>
  <pageMargins left="1" right="1" top="1" bottom="1" header="0.5" footer="0.5"/>
  <pageSetup paperSize="9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rep list</vt:lpstr>
      <vt:lpstr>oncology mapping</vt:lpstr>
      <vt:lpstr>权重</vt:lpstr>
      <vt:lpstr>肿瘤rep</vt:lpstr>
      <vt:lpstr>访谈内容</vt:lpstr>
      <vt:lpstr>拜访记录</vt:lpstr>
      <vt:lpstr>病毒rep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2017-02-16T08:18:51Z</dcterms:modified>
</cp:coreProperties>
</file>