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tta\Documents\Ivan Profile\TCC - PUC Minas\"/>
    </mc:Choice>
  </mc:AlternateContent>
  <xr:revisionPtr revIDLastSave="0" documentId="13_ncr:1_{E0621B24-ABC4-4F62-A529-C596B4EFB7E6}" xr6:coauthVersionLast="41" xr6:coauthVersionMax="41" xr10:uidLastSave="{00000000-0000-0000-0000-000000000000}"/>
  <bookViews>
    <workbookView xWindow="-120" yWindow="-120" windowWidth="29040" windowHeight="15840" tabRatio="875" firstSheet="6" activeTab="8" xr2:uid="{A3624158-3D98-4463-B483-8331A251F52D}"/>
  </bookViews>
  <sheets>
    <sheet name="PRED UF RJ - GERAL - ARIMA" sheetId="4" r:id="rId1"/>
    <sheet name="PRED UF RJ - GERAL - SARIMA" sheetId="20" r:id="rId2"/>
    <sheet name="PRED UF RJ - 2 DOSE - ARIMA" sheetId="6" r:id="rId3"/>
    <sheet name="PRED UF RJ - 2DOSE - SARIMA" sheetId="21" r:id="rId4"/>
    <sheet name="PRED MUN RJ - GERAL - ARIMA" sheetId="8" r:id="rId5"/>
    <sheet name="PRED MUN RJ - GERAL - SARIMA" sheetId="15" r:id="rId6"/>
    <sheet name="PRED MUN RJ - 2 DOSE - ARIMA" sheetId="9" r:id="rId7"/>
    <sheet name="PRED MUN RJ - 2 DOSE - SARIMA" sheetId="13" r:id="rId8"/>
    <sheet name="PRED MUN DC - GERAL - ARIMA" sheetId="10" r:id="rId9"/>
    <sheet name="PRED MUN DC - GERAL - SARIMA" sheetId="17" r:id="rId10"/>
    <sheet name="PRED MUN DC - 2 DOSE - ARIMA" sheetId="11" r:id="rId11"/>
    <sheet name="PRED MUN DC - 2DOSE - SARIMA" sheetId="18" r:id="rId12"/>
  </sheets>
  <externalReferences>
    <externalReference r:id="rId13"/>
  </externalReferences>
  <definedNames>
    <definedName name="DadosExternos_1" localSheetId="10" hidden="1">'PRED MUN DC - 2 DOSE - ARIMA'!$A$1:$B$102</definedName>
    <definedName name="DadosExternos_1" localSheetId="11" hidden="1">'PRED MUN DC - 2DOSE - SARIMA'!$A$1:$B$102</definedName>
    <definedName name="DadosExternos_1" localSheetId="8" hidden="1">'PRED MUN DC - GERAL - ARIMA'!$A$1:$B$102</definedName>
    <definedName name="DadosExternos_1" localSheetId="9" hidden="1">'PRED MUN DC - GERAL - SARIMA'!$A$1:$B$102</definedName>
    <definedName name="DadosExternos_1" localSheetId="6" hidden="1">'PRED MUN RJ - 2 DOSE - ARIMA'!$A$1:$B$102</definedName>
    <definedName name="DadosExternos_1" localSheetId="7" hidden="1">'PRED MUN RJ - 2 DOSE - SARIMA'!$A$1:$B$102</definedName>
    <definedName name="DadosExternos_1" localSheetId="4" hidden="1">'PRED MUN RJ - GERAL - ARIMA'!$A$1:$B$102</definedName>
    <definedName name="DadosExternos_1" localSheetId="5" hidden="1">'PRED MUN RJ - GERAL - SARIMA'!$A$1:$B$102</definedName>
    <definedName name="DadosExternos_1" localSheetId="2" hidden="1">'PRED UF RJ - 2 DOSE - ARIMA'!$A$1:$B$102</definedName>
    <definedName name="DadosExternos_1" localSheetId="3" hidden="1">'PRED UF RJ - 2DOSE - SARIMA'!$A$1:$B$102</definedName>
    <definedName name="DadosExternos_1" localSheetId="0" hidden="1">'PRED UF RJ - GERAL - ARIMA'!$A$1:$B$102</definedName>
    <definedName name="DadosExternos_1" localSheetId="1" hidden="1">'PRED UF RJ - GERAL - SARIMA'!$A$1:$B$102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8" l="1"/>
  <c r="F12" i="18" s="1"/>
  <c r="F11" i="11"/>
  <c r="F12" i="11" s="1"/>
  <c r="F11" i="17"/>
  <c r="F12" i="17" s="1"/>
  <c r="F11" i="10"/>
  <c r="F12" i="10" s="1"/>
  <c r="F11" i="13"/>
  <c r="F12" i="13" s="1"/>
  <c r="F11" i="9"/>
  <c r="F11" i="15"/>
  <c r="F12" i="15" s="1"/>
  <c r="F11" i="8"/>
  <c r="F12" i="8" s="1"/>
  <c r="F11" i="6"/>
  <c r="F11" i="20"/>
  <c r="F12" i="20" s="1"/>
  <c r="F11" i="4"/>
  <c r="B103" i="21"/>
  <c r="F3" i="20"/>
  <c r="K4" i="20"/>
  <c r="K3" i="20"/>
  <c r="F2" i="20"/>
  <c r="F1" i="20"/>
  <c r="B103" i="20"/>
  <c r="F3" i="18"/>
  <c r="K4" i="18"/>
  <c r="K3" i="18"/>
  <c r="F2" i="18"/>
  <c r="B103" i="18"/>
  <c r="F3" i="17"/>
  <c r="K4" i="17"/>
  <c r="K3" i="17"/>
  <c r="F2" i="17"/>
  <c r="F1" i="17"/>
  <c r="B103" i="17"/>
  <c r="F3" i="15"/>
  <c r="K4" i="15"/>
  <c r="K3" i="15"/>
  <c r="F2" i="15"/>
  <c r="F1" i="15"/>
  <c r="B103" i="15"/>
  <c r="F3" i="13"/>
  <c r="F5" i="13" s="1"/>
  <c r="K4" i="13"/>
  <c r="K3" i="13"/>
  <c r="B103" i="13"/>
  <c r="F2" i="11"/>
  <c r="F3" i="11"/>
  <c r="K4" i="11"/>
  <c r="K3" i="11"/>
  <c r="B103" i="11"/>
  <c r="F2" i="10"/>
  <c r="F3" i="10"/>
  <c r="F1" i="10"/>
  <c r="K4" i="10"/>
  <c r="K3" i="10"/>
  <c r="B103" i="10"/>
  <c r="F3" i="9"/>
  <c r="F12" i="9"/>
  <c r="K4" i="9"/>
  <c r="K3" i="9"/>
  <c r="B103" i="9"/>
  <c r="F12" i="6"/>
  <c r="F12" i="4"/>
  <c r="F1" i="4"/>
  <c r="F6" i="4" s="1"/>
  <c r="F1" i="8"/>
  <c r="F2" i="8"/>
  <c r="B103" i="8"/>
  <c r="F3" i="8"/>
  <c r="K4" i="8"/>
  <c r="K3" i="8"/>
  <c r="F2" i="6"/>
  <c r="F3" i="6"/>
  <c r="K4" i="6"/>
  <c r="K3" i="6"/>
  <c r="B103" i="6"/>
  <c r="K4" i="4"/>
  <c r="K3" i="4"/>
  <c r="F5" i="4"/>
  <c r="F2" i="4"/>
  <c r="F3" i="4"/>
  <c r="F5" i="20" l="1"/>
  <c r="F6" i="20" s="1"/>
  <c r="F5" i="18"/>
  <c r="F8" i="18" s="1"/>
  <c r="F6" i="18"/>
  <c r="F5" i="17"/>
  <c r="F6" i="17" s="1"/>
  <c r="F5" i="15"/>
  <c r="F6" i="15" s="1"/>
  <c r="F8" i="13"/>
  <c r="F6" i="13"/>
  <c r="F5" i="11"/>
  <c r="F6" i="11" s="1"/>
  <c r="F8" i="11"/>
  <c r="F5" i="10"/>
  <c r="F5" i="9"/>
  <c r="F6" i="9" s="1"/>
  <c r="F8" i="4"/>
  <c r="F5" i="8"/>
  <c r="F8" i="8" s="1"/>
  <c r="F5" i="6"/>
  <c r="F8" i="6"/>
  <c r="F6" i="6"/>
  <c r="F8" i="20" l="1"/>
  <c r="F8" i="17"/>
  <c r="F8" i="15"/>
  <c r="F6" i="10"/>
  <c r="F8" i="10"/>
  <c r="F8" i="9"/>
  <c r="F6" i="8"/>
  <c r="B10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14C63-50F5-4496-A397-E0D453E997BA}" keepAlive="1" name="Consulta - MUN_DC_2DOSE_PRED_ARIMA" description="Conexão com a consulta 'MUN_DC_2DOSE_PRED_ARIMA' na pasta de trabalho." type="5" refreshedVersion="6" background="1" saveData="1">
    <dbPr connection="Provider=Microsoft.Mashup.OleDb.1;Data Source=$Workbook$;Location=MUN_DC_2DOSE_PRED_ARIMA;Extended Properties=&quot;&quot;" command="SELECT * FROM [MUN_DC_2DOSE_PRED_ARIMA]"/>
  </connection>
  <connection id="2" xr16:uid="{4DA84741-40FC-42C2-A588-6A773FCD84E7}" keepAlive="1" name="Consulta - MUN_DC_2DOSE_PRED_SARIMA" description="Conexão com a consulta 'MUN_DC_2DOSE_PRED_SARIMA' na pasta de trabalho." type="5" refreshedVersion="6" background="1" saveData="1">
    <dbPr connection="Provider=Microsoft.Mashup.OleDb.1;Data Source=$Workbook$;Location=MUN_DC_2DOSE_PRED_SARIMA;Extended Properties=&quot;&quot;" command="SELECT * FROM [MUN_DC_2DOSE_PRED_SARIMA]"/>
  </connection>
  <connection id="3" xr16:uid="{76A60AF1-DB06-4F44-B5B8-DED1F4983990}" keepAlive="1" name="Consulta - MUN_DC_GERAL_PRED_ARIMA" description="Conexão com a consulta 'MUN_DC_GERAL_PRED_ARIMA' na pasta de trabalho." type="5" refreshedVersion="6" background="1" saveData="1">
    <dbPr connection="Provider=Microsoft.Mashup.OleDb.1;Data Source=$Workbook$;Location=MUN_DC_GERAL_PRED_ARIMA;Extended Properties=&quot;&quot;" command="SELECT * FROM [MUN_DC_GERAL_PRED_ARIMA]"/>
  </connection>
  <connection id="4" xr16:uid="{DB8F9647-CD8B-4E18-A92F-0C6486726E9A}" keepAlive="1" name="Consulta - MUN_DC_GERAL_PRED_SARIMA" description="Conexão com a consulta 'MUN_DC_GERAL_PRED_SARIMA' na pasta de trabalho." type="5" refreshedVersion="6" background="1" saveData="1">
    <dbPr connection="Provider=Microsoft.Mashup.OleDb.1;Data Source=$Workbook$;Location=MUN_DC_GERAL_PRED_SARIMA;Extended Properties=&quot;&quot;" command="SELECT * FROM [MUN_DC_GERAL_PRED_SARIMA]"/>
  </connection>
  <connection id="5" xr16:uid="{8230C7A2-87FE-4B92-A9A9-FAC48F7754C8}" keepAlive="1" name="Consulta - MUN_RJ_2DOSE_PRED_ARIMA" description="Conexão com a consulta 'MUN_RJ_2DOSE_PRED_ARIMA' na pasta de trabalho." type="5" refreshedVersion="6" background="1" saveData="1">
    <dbPr connection="Provider=Microsoft.Mashup.OleDb.1;Data Source=$Workbook$;Location=MUN_RJ_2DOSE_PRED_ARIMA;Extended Properties=&quot;&quot;" command="SELECT * FROM [MUN_RJ_2DOSE_PRED_ARIMA]"/>
  </connection>
  <connection id="6" xr16:uid="{7DC045F4-E786-4881-9C58-2AEF31AEF9F7}" keepAlive="1" name="Consulta - MUN_RJ_2DOSE_PRED_SARIMA" description="Conexão com a consulta 'MUN_RJ_2DOSE_PRED_SARIMA' na pasta de trabalho." type="5" refreshedVersion="6" background="1" saveData="1">
    <dbPr connection="Provider=Microsoft.Mashup.OleDb.1;Data Source=$Workbook$;Location=MUN_RJ_2DOSE_PRED_SARIMA;Extended Properties=&quot;&quot;" command="SELECT * FROM [MUN_RJ_2DOSE_PRED_SARIMA]"/>
  </connection>
  <connection id="7" xr16:uid="{312030CC-7075-4BD9-B936-1AEFA1CC8AC7}" keepAlive="1" name="Consulta - MUN_RJ_GERAL_PRED_ARIMA" description="Conexão com a consulta 'MUN_RJ_GERAL_PRED_ARIMA' na pasta de trabalho." type="5" refreshedVersion="6" background="1" saveData="1">
    <dbPr connection="Provider=Microsoft.Mashup.OleDb.1;Data Source=$Workbook$;Location=MUN_RJ_GERAL_PRED_ARIMA;Extended Properties=&quot;&quot;" command="SELECT * FROM [MUN_RJ_GERAL_PRED_ARIMA]"/>
  </connection>
  <connection id="8" xr16:uid="{500376A9-41A2-494F-96D9-BA2065E7A320}" keepAlive="1" name="Consulta - MUN_RJ_GERAL_PRED_SARIMA" description="Conexão com a consulta 'MUN_RJ_GERAL_PRED_SARIMA' na pasta de trabalho." type="5" refreshedVersion="6" background="1" saveData="1">
    <dbPr connection="Provider=Microsoft.Mashup.OleDb.1;Data Source=$Workbook$;Location=MUN_RJ_GERAL_PRED_SARIMA;Extended Properties=&quot;&quot;" command="SELECT * FROM [MUN_RJ_GERAL_PRED_SARIMA]"/>
  </connection>
  <connection id="9" xr16:uid="{A0ACE12A-F10A-473D-8BF4-2003048509BA}" keepAlive="1" name="Consulta - UF_RJ_2DOSE_PRED_ARIMA" description="Conexão com a consulta 'UF_RJ_2DOSE_PRED_ARIMA' na pasta de trabalho." type="5" refreshedVersion="6" background="1" saveData="1">
    <dbPr connection="Provider=Microsoft.Mashup.OleDb.1;Data Source=$Workbook$;Location=UF_RJ_2DOSE_PRED_ARIMA;Extended Properties=&quot;&quot;" command="SELECT * FROM [UF_RJ_2DOSE_PRED_ARIMA]"/>
  </connection>
  <connection id="10" xr16:uid="{1F2E7277-7FDC-4A19-845A-2BCCAF80052D}" keepAlive="1" name="Consulta - UF_RJ_2DOSE_PRED_SARIMA" description="Conexão com a consulta 'UF_RJ_2DOSE_PRED_SARIMA' na pasta de trabalho." type="5" refreshedVersion="6" background="1">
    <dbPr connection="Provider=Microsoft.Mashup.OleDb.1;Data Source=$Workbook$;Location=UF_RJ_2DOSE_PRED_SARIMA;Extended Properties=&quot;&quot;" command="SELECT * FROM [UF_RJ_2DOSE_PRED_SARIMA]"/>
  </connection>
  <connection id="11" xr16:uid="{A450A6C3-D37C-4E86-8D1A-242AB516E1B8}" keepAlive="1" name="Consulta - UF_RJ_2DOSE_PRED_SARIMA (2)" description="Conexão com a consulta 'UF_RJ_2DOSE_PRED_SARIMA (2)' na pasta de trabalho." type="5" refreshedVersion="6" background="1" saveData="1">
    <dbPr connection="Provider=Microsoft.Mashup.OleDb.1;Data Source=$Workbook$;Location=UF_RJ_2DOSE_PRED_SARIMA (2);Extended Properties=&quot;&quot;" command="SELECT * FROM [UF_RJ_2DOSE_PRED_SARIMA (2)]"/>
  </connection>
  <connection id="12" xr16:uid="{C839851F-3568-455E-988B-9A66287759C2}" keepAlive="1" name="Consulta - UF_RJ_GERAL_PRED_ARIMA" description="Conexão com a consulta 'UF_RJ_GERAL_PRED_ARIMA' na pasta de trabalho." type="5" refreshedVersion="6" background="1">
    <dbPr connection="Provider=Microsoft.Mashup.OleDb.1;Data Source=$Workbook$;Location=UF_RJ_GERAL_PRED_ARIMA;Extended Properties=&quot;&quot;" command="SELECT * FROM [UF_RJ_GERAL_PRED_ARIMA]"/>
  </connection>
  <connection id="13" xr16:uid="{D73BA413-45FE-4A64-9A96-4665B5561075}" keepAlive="1" name="Consulta - UF_RJ_GERAL_PRED_ARIMA (2)" description="Conexão com a consulta 'UF_RJ_GERAL_PRED_ARIMA (2)' na pasta de trabalho." type="5" refreshedVersion="6" background="1">
    <dbPr connection="Provider=Microsoft.Mashup.OleDb.1;Data Source=$Workbook$;Location=UF_RJ_GERAL_PRED_ARIMA (2);Extended Properties=&quot;&quot;" command="SELECT * FROM [UF_RJ_GERAL_PRED_ARIMA (2)]"/>
  </connection>
  <connection id="14" xr16:uid="{902074AA-E73C-4483-BB67-F1CB3B93E02A}" keepAlive="1" name="Consulta - UF_RJ_GERAL_PRED_ARIMA (3)" description="Conexão com a consulta 'UF_RJ_GERAL_PRED_ARIMA (3)' na pasta de trabalho." type="5" refreshedVersion="6" background="1" saveData="1">
    <dbPr connection="Provider=Microsoft.Mashup.OleDb.1;Data Source=$Workbook$;Location=UF_RJ_GERAL_PRED_ARIMA (3);Extended Properties=&quot;&quot;" command="SELECT * FROM [UF_RJ_GERAL_PRED_ARIMA (3)]"/>
  </connection>
  <connection id="15" xr16:uid="{EE783E30-84FA-4F49-94E9-F516353CF619}" keepAlive="1" name="Consulta - UF_RJ_GERAL_PRED_SARIMA" description="Conexão com a consulta 'UF_RJ_GERAL_PRED_SARIMA' na pasta de trabalho." type="5" refreshedVersion="6" background="1">
    <dbPr connection="Provider=Microsoft.Mashup.OleDb.1;Data Source=$Workbook$;Location=UF_RJ_GERAL_PRED_SARIMA;Extended Properties=&quot;&quot;" command="SELECT * FROM [UF_RJ_GERAL_PRED_SARIMA]"/>
  </connection>
  <connection id="16" xr16:uid="{6F83DB8E-D341-4F69-AA32-C859012226D4}" keepAlive="1" name="Consulta - UF_RJ_GERAL_PRED_SARIMA (2)" description="Conexão com a consulta 'UF_RJ_GERAL_PRED_SARIMA (2)' na pasta de trabalho." type="5" refreshedVersion="6" background="1" saveData="1">
    <dbPr connection="Provider=Microsoft.Mashup.OleDb.1;Data Source=$Workbook$;Location=UF_RJ_GERAL_PRED_SARIMA (2);Extended Properties=&quot;&quot;" command="SELECT * FROM [UF_RJ_GERAL_PRED_SARIMA (2)]"/>
  </connection>
</connections>
</file>

<file path=xl/sharedStrings.xml><?xml version="1.0" encoding="utf-8"?>
<sst xmlns="http://schemas.openxmlformats.org/spreadsheetml/2006/main" count="1403" uniqueCount="122">
  <si>
    <t>Column1</t>
  </si>
  <si>
    <t>Arima Predictions</t>
  </si>
  <si>
    <t>Column2</t>
  </si>
  <si>
    <t/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</si>
  <si>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</si>
  <si>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</si>
  <si>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</si>
  <si>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</si>
  <si>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</si>
  <si>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</si>
  <si>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</si>
  <si>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</si>
  <si>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</si>
  <si>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</si>
  <si>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</si>
  <si>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</si>
  <si>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</si>
  <si>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</si>
  <si>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</si>
  <si>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</si>
  <si>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</si>
  <si>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</si>
  <si>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</si>
  <si>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</si>
  <si>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</si>
  <si>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</si>
  <si>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</si>
  <si>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</si>
  <si>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</si>
  <si>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</si>
  <si>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</si>
  <si>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</si>
  <si>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</si>
  <si>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</si>
  <si>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</si>
  <si>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</si>
  <si>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</si>
  <si>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</si>
  <si>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</si>
  <si>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</si>
  <si>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</si>
  <si>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</si>
  <si>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</si>
  <si>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</si>
  <si>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</si>
  <si>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</si>
  <si>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</si>
  <si>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</si>
  <si>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</si>
  <si>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</si>
  <si>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</si>
  <si>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</si>
  <si>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</si>
  <si>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</si>
  <si>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</si>
  <si>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</si>
  <si>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</si>
  <si>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</si>
  <si>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</si>
  <si>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</si>
  <si>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</si>
  <si>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</si>
  <si>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</si>
  <si>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</si>
  <si>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</si>
  <si>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</si>
  <si>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</si>
  <si>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</si>
  <si>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</si>
  <si>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</si>
  <si>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</si>
  <si>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</si>
  <si>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</si>
  <si>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</si>
  <si>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</si>
  <si>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</si>
  <si>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</si>
  <si>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</si>
  <si>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</si>
  <si>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</si>
  <si>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</si>
  <si>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</si>
  <si>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</si>
  <si>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</si>
  <si>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</si>
  <si>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</si>
  <si>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</si>
  <si>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</si>
  <si>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</si>
  <si>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</si>
  <si>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</si>
  <si>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</si>
  <si>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</si>
  <si>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</si>
  <si>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</si>
  <si>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</si>
  <si>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</si>
  <si>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</si>
  <si>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</si>
  <si>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</si>
  <si>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</si>
  <si>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</si>
  <si>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</si>
  <si>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</si>
  <si>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População UF - Rio de Janeiro</t>
  </si>
  <si>
    <t>Total Vacinados em 13/09</t>
  </si>
  <si>
    <t>% Vacinados/População</t>
  </si>
  <si>
    <t>vacinados - 06/06 até 13/09 (Predição)</t>
  </si>
  <si>
    <t>Vacinados - 01/01 até 05/06 (Real)</t>
  </si>
  <si>
    <t>População a ser vacinada</t>
  </si>
  <si>
    <t>Meses de vacinação - analizado</t>
  </si>
  <si>
    <t>Meses de vacinação - previsto Arima</t>
  </si>
  <si>
    <t>Estimativa de término</t>
  </si>
  <si>
    <t>Vacinação real</t>
  </si>
  <si>
    <t>Vacinação Predição</t>
  </si>
  <si>
    <t xml:space="preserve"> </t>
  </si>
  <si>
    <t>Sarima Predictions</t>
  </si>
  <si>
    <t>Meses restantes de vacinação - Estimativa sobre Previsão</t>
  </si>
  <si>
    <t>Qtd Doses Necessárias - Rio de Janeiro</t>
  </si>
  <si>
    <t>Qtd Doses Necessárias - UF - Rio de Janeiro</t>
  </si>
  <si>
    <t>Qtd Doses Necessárias - Duque de Caxias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</si>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</sst>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 applyNumberFormat="1"/>
    <xf numFmtId="168" fontId="0" fillId="0" borderId="0" xfId="1" applyNumberFormat="1" applyFont="1"/>
    <xf numFmtId="2" fontId="0" fillId="0" borderId="0" xfId="1" applyNumberFormat="1" applyFont="1"/>
    <xf numFmtId="10" fontId="0" fillId="0" borderId="0" xfId="2" applyNumberFormat="1" applyFont="1"/>
    <xf numFmtId="168" fontId="1" fillId="0" borderId="1" xfId="1" applyNumberFormat="1" applyFont="1" applyBorder="1"/>
    <xf numFmtId="168" fontId="0" fillId="0" borderId="0" xfId="0" applyNumberFormat="1"/>
    <xf numFmtId="0" fontId="0" fillId="0" borderId="0" xfId="0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ina&#231;&#227;o%20Covid%20-%20UF%20R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UF Rio de Janeiro Geral"/>
      <sheetName val="UF Rio de Janeiro 1 Dose"/>
      <sheetName val="UF Rio de Janeiro 2 Dose"/>
      <sheetName val="Cidade do Rio de Janeiro"/>
      <sheetName val="Cidade do Rio de Janeiro 1 dose"/>
      <sheetName val="Cidade do Rio de Janeiro 2 dose"/>
      <sheetName val="Cidade de Duque de Caxias"/>
      <sheetName val="Cidade de Duque de Caxias 1 dos"/>
      <sheetName val="Cidade de Duque de Caxias 2 dos"/>
      <sheetName val="Resum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A0CF810A-45B8-440F-888A-9B9D6EDE746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D113313-67CA-4E9F-91A6-C7A388948E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3512F28-6E5D-4287-8CA4-04F9A36D0F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2649462-1DE7-42F0-9726-89DB18CF7D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44771A77-A6E5-481E-8125-1437AD0BF1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097BC51F-ACFD-49A4-B0CA-507C49AAB8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52280278-CCA4-4559-B3F1-BB43215426B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21F5577-AC6D-4E1E-8ED5-D87A6CA652B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9B9BA3CA-DEEA-425B-8D92-D9C115E995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C6BC4365-5E8A-47C4-83FD-4F710407B6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920F6E5-5277-46FC-94A2-72EB69BC11A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BA00337-3D46-4399-9642-45F8FD468A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DFC7B-2140-479A-B73B-24F5170EFD76}" name="UF_RJ_GERAL_PRED_ARIMA__3" displayName="UF_RJ_GERAL_PRED_ARIMA__3" ref="A1:B103" tableType="queryTable" totalsRowCount="1">
  <autoFilter ref="A1:B102" xr:uid="{B8C4BB1F-99B2-4453-AC15-99D2CB84B651}"/>
  <tableColumns count="2">
    <tableColumn id="1" xr3:uid="{556249F6-8774-4702-BBCA-F89524512594}" uniqueName="1" name="Column1" queryTableFieldId="1" dataDxfId="36" totalsRowDxfId="34"/>
    <tableColumn id="2" xr3:uid="{840C3DFE-43C1-4729-9428-2AE7FC572937}" uniqueName="2" name="Column2" totalsRowFunction="sum" queryTableFieldId="2" dataDxfId="35" totalsRowCellStyle="Vírgula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CF6369-DE6B-4A1C-AC61-6A38A27A0EDF}" name="MUN_DC_GERAL_PRED_SARIMA" displayName="MUN_DC_GERAL_PRED_SARIMA" ref="A1:B103" tableType="queryTable" totalsRowCount="1">
  <autoFilter ref="A1:B102" xr:uid="{7ED13F82-28CF-45CC-B20C-9C20A88D0948}"/>
  <tableColumns count="2">
    <tableColumn id="1" xr3:uid="{54367C04-9853-4D12-886E-B80C4EDD5B19}" uniqueName="1" name="Column1" queryTableFieldId="1" dataDxfId="11" totalsRowDxfId="9"/>
    <tableColumn id="2" xr3:uid="{3CD6EEC2-4005-4FA3-8F96-3BA2023BA25B}" uniqueName="2" name="Column2" totalsRowFunction="sum" queryTableFieldId="2" dataDxfId="10" totalsRowCellStyle="Vírgula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96188E-40BC-4B54-BA63-28EDFDC09E61}" name="MUN_DC_2DOSE_PRED_ARIMA" displayName="MUN_DC_2DOSE_PRED_ARIMA" ref="A1:B103" tableType="queryTable" totalsRowCount="1">
  <autoFilter ref="A1:B102" xr:uid="{7CBC84FC-0A0D-4822-BB41-CCFFB0205401}"/>
  <tableColumns count="2">
    <tableColumn id="1" xr3:uid="{E9906741-D478-498F-8F5F-E6AC080D63F3}" uniqueName="1" name="Column1" queryTableFieldId="1" dataDxfId="20" totalsRowDxfId="18"/>
    <tableColumn id="2" xr3:uid="{9972447D-E09C-4D12-9831-08B116F93987}" uniqueName="2" name="Column2" totalsRowFunction="sum" queryTableFieldId="2" dataDxfId="19" totalsRowCellStyle="Vírgula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DCE475-7D95-45CD-A31A-37A2F7DEB689}" name="MUN_DC_2DOSE_PRED_SARIMA" displayName="MUN_DC_2DOSE_PRED_SARIMA" ref="A1:B103" tableType="queryTable" totalsRowCount="1">
  <autoFilter ref="A1:B102" xr:uid="{08BC9705-7299-43F0-A9C4-69ED2D23934F}"/>
  <tableColumns count="2">
    <tableColumn id="1" xr3:uid="{2B7BBC63-86B6-4737-94B4-2B6D652C2B12}" uniqueName="1" name="Column1" queryTableFieldId="1" dataDxfId="8" totalsRowDxfId="6"/>
    <tableColumn id="2" xr3:uid="{C8413B33-9C9C-4540-8D80-A4CAE204F287}" uniqueName="2" name="Column2" totalsRowFunction="sum" queryTableFieldId="2" dataDxfId="7" totalsRowCellStyle="Vírgul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9E2EED-E043-4553-A122-703F62B79900}" name="UF_RJ_GERAL_PRED_SARIMA__2" displayName="UF_RJ_GERAL_PRED_SARIMA__2" ref="A1:B103" tableType="queryTable" totalsRowCount="1">
  <autoFilter ref="A1:B102" xr:uid="{BC6FCF7F-6946-4F4B-B599-5CB446AFCC3F}"/>
  <tableColumns count="2">
    <tableColumn id="1" xr3:uid="{B478B84A-7525-4460-A804-A400A509ADFD}" uniqueName="1" name="Column1" queryTableFieldId="1" dataDxfId="5" totalsRowDxfId="3"/>
    <tableColumn id="2" xr3:uid="{0842FD5E-FDAE-4829-8C04-4AC5CB7E0F27}" uniqueName="2" name="Column2" totalsRowFunction="sum" queryTableFieldId="2" dataDxfId="4" totalsRowCellStyle="Vírgul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76002-98BE-460C-AE87-AFCF39CA2D48}" name="UF_RJ_2DOSE_PRED_ARIMA" displayName="UF_RJ_2DOSE_PRED_ARIMA" ref="A1:B103" tableType="queryTable" totalsRowCount="1">
  <autoFilter ref="A1:B102" xr:uid="{66227AF1-BD82-48D5-BDF5-A072EC56D16C}"/>
  <tableColumns count="2">
    <tableColumn id="1" xr3:uid="{852ABC71-C950-43DF-B7C7-44561E54E520}" uniqueName="1" name="Column1" queryTableFieldId="1" dataDxfId="33" totalsRowDxfId="31"/>
    <tableColumn id="2" xr3:uid="{EA5CDFDC-D975-4835-BFC4-7CFF5F4105BA}" uniqueName="2" name="Column2" totalsRowFunction="sum" queryTableFieldId="2" dataDxfId="32" totalsRowCellStyle="Vírgul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6CCCC0-557D-48B0-A4EE-98EBCDF0C619}" name="UF_RJ_2DOSE_PRED_SARIMA__2" displayName="UF_RJ_2DOSE_PRED_SARIMA__2" ref="A1:B103" tableType="queryTable" totalsRowCount="1">
  <autoFilter ref="A1:B102" xr:uid="{251DA74F-DBE4-48D6-86BD-633FD10C2B98}"/>
  <tableColumns count="2">
    <tableColumn id="1" xr3:uid="{F2C07F5F-7995-4E35-990F-F3BC4B48DD85}" uniqueName="1" name="Column1" queryTableFieldId="1" dataDxfId="2" totalsRowDxfId="0"/>
    <tableColumn id="2" xr3:uid="{C8F726EB-C3FA-4FE7-9072-1270F8C1D499}" uniqueName="2" name="Column2" totalsRowFunction="sum" queryTableFieldId="2" dataDxfId="1" totalsRowCellStyle="Vírgul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EC0C8A-6E20-432E-B05A-0AD74C1FA803}" name="MUN_RJ_GERAL_PRED_ARIMA" displayName="MUN_RJ_GERAL_PRED_ARIMA" ref="A1:B103" tableType="queryTable" totalsRowCount="1">
  <autoFilter ref="A1:B102" xr:uid="{60214843-89CF-41D6-88B9-C7A050BACB1A}"/>
  <tableColumns count="2">
    <tableColumn id="1" xr3:uid="{A7693DCD-733C-4A84-92FB-C3D4D4D96D0F}" uniqueName="1" name="Column1" queryTableFieldId="1" dataDxfId="30" totalsRowDxfId="28"/>
    <tableColumn id="2" xr3:uid="{C242F79D-DFA7-4343-BBFE-24EB720083BC}" uniqueName="2" name="Column2" totalsRowFunction="sum" queryTableFieldId="2" dataDxfId="29" totalsRowDxfId="27" totalsRowCellStyle="Vírgul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2775FA-EB0A-4A4B-809E-472444B27491}" name="MUN_RJ_GERAL_PRED_SARIMA" displayName="MUN_RJ_GERAL_PRED_SARIMA" ref="A1:B103" tableType="queryTable" totalsRowCount="1">
  <autoFilter ref="A1:B102" xr:uid="{4A0E8992-87AC-40A4-B944-E492F01969A1}"/>
  <tableColumns count="2">
    <tableColumn id="1" xr3:uid="{5A31703F-8860-49BF-8E17-66D7F93069CD}" uniqueName="1" name="Column1" queryTableFieldId="1" dataDxfId="14" totalsRowDxfId="12"/>
    <tableColumn id="2" xr3:uid="{1CC07375-3DFA-45D1-A53B-5392167A291A}" uniqueName="2" name="Column2" totalsRowFunction="sum" queryTableFieldId="2" dataDxfId="13" totalsRowCellStyle="Vírgul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9DBA5A-D32C-41E8-AA4D-E34C92EB7304}" name="MUN_RJ_2DOSE_PRED_ARIMA" displayName="MUN_RJ_2DOSE_PRED_ARIMA" ref="A1:B103" tableType="queryTable" totalsRowCount="1">
  <autoFilter ref="A1:B102" xr:uid="{3DAF7438-28DE-49DF-886D-9B18A705AFCC}"/>
  <tableColumns count="2">
    <tableColumn id="1" xr3:uid="{3B1DB782-C6F0-4BA1-9972-1B40BDB10C27}" uniqueName="1" name="Column1" queryTableFieldId="1" dataDxfId="26" totalsRowDxfId="24"/>
    <tableColumn id="2" xr3:uid="{7F847F95-BFE0-4F55-8F85-0330D8879527}" uniqueName="2" name="Column2" totalsRowFunction="sum" queryTableFieldId="2" dataDxfId="25" totalsRowCellStyle="Vírgul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CDE302-4239-4489-9E94-88E52B290656}" name="MUN_RJ_2DOSE_PRED_SARIMA" displayName="MUN_RJ_2DOSE_PRED_SARIMA" ref="A1:B103" tableType="queryTable" totalsRowCount="1">
  <autoFilter ref="A1:B102" xr:uid="{88E88108-E902-4810-93B7-25C926285F87}"/>
  <tableColumns count="2">
    <tableColumn id="1" xr3:uid="{131965F0-6163-4DBF-8965-E32481E4AD75}" uniqueName="1" name="Column1" queryTableFieldId="1" dataDxfId="17" totalsRowDxfId="15"/>
    <tableColumn id="2" xr3:uid="{D0754B41-4460-4FA1-A7D9-8F12F5F54138}" uniqueName="2" name="Column2" totalsRowFunction="sum" queryTableFieldId="2" dataDxfId="16" totalsRowCellStyle="Vírgul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68686A-8985-41BF-BE58-57FD19E7243D}" name="MUN_DC_GERAL_PRED_ARIMA" displayName="MUN_DC_GERAL_PRED_ARIMA" ref="A1:B103" tableType="queryTable" totalsRowCount="1">
  <autoFilter ref="A1:B102" xr:uid="{24063C6C-D84E-4AEA-A99E-13BA97F485C7}"/>
  <tableColumns count="2">
    <tableColumn id="1" xr3:uid="{A734A40E-5955-42CF-B271-79B3EE1669EE}" uniqueName="1" name="Column1" queryTableFieldId="1" dataDxfId="23" totalsRowDxfId="21"/>
    <tableColumn id="2" xr3:uid="{79594F1C-828D-41BF-9FB3-33A83905BA8F}" uniqueName="2" name="Column2" totalsRowFunction="sum" queryTableFieldId="2" dataDxfId="22" totalsRow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2FCE-4143-478A-8DAA-DA4854356992}">
  <dimension ref="A1:K103"/>
  <sheetViews>
    <sheetView workbookViewId="0">
      <selection activeCell="F12" sqref="F1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1.57031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119</v>
      </c>
      <c r="F1" s="5">
        <f>17366189*2</f>
        <v>34732378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SUBTOTAL(109,[1]!Qtd_Vacinação_UF_RiodeJaneiro[Column2])</f>
        <v>5857432</v>
      </c>
      <c r="K2" s="10" t="s">
        <v>121</v>
      </c>
    </row>
    <row r="3" spans="1:11" ht="15.75" thickTop="1" x14ac:dyDescent="0.25">
      <c r="A3" s="4" t="s">
        <v>4</v>
      </c>
      <c r="B3" s="3">
        <v>24011.017230470199</v>
      </c>
      <c r="E3" t="s">
        <v>107</v>
      </c>
      <c r="F3" s="8">
        <f>SUBTOTAL(109,UF_RJ_GERAL_PRED_ARIMA__3[Column2])</f>
        <v>2720354.5890875608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26383.668837340902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27017.046957748498</v>
      </c>
      <c r="E5" t="s">
        <v>105</v>
      </c>
      <c r="F5" s="9">
        <f>F2+F3</f>
        <v>8577786.5890875608</v>
      </c>
    </row>
    <row r="6" spans="1:11" x14ac:dyDescent="0.25">
      <c r="A6" s="4" t="s">
        <v>7</v>
      </c>
      <c r="B6" s="3">
        <v>27186.1269196988</v>
      </c>
      <c r="E6" t="s">
        <v>106</v>
      </c>
      <c r="F6" s="7">
        <f>F5/F1</f>
        <v>0.24696801897893547</v>
      </c>
    </row>
    <row r="7" spans="1:11" x14ac:dyDescent="0.25">
      <c r="A7" s="4" t="s">
        <v>8</v>
      </c>
      <c r="B7" s="3">
        <v>27231.262728170899</v>
      </c>
      <c r="I7" s="1"/>
    </row>
    <row r="8" spans="1:11" x14ac:dyDescent="0.25">
      <c r="A8" s="4" t="s">
        <v>9</v>
      </c>
      <c r="B8" s="3">
        <v>27243.311708918998</v>
      </c>
      <c r="E8" t="s">
        <v>109</v>
      </c>
      <c r="F8" s="5">
        <f>F1-F5</f>
        <v>26154591.410912439</v>
      </c>
    </row>
    <row r="9" spans="1:11" x14ac:dyDescent="0.25">
      <c r="A9" s="4" t="s">
        <v>10</v>
      </c>
      <c r="B9" s="3">
        <v>27246.528178103501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27247.3868128902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27247.616025002899</v>
      </c>
      <c r="E11" t="s">
        <v>117</v>
      </c>
      <c r="F11" s="3">
        <f>((K3+K4)*F8)/F5</f>
        <v>25.815774848114284</v>
      </c>
    </row>
    <row r="12" spans="1:11" x14ac:dyDescent="0.25">
      <c r="A12" s="4" t="s">
        <v>13</v>
      </c>
      <c r="B12" s="3">
        <v>27247.677213057901</v>
      </c>
      <c r="E12" t="s">
        <v>112</v>
      </c>
      <c r="F12" s="1">
        <f>I4+((F10+F11)*30)</f>
        <v>45325.473245443427</v>
      </c>
    </row>
    <row r="13" spans="1:11" x14ac:dyDescent="0.25">
      <c r="A13" s="4" t="s">
        <v>14</v>
      </c>
      <c r="B13" s="3">
        <v>27247.6935471775</v>
      </c>
    </row>
    <row r="14" spans="1:11" x14ac:dyDescent="0.25">
      <c r="A14" s="4" t="s">
        <v>15</v>
      </c>
      <c r="B14" s="3">
        <v>27247.697907562298</v>
      </c>
    </row>
    <row r="15" spans="1:11" x14ac:dyDescent="0.25">
      <c r="A15" s="4" t="s">
        <v>16</v>
      </c>
      <c r="B15" s="3">
        <v>27247.699071564799</v>
      </c>
    </row>
    <row r="16" spans="1:11" x14ac:dyDescent="0.25">
      <c r="A16" s="4" t="s">
        <v>17</v>
      </c>
      <c r="B16" s="3">
        <v>27247.699382294701</v>
      </c>
    </row>
    <row r="17" spans="1:6" x14ac:dyDescent="0.25">
      <c r="A17" s="4" t="s">
        <v>18</v>
      </c>
      <c r="B17" s="3">
        <v>27247.699465243899</v>
      </c>
    </row>
    <row r="18" spans="1:6" x14ac:dyDescent="0.25">
      <c r="A18" s="4" t="s">
        <v>19</v>
      </c>
      <c r="B18" s="3">
        <v>27247.699487387101</v>
      </c>
    </row>
    <row r="19" spans="1:6" x14ac:dyDescent="0.25">
      <c r="A19" s="4" t="s">
        <v>20</v>
      </c>
      <c r="B19" s="3">
        <v>27247.699493298202</v>
      </c>
    </row>
    <row r="20" spans="1:6" x14ac:dyDescent="0.25">
      <c r="A20" s="4" t="s">
        <v>21</v>
      </c>
      <c r="B20" s="3">
        <v>27247.6994948762</v>
      </c>
    </row>
    <row r="21" spans="1:6" x14ac:dyDescent="0.25">
      <c r="A21" s="4" t="s">
        <v>22</v>
      </c>
      <c r="B21" s="3">
        <v>27247.699495297398</v>
      </c>
    </row>
    <row r="22" spans="1:6" x14ac:dyDescent="0.25">
      <c r="A22" s="4" t="s">
        <v>23</v>
      </c>
      <c r="B22" s="3">
        <v>27247.699495409899</v>
      </c>
    </row>
    <row r="23" spans="1:6" x14ac:dyDescent="0.25">
      <c r="A23" s="4" t="s">
        <v>24</v>
      </c>
      <c r="B23" s="3">
        <v>27247.699495439902</v>
      </c>
    </row>
    <row r="24" spans="1:6" x14ac:dyDescent="0.25">
      <c r="A24" s="4" t="s">
        <v>25</v>
      </c>
      <c r="B24" s="3">
        <v>27247.699495447901</v>
      </c>
    </row>
    <row r="25" spans="1:6" x14ac:dyDescent="0.25">
      <c r="A25" s="4" t="s">
        <v>26</v>
      </c>
      <c r="B25" s="3">
        <v>27247.699495450099</v>
      </c>
      <c r="F25" t="s">
        <v>115</v>
      </c>
    </row>
    <row r="26" spans="1:6" x14ac:dyDescent="0.25">
      <c r="A26" s="4" t="s">
        <v>27</v>
      </c>
      <c r="B26" s="3">
        <v>27247.699495450601</v>
      </c>
    </row>
    <row r="27" spans="1:6" x14ac:dyDescent="0.25">
      <c r="A27" s="4" t="s">
        <v>28</v>
      </c>
      <c r="B27" s="3">
        <v>27247.699495450801</v>
      </c>
    </row>
    <row r="28" spans="1:6" x14ac:dyDescent="0.25">
      <c r="A28" s="4" t="s">
        <v>29</v>
      </c>
      <c r="B28" s="3">
        <v>27247.699495450801</v>
      </c>
    </row>
    <row r="29" spans="1:6" x14ac:dyDescent="0.25">
      <c r="A29" s="4" t="s">
        <v>30</v>
      </c>
      <c r="B29" s="3">
        <v>27247.699495450801</v>
      </c>
    </row>
    <row r="30" spans="1:6" x14ac:dyDescent="0.25">
      <c r="A30" s="4" t="s">
        <v>31</v>
      </c>
      <c r="B30" s="3">
        <v>27247.699495450801</v>
      </c>
    </row>
    <row r="31" spans="1:6" x14ac:dyDescent="0.25">
      <c r="A31" s="4" t="s">
        <v>32</v>
      </c>
      <c r="B31" s="3">
        <v>27247.699495450801</v>
      </c>
    </row>
    <row r="32" spans="1:6" x14ac:dyDescent="0.25">
      <c r="A32" s="4" t="s">
        <v>33</v>
      </c>
      <c r="B32" s="3">
        <v>27247.699495450801</v>
      </c>
    </row>
    <row r="33" spans="1:2" x14ac:dyDescent="0.25">
      <c r="A33" s="4" t="s">
        <v>34</v>
      </c>
      <c r="B33" s="3">
        <v>27247.699495450801</v>
      </c>
    </row>
    <row r="34" spans="1:2" x14ac:dyDescent="0.25">
      <c r="A34" s="4" t="s">
        <v>35</v>
      </c>
      <c r="B34" s="3">
        <v>27247.699495450801</v>
      </c>
    </row>
    <row r="35" spans="1:2" x14ac:dyDescent="0.25">
      <c r="A35" s="4" t="s">
        <v>36</v>
      </c>
      <c r="B35" s="3">
        <v>27247.699495450801</v>
      </c>
    </row>
    <row r="36" spans="1:2" x14ac:dyDescent="0.25">
      <c r="A36" s="4" t="s">
        <v>37</v>
      </c>
      <c r="B36" s="3">
        <v>27247.699495450801</v>
      </c>
    </row>
    <row r="37" spans="1:2" x14ac:dyDescent="0.25">
      <c r="A37" s="4" t="s">
        <v>38</v>
      </c>
      <c r="B37" s="3">
        <v>27247.699495450801</v>
      </c>
    </row>
    <row r="38" spans="1:2" x14ac:dyDescent="0.25">
      <c r="A38" s="4" t="s">
        <v>39</v>
      </c>
      <c r="B38" s="3">
        <v>27247.699495450801</v>
      </c>
    </row>
    <row r="39" spans="1:2" x14ac:dyDescent="0.25">
      <c r="A39" s="4" t="s">
        <v>40</v>
      </c>
      <c r="B39" s="3">
        <v>27247.699495450801</v>
      </c>
    </row>
    <row r="40" spans="1:2" x14ac:dyDescent="0.25">
      <c r="A40" s="4" t="s">
        <v>41</v>
      </c>
      <c r="B40" s="3">
        <v>27247.699495450801</v>
      </c>
    </row>
    <row r="41" spans="1:2" x14ac:dyDescent="0.25">
      <c r="A41" s="4" t="s">
        <v>42</v>
      </c>
      <c r="B41" s="3">
        <v>27247.699495450801</v>
      </c>
    </row>
    <row r="42" spans="1:2" x14ac:dyDescent="0.25">
      <c r="A42" s="4" t="s">
        <v>43</v>
      </c>
      <c r="B42" s="3">
        <v>27247.699495450801</v>
      </c>
    </row>
    <row r="43" spans="1:2" x14ac:dyDescent="0.25">
      <c r="A43" s="4" t="s">
        <v>44</v>
      </c>
      <c r="B43" s="3">
        <v>27247.699495450801</v>
      </c>
    </row>
    <row r="44" spans="1:2" x14ac:dyDescent="0.25">
      <c r="A44" s="4" t="s">
        <v>45</v>
      </c>
      <c r="B44" s="3">
        <v>27247.699495450801</v>
      </c>
    </row>
    <row r="45" spans="1:2" x14ac:dyDescent="0.25">
      <c r="A45" s="4" t="s">
        <v>46</v>
      </c>
      <c r="B45" s="3">
        <v>27247.699495450801</v>
      </c>
    </row>
    <row r="46" spans="1:2" x14ac:dyDescent="0.25">
      <c r="A46" s="4" t="s">
        <v>47</v>
      </c>
      <c r="B46" s="3">
        <v>27247.699495450801</v>
      </c>
    </row>
    <row r="47" spans="1:2" x14ac:dyDescent="0.25">
      <c r="A47" s="4" t="s">
        <v>48</v>
      </c>
      <c r="B47" s="3">
        <v>27247.699495450801</v>
      </c>
    </row>
    <row r="48" spans="1:2" x14ac:dyDescent="0.25">
      <c r="A48" s="4" t="s">
        <v>49</v>
      </c>
      <c r="B48" s="3">
        <v>27247.699495450801</v>
      </c>
    </row>
    <row r="49" spans="1:2" x14ac:dyDescent="0.25">
      <c r="A49" s="4" t="s">
        <v>50</v>
      </c>
      <c r="B49" s="3">
        <v>27247.699495450801</v>
      </c>
    </row>
    <row r="50" spans="1:2" x14ac:dyDescent="0.25">
      <c r="A50" s="4" t="s">
        <v>51</v>
      </c>
      <c r="B50" s="3">
        <v>27247.699495450801</v>
      </c>
    </row>
    <row r="51" spans="1:2" x14ac:dyDescent="0.25">
      <c r="A51" s="4" t="s">
        <v>52</v>
      </c>
      <c r="B51" s="3">
        <v>27247.699495450801</v>
      </c>
    </row>
    <row r="52" spans="1:2" x14ac:dyDescent="0.25">
      <c r="A52" s="4" t="s">
        <v>53</v>
      </c>
      <c r="B52" s="3">
        <v>27247.699495450801</v>
      </c>
    </row>
    <row r="53" spans="1:2" x14ac:dyDescent="0.25">
      <c r="A53" s="4" t="s">
        <v>54</v>
      </c>
      <c r="B53" s="3">
        <v>27247.699495450801</v>
      </c>
    </row>
    <row r="54" spans="1:2" x14ac:dyDescent="0.25">
      <c r="A54" s="4" t="s">
        <v>55</v>
      </c>
      <c r="B54" s="3">
        <v>27247.699495450801</v>
      </c>
    </row>
    <row r="55" spans="1:2" x14ac:dyDescent="0.25">
      <c r="A55" s="4" t="s">
        <v>56</v>
      </c>
      <c r="B55" s="3">
        <v>27247.699495450801</v>
      </c>
    </row>
    <row r="56" spans="1:2" x14ac:dyDescent="0.25">
      <c r="A56" s="4" t="s">
        <v>57</v>
      </c>
      <c r="B56" s="3">
        <v>27247.699495450801</v>
      </c>
    </row>
    <row r="57" spans="1:2" x14ac:dyDescent="0.25">
      <c r="A57" s="4" t="s">
        <v>58</v>
      </c>
      <c r="B57" s="3">
        <v>27247.699495450801</v>
      </c>
    </row>
    <row r="58" spans="1:2" x14ac:dyDescent="0.25">
      <c r="A58" s="4" t="s">
        <v>59</v>
      </c>
      <c r="B58" s="3">
        <v>27247.699495450801</v>
      </c>
    </row>
    <row r="59" spans="1:2" x14ac:dyDescent="0.25">
      <c r="A59" s="4" t="s">
        <v>60</v>
      </c>
      <c r="B59" s="3">
        <v>27247.699495450801</v>
      </c>
    </row>
    <row r="60" spans="1:2" x14ac:dyDescent="0.25">
      <c r="A60" s="4" t="s">
        <v>61</v>
      </c>
      <c r="B60" s="3">
        <v>27247.699495450801</v>
      </c>
    </row>
    <row r="61" spans="1:2" x14ac:dyDescent="0.25">
      <c r="A61" s="4" t="s">
        <v>62</v>
      </c>
      <c r="B61" s="3">
        <v>27247.699495450801</v>
      </c>
    </row>
    <row r="62" spans="1:2" x14ac:dyDescent="0.25">
      <c r="A62" s="4" t="s">
        <v>63</v>
      </c>
      <c r="B62" s="3">
        <v>27247.699495450801</v>
      </c>
    </row>
    <row r="63" spans="1:2" x14ac:dyDescent="0.25">
      <c r="A63" s="4" t="s">
        <v>64</v>
      </c>
      <c r="B63" s="3">
        <v>27247.699495450801</v>
      </c>
    </row>
    <row r="64" spans="1:2" x14ac:dyDescent="0.25">
      <c r="A64" s="4" t="s">
        <v>65</v>
      </c>
      <c r="B64" s="3">
        <v>27247.699495450801</v>
      </c>
    </row>
    <row r="65" spans="1:2" x14ac:dyDescent="0.25">
      <c r="A65" s="4" t="s">
        <v>66</v>
      </c>
      <c r="B65" s="3">
        <v>27247.699495450801</v>
      </c>
    </row>
    <row r="66" spans="1:2" x14ac:dyDescent="0.25">
      <c r="A66" s="4" t="s">
        <v>67</v>
      </c>
      <c r="B66" s="3">
        <v>27247.699495450801</v>
      </c>
    </row>
    <row r="67" spans="1:2" x14ac:dyDescent="0.25">
      <c r="A67" s="4" t="s">
        <v>68</v>
      </c>
      <c r="B67" s="3">
        <v>27247.699495450801</v>
      </c>
    </row>
    <row r="68" spans="1:2" x14ac:dyDescent="0.25">
      <c r="A68" s="4" t="s">
        <v>69</v>
      </c>
      <c r="B68" s="3">
        <v>27247.699495450801</v>
      </c>
    </row>
    <row r="69" spans="1:2" x14ac:dyDescent="0.25">
      <c r="A69" s="4" t="s">
        <v>70</v>
      </c>
      <c r="B69" s="3">
        <v>27247.699495450801</v>
      </c>
    </row>
    <row r="70" spans="1:2" x14ac:dyDescent="0.25">
      <c r="A70" s="4" t="s">
        <v>71</v>
      </c>
      <c r="B70" s="3">
        <v>27247.699495450801</v>
      </c>
    </row>
    <row r="71" spans="1:2" x14ac:dyDescent="0.25">
      <c r="A71" s="4" t="s">
        <v>72</v>
      </c>
      <c r="B71" s="3">
        <v>27247.699495450801</v>
      </c>
    </row>
    <row r="72" spans="1:2" x14ac:dyDescent="0.25">
      <c r="A72" s="4" t="s">
        <v>73</v>
      </c>
      <c r="B72" s="3">
        <v>27247.699495450801</v>
      </c>
    </row>
    <row r="73" spans="1:2" x14ac:dyDescent="0.25">
      <c r="A73" s="4" t="s">
        <v>74</v>
      </c>
      <c r="B73" s="3">
        <v>27247.699495450801</v>
      </c>
    </row>
    <row r="74" spans="1:2" x14ac:dyDescent="0.25">
      <c r="A74" s="4" t="s">
        <v>75</v>
      </c>
      <c r="B74" s="3">
        <v>27247.699495450801</v>
      </c>
    </row>
    <row r="75" spans="1:2" x14ac:dyDescent="0.25">
      <c r="A75" s="4" t="s">
        <v>76</v>
      </c>
      <c r="B75" s="3">
        <v>27247.699495450801</v>
      </c>
    </row>
    <row r="76" spans="1:2" x14ac:dyDescent="0.25">
      <c r="A76" s="4" t="s">
        <v>77</v>
      </c>
      <c r="B76" s="3">
        <v>27247.699495450801</v>
      </c>
    </row>
    <row r="77" spans="1:2" x14ac:dyDescent="0.25">
      <c r="A77" s="4" t="s">
        <v>78</v>
      </c>
      <c r="B77" s="3">
        <v>27247.699495450801</v>
      </c>
    </row>
    <row r="78" spans="1:2" x14ac:dyDescent="0.25">
      <c r="A78" s="4" t="s">
        <v>79</v>
      </c>
      <c r="B78" s="3">
        <v>27247.699495450801</v>
      </c>
    </row>
    <row r="79" spans="1:2" x14ac:dyDescent="0.25">
      <c r="A79" s="4" t="s">
        <v>80</v>
      </c>
      <c r="B79" s="3">
        <v>27247.699495450801</v>
      </c>
    </row>
    <row r="80" spans="1:2" x14ac:dyDescent="0.25">
      <c r="A80" s="4" t="s">
        <v>81</v>
      </c>
      <c r="B80" s="3">
        <v>27247.699495450801</v>
      </c>
    </row>
    <row r="81" spans="1:2" x14ac:dyDescent="0.25">
      <c r="A81" s="4" t="s">
        <v>82</v>
      </c>
      <c r="B81" s="3">
        <v>27247.699495450801</v>
      </c>
    </row>
    <row r="82" spans="1:2" x14ac:dyDescent="0.25">
      <c r="A82" s="4" t="s">
        <v>83</v>
      </c>
      <c r="B82" s="3">
        <v>27247.699495450801</v>
      </c>
    </row>
    <row r="83" spans="1:2" x14ac:dyDescent="0.25">
      <c r="A83" s="4" t="s">
        <v>84</v>
      </c>
      <c r="B83" s="3">
        <v>27247.699495450801</v>
      </c>
    </row>
    <row r="84" spans="1:2" x14ac:dyDescent="0.25">
      <c r="A84" s="4" t="s">
        <v>85</v>
      </c>
      <c r="B84" s="3">
        <v>27247.699495450801</v>
      </c>
    </row>
    <row r="85" spans="1:2" x14ac:dyDescent="0.25">
      <c r="A85" s="4" t="s">
        <v>86</v>
      </c>
      <c r="B85" s="3">
        <v>27247.699495450801</v>
      </c>
    </row>
    <row r="86" spans="1:2" x14ac:dyDescent="0.25">
      <c r="A86" s="4" t="s">
        <v>87</v>
      </c>
      <c r="B86" s="3">
        <v>27247.699495450801</v>
      </c>
    </row>
    <row r="87" spans="1:2" x14ac:dyDescent="0.25">
      <c r="A87" s="4" t="s">
        <v>88</v>
      </c>
      <c r="B87" s="3">
        <v>27247.699495450801</v>
      </c>
    </row>
    <row r="88" spans="1:2" x14ac:dyDescent="0.25">
      <c r="A88" s="4" t="s">
        <v>89</v>
      </c>
      <c r="B88" s="3">
        <v>27247.699495450801</v>
      </c>
    </row>
    <row r="89" spans="1:2" x14ac:dyDescent="0.25">
      <c r="A89" s="4" t="s">
        <v>90</v>
      </c>
      <c r="B89" s="3">
        <v>27247.699495450801</v>
      </c>
    </row>
    <row r="90" spans="1:2" x14ac:dyDescent="0.25">
      <c r="A90" s="4" t="s">
        <v>91</v>
      </c>
      <c r="B90" s="3">
        <v>27247.699495450801</v>
      </c>
    </row>
    <row r="91" spans="1:2" x14ac:dyDescent="0.25">
      <c r="A91" s="4" t="s">
        <v>92</v>
      </c>
      <c r="B91" s="3">
        <v>27247.699495450801</v>
      </c>
    </row>
    <row r="92" spans="1:2" x14ac:dyDescent="0.25">
      <c r="A92" s="4" t="s">
        <v>93</v>
      </c>
      <c r="B92" s="3">
        <v>27247.699495450801</v>
      </c>
    </row>
    <row r="93" spans="1:2" x14ac:dyDescent="0.25">
      <c r="A93" s="4" t="s">
        <v>94</v>
      </c>
      <c r="B93" s="3">
        <v>27247.699495450801</v>
      </c>
    </row>
    <row r="94" spans="1:2" x14ac:dyDescent="0.25">
      <c r="A94" s="4" t="s">
        <v>95</v>
      </c>
      <c r="B94" s="3">
        <v>27247.699495450801</v>
      </c>
    </row>
    <row r="95" spans="1:2" x14ac:dyDescent="0.25">
      <c r="A95" s="4" t="s">
        <v>96</v>
      </c>
      <c r="B95" s="3">
        <v>27247.699495450801</v>
      </c>
    </row>
    <row r="96" spans="1:2" x14ac:dyDescent="0.25">
      <c r="A96" s="4" t="s">
        <v>97</v>
      </c>
      <c r="B96" s="3">
        <v>27247.699495450801</v>
      </c>
    </row>
    <row r="97" spans="1:2" x14ac:dyDescent="0.25">
      <c r="A97" s="4" t="s">
        <v>98</v>
      </c>
      <c r="B97" s="3">
        <v>27247.699495450801</v>
      </c>
    </row>
    <row r="98" spans="1:2" x14ac:dyDescent="0.25">
      <c r="A98" s="4" t="s">
        <v>99</v>
      </c>
      <c r="B98" s="3">
        <v>27247.699495450801</v>
      </c>
    </row>
    <row r="99" spans="1:2" x14ac:dyDescent="0.25">
      <c r="A99" s="4" t="s">
        <v>100</v>
      </c>
      <c r="B99" s="3">
        <v>27247.699495450801</v>
      </c>
    </row>
    <row r="100" spans="1:2" x14ac:dyDescent="0.25">
      <c r="A100" s="4" t="s">
        <v>101</v>
      </c>
      <c r="B100" s="3">
        <v>27247.699495450801</v>
      </c>
    </row>
    <row r="101" spans="1:2" x14ac:dyDescent="0.25">
      <c r="A101" s="4" t="s">
        <v>102</v>
      </c>
      <c r="B101" s="3">
        <v>27247.699495450801</v>
      </c>
    </row>
    <row r="102" spans="1:2" x14ac:dyDescent="0.25">
      <c r="A102" s="4" t="s">
        <v>103</v>
      </c>
      <c r="B102" s="3">
        <v>27247.699495450801</v>
      </c>
    </row>
    <row r="103" spans="1:2" x14ac:dyDescent="0.25">
      <c r="A103" s="4"/>
      <c r="B103" s="3">
        <f>SUBTOTAL(109,UF_RJ_GERAL_PRED_ARIMA__3[Column2])</f>
        <v>2720354.5890875608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0D73-205A-4E7D-9B47-3D525F5DE9D5}">
  <dimension ref="A1:K103"/>
  <sheetViews>
    <sheetView topLeftCell="A73"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f>924624*2</f>
        <v>1849248</v>
      </c>
    </row>
    <row r="2" spans="1:11" ht="16.5" thickTop="1" thickBot="1" x14ac:dyDescent="0.3">
      <c r="A2" s="4" t="s">
        <v>3</v>
      </c>
      <c r="B2" s="4" t="s">
        <v>116</v>
      </c>
      <c r="E2" t="s">
        <v>108</v>
      </c>
      <c r="F2" s="8">
        <f>SUBTOTAL(109,[1]!Qtd_Vacinação_Mun_DC[Column2])</f>
        <v>201254</v>
      </c>
      <c r="K2" s="10" t="s">
        <v>121</v>
      </c>
    </row>
    <row r="3" spans="1:11" ht="15.75" thickTop="1" x14ac:dyDescent="0.25">
      <c r="A3" s="4" t="s">
        <v>4</v>
      </c>
      <c r="B3" s="3">
        <v>383.519914076183</v>
      </c>
      <c r="E3" t="s">
        <v>107</v>
      </c>
      <c r="F3" s="8">
        <f>SUBTOTAL(109,MUN_DC_GERAL_PRED_SARIMA[Column2])</f>
        <v>114022.24894363411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733.33538404995704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1076.5986287539399</v>
      </c>
      <c r="E5" t="s">
        <v>105</v>
      </c>
      <c r="F5" s="9">
        <f>F2+F3</f>
        <v>315276.2489436341</v>
      </c>
    </row>
    <row r="6" spans="1:11" x14ac:dyDescent="0.25">
      <c r="A6" s="4" t="s">
        <v>7</v>
      </c>
      <c r="B6" s="3">
        <v>1212.09562657525</v>
      </c>
      <c r="E6" t="s">
        <v>106</v>
      </c>
      <c r="F6" s="7">
        <f>F5/F1</f>
        <v>0.17048889545568474</v>
      </c>
    </row>
    <row r="7" spans="1:11" x14ac:dyDescent="0.25">
      <c r="A7" s="4" t="s">
        <v>8</v>
      </c>
      <c r="B7" s="3">
        <v>930.52993295813405</v>
      </c>
      <c r="I7" s="1"/>
    </row>
    <row r="8" spans="1:11" x14ac:dyDescent="0.25">
      <c r="A8" s="4" t="s">
        <v>9</v>
      </c>
      <c r="B8" s="3">
        <v>459.916466028711</v>
      </c>
      <c r="E8" t="s">
        <v>109</v>
      </c>
      <c r="F8" s="5">
        <f>F1-F5</f>
        <v>1533971.7510563659</v>
      </c>
    </row>
    <row r="9" spans="1:11" x14ac:dyDescent="0.25">
      <c r="A9" s="4" t="s">
        <v>10</v>
      </c>
      <c r="B9" s="3">
        <v>367.69355301451799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801.06690708775898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1181.4577468605</v>
      </c>
      <c r="E11" t="s">
        <v>117</v>
      </c>
      <c r="F11" s="3">
        <f>((K3+K4)*F8)/F5</f>
        <v>41.194436738554295</v>
      </c>
    </row>
    <row r="12" spans="1:11" x14ac:dyDescent="0.25">
      <c r="A12" s="4" t="s">
        <v>13</v>
      </c>
      <c r="B12" s="3">
        <v>1285.4955123223499</v>
      </c>
      <c r="E12" t="s">
        <v>112</v>
      </c>
      <c r="F12" s="1">
        <f>J4+((F10+F11)*30)</f>
        <v>45687.833102156626</v>
      </c>
    </row>
    <row r="13" spans="1:11" x14ac:dyDescent="0.25">
      <c r="A13" s="4" t="s">
        <v>14</v>
      </c>
      <c r="B13" s="3">
        <v>888.26323714409295</v>
      </c>
    </row>
    <row r="14" spans="1:11" x14ac:dyDescent="0.25">
      <c r="A14" s="4" t="s">
        <v>15</v>
      </c>
      <c r="B14" s="3">
        <v>778.28713825104205</v>
      </c>
    </row>
    <row r="15" spans="1:11" x14ac:dyDescent="0.25">
      <c r="A15" s="4" t="s">
        <v>16</v>
      </c>
      <c r="B15" s="3">
        <v>793.33112136038596</v>
      </c>
    </row>
    <row r="16" spans="1:11" x14ac:dyDescent="0.25">
      <c r="A16" s="4" t="s">
        <v>17</v>
      </c>
      <c r="B16" s="3">
        <v>1051.5841552817601</v>
      </c>
    </row>
    <row r="17" spans="1:6" x14ac:dyDescent="0.25">
      <c r="A17" s="4" t="s">
        <v>18</v>
      </c>
      <c r="B17" s="3">
        <v>1322.99879881164</v>
      </c>
    </row>
    <row r="18" spans="1:6" x14ac:dyDescent="0.25">
      <c r="A18" s="4" t="s">
        <v>19</v>
      </c>
      <c r="B18" s="3">
        <v>1376.98946993102</v>
      </c>
    </row>
    <row r="19" spans="1:6" x14ac:dyDescent="0.25">
      <c r="A19" s="4" t="s">
        <v>20</v>
      </c>
      <c r="B19" s="3">
        <v>1105.8169127276699</v>
      </c>
    </row>
    <row r="20" spans="1:6" x14ac:dyDescent="0.25">
      <c r="A20" s="4" t="s">
        <v>21</v>
      </c>
      <c r="B20" s="3">
        <v>552.84299733424302</v>
      </c>
    </row>
    <row r="21" spans="1:6" x14ac:dyDescent="0.25">
      <c r="A21" s="4" t="s">
        <v>22</v>
      </c>
      <c r="B21" s="3">
        <v>530.45048872740699</v>
      </c>
    </row>
    <row r="22" spans="1:6" x14ac:dyDescent="0.25">
      <c r="A22" s="4" t="s">
        <v>23</v>
      </c>
      <c r="B22" s="3">
        <v>955.12901838758</v>
      </c>
    </row>
    <row r="23" spans="1:6" x14ac:dyDescent="0.25">
      <c r="A23" s="4" t="s">
        <v>24</v>
      </c>
      <c r="B23" s="3">
        <v>1228.2689306357699</v>
      </c>
    </row>
    <row r="24" spans="1:6" x14ac:dyDescent="0.25">
      <c r="A24" s="4" t="s">
        <v>25</v>
      </c>
      <c r="B24" s="3">
        <v>1266.9248416565899</v>
      </c>
    </row>
    <row r="25" spans="1:6" x14ac:dyDescent="0.25">
      <c r="A25" s="4" t="s">
        <v>26</v>
      </c>
      <c r="B25" s="3">
        <v>960.62292416311197</v>
      </c>
      <c r="F25" t="s">
        <v>115</v>
      </c>
    </row>
    <row r="26" spans="1:6" x14ac:dyDescent="0.25">
      <c r="A26" s="4" t="s">
        <v>27</v>
      </c>
      <c r="B26" s="3">
        <v>852.066198153036</v>
      </c>
    </row>
    <row r="27" spans="1:6" x14ac:dyDescent="0.25">
      <c r="A27" s="4" t="s">
        <v>28</v>
      </c>
      <c r="B27" s="3">
        <v>860.005210200693</v>
      </c>
    </row>
    <row r="28" spans="1:6" x14ac:dyDescent="0.25">
      <c r="A28" s="4" t="s">
        <v>29</v>
      </c>
      <c r="B28" s="3">
        <v>1130.03028246945</v>
      </c>
    </row>
    <row r="29" spans="1:6" x14ac:dyDescent="0.25">
      <c r="A29" s="4" t="s">
        <v>30</v>
      </c>
      <c r="B29" s="3">
        <v>1409.89737264737</v>
      </c>
    </row>
    <row r="30" spans="1:6" x14ac:dyDescent="0.25">
      <c r="A30" s="4" t="s">
        <v>31</v>
      </c>
      <c r="B30" s="3">
        <v>1474.1574605793901</v>
      </c>
    </row>
    <row r="31" spans="1:6" x14ac:dyDescent="0.25">
      <c r="A31" s="4" t="s">
        <v>32</v>
      </c>
      <c r="B31" s="3">
        <v>1197.29296883027</v>
      </c>
    </row>
    <row r="32" spans="1:6" x14ac:dyDescent="0.25">
      <c r="A32" s="4" t="s">
        <v>33</v>
      </c>
      <c r="B32" s="3">
        <v>654.97976902200196</v>
      </c>
    </row>
    <row r="33" spans="1:2" x14ac:dyDescent="0.25">
      <c r="A33" s="4" t="s">
        <v>34</v>
      </c>
      <c r="B33" s="3">
        <v>616.72706030375002</v>
      </c>
    </row>
    <row r="34" spans="1:2" x14ac:dyDescent="0.25">
      <c r="A34" s="4" t="s">
        <v>35</v>
      </c>
      <c r="B34" s="3">
        <v>1039.4006059138701</v>
      </c>
    </row>
    <row r="35" spans="1:2" x14ac:dyDescent="0.25">
      <c r="A35" s="4" t="s">
        <v>36</v>
      </c>
      <c r="B35" s="3">
        <v>1327.8930957272901</v>
      </c>
    </row>
    <row r="36" spans="1:2" x14ac:dyDescent="0.25">
      <c r="A36" s="4" t="s">
        <v>37</v>
      </c>
      <c r="B36" s="3">
        <v>1374.67875417563</v>
      </c>
    </row>
    <row r="37" spans="1:2" x14ac:dyDescent="0.25">
      <c r="A37" s="4" t="s">
        <v>38</v>
      </c>
      <c r="B37" s="3">
        <v>1049.2508123688101</v>
      </c>
    </row>
    <row r="38" spans="1:2" x14ac:dyDescent="0.25">
      <c r="A38" s="4" t="s">
        <v>39</v>
      </c>
      <c r="B38" s="3">
        <v>937.33286899361599</v>
      </c>
    </row>
    <row r="39" spans="1:2" x14ac:dyDescent="0.25">
      <c r="A39" s="4" t="s">
        <v>40</v>
      </c>
      <c r="B39" s="3">
        <v>943.49824419983099</v>
      </c>
    </row>
    <row r="40" spans="1:2" x14ac:dyDescent="0.25">
      <c r="A40" s="4" t="s">
        <v>41</v>
      </c>
      <c r="B40" s="3">
        <v>1208.53856548924</v>
      </c>
    </row>
    <row r="41" spans="1:2" x14ac:dyDescent="0.25">
      <c r="A41" s="4" t="s">
        <v>42</v>
      </c>
      <c r="B41" s="3">
        <v>1484.0917661082201</v>
      </c>
    </row>
    <row r="42" spans="1:2" x14ac:dyDescent="0.25">
      <c r="A42" s="4" t="s">
        <v>43</v>
      </c>
      <c r="B42" s="3">
        <v>1543.80706865913</v>
      </c>
    </row>
    <row r="43" spans="1:2" x14ac:dyDescent="0.25">
      <c r="A43" s="4" t="s">
        <v>44</v>
      </c>
      <c r="B43" s="3">
        <v>1265.27576122758</v>
      </c>
    </row>
    <row r="44" spans="1:2" x14ac:dyDescent="0.25">
      <c r="A44" s="4" t="s">
        <v>45</v>
      </c>
      <c r="B44" s="3">
        <v>718.51555949558701</v>
      </c>
    </row>
    <row r="45" spans="1:2" x14ac:dyDescent="0.25">
      <c r="A45" s="4" t="s">
        <v>46</v>
      </c>
      <c r="B45" s="3">
        <v>680.53683241345595</v>
      </c>
    </row>
    <row r="46" spans="1:2" x14ac:dyDescent="0.25">
      <c r="A46" s="4" t="s">
        <v>47</v>
      </c>
      <c r="B46" s="3">
        <v>1101.1363190570801</v>
      </c>
    </row>
    <row r="47" spans="1:2" x14ac:dyDescent="0.25">
      <c r="A47" s="4" t="s">
        <v>48</v>
      </c>
      <c r="B47" s="3">
        <v>1384.5913698831</v>
      </c>
    </row>
    <row r="48" spans="1:2" x14ac:dyDescent="0.25">
      <c r="A48" s="4" t="s">
        <v>49</v>
      </c>
      <c r="B48" s="3">
        <v>1427.6759525596201</v>
      </c>
    </row>
    <row r="49" spans="1:2" x14ac:dyDescent="0.25">
      <c r="A49" s="4" t="s">
        <v>50</v>
      </c>
      <c r="B49" s="3">
        <v>1103.3872220461101</v>
      </c>
    </row>
    <row r="50" spans="1:2" x14ac:dyDescent="0.25">
      <c r="A50" s="4" t="s">
        <v>51</v>
      </c>
      <c r="B50" s="3">
        <v>989.91721076075498</v>
      </c>
    </row>
    <row r="51" spans="1:2" x14ac:dyDescent="0.25">
      <c r="A51" s="4" t="s">
        <v>52</v>
      </c>
      <c r="B51" s="3">
        <v>994.31843615327</v>
      </c>
    </row>
    <row r="52" spans="1:2" x14ac:dyDescent="0.25">
      <c r="A52" s="4" t="s">
        <v>53</v>
      </c>
      <c r="B52" s="3">
        <v>1258.22036671412</v>
      </c>
    </row>
    <row r="53" spans="1:2" x14ac:dyDescent="0.25">
      <c r="A53" s="4" t="s">
        <v>54</v>
      </c>
      <c r="B53" s="3">
        <v>1532.5795573635901</v>
      </c>
    </row>
    <row r="54" spans="1:2" x14ac:dyDescent="0.25">
      <c r="A54" s="4" t="s">
        <v>55</v>
      </c>
      <c r="B54" s="3">
        <v>1591.20115628185</v>
      </c>
    </row>
    <row r="55" spans="1:2" x14ac:dyDescent="0.25">
      <c r="A55" s="4" t="s">
        <v>56</v>
      </c>
      <c r="B55" s="3">
        <v>1311.1305006693799</v>
      </c>
    </row>
    <row r="56" spans="1:2" x14ac:dyDescent="0.25">
      <c r="A56" s="4" t="s">
        <v>57</v>
      </c>
      <c r="B56" s="3">
        <v>763.37380641898301</v>
      </c>
    </row>
    <row r="57" spans="1:2" x14ac:dyDescent="0.25">
      <c r="A57" s="4" t="s">
        <v>58</v>
      </c>
      <c r="B57" s="3">
        <v>723.62686668289598</v>
      </c>
    </row>
    <row r="58" spans="1:2" x14ac:dyDescent="0.25">
      <c r="A58" s="4" t="s">
        <v>59</v>
      </c>
      <c r="B58" s="3">
        <v>1142.92195733213</v>
      </c>
    </row>
    <row r="59" spans="1:2" x14ac:dyDescent="0.25">
      <c r="A59" s="4" t="s">
        <v>60</v>
      </c>
      <c r="B59" s="3">
        <v>1425.64250026333</v>
      </c>
    </row>
    <row r="60" spans="1:2" x14ac:dyDescent="0.25">
      <c r="A60" s="4" t="s">
        <v>61</v>
      </c>
      <c r="B60" s="3">
        <v>1467.8083521057699</v>
      </c>
    </row>
    <row r="61" spans="1:2" x14ac:dyDescent="0.25">
      <c r="A61" s="4" t="s">
        <v>62</v>
      </c>
      <c r="B61" s="3">
        <v>1141.8018886119701</v>
      </c>
    </row>
    <row r="62" spans="1:2" x14ac:dyDescent="0.25">
      <c r="A62" s="4" t="s">
        <v>63</v>
      </c>
      <c r="B62" s="3">
        <v>1027.1318293381901</v>
      </c>
    </row>
    <row r="63" spans="1:2" x14ac:dyDescent="0.25">
      <c r="A63" s="4" t="s">
        <v>64</v>
      </c>
      <c r="B63" s="3">
        <v>1030.4153514163199</v>
      </c>
    </row>
    <row r="64" spans="1:2" x14ac:dyDescent="0.25">
      <c r="A64" s="4" t="s">
        <v>65</v>
      </c>
      <c r="B64" s="3">
        <v>1293.1338954753201</v>
      </c>
    </row>
    <row r="65" spans="1:2" x14ac:dyDescent="0.25">
      <c r="A65" s="4" t="s">
        <v>66</v>
      </c>
      <c r="B65" s="3">
        <v>1566.36192339219</v>
      </c>
    </row>
    <row r="66" spans="1:2" x14ac:dyDescent="0.25">
      <c r="A66" s="4" t="s">
        <v>67</v>
      </c>
      <c r="B66" s="3">
        <v>1623.87598768674</v>
      </c>
    </row>
    <row r="67" spans="1:2" x14ac:dyDescent="0.25">
      <c r="A67" s="4" t="s">
        <v>68</v>
      </c>
      <c r="B67" s="3">
        <v>1342.81571167829</v>
      </c>
    </row>
    <row r="68" spans="1:2" x14ac:dyDescent="0.25">
      <c r="A68" s="4" t="s">
        <v>69</v>
      </c>
      <c r="B68" s="3">
        <v>794.01307831505596</v>
      </c>
    </row>
    <row r="69" spans="1:2" x14ac:dyDescent="0.25">
      <c r="A69" s="4" t="s">
        <v>70</v>
      </c>
      <c r="B69" s="3">
        <v>753.392767353262</v>
      </c>
    </row>
    <row r="70" spans="1:2" x14ac:dyDescent="0.25">
      <c r="A70" s="4" t="s">
        <v>71</v>
      </c>
      <c r="B70" s="3">
        <v>1171.76965988351</v>
      </c>
    </row>
    <row r="71" spans="1:2" x14ac:dyDescent="0.25">
      <c r="A71" s="4" t="s">
        <v>72</v>
      </c>
      <c r="B71" s="3">
        <v>1453.507496233</v>
      </c>
    </row>
    <row r="72" spans="1:2" x14ac:dyDescent="0.25">
      <c r="A72" s="4" t="s">
        <v>73</v>
      </c>
      <c r="B72" s="3">
        <v>1494.75703398887</v>
      </c>
    </row>
    <row r="73" spans="1:2" x14ac:dyDescent="0.25">
      <c r="A73" s="4" t="s">
        <v>74</v>
      </c>
      <c r="B73" s="3">
        <v>1168.00719742967</v>
      </c>
    </row>
    <row r="74" spans="1:2" x14ac:dyDescent="0.25">
      <c r="A74" s="4" t="s">
        <v>75</v>
      </c>
      <c r="B74" s="3">
        <v>1052.535243756</v>
      </c>
    </row>
    <row r="75" spans="1:2" x14ac:dyDescent="0.25">
      <c r="A75" s="4" t="s">
        <v>76</v>
      </c>
      <c r="B75" s="3">
        <v>1055.0335569377601</v>
      </c>
    </row>
    <row r="76" spans="1:2" x14ac:dyDescent="0.25">
      <c r="A76" s="4" t="s">
        <v>77</v>
      </c>
      <c r="B76" s="3">
        <v>1317.0085296283801</v>
      </c>
    </row>
    <row r="77" spans="1:2" x14ac:dyDescent="0.25">
      <c r="A77" s="4" t="s">
        <v>78</v>
      </c>
      <c r="B77" s="3">
        <v>1589.5130614755899</v>
      </c>
    </row>
    <row r="78" spans="1:2" x14ac:dyDescent="0.25">
      <c r="A78" s="4" t="s">
        <v>79</v>
      </c>
      <c r="B78" s="3">
        <v>1646.32781196358</v>
      </c>
    </row>
    <row r="79" spans="1:2" x14ac:dyDescent="0.25">
      <c r="A79" s="4" t="s">
        <v>80</v>
      </c>
      <c r="B79" s="3">
        <v>1364.57503233188</v>
      </c>
    </row>
    <row r="80" spans="1:2" x14ac:dyDescent="0.25">
      <c r="A80" s="4" t="s">
        <v>81</v>
      </c>
      <c r="B80" s="3">
        <v>815.116356105249</v>
      </c>
    </row>
    <row r="81" spans="1:2" x14ac:dyDescent="0.25">
      <c r="A81" s="4" t="s">
        <v>82</v>
      </c>
      <c r="B81" s="3">
        <v>773.83558599387402</v>
      </c>
    </row>
    <row r="82" spans="1:2" x14ac:dyDescent="0.25">
      <c r="A82" s="4" t="s">
        <v>83</v>
      </c>
      <c r="B82" s="3">
        <v>1191.58485884775</v>
      </c>
    </row>
    <row r="83" spans="1:2" x14ac:dyDescent="0.25">
      <c r="A83" s="4" t="s">
        <v>84</v>
      </c>
      <c r="B83" s="3">
        <v>1472.73059155532</v>
      </c>
    </row>
    <row r="84" spans="1:2" x14ac:dyDescent="0.25">
      <c r="A84" s="4" t="s">
        <v>85</v>
      </c>
      <c r="B84" s="3">
        <v>1513.39988707927</v>
      </c>
    </row>
    <row r="85" spans="1:2" x14ac:dyDescent="0.25">
      <c r="A85" s="4" t="s">
        <v>86</v>
      </c>
      <c r="B85" s="3">
        <v>1186.06230008834</v>
      </c>
    </row>
    <row r="86" spans="1:2" x14ac:dyDescent="0.25">
      <c r="A86" s="4" t="s">
        <v>87</v>
      </c>
      <c r="B86" s="3">
        <v>1070.0348986445899</v>
      </c>
    </row>
    <row r="87" spans="1:2" x14ac:dyDescent="0.25">
      <c r="A87" s="4" t="s">
        <v>88</v>
      </c>
      <c r="B87" s="3">
        <v>1071.9962261656899</v>
      </c>
    </row>
    <row r="88" spans="1:2" x14ac:dyDescent="0.25">
      <c r="A88" s="4" t="s">
        <v>89</v>
      </c>
      <c r="B88" s="3">
        <v>1333.447651129</v>
      </c>
    </row>
    <row r="89" spans="1:2" x14ac:dyDescent="0.25">
      <c r="A89" s="4" t="s">
        <v>90</v>
      </c>
      <c r="B89" s="3">
        <v>1605.4452100733899</v>
      </c>
    </row>
    <row r="90" spans="1:2" x14ac:dyDescent="0.25">
      <c r="A90" s="4" t="s">
        <v>91</v>
      </c>
      <c r="B90" s="3">
        <v>1661.7682263526201</v>
      </c>
    </row>
    <row r="91" spans="1:2" x14ac:dyDescent="0.25">
      <c r="A91" s="4" t="s">
        <v>92</v>
      </c>
      <c r="B91" s="3">
        <v>1379.5413932859301</v>
      </c>
    </row>
    <row r="92" spans="1:2" x14ac:dyDescent="0.25">
      <c r="A92" s="4" t="s">
        <v>93</v>
      </c>
      <c r="B92" s="3">
        <v>829.62057501198001</v>
      </c>
    </row>
    <row r="93" spans="1:2" x14ac:dyDescent="0.25">
      <c r="A93" s="4" t="s">
        <v>94</v>
      </c>
      <c r="B93" s="3">
        <v>787.89616634555</v>
      </c>
    </row>
    <row r="94" spans="1:2" x14ac:dyDescent="0.25">
      <c r="A94" s="4" t="s">
        <v>95</v>
      </c>
      <c r="B94" s="3">
        <v>1205.2132387982999</v>
      </c>
    </row>
    <row r="95" spans="1:2" x14ac:dyDescent="0.25">
      <c r="A95" s="4" t="s">
        <v>96</v>
      </c>
      <c r="B95" s="3">
        <v>1485.9372126783701</v>
      </c>
    </row>
    <row r="96" spans="1:2" x14ac:dyDescent="0.25">
      <c r="A96" s="4" t="s">
        <v>97</v>
      </c>
      <c r="B96" s="3">
        <v>1526.1988190535401</v>
      </c>
    </row>
    <row r="97" spans="1:2" x14ac:dyDescent="0.25">
      <c r="A97" s="4" t="s">
        <v>98</v>
      </c>
      <c r="B97" s="3">
        <v>1198.47050647019</v>
      </c>
    </row>
    <row r="98" spans="1:2" x14ac:dyDescent="0.25">
      <c r="A98" s="4" t="s">
        <v>99</v>
      </c>
      <c r="B98" s="3">
        <v>1082.06189441431</v>
      </c>
    </row>
    <row r="99" spans="1:2" x14ac:dyDescent="0.25">
      <c r="A99" s="4" t="s">
        <v>100</v>
      </c>
      <c r="B99" s="3">
        <v>1083.6534825185599</v>
      </c>
    </row>
    <row r="100" spans="1:2" x14ac:dyDescent="0.25">
      <c r="A100" s="4" t="s">
        <v>101</v>
      </c>
      <c r="B100" s="3">
        <v>1344.7470667677301</v>
      </c>
    </row>
    <row r="101" spans="1:2" x14ac:dyDescent="0.25">
      <c r="A101" s="4" t="s">
        <v>102</v>
      </c>
      <c r="B101" s="3">
        <v>1616.3976967518499</v>
      </c>
    </row>
    <row r="102" spans="1:2" x14ac:dyDescent="0.25">
      <c r="A102" s="4" t="s">
        <v>103</v>
      </c>
      <c r="B102" s="3">
        <v>1672.3845051972901</v>
      </c>
    </row>
    <row r="103" spans="1:2" x14ac:dyDescent="0.25">
      <c r="A103" s="4"/>
      <c r="B103" s="3">
        <f>SUBTOTAL(109,MUN_DC_GERAL_PRED_SARIMA[Column2])</f>
        <v>114022.24894363411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057A-6ED9-49C0-B476-C9FAC3703EA9}">
  <dimension ref="A1:K103"/>
  <sheetViews>
    <sheetView topLeftCell="A67"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v>924624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SUBTOTAL(109,[1]!Qtd_Vacinação_Mun_DC_2dose[Column2])</f>
        <v>53412</v>
      </c>
      <c r="K2" s="10" t="s">
        <v>121</v>
      </c>
    </row>
    <row r="3" spans="1:11" ht="15.75" thickTop="1" x14ac:dyDescent="0.25">
      <c r="A3" s="4" t="s">
        <v>4</v>
      </c>
      <c r="B3" s="2">
        <v>231.2018971036</v>
      </c>
      <c r="E3" t="s">
        <v>107</v>
      </c>
      <c r="F3" s="8">
        <f>SUBTOTAL(109,MUN_DC_2DOSE_PRED_ARIMA[Column2])</f>
        <v>27331.400199113286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2">
        <v>266.49692690310297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2">
        <v>272.56772423066701</v>
      </c>
      <c r="E5" t="s">
        <v>105</v>
      </c>
      <c r="F5" s="9">
        <f>F2+F3</f>
        <v>80743.400199113283</v>
      </c>
    </row>
    <row r="6" spans="1:11" x14ac:dyDescent="0.25">
      <c r="A6" s="4" t="s">
        <v>7</v>
      </c>
      <c r="B6" s="2">
        <v>273.61191034983801</v>
      </c>
      <c r="E6" t="s">
        <v>106</v>
      </c>
      <c r="F6" s="7">
        <f>F5/F1</f>
        <v>8.7325659077758397E-2</v>
      </c>
    </row>
    <row r="7" spans="1:11" x14ac:dyDescent="0.25">
      <c r="A7" s="4" t="s">
        <v>8</v>
      </c>
      <c r="B7" s="2">
        <v>273.79151190670802</v>
      </c>
      <c r="I7" s="1"/>
    </row>
    <row r="8" spans="1:11" x14ac:dyDescent="0.25">
      <c r="A8" s="4" t="s">
        <v>9</v>
      </c>
      <c r="B8" s="2">
        <v>273.82240364012301</v>
      </c>
      <c r="E8" t="s">
        <v>109</v>
      </c>
      <c r="F8" s="5">
        <f>F1-F5</f>
        <v>843880.5998008867</v>
      </c>
    </row>
    <row r="9" spans="1:11" x14ac:dyDescent="0.25">
      <c r="A9" s="4" t="s">
        <v>10</v>
      </c>
      <c r="B9" s="2">
        <v>273.82771706395999</v>
      </c>
      <c r="E9" t="s">
        <v>110</v>
      </c>
      <c r="F9" s="2">
        <v>5.166666666666667</v>
      </c>
    </row>
    <row r="10" spans="1:11" x14ac:dyDescent="0.25">
      <c r="A10" s="4" t="s">
        <v>11</v>
      </c>
      <c r="B10" s="2">
        <v>273.82863098071903</v>
      </c>
      <c r="E10" t="s">
        <v>111</v>
      </c>
      <c r="F10" s="6">
        <v>3.3</v>
      </c>
    </row>
    <row r="11" spans="1:11" x14ac:dyDescent="0.25">
      <c r="A11" s="4" t="s">
        <v>12</v>
      </c>
      <c r="B11" s="2">
        <v>273.828788175753</v>
      </c>
      <c r="E11" t="s">
        <v>117</v>
      </c>
      <c r="F11" s="3">
        <f>((K3+K4)*F8)/F5</f>
        <v>88.488417968052147</v>
      </c>
    </row>
    <row r="12" spans="1:11" x14ac:dyDescent="0.25">
      <c r="A12" s="4" t="s">
        <v>13</v>
      </c>
      <c r="B12" s="2">
        <v>273.82881521353198</v>
      </c>
      <c r="E12" t="s">
        <v>112</v>
      </c>
      <c r="F12" s="1">
        <f>J4+((F10+F11)*30)</f>
        <v>47106.652539041563</v>
      </c>
    </row>
    <row r="13" spans="1:11" x14ac:dyDescent="0.25">
      <c r="A13" s="4" t="s">
        <v>14</v>
      </c>
      <c r="B13" s="2">
        <v>273.82881986406898</v>
      </c>
    </row>
    <row r="14" spans="1:11" x14ac:dyDescent="0.25">
      <c r="A14" s="4" t="s">
        <v>15</v>
      </c>
      <c r="B14" s="2">
        <v>273.828820663969</v>
      </c>
    </row>
    <row r="15" spans="1:11" x14ac:dyDescent="0.25">
      <c r="A15" s="4" t="s">
        <v>16</v>
      </c>
      <c r="B15" s="2">
        <v>273.82882080155298</v>
      </c>
    </row>
    <row r="16" spans="1:11" x14ac:dyDescent="0.25">
      <c r="A16" s="4" t="s">
        <v>17</v>
      </c>
      <c r="B16" s="2">
        <v>273.82882082521701</v>
      </c>
    </row>
    <row r="17" spans="1:6" x14ac:dyDescent="0.25">
      <c r="A17" s="4" t="s">
        <v>18</v>
      </c>
      <c r="B17" s="2">
        <v>273.82882082928802</v>
      </c>
    </row>
    <row r="18" spans="1:6" x14ac:dyDescent="0.25">
      <c r="A18" s="4" t="s">
        <v>19</v>
      </c>
      <c r="B18" s="2">
        <v>273.82882082998799</v>
      </c>
    </row>
    <row r="19" spans="1:6" x14ac:dyDescent="0.25">
      <c r="A19" s="4" t="s">
        <v>20</v>
      </c>
      <c r="B19" s="2">
        <v>273.82882083010799</v>
      </c>
    </row>
    <row r="20" spans="1:6" x14ac:dyDescent="0.25">
      <c r="A20" s="4" t="s">
        <v>21</v>
      </c>
      <c r="B20" s="2">
        <v>273.82882083012902</v>
      </c>
    </row>
    <row r="21" spans="1:6" x14ac:dyDescent="0.25">
      <c r="A21" s="4" t="s">
        <v>22</v>
      </c>
      <c r="B21" s="2">
        <v>273.82882083013197</v>
      </c>
    </row>
    <row r="22" spans="1:6" x14ac:dyDescent="0.25">
      <c r="A22" s="4" t="s">
        <v>23</v>
      </c>
      <c r="B22" s="2">
        <v>273.828820830133</v>
      </c>
    </row>
    <row r="23" spans="1:6" x14ac:dyDescent="0.25">
      <c r="A23" s="4" t="s">
        <v>24</v>
      </c>
      <c r="B23" s="2">
        <v>273.828820830133</v>
      </c>
    </row>
    <row r="24" spans="1:6" x14ac:dyDescent="0.25">
      <c r="A24" s="4" t="s">
        <v>25</v>
      </c>
      <c r="B24" s="2">
        <v>273.828820830133</v>
      </c>
    </row>
    <row r="25" spans="1:6" x14ac:dyDescent="0.25">
      <c r="A25" s="4" t="s">
        <v>26</v>
      </c>
      <c r="B25" s="2">
        <v>273.828820830133</v>
      </c>
      <c r="F25" t="s">
        <v>115</v>
      </c>
    </row>
    <row r="26" spans="1:6" x14ac:dyDescent="0.25">
      <c r="A26" s="4" t="s">
        <v>27</v>
      </c>
      <c r="B26" s="2">
        <v>273.828820830133</v>
      </c>
    </row>
    <row r="27" spans="1:6" x14ac:dyDescent="0.25">
      <c r="A27" s="4" t="s">
        <v>28</v>
      </c>
      <c r="B27" s="2">
        <v>273.828820830133</v>
      </c>
    </row>
    <row r="28" spans="1:6" x14ac:dyDescent="0.25">
      <c r="A28" s="4" t="s">
        <v>29</v>
      </c>
      <c r="B28" s="2">
        <v>273.828820830133</v>
      </c>
    </row>
    <row r="29" spans="1:6" x14ac:dyDescent="0.25">
      <c r="A29" s="4" t="s">
        <v>30</v>
      </c>
      <c r="B29" s="2">
        <v>273.828820830133</v>
      </c>
    </row>
    <row r="30" spans="1:6" x14ac:dyDescent="0.25">
      <c r="A30" s="4" t="s">
        <v>31</v>
      </c>
      <c r="B30" s="2">
        <v>273.828820830133</v>
      </c>
    </row>
    <row r="31" spans="1:6" x14ac:dyDescent="0.25">
      <c r="A31" s="4" t="s">
        <v>32</v>
      </c>
      <c r="B31" s="2">
        <v>273.828820830133</v>
      </c>
    </row>
    <row r="32" spans="1:6" x14ac:dyDescent="0.25">
      <c r="A32" s="4" t="s">
        <v>33</v>
      </c>
      <c r="B32" s="2">
        <v>273.828820830133</v>
      </c>
    </row>
    <row r="33" spans="1:2" x14ac:dyDescent="0.25">
      <c r="A33" s="4" t="s">
        <v>34</v>
      </c>
      <c r="B33" s="2">
        <v>273.828820830133</v>
      </c>
    </row>
    <row r="34" spans="1:2" x14ac:dyDescent="0.25">
      <c r="A34" s="4" t="s">
        <v>35</v>
      </c>
      <c r="B34" s="2">
        <v>273.828820830133</v>
      </c>
    </row>
    <row r="35" spans="1:2" x14ac:dyDescent="0.25">
      <c r="A35" s="4" t="s">
        <v>36</v>
      </c>
      <c r="B35" s="2">
        <v>273.828820830133</v>
      </c>
    </row>
    <row r="36" spans="1:2" x14ac:dyDescent="0.25">
      <c r="A36" s="4" t="s">
        <v>37</v>
      </c>
      <c r="B36" s="2">
        <v>273.828820830133</v>
      </c>
    </row>
    <row r="37" spans="1:2" x14ac:dyDescent="0.25">
      <c r="A37" s="4" t="s">
        <v>38</v>
      </c>
      <c r="B37" s="2">
        <v>273.828820830133</v>
      </c>
    </row>
    <row r="38" spans="1:2" x14ac:dyDescent="0.25">
      <c r="A38" s="4" t="s">
        <v>39</v>
      </c>
      <c r="B38" s="2">
        <v>273.828820830133</v>
      </c>
    </row>
    <row r="39" spans="1:2" x14ac:dyDescent="0.25">
      <c r="A39" s="4" t="s">
        <v>40</v>
      </c>
      <c r="B39" s="2">
        <v>273.828820830133</v>
      </c>
    </row>
    <row r="40" spans="1:2" x14ac:dyDescent="0.25">
      <c r="A40" s="4" t="s">
        <v>41</v>
      </c>
      <c r="B40" s="2">
        <v>273.828820830133</v>
      </c>
    </row>
    <row r="41" spans="1:2" x14ac:dyDescent="0.25">
      <c r="A41" s="4" t="s">
        <v>42</v>
      </c>
      <c r="B41" s="2">
        <v>273.828820830133</v>
      </c>
    </row>
    <row r="42" spans="1:2" x14ac:dyDescent="0.25">
      <c r="A42" s="4" t="s">
        <v>43</v>
      </c>
      <c r="B42" s="2">
        <v>273.828820830133</v>
      </c>
    </row>
    <row r="43" spans="1:2" x14ac:dyDescent="0.25">
      <c r="A43" s="4" t="s">
        <v>44</v>
      </c>
      <c r="B43" s="2">
        <v>273.828820830133</v>
      </c>
    </row>
    <row r="44" spans="1:2" x14ac:dyDescent="0.25">
      <c r="A44" s="4" t="s">
        <v>45</v>
      </c>
      <c r="B44" s="2">
        <v>273.828820830133</v>
      </c>
    </row>
    <row r="45" spans="1:2" x14ac:dyDescent="0.25">
      <c r="A45" s="4" t="s">
        <v>46</v>
      </c>
      <c r="B45" s="2">
        <v>273.828820830133</v>
      </c>
    </row>
    <row r="46" spans="1:2" x14ac:dyDescent="0.25">
      <c r="A46" s="4" t="s">
        <v>47</v>
      </c>
      <c r="B46" s="2">
        <v>273.828820830133</v>
      </c>
    </row>
    <row r="47" spans="1:2" x14ac:dyDescent="0.25">
      <c r="A47" s="4" t="s">
        <v>48</v>
      </c>
      <c r="B47" s="2">
        <v>273.828820830133</v>
      </c>
    </row>
    <row r="48" spans="1:2" x14ac:dyDescent="0.25">
      <c r="A48" s="4" t="s">
        <v>49</v>
      </c>
      <c r="B48" s="2">
        <v>273.828820830133</v>
      </c>
    </row>
    <row r="49" spans="1:2" x14ac:dyDescent="0.25">
      <c r="A49" s="4" t="s">
        <v>50</v>
      </c>
      <c r="B49" s="2">
        <v>273.828820830133</v>
      </c>
    </row>
    <row r="50" spans="1:2" x14ac:dyDescent="0.25">
      <c r="A50" s="4" t="s">
        <v>51</v>
      </c>
      <c r="B50" s="2">
        <v>273.828820830133</v>
      </c>
    </row>
    <row r="51" spans="1:2" x14ac:dyDescent="0.25">
      <c r="A51" s="4" t="s">
        <v>52</v>
      </c>
      <c r="B51" s="2">
        <v>273.828820830133</v>
      </c>
    </row>
    <row r="52" spans="1:2" x14ac:dyDescent="0.25">
      <c r="A52" s="4" t="s">
        <v>53</v>
      </c>
      <c r="B52" s="2">
        <v>273.828820830133</v>
      </c>
    </row>
    <row r="53" spans="1:2" x14ac:dyDescent="0.25">
      <c r="A53" s="4" t="s">
        <v>54</v>
      </c>
      <c r="B53" s="2">
        <v>273.828820830133</v>
      </c>
    </row>
    <row r="54" spans="1:2" x14ac:dyDescent="0.25">
      <c r="A54" s="4" t="s">
        <v>55</v>
      </c>
      <c r="B54" s="2">
        <v>273.828820830133</v>
      </c>
    </row>
    <row r="55" spans="1:2" x14ac:dyDescent="0.25">
      <c r="A55" s="4" t="s">
        <v>56</v>
      </c>
      <c r="B55" s="2">
        <v>273.828820830133</v>
      </c>
    </row>
    <row r="56" spans="1:2" x14ac:dyDescent="0.25">
      <c r="A56" s="4" t="s">
        <v>57</v>
      </c>
      <c r="B56" s="2">
        <v>273.828820830133</v>
      </c>
    </row>
    <row r="57" spans="1:2" x14ac:dyDescent="0.25">
      <c r="A57" s="4" t="s">
        <v>58</v>
      </c>
      <c r="B57" s="2">
        <v>273.828820830133</v>
      </c>
    </row>
    <row r="58" spans="1:2" x14ac:dyDescent="0.25">
      <c r="A58" s="4" t="s">
        <v>59</v>
      </c>
      <c r="B58" s="2">
        <v>273.828820830133</v>
      </c>
    </row>
    <row r="59" spans="1:2" x14ac:dyDescent="0.25">
      <c r="A59" s="4" t="s">
        <v>60</v>
      </c>
      <c r="B59" s="2">
        <v>273.828820830133</v>
      </c>
    </row>
    <row r="60" spans="1:2" x14ac:dyDescent="0.25">
      <c r="A60" s="4" t="s">
        <v>61</v>
      </c>
      <c r="B60" s="2">
        <v>273.828820830133</v>
      </c>
    </row>
    <row r="61" spans="1:2" x14ac:dyDescent="0.25">
      <c r="A61" s="4" t="s">
        <v>62</v>
      </c>
      <c r="B61" s="2">
        <v>273.828820830133</v>
      </c>
    </row>
    <row r="62" spans="1:2" x14ac:dyDescent="0.25">
      <c r="A62" s="4" t="s">
        <v>63</v>
      </c>
      <c r="B62" s="2">
        <v>273.828820830133</v>
      </c>
    </row>
    <row r="63" spans="1:2" x14ac:dyDescent="0.25">
      <c r="A63" s="4" t="s">
        <v>64</v>
      </c>
      <c r="B63" s="2">
        <v>273.828820830133</v>
      </c>
    </row>
    <row r="64" spans="1:2" x14ac:dyDescent="0.25">
      <c r="A64" s="4" t="s">
        <v>65</v>
      </c>
      <c r="B64" s="2">
        <v>273.828820830133</v>
      </c>
    </row>
    <row r="65" spans="1:2" x14ac:dyDescent="0.25">
      <c r="A65" s="4" t="s">
        <v>66</v>
      </c>
      <c r="B65" s="2">
        <v>273.828820830133</v>
      </c>
    </row>
    <row r="66" spans="1:2" x14ac:dyDescent="0.25">
      <c r="A66" s="4" t="s">
        <v>67</v>
      </c>
      <c r="B66" s="2">
        <v>273.828820830133</v>
      </c>
    </row>
    <row r="67" spans="1:2" x14ac:dyDescent="0.25">
      <c r="A67" s="4" t="s">
        <v>68</v>
      </c>
      <c r="B67" s="2">
        <v>273.828820830133</v>
      </c>
    </row>
    <row r="68" spans="1:2" x14ac:dyDescent="0.25">
      <c r="A68" s="4" t="s">
        <v>69</v>
      </c>
      <c r="B68" s="2">
        <v>273.828820830133</v>
      </c>
    </row>
    <row r="69" spans="1:2" x14ac:dyDescent="0.25">
      <c r="A69" s="4" t="s">
        <v>70</v>
      </c>
      <c r="B69" s="2">
        <v>273.828820830133</v>
      </c>
    </row>
    <row r="70" spans="1:2" x14ac:dyDescent="0.25">
      <c r="A70" s="4" t="s">
        <v>71</v>
      </c>
      <c r="B70" s="2">
        <v>273.828820830133</v>
      </c>
    </row>
    <row r="71" spans="1:2" x14ac:dyDescent="0.25">
      <c r="A71" s="4" t="s">
        <v>72</v>
      </c>
      <c r="B71" s="2">
        <v>273.828820830133</v>
      </c>
    </row>
    <row r="72" spans="1:2" x14ac:dyDescent="0.25">
      <c r="A72" s="4" t="s">
        <v>73</v>
      </c>
      <c r="B72" s="2">
        <v>273.828820830133</v>
      </c>
    </row>
    <row r="73" spans="1:2" x14ac:dyDescent="0.25">
      <c r="A73" s="4" t="s">
        <v>74</v>
      </c>
      <c r="B73" s="2">
        <v>273.828820830133</v>
      </c>
    </row>
    <row r="74" spans="1:2" x14ac:dyDescent="0.25">
      <c r="A74" s="4" t="s">
        <v>75</v>
      </c>
      <c r="B74" s="2">
        <v>273.828820830133</v>
      </c>
    </row>
    <row r="75" spans="1:2" x14ac:dyDescent="0.25">
      <c r="A75" s="4" t="s">
        <v>76</v>
      </c>
      <c r="B75" s="2">
        <v>273.828820830133</v>
      </c>
    </row>
    <row r="76" spans="1:2" x14ac:dyDescent="0.25">
      <c r="A76" s="4" t="s">
        <v>77</v>
      </c>
      <c r="B76" s="2">
        <v>273.828820830133</v>
      </c>
    </row>
    <row r="77" spans="1:2" x14ac:dyDescent="0.25">
      <c r="A77" s="4" t="s">
        <v>78</v>
      </c>
      <c r="B77" s="2">
        <v>273.828820830133</v>
      </c>
    </row>
    <row r="78" spans="1:2" x14ac:dyDescent="0.25">
      <c r="A78" s="4" t="s">
        <v>79</v>
      </c>
      <c r="B78" s="2">
        <v>273.828820830133</v>
      </c>
    </row>
    <row r="79" spans="1:2" x14ac:dyDescent="0.25">
      <c r="A79" s="4" t="s">
        <v>80</v>
      </c>
      <c r="B79" s="2">
        <v>273.828820830133</v>
      </c>
    </row>
    <row r="80" spans="1:2" x14ac:dyDescent="0.25">
      <c r="A80" s="4" t="s">
        <v>81</v>
      </c>
      <c r="B80" s="2">
        <v>273.828820830133</v>
      </c>
    </row>
    <row r="81" spans="1:2" x14ac:dyDescent="0.25">
      <c r="A81" s="4" t="s">
        <v>82</v>
      </c>
      <c r="B81" s="2">
        <v>273.828820830133</v>
      </c>
    </row>
    <row r="82" spans="1:2" x14ac:dyDescent="0.25">
      <c r="A82" s="4" t="s">
        <v>83</v>
      </c>
      <c r="B82" s="2">
        <v>273.828820830133</v>
      </c>
    </row>
    <row r="83" spans="1:2" x14ac:dyDescent="0.25">
      <c r="A83" s="4" t="s">
        <v>84</v>
      </c>
      <c r="B83" s="2">
        <v>273.828820830133</v>
      </c>
    </row>
    <row r="84" spans="1:2" x14ac:dyDescent="0.25">
      <c r="A84" s="4" t="s">
        <v>85</v>
      </c>
      <c r="B84" s="2">
        <v>273.828820830133</v>
      </c>
    </row>
    <row r="85" spans="1:2" x14ac:dyDescent="0.25">
      <c r="A85" s="4" t="s">
        <v>86</v>
      </c>
      <c r="B85" s="2">
        <v>273.828820830133</v>
      </c>
    </row>
    <row r="86" spans="1:2" x14ac:dyDescent="0.25">
      <c r="A86" s="4" t="s">
        <v>87</v>
      </c>
      <c r="B86" s="2">
        <v>273.828820830133</v>
      </c>
    </row>
    <row r="87" spans="1:2" x14ac:dyDescent="0.25">
      <c r="A87" s="4" t="s">
        <v>88</v>
      </c>
      <c r="B87" s="2">
        <v>273.828820830133</v>
      </c>
    </row>
    <row r="88" spans="1:2" x14ac:dyDescent="0.25">
      <c r="A88" s="4" t="s">
        <v>89</v>
      </c>
      <c r="B88" s="2">
        <v>273.828820830133</v>
      </c>
    </row>
    <row r="89" spans="1:2" x14ac:dyDescent="0.25">
      <c r="A89" s="4" t="s">
        <v>90</v>
      </c>
      <c r="B89" s="2">
        <v>273.828820830133</v>
      </c>
    </row>
    <row r="90" spans="1:2" x14ac:dyDescent="0.25">
      <c r="A90" s="4" t="s">
        <v>91</v>
      </c>
      <c r="B90" s="2">
        <v>273.828820830133</v>
      </c>
    </row>
    <row r="91" spans="1:2" x14ac:dyDescent="0.25">
      <c r="A91" s="4" t="s">
        <v>92</v>
      </c>
      <c r="B91" s="2">
        <v>273.828820830133</v>
      </c>
    </row>
    <row r="92" spans="1:2" x14ac:dyDescent="0.25">
      <c r="A92" s="4" t="s">
        <v>93</v>
      </c>
      <c r="B92" s="2">
        <v>273.828820830133</v>
      </c>
    </row>
    <row r="93" spans="1:2" x14ac:dyDescent="0.25">
      <c r="A93" s="4" t="s">
        <v>94</v>
      </c>
      <c r="B93" s="2">
        <v>273.828820830133</v>
      </c>
    </row>
    <row r="94" spans="1:2" x14ac:dyDescent="0.25">
      <c r="A94" s="4" t="s">
        <v>95</v>
      </c>
      <c r="B94" s="2">
        <v>273.828820830133</v>
      </c>
    </row>
    <row r="95" spans="1:2" x14ac:dyDescent="0.25">
      <c r="A95" s="4" t="s">
        <v>96</v>
      </c>
      <c r="B95" s="2">
        <v>273.828820830133</v>
      </c>
    </row>
    <row r="96" spans="1:2" x14ac:dyDescent="0.25">
      <c r="A96" s="4" t="s">
        <v>97</v>
      </c>
      <c r="B96" s="2">
        <v>273.828820830133</v>
      </c>
    </row>
    <row r="97" spans="1:2" x14ac:dyDescent="0.25">
      <c r="A97" s="4" t="s">
        <v>98</v>
      </c>
      <c r="B97" s="2">
        <v>273.828820830133</v>
      </c>
    </row>
    <row r="98" spans="1:2" x14ac:dyDescent="0.25">
      <c r="A98" s="4" t="s">
        <v>99</v>
      </c>
      <c r="B98" s="2">
        <v>273.828820830133</v>
      </c>
    </row>
    <row r="99" spans="1:2" x14ac:dyDescent="0.25">
      <c r="A99" s="4" t="s">
        <v>100</v>
      </c>
      <c r="B99" s="2">
        <v>273.828820830133</v>
      </c>
    </row>
    <row r="100" spans="1:2" x14ac:dyDescent="0.25">
      <c r="A100" s="4" t="s">
        <v>101</v>
      </c>
      <c r="B100" s="2">
        <v>273.828820830133</v>
      </c>
    </row>
    <row r="101" spans="1:2" x14ac:dyDescent="0.25">
      <c r="A101" s="4" t="s">
        <v>102</v>
      </c>
      <c r="B101" s="2">
        <v>273.828820830133</v>
      </c>
    </row>
    <row r="102" spans="1:2" x14ac:dyDescent="0.25">
      <c r="A102" s="4" t="s">
        <v>103</v>
      </c>
      <c r="B102" s="2">
        <v>273.828820830133</v>
      </c>
    </row>
    <row r="103" spans="1:2" x14ac:dyDescent="0.25">
      <c r="A103" s="4"/>
      <c r="B103" s="3">
        <f>SUBTOTAL(109,MUN_DC_2DOSE_PRED_ARIMA[Column2])</f>
        <v>27331.400199113286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C004-07F0-4033-9C90-ABE45FBFB101}">
  <dimension ref="A1:K103"/>
  <sheetViews>
    <sheetView workbookViewId="0">
      <selection activeCell="F3" sqref="F3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v>924624</v>
      </c>
    </row>
    <row r="2" spans="1:11" ht="16.5" thickTop="1" thickBot="1" x14ac:dyDescent="0.3">
      <c r="A2" s="4" t="s">
        <v>3</v>
      </c>
      <c r="B2" s="4" t="s">
        <v>116</v>
      </c>
      <c r="E2" t="s">
        <v>108</v>
      </c>
      <c r="F2" s="8">
        <f>SUBTOTAL(109,[1]!Qtd_Vacinação_Mun_DC_2dose[Column2])</f>
        <v>53412</v>
      </c>
      <c r="K2" s="10" t="s">
        <v>121</v>
      </c>
    </row>
    <row r="3" spans="1:11" ht="15.75" thickTop="1" x14ac:dyDescent="0.25">
      <c r="A3" s="4" t="s">
        <v>4</v>
      </c>
      <c r="B3" s="3">
        <v>586.86154890367095</v>
      </c>
      <c r="E3" t="s">
        <v>107</v>
      </c>
      <c r="F3" s="8">
        <f>SUBTOTAL(109,MUN_DC_2DOSE_PRED_SARIMA[Column2])</f>
        <v>44459.708101946235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678.94352191047994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528.91832915601697</v>
      </c>
      <c r="E5" t="s">
        <v>105</v>
      </c>
      <c r="F5" s="9">
        <f>F2+F3</f>
        <v>97871.708101946235</v>
      </c>
    </row>
    <row r="6" spans="1:11" x14ac:dyDescent="0.25">
      <c r="A6" s="4" t="s">
        <v>7</v>
      </c>
      <c r="B6" s="3">
        <v>205.486502842817</v>
      </c>
      <c r="E6" t="s">
        <v>106</v>
      </c>
      <c r="F6" s="7">
        <f>F5/F1</f>
        <v>0.10585027870999048</v>
      </c>
    </row>
    <row r="7" spans="1:11" x14ac:dyDescent="0.25">
      <c r="A7" s="4" t="s">
        <v>8</v>
      </c>
      <c r="B7" s="3">
        <v>385.24964331637102</v>
      </c>
      <c r="I7" s="1"/>
    </row>
    <row r="8" spans="1:11" x14ac:dyDescent="0.25">
      <c r="A8" s="4" t="s">
        <v>9</v>
      </c>
      <c r="B8" s="3">
        <v>266.85937703599001</v>
      </c>
      <c r="E8" t="s">
        <v>109</v>
      </c>
      <c r="F8" s="5">
        <f>F1-F5</f>
        <v>826752.29189805372</v>
      </c>
    </row>
    <row r="9" spans="1:11" x14ac:dyDescent="0.25">
      <c r="A9" s="4" t="s">
        <v>10</v>
      </c>
      <c r="B9" s="3">
        <v>315.59140985514802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273.86705668393103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225.71128888301601</v>
      </c>
      <c r="E11" t="s">
        <v>117</v>
      </c>
      <c r="F11" s="3">
        <f>((K3+K4)*F8)/F5</f>
        <v>71.520526280304352</v>
      </c>
    </row>
    <row r="12" spans="1:11" x14ac:dyDescent="0.25">
      <c r="A12" s="4" t="s">
        <v>13</v>
      </c>
      <c r="B12" s="3">
        <v>463.56210209622299</v>
      </c>
      <c r="E12" t="s">
        <v>112</v>
      </c>
      <c r="F12" s="1">
        <f>J4+((F10+F11)*30)</f>
        <v>46597.61578840913</v>
      </c>
    </row>
    <row r="13" spans="1:11" x14ac:dyDescent="0.25">
      <c r="A13" s="4" t="s">
        <v>14</v>
      </c>
      <c r="B13" s="3">
        <v>220.83676477929899</v>
      </c>
    </row>
    <row r="14" spans="1:11" x14ac:dyDescent="0.25">
      <c r="A14" s="4" t="s">
        <v>15</v>
      </c>
      <c r="B14" s="3">
        <v>488.38144928194203</v>
      </c>
    </row>
    <row r="15" spans="1:11" x14ac:dyDescent="0.25">
      <c r="A15" s="4" t="s">
        <v>16</v>
      </c>
      <c r="B15" s="3">
        <v>588.89621100149895</v>
      </c>
    </row>
    <row r="16" spans="1:11" x14ac:dyDescent="0.25">
      <c r="A16" s="4" t="s">
        <v>17</v>
      </c>
      <c r="B16" s="3">
        <v>662.62404270850698</v>
      </c>
    </row>
    <row r="17" spans="1:6" x14ac:dyDescent="0.25">
      <c r="A17" s="4" t="s">
        <v>18</v>
      </c>
      <c r="B17" s="3">
        <v>590.267820564408</v>
      </c>
    </row>
    <row r="18" spans="1:6" x14ac:dyDescent="0.25">
      <c r="A18" s="4" t="s">
        <v>19</v>
      </c>
      <c r="B18" s="3">
        <v>245.75474316146801</v>
      </c>
    </row>
    <row r="19" spans="1:6" x14ac:dyDescent="0.25">
      <c r="A19" s="4" t="s">
        <v>20</v>
      </c>
      <c r="B19" s="3">
        <v>395.24699272645</v>
      </c>
    </row>
    <row r="20" spans="1:6" x14ac:dyDescent="0.25">
      <c r="A20" s="4" t="s">
        <v>21</v>
      </c>
      <c r="B20" s="3">
        <v>291.27770463975497</v>
      </c>
    </row>
    <row r="21" spans="1:6" x14ac:dyDescent="0.25">
      <c r="A21" s="4" t="s">
        <v>22</v>
      </c>
      <c r="B21" s="3">
        <v>331.18356984013701</v>
      </c>
    </row>
    <row r="22" spans="1:6" x14ac:dyDescent="0.25">
      <c r="A22" s="4" t="s">
        <v>23</v>
      </c>
      <c r="B22" s="3">
        <v>305.19824447996302</v>
      </c>
    </row>
    <row r="23" spans="1:6" x14ac:dyDescent="0.25">
      <c r="A23" s="4" t="s">
        <v>24</v>
      </c>
      <c r="B23" s="3">
        <v>257.68776400443699</v>
      </c>
    </row>
    <row r="24" spans="1:6" x14ac:dyDescent="0.25">
      <c r="A24" s="4" t="s">
        <v>25</v>
      </c>
      <c r="B24" s="3">
        <v>451.05730773796398</v>
      </c>
    </row>
    <row r="25" spans="1:6" x14ac:dyDescent="0.25">
      <c r="A25" s="4" t="s">
        <v>26</v>
      </c>
      <c r="B25" s="3">
        <v>244.77882126249901</v>
      </c>
      <c r="F25" t="s">
        <v>115</v>
      </c>
    </row>
    <row r="26" spans="1:6" x14ac:dyDescent="0.25">
      <c r="A26" s="4" t="s">
        <v>27</v>
      </c>
      <c r="B26" s="3">
        <v>468.06061191591698</v>
      </c>
    </row>
    <row r="27" spans="1:6" x14ac:dyDescent="0.25">
      <c r="A27" s="4" t="s">
        <v>28</v>
      </c>
      <c r="B27" s="3">
        <v>627.818664219271</v>
      </c>
    </row>
    <row r="28" spans="1:6" x14ac:dyDescent="0.25">
      <c r="A28" s="4" t="s">
        <v>29</v>
      </c>
      <c r="B28" s="3">
        <v>702.25558170583702</v>
      </c>
    </row>
    <row r="29" spans="1:6" x14ac:dyDescent="0.25">
      <c r="A29" s="4" t="s">
        <v>30</v>
      </c>
      <c r="B29" s="3">
        <v>617.95052452531297</v>
      </c>
    </row>
    <row r="30" spans="1:6" x14ac:dyDescent="0.25">
      <c r="A30" s="4" t="s">
        <v>31</v>
      </c>
      <c r="B30" s="3">
        <v>274.65666924480598</v>
      </c>
    </row>
    <row r="31" spans="1:6" x14ac:dyDescent="0.25">
      <c r="A31" s="4" t="s">
        <v>32</v>
      </c>
      <c r="B31" s="3">
        <v>426.656178798881</v>
      </c>
    </row>
    <row r="32" spans="1:6" x14ac:dyDescent="0.25">
      <c r="A32" s="4" t="s">
        <v>33</v>
      </c>
      <c r="B32" s="3">
        <v>319.33378998842699</v>
      </c>
    </row>
    <row r="33" spans="1:2" x14ac:dyDescent="0.25">
      <c r="A33" s="4" t="s">
        <v>34</v>
      </c>
      <c r="B33" s="3">
        <v>359.032816478516</v>
      </c>
    </row>
    <row r="34" spans="1:2" x14ac:dyDescent="0.25">
      <c r="A34" s="4" t="s">
        <v>35</v>
      </c>
      <c r="B34" s="3">
        <v>329.64362434195601</v>
      </c>
    </row>
    <row r="35" spans="1:2" x14ac:dyDescent="0.25">
      <c r="A35" s="4" t="s">
        <v>36</v>
      </c>
      <c r="B35" s="3">
        <v>280.78883972323598</v>
      </c>
    </row>
    <row r="36" spans="1:2" x14ac:dyDescent="0.25">
      <c r="A36" s="4" t="s">
        <v>37</v>
      </c>
      <c r="B36" s="3">
        <v>478.85380922121601</v>
      </c>
    </row>
    <row r="37" spans="1:2" x14ac:dyDescent="0.25">
      <c r="A37" s="4" t="s">
        <v>38</v>
      </c>
      <c r="B37" s="3">
        <v>266.59165300305898</v>
      </c>
    </row>
    <row r="38" spans="1:2" x14ac:dyDescent="0.25">
      <c r="A38" s="4" t="s">
        <v>39</v>
      </c>
      <c r="B38" s="3">
        <v>494.64349945742401</v>
      </c>
    </row>
    <row r="39" spans="1:2" x14ac:dyDescent="0.25">
      <c r="A39" s="4" t="s">
        <v>40</v>
      </c>
      <c r="B39" s="3">
        <v>645.49382635551501</v>
      </c>
    </row>
    <row r="40" spans="1:2" x14ac:dyDescent="0.25">
      <c r="A40" s="4" t="s">
        <v>41</v>
      </c>
      <c r="B40" s="3">
        <v>718.83163855257806</v>
      </c>
    </row>
    <row r="41" spans="1:2" x14ac:dyDescent="0.25">
      <c r="A41" s="4" t="s">
        <v>42</v>
      </c>
      <c r="B41" s="3">
        <v>635.15030510268105</v>
      </c>
    </row>
    <row r="42" spans="1:2" x14ac:dyDescent="0.25">
      <c r="A42" s="4" t="s">
        <v>43</v>
      </c>
      <c r="B42" s="3">
        <v>290.776216170314</v>
      </c>
    </row>
    <row r="43" spans="1:2" x14ac:dyDescent="0.25">
      <c r="A43" s="4" t="s">
        <v>44</v>
      </c>
      <c r="B43" s="3">
        <v>441.565108986562</v>
      </c>
    </row>
    <row r="44" spans="1:2" x14ac:dyDescent="0.25">
      <c r="A44" s="4" t="s">
        <v>45</v>
      </c>
      <c r="B44" s="3">
        <v>333.84790595600703</v>
      </c>
    </row>
    <row r="45" spans="1:2" x14ac:dyDescent="0.25">
      <c r="A45" s="4" t="s">
        <v>46</v>
      </c>
      <c r="B45" s="3">
        <v>372.771831836015</v>
      </c>
    </row>
    <row r="46" spans="1:2" x14ac:dyDescent="0.25">
      <c r="A46" s="4" t="s">
        <v>47</v>
      </c>
      <c r="B46" s="3">
        <v>343.06682426287603</v>
      </c>
    </row>
    <row r="47" spans="1:2" x14ac:dyDescent="0.25">
      <c r="A47" s="4" t="s">
        <v>48</v>
      </c>
      <c r="B47" s="3">
        <v>293.65686687069899</v>
      </c>
    </row>
    <row r="48" spans="1:2" x14ac:dyDescent="0.25">
      <c r="A48" s="4" t="s">
        <v>49</v>
      </c>
      <c r="B48" s="3">
        <v>490.39800147328901</v>
      </c>
    </row>
    <row r="49" spans="1:2" x14ac:dyDescent="0.25">
      <c r="A49" s="4" t="s">
        <v>50</v>
      </c>
      <c r="B49" s="3">
        <v>278.25904768695602</v>
      </c>
    </row>
    <row r="50" spans="1:2" x14ac:dyDescent="0.25">
      <c r="A50" s="4" t="s">
        <v>51</v>
      </c>
      <c r="B50" s="3">
        <v>505.03752233884302</v>
      </c>
    </row>
    <row r="51" spans="1:2" x14ac:dyDescent="0.25">
      <c r="A51" s="4" t="s">
        <v>52</v>
      </c>
      <c r="B51" s="3">
        <v>656.45652054003097</v>
      </c>
    </row>
    <row r="52" spans="1:2" x14ac:dyDescent="0.25">
      <c r="A52" s="4" t="s">
        <v>53</v>
      </c>
      <c r="B52" s="3">
        <v>729.35444710304103</v>
      </c>
    </row>
    <row r="53" spans="1:2" x14ac:dyDescent="0.25">
      <c r="A53" s="4" t="s">
        <v>54</v>
      </c>
      <c r="B53" s="3">
        <v>645.03053459209605</v>
      </c>
    </row>
    <row r="54" spans="1:2" x14ac:dyDescent="0.25">
      <c r="A54" s="4" t="s">
        <v>55</v>
      </c>
      <c r="B54" s="3">
        <v>300.26447245965898</v>
      </c>
    </row>
    <row r="55" spans="1:2" x14ac:dyDescent="0.25">
      <c r="A55" s="4" t="s">
        <v>56</v>
      </c>
      <c r="B55" s="3">
        <v>450.70223834768899</v>
      </c>
    </row>
    <row r="56" spans="1:2" x14ac:dyDescent="0.25">
      <c r="A56" s="4" t="s">
        <v>57</v>
      </c>
      <c r="B56" s="3">
        <v>342.54824219045599</v>
      </c>
    </row>
    <row r="57" spans="1:2" x14ac:dyDescent="0.25">
      <c r="A57" s="4" t="s">
        <v>58</v>
      </c>
      <c r="B57" s="3">
        <v>381.10733362505999</v>
      </c>
    </row>
    <row r="58" spans="1:2" x14ac:dyDescent="0.25">
      <c r="A58" s="4" t="s">
        <v>59</v>
      </c>
      <c r="B58" s="3">
        <v>350.997165385762</v>
      </c>
    </row>
    <row r="59" spans="1:2" x14ac:dyDescent="0.25">
      <c r="A59" s="4" t="s">
        <v>60</v>
      </c>
      <c r="B59" s="3">
        <v>301.23346384702103</v>
      </c>
    </row>
    <row r="60" spans="1:2" x14ac:dyDescent="0.25">
      <c r="A60" s="4" t="s">
        <v>61</v>
      </c>
      <c r="B60" s="3">
        <v>497.74159717996798</v>
      </c>
    </row>
    <row r="61" spans="1:2" x14ac:dyDescent="0.25">
      <c r="A61" s="4" t="s">
        <v>62</v>
      </c>
      <c r="B61" s="3">
        <v>285.19572843444502</v>
      </c>
    </row>
    <row r="62" spans="1:2" x14ac:dyDescent="0.25">
      <c r="A62" s="4" t="s">
        <v>63</v>
      </c>
      <c r="B62" s="3">
        <v>511.76968063599901</v>
      </c>
    </row>
    <row r="63" spans="1:2" x14ac:dyDescent="0.25">
      <c r="A63" s="4" t="s">
        <v>64</v>
      </c>
      <c r="B63" s="3">
        <v>662.75631220522098</v>
      </c>
    </row>
    <row r="64" spans="1:2" x14ac:dyDescent="0.25">
      <c r="A64" s="4" t="s">
        <v>65</v>
      </c>
      <c r="B64" s="3">
        <v>735.37132903613303</v>
      </c>
    </row>
    <row r="65" spans="1:2" x14ac:dyDescent="0.25">
      <c r="A65" s="4" t="s">
        <v>66</v>
      </c>
      <c r="B65" s="3">
        <v>650.80640495186299</v>
      </c>
    </row>
    <row r="66" spans="1:2" x14ac:dyDescent="0.25">
      <c r="A66" s="4" t="s">
        <v>67</v>
      </c>
      <c r="B66" s="3">
        <v>305.78045540863502</v>
      </c>
    </row>
    <row r="67" spans="1:2" x14ac:dyDescent="0.25">
      <c r="A67" s="4" t="s">
        <v>68</v>
      </c>
      <c r="B67" s="3">
        <v>455.96664283512899</v>
      </c>
    </row>
    <row r="68" spans="1:2" x14ac:dyDescent="0.25">
      <c r="A68" s="4" t="s">
        <v>69</v>
      </c>
      <c r="B68" s="3">
        <v>347.585550179601</v>
      </c>
    </row>
    <row r="69" spans="1:2" x14ac:dyDescent="0.25">
      <c r="A69" s="4" t="s">
        <v>70</v>
      </c>
      <c r="B69" s="3">
        <v>385.92054660215501</v>
      </c>
    </row>
    <row r="70" spans="1:2" x14ac:dyDescent="0.25">
      <c r="A70" s="4" t="s">
        <v>71</v>
      </c>
      <c r="B70" s="3">
        <v>355.60362310461102</v>
      </c>
    </row>
    <row r="71" spans="1:2" x14ac:dyDescent="0.25">
      <c r="A71" s="4" t="s">
        <v>72</v>
      </c>
      <c r="B71" s="3">
        <v>305.63781207339002</v>
      </c>
    </row>
    <row r="72" spans="1:2" x14ac:dyDescent="0.25">
      <c r="A72" s="4" t="s">
        <v>73</v>
      </c>
      <c r="B72" s="3">
        <v>501.938783605612</v>
      </c>
    </row>
    <row r="73" spans="1:2" x14ac:dyDescent="0.25">
      <c r="A73" s="4" t="s">
        <v>74</v>
      </c>
      <c r="B73" s="3">
        <v>289.21929345713102</v>
      </c>
    </row>
    <row r="74" spans="1:2" x14ac:dyDescent="0.25">
      <c r="A74" s="4" t="s">
        <v>75</v>
      </c>
      <c r="B74" s="3">
        <v>515.60280074396405</v>
      </c>
    </row>
    <row r="75" spans="1:2" x14ac:dyDescent="0.25">
      <c r="A75" s="4" t="s">
        <v>76</v>
      </c>
      <c r="B75" s="3">
        <v>666.43877769345795</v>
      </c>
    </row>
    <row r="76" spans="1:2" x14ac:dyDescent="0.25">
      <c r="A76" s="4" t="s">
        <v>77</v>
      </c>
      <c r="B76" s="3">
        <v>738.89247405205106</v>
      </c>
    </row>
    <row r="77" spans="1:2" x14ac:dyDescent="0.25">
      <c r="A77" s="4" t="s">
        <v>78</v>
      </c>
      <c r="B77" s="3">
        <v>654.16942436739305</v>
      </c>
    </row>
    <row r="78" spans="1:2" x14ac:dyDescent="0.25">
      <c r="A78" s="4" t="s">
        <v>79</v>
      </c>
      <c r="B78" s="3">
        <v>308.99621832361601</v>
      </c>
    </row>
    <row r="79" spans="1:2" x14ac:dyDescent="0.25">
      <c r="A79" s="4" t="s">
        <v>80</v>
      </c>
      <c r="B79" s="3">
        <v>459.04204512081299</v>
      </c>
    </row>
    <row r="80" spans="1:2" x14ac:dyDescent="0.25">
      <c r="A80" s="4" t="s">
        <v>81</v>
      </c>
      <c r="B80" s="3">
        <v>350.52499097865098</v>
      </c>
    </row>
    <row r="81" spans="1:2" x14ac:dyDescent="0.25">
      <c r="A81" s="4" t="s">
        <v>82</v>
      </c>
      <c r="B81" s="3">
        <v>388.73093713216502</v>
      </c>
    </row>
    <row r="82" spans="1:2" x14ac:dyDescent="0.25">
      <c r="A82" s="4" t="s">
        <v>83</v>
      </c>
      <c r="B82" s="3">
        <v>358.28965146548302</v>
      </c>
    </row>
    <row r="83" spans="1:2" x14ac:dyDescent="0.25">
      <c r="A83" s="4" t="s">
        <v>84</v>
      </c>
      <c r="B83" s="3">
        <v>308.20554221194197</v>
      </c>
    </row>
    <row r="84" spans="1:2" x14ac:dyDescent="0.25">
      <c r="A84" s="4" t="s">
        <v>85</v>
      </c>
      <c r="B84" s="3">
        <v>504.395271555622</v>
      </c>
    </row>
    <row r="85" spans="1:2" x14ac:dyDescent="0.25">
      <c r="A85" s="4" t="s">
        <v>86</v>
      </c>
      <c r="B85" s="3">
        <v>291.56619633215701</v>
      </c>
    </row>
    <row r="86" spans="1:2" x14ac:dyDescent="0.25">
      <c r="A86" s="4" t="s">
        <v>87</v>
      </c>
      <c r="B86" s="3">
        <v>517.848185838924</v>
      </c>
    </row>
    <row r="87" spans="1:2" x14ac:dyDescent="0.25">
      <c r="A87" s="4" t="s">
        <v>88</v>
      </c>
      <c r="B87" s="3">
        <v>668.58294776020796</v>
      </c>
    </row>
    <row r="88" spans="1:2" x14ac:dyDescent="0.25">
      <c r="A88" s="4" t="s">
        <v>89</v>
      </c>
      <c r="B88" s="3">
        <v>740.94217738572104</v>
      </c>
    </row>
    <row r="89" spans="1:2" x14ac:dyDescent="0.25">
      <c r="A89" s="4" t="s">
        <v>90</v>
      </c>
      <c r="B89" s="3">
        <v>656.12933641212396</v>
      </c>
    </row>
    <row r="90" spans="1:2" x14ac:dyDescent="0.25">
      <c r="A90" s="4" t="s">
        <v>91</v>
      </c>
      <c r="B90" s="3">
        <v>310.86977240906498</v>
      </c>
    </row>
    <row r="91" spans="1:2" x14ac:dyDescent="0.25">
      <c r="A91" s="4" t="s">
        <v>92</v>
      </c>
      <c r="B91" s="3">
        <v>460.83298693381801</v>
      </c>
    </row>
    <row r="92" spans="1:2" x14ac:dyDescent="0.25">
      <c r="A92" s="4" t="s">
        <v>93</v>
      </c>
      <c r="B92" s="3">
        <v>352.23719220354002</v>
      </c>
    </row>
    <row r="93" spans="1:2" x14ac:dyDescent="0.25">
      <c r="A93" s="4" t="s">
        <v>94</v>
      </c>
      <c r="B93" s="3">
        <v>390.36774024898398</v>
      </c>
    </row>
    <row r="94" spans="1:2" x14ac:dyDescent="0.25">
      <c r="A94" s="4" t="s">
        <v>95</v>
      </c>
      <c r="B94" s="3">
        <v>359.85450632365598</v>
      </c>
    </row>
    <row r="95" spans="1:2" x14ac:dyDescent="0.25">
      <c r="A95" s="4" t="s">
        <v>96</v>
      </c>
      <c r="B95" s="3">
        <v>309.70153701326598</v>
      </c>
    </row>
    <row r="96" spans="1:2" x14ac:dyDescent="0.25">
      <c r="A96" s="4" t="s">
        <v>97</v>
      </c>
      <c r="B96" s="3">
        <v>505.82519163203102</v>
      </c>
    </row>
    <row r="97" spans="1:2" x14ac:dyDescent="0.25">
      <c r="A97" s="4" t="s">
        <v>98</v>
      </c>
      <c r="B97" s="3">
        <v>292.93337921062698</v>
      </c>
    </row>
    <row r="98" spans="1:2" x14ac:dyDescent="0.25">
      <c r="A98" s="4" t="s">
        <v>99</v>
      </c>
      <c r="B98" s="3">
        <v>519.15496241820301</v>
      </c>
    </row>
    <row r="99" spans="1:2" x14ac:dyDescent="0.25">
      <c r="A99" s="4" t="s">
        <v>100</v>
      </c>
      <c r="B99" s="3">
        <v>669.832528942512</v>
      </c>
    </row>
    <row r="100" spans="1:2" x14ac:dyDescent="0.25">
      <c r="A100" s="4" t="s">
        <v>101</v>
      </c>
      <c r="B100" s="3">
        <v>742.13677623313504</v>
      </c>
    </row>
    <row r="101" spans="1:2" x14ac:dyDescent="0.25">
      <c r="A101" s="4" t="s">
        <v>102</v>
      </c>
      <c r="B101" s="3">
        <v>657.27130408678397</v>
      </c>
    </row>
    <row r="102" spans="1:2" x14ac:dyDescent="0.25">
      <c r="A102" s="4" t="s">
        <v>103</v>
      </c>
      <c r="B102" s="3">
        <v>311.961494027443</v>
      </c>
    </row>
    <row r="103" spans="1:2" x14ac:dyDescent="0.25">
      <c r="A103" s="4"/>
      <c r="B103" s="3">
        <f>SUBTOTAL(109,MUN_DC_2DOSE_PRED_SARIMA[Column2])</f>
        <v>44459.708101946235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E607-6257-4F39-A383-59FC0DD6D044}">
  <dimension ref="A1:K103"/>
  <sheetViews>
    <sheetView workbookViewId="0">
      <selection activeCell="F12" sqref="F12"/>
    </sheetView>
  </sheetViews>
  <sheetFormatPr defaultRowHeight="15" x14ac:dyDescent="0.25"/>
  <cols>
    <col min="1" max="1" width="11.140625" bestFit="1" customWidth="1"/>
    <col min="2" max="2" width="19.570312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119</v>
      </c>
      <c r="F1" s="5">
        <f>17366189*2</f>
        <v>34732378</v>
      </c>
    </row>
    <row r="2" spans="1:11" ht="16.5" thickTop="1" thickBot="1" x14ac:dyDescent="0.3">
      <c r="A2" s="4" t="s">
        <v>3</v>
      </c>
      <c r="B2" s="4" t="s">
        <v>116</v>
      </c>
      <c r="E2" t="s">
        <v>108</v>
      </c>
      <c r="F2" s="8">
        <f>SUBTOTAL(109,[1]!Qtd_Vacinação_UF_RiodeJaneiro[Column2])</f>
        <v>5857432</v>
      </c>
      <c r="K2" s="10" t="s">
        <v>121</v>
      </c>
    </row>
    <row r="3" spans="1:11" ht="15.75" thickTop="1" x14ac:dyDescent="0.25">
      <c r="A3" s="4" t="s">
        <v>4</v>
      </c>
      <c r="B3" s="3">
        <v>14899.1670748774</v>
      </c>
      <c r="E3" t="s">
        <v>107</v>
      </c>
      <c r="F3" s="8">
        <f>SUBTOTAL(109,UF_RJ_GERAL_PRED_SARIMA__2[Column2])</f>
        <v>1004764.3100152586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20016.171396419799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22862.466865835799</v>
      </c>
      <c r="E5" t="s">
        <v>105</v>
      </c>
      <c r="F5" s="9">
        <f>F2+F3</f>
        <v>6862196.3100152584</v>
      </c>
    </row>
    <row r="6" spans="1:11" x14ac:dyDescent="0.25">
      <c r="A6" s="4" t="s">
        <v>7</v>
      </c>
      <c r="B6" s="3">
        <v>17542.803916720601</v>
      </c>
      <c r="E6" t="s">
        <v>106</v>
      </c>
      <c r="F6" s="7">
        <f>F5/F1</f>
        <v>0.19757346617658192</v>
      </c>
    </row>
    <row r="7" spans="1:11" x14ac:dyDescent="0.25">
      <c r="A7" s="4" t="s">
        <v>8</v>
      </c>
      <c r="B7" s="3">
        <v>26620.733615735298</v>
      </c>
      <c r="I7" s="1"/>
    </row>
    <row r="8" spans="1:11" x14ac:dyDescent="0.25">
      <c r="A8" s="4" t="s">
        <v>9</v>
      </c>
      <c r="B8" s="3">
        <v>31814.702264415599</v>
      </c>
      <c r="E8" t="s">
        <v>109</v>
      </c>
      <c r="F8" s="5">
        <f>F1-F5</f>
        <v>27870181.689984743</v>
      </c>
    </row>
    <row r="9" spans="1:11" x14ac:dyDescent="0.25">
      <c r="A9" s="4" t="s">
        <v>10</v>
      </c>
      <c r="B9" s="3">
        <v>33163.688129545197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15623.6924217743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16508.171249517702</v>
      </c>
      <c r="E11" t="s">
        <v>117</v>
      </c>
      <c r="F11" s="2">
        <f>((K3+K4)*F8)/F5</f>
        <v>34.386591063293672</v>
      </c>
    </row>
    <row r="12" spans="1:11" x14ac:dyDescent="0.25">
      <c r="A12" s="4" t="s">
        <v>13</v>
      </c>
      <c r="B12" s="3">
        <v>21049.094644719298</v>
      </c>
      <c r="E12" t="s">
        <v>112</v>
      </c>
      <c r="F12" s="1">
        <f>I4+((F10+F11)*30)</f>
        <v>45582.597731898808</v>
      </c>
    </row>
    <row r="13" spans="1:11" x14ac:dyDescent="0.25">
      <c r="A13" s="4" t="s">
        <v>14</v>
      </c>
      <c r="B13" s="3">
        <v>17755.680267849599</v>
      </c>
    </row>
    <row r="14" spans="1:11" x14ac:dyDescent="0.25">
      <c r="A14" s="4" t="s">
        <v>15</v>
      </c>
      <c r="B14" s="3">
        <v>28615.4979756223</v>
      </c>
    </row>
    <row r="15" spans="1:11" x14ac:dyDescent="0.25">
      <c r="A15" s="4" t="s">
        <v>16</v>
      </c>
      <c r="B15" s="3">
        <v>18696.643903021799</v>
      </c>
    </row>
    <row r="16" spans="1:11" x14ac:dyDescent="0.25">
      <c r="A16" s="4" t="s">
        <v>17</v>
      </c>
      <c r="B16" s="3">
        <v>22188.312982091102</v>
      </c>
    </row>
    <row r="17" spans="1:6" x14ac:dyDescent="0.25">
      <c r="A17" s="4" t="s">
        <v>18</v>
      </c>
      <c r="B17" s="3">
        <v>23751.385204811198</v>
      </c>
    </row>
    <row r="18" spans="1:6" x14ac:dyDescent="0.25">
      <c r="A18" s="4" t="s">
        <v>19</v>
      </c>
      <c r="B18" s="3">
        <v>18897.1131181286</v>
      </c>
    </row>
    <row r="19" spans="1:6" x14ac:dyDescent="0.25">
      <c r="A19" s="4" t="s">
        <v>20</v>
      </c>
      <c r="B19" s="3">
        <v>23551.5421538515</v>
      </c>
    </row>
    <row r="20" spans="1:6" x14ac:dyDescent="0.25">
      <c r="A20" s="4" t="s">
        <v>21</v>
      </c>
      <c r="B20" s="3">
        <v>21364.754746684001</v>
      </c>
    </row>
    <row r="21" spans="1:6" x14ac:dyDescent="0.25">
      <c r="A21" s="4" t="s">
        <v>22</v>
      </c>
      <c r="B21" s="3">
        <v>27109.864873594299</v>
      </c>
    </row>
    <row r="22" spans="1:6" x14ac:dyDescent="0.25">
      <c r="A22" s="4" t="s">
        <v>23</v>
      </c>
      <c r="B22" s="3">
        <v>13733.225108965</v>
      </c>
    </row>
    <row r="23" spans="1:6" x14ac:dyDescent="0.25">
      <c r="A23" s="4" t="s">
        <v>24</v>
      </c>
      <c r="B23" s="3">
        <v>14488.3242265797</v>
      </c>
    </row>
    <row r="24" spans="1:6" x14ac:dyDescent="0.25">
      <c r="A24" s="4" t="s">
        <v>25</v>
      </c>
      <c r="B24" s="3">
        <v>15332.6711788136</v>
      </c>
    </row>
    <row r="25" spans="1:6" x14ac:dyDescent="0.25">
      <c r="A25" s="4" t="s">
        <v>26</v>
      </c>
      <c r="B25" s="3">
        <v>14124.397111017101</v>
      </c>
      <c r="F25" t="s">
        <v>115</v>
      </c>
    </row>
    <row r="26" spans="1:6" x14ac:dyDescent="0.25">
      <c r="A26" s="4" t="s">
        <v>27</v>
      </c>
      <c r="B26" s="3">
        <v>21826.854219490499</v>
      </c>
    </row>
    <row r="27" spans="1:6" x14ac:dyDescent="0.25">
      <c r="A27" s="4" t="s">
        <v>28</v>
      </c>
      <c r="B27" s="3">
        <v>13860.8247580797</v>
      </c>
    </row>
    <row r="28" spans="1:6" x14ac:dyDescent="0.25">
      <c r="A28" s="4" t="s">
        <v>29</v>
      </c>
      <c r="B28" s="3">
        <v>17676.259158277899</v>
      </c>
    </row>
    <row r="29" spans="1:6" x14ac:dyDescent="0.25">
      <c r="A29" s="4" t="s">
        <v>30</v>
      </c>
      <c r="B29" s="3">
        <v>19494.028759316901</v>
      </c>
    </row>
    <row r="30" spans="1:6" x14ac:dyDescent="0.25">
      <c r="A30" s="4" t="s">
        <v>31</v>
      </c>
      <c r="B30" s="3">
        <v>14541.450787979</v>
      </c>
    </row>
    <row r="31" spans="1:6" x14ac:dyDescent="0.25">
      <c r="A31" s="4" t="s">
        <v>32</v>
      </c>
      <c r="B31" s="3">
        <v>20084.506272139701</v>
      </c>
    </row>
    <row r="32" spans="1:6" x14ac:dyDescent="0.25">
      <c r="A32" s="4" t="s">
        <v>33</v>
      </c>
      <c r="B32" s="3">
        <v>19383.331754409399</v>
      </c>
    </row>
    <row r="33" spans="1:2" x14ac:dyDescent="0.25">
      <c r="A33" s="4" t="s">
        <v>34</v>
      </c>
      <c r="B33" s="3">
        <v>24236.611643234599</v>
      </c>
    </row>
    <row r="34" spans="1:2" x14ac:dyDescent="0.25">
      <c r="A34" s="4" t="s">
        <v>35</v>
      </c>
      <c r="B34" s="3">
        <v>10015.126696691301</v>
      </c>
    </row>
    <row r="35" spans="1:2" x14ac:dyDescent="0.25">
      <c r="A35" s="4" t="s">
        <v>36</v>
      </c>
      <c r="B35" s="3">
        <v>10791.964953238999</v>
      </c>
    </row>
    <row r="36" spans="1:2" x14ac:dyDescent="0.25">
      <c r="A36" s="4" t="s">
        <v>37</v>
      </c>
      <c r="B36" s="3">
        <v>12378.168376592999</v>
      </c>
    </row>
    <row r="37" spans="1:2" x14ac:dyDescent="0.25">
      <c r="A37" s="4" t="s">
        <v>38</v>
      </c>
      <c r="B37" s="3">
        <v>10744.5714781473</v>
      </c>
    </row>
    <row r="38" spans="1:2" x14ac:dyDescent="0.25">
      <c r="A38" s="4" t="s">
        <v>39</v>
      </c>
      <c r="B38" s="3">
        <v>19080.022370311301</v>
      </c>
    </row>
    <row r="39" spans="1:2" x14ac:dyDescent="0.25">
      <c r="A39" s="4" t="s">
        <v>40</v>
      </c>
      <c r="B39" s="3">
        <v>10715.371713145199</v>
      </c>
    </row>
    <row r="40" spans="1:2" x14ac:dyDescent="0.25">
      <c r="A40" s="4" t="s">
        <v>41</v>
      </c>
      <c r="B40" s="3">
        <v>14461.0439013822</v>
      </c>
    </row>
    <row r="41" spans="1:2" x14ac:dyDescent="0.25">
      <c r="A41" s="4" t="s">
        <v>42</v>
      </c>
      <c r="B41" s="3">
        <v>16222.989565816</v>
      </c>
    </row>
    <row r="42" spans="1:2" x14ac:dyDescent="0.25">
      <c r="A42" s="4" t="s">
        <v>43</v>
      </c>
      <c r="B42" s="3">
        <v>11285.8449068715</v>
      </c>
    </row>
    <row r="43" spans="1:2" x14ac:dyDescent="0.25">
      <c r="A43" s="4" t="s">
        <v>44</v>
      </c>
      <c r="B43" s="3">
        <v>16645.0936390643</v>
      </c>
    </row>
    <row r="44" spans="1:2" x14ac:dyDescent="0.25">
      <c r="A44" s="4" t="s">
        <v>45</v>
      </c>
      <c r="B44" s="3">
        <v>15639.591989570899</v>
      </c>
    </row>
    <row r="45" spans="1:2" x14ac:dyDescent="0.25">
      <c r="A45" s="4" t="s">
        <v>46</v>
      </c>
      <c r="B45" s="3">
        <v>20668.482469237799</v>
      </c>
    </row>
    <row r="46" spans="1:2" x14ac:dyDescent="0.25">
      <c r="A46" s="4" t="s">
        <v>47</v>
      </c>
      <c r="B46" s="3">
        <v>6613.1183542417302</v>
      </c>
    </row>
    <row r="47" spans="1:2" x14ac:dyDescent="0.25">
      <c r="A47" s="4" t="s">
        <v>48</v>
      </c>
      <c r="B47" s="3">
        <v>7381.1324160704798</v>
      </c>
    </row>
    <row r="48" spans="1:2" x14ac:dyDescent="0.25">
      <c r="A48" s="4" t="s">
        <v>49</v>
      </c>
      <c r="B48" s="3">
        <v>8813.1343973192706</v>
      </c>
    </row>
    <row r="49" spans="1:2" x14ac:dyDescent="0.25">
      <c r="A49" s="4" t="s">
        <v>50</v>
      </c>
      <c r="B49" s="3">
        <v>7260.9537275145503</v>
      </c>
    </row>
    <row r="50" spans="1:2" x14ac:dyDescent="0.25">
      <c r="A50" s="4" t="s">
        <v>51</v>
      </c>
      <c r="B50" s="3">
        <v>15464.170163508101</v>
      </c>
    </row>
    <row r="51" spans="1:2" x14ac:dyDescent="0.25">
      <c r="A51" s="4" t="s">
        <v>52</v>
      </c>
      <c r="B51" s="3">
        <v>7175.53588479068</v>
      </c>
    </row>
    <row r="52" spans="1:2" x14ac:dyDescent="0.25">
      <c r="A52" s="4" t="s">
        <v>53</v>
      </c>
      <c r="B52" s="3">
        <v>10930.8318233838</v>
      </c>
    </row>
    <row r="53" spans="1:2" x14ac:dyDescent="0.25">
      <c r="A53" s="4" t="s">
        <v>54</v>
      </c>
      <c r="B53" s="3">
        <v>12699.582708276799</v>
      </c>
    </row>
    <row r="54" spans="1:2" x14ac:dyDescent="0.25">
      <c r="A54" s="4" t="s">
        <v>55</v>
      </c>
      <c r="B54" s="3">
        <v>7754.8535606902296</v>
      </c>
    </row>
    <row r="55" spans="1:2" x14ac:dyDescent="0.25">
      <c r="A55" s="4" t="s">
        <v>56</v>
      </c>
      <c r="B55" s="3">
        <v>13146.734293052899</v>
      </c>
    </row>
    <row r="56" spans="1:2" x14ac:dyDescent="0.25">
      <c r="A56" s="4" t="s">
        <v>57</v>
      </c>
      <c r="B56" s="3">
        <v>12198.189719787901</v>
      </c>
    </row>
    <row r="57" spans="1:2" x14ac:dyDescent="0.25">
      <c r="A57" s="4" t="s">
        <v>58</v>
      </c>
      <c r="B57" s="3">
        <v>17187.145848664401</v>
      </c>
    </row>
    <row r="58" spans="1:2" x14ac:dyDescent="0.25">
      <c r="A58" s="4" t="s">
        <v>59</v>
      </c>
      <c r="B58" s="3">
        <v>3093.7583236882201</v>
      </c>
    </row>
    <row r="59" spans="1:2" x14ac:dyDescent="0.25">
      <c r="A59" s="4" t="s">
        <v>60</v>
      </c>
      <c r="B59" s="3">
        <v>3859.0609228153598</v>
      </c>
    </row>
    <row r="60" spans="1:2" x14ac:dyDescent="0.25">
      <c r="A60" s="4" t="s">
        <v>61</v>
      </c>
      <c r="B60" s="3">
        <v>5317.6944364873998</v>
      </c>
    </row>
    <row r="61" spans="1:2" x14ac:dyDescent="0.25">
      <c r="A61" s="4" t="s">
        <v>62</v>
      </c>
      <c r="B61" s="3">
        <v>3744.5755627428898</v>
      </c>
    </row>
    <row r="62" spans="1:2" x14ac:dyDescent="0.25">
      <c r="A62" s="4" t="s">
        <v>63</v>
      </c>
      <c r="B62" s="3">
        <v>11969.979368251001</v>
      </c>
    </row>
    <row r="63" spans="1:2" x14ac:dyDescent="0.25">
      <c r="A63" s="4" t="s">
        <v>64</v>
      </c>
      <c r="B63" s="3">
        <v>3661.4873477281899</v>
      </c>
    </row>
    <row r="64" spans="1:2" x14ac:dyDescent="0.25">
      <c r="A64" s="4" t="s">
        <v>65</v>
      </c>
      <c r="B64" s="3">
        <v>7410.3236281837699</v>
      </c>
    </row>
    <row r="65" spans="1:2" x14ac:dyDescent="0.25">
      <c r="A65" s="4" t="s">
        <v>66</v>
      </c>
      <c r="B65" s="3">
        <v>9173.1790162973193</v>
      </c>
    </row>
    <row r="66" spans="1:2" x14ac:dyDescent="0.25">
      <c r="A66" s="4" t="s">
        <v>67</v>
      </c>
      <c r="B66" s="3">
        <v>4225.4544410247199</v>
      </c>
    </row>
    <row r="67" spans="1:2" x14ac:dyDescent="0.25">
      <c r="A67" s="4" t="s">
        <v>68</v>
      </c>
      <c r="B67" s="3">
        <v>9606.2162726857805</v>
      </c>
    </row>
    <row r="68" spans="1:2" x14ac:dyDescent="0.25">
      <c r="A68" s="4" t="s">
        <v>69</v>
      </c>
      <c r="B68" s="3">
        <v>8641.6373735139005</v>
      </c>
    </row>
    <row r="69" spans="1:2" x14ac:dyDescent="0.25">
      <c r="A69" s="4" t="s">
        <v>70</v>
      </c>
      <c r="B69" s="3">
        <v>13634.1141295385</v>
      </c>
    </row>
    <row r="70" spans="1:2" x14ac:dyDescent="0.25">
      <c r="A70" s="4" t="s">
        <v>71</v>
      </c>
      <c r="B70" s="3">
        <v>-456.143386923234</v>
      </c>
    </row>
    <row r="71" spans="1:2" x14ac:dyDescent="0.25">
      <c r="A71" s="4" t="s">
        <v>72</v>
      </c>
      <c r="B71" s="3">
        <v>305.15582331660102</v>
      </c>
    </row>
    <row r="72" spans="1:2" x14ac:dyDescent="0.25">
      <c r="A72" s="4" t="s">
        <v>73</v>
      </c>
      <c r="B72" s="3">
        <v>1753.8575179726399</v>
      </c>
    </row>
    <row r="73" spans="1:2" x14ac:dyDescent="0.25">
      <c r="A73" s="4" t="s">
        <v>74</v>
      </c>
      <c r="B73" s="3">
        <v>180.40502184639899</v>
      </c>
    </row>
    <row r="74" spans="1:2" x14ac:dyDescent="0.25">
      <c r="A74" s="4" t="s">
        <v>75</v>
      </c>
      <c r="B74" s="3">
        <v>8396.7644289813306</v>
      </c>
    </row>
    <row r="75" spans="1:2" x14ac:dyDescent="0.25">
      <c r="A75" s="4" t="s">
        <v>76</v>
      </c>
      <c r="B75" s="3">
        <v>87.710921667811803</v>
      </c>
    </row>
    <row r="76" spans="1:2" x14ac:dyDescent="0.25">
      <c r="A76" s="4" t="s">
        <v>77</v>
      </c>
      <c r="B76" s="3">
        <v>3833.2761173400099</v>
      </c>
    </row>
    <row r="77" spans="1:2" x14ac:dyDescent="0.25">
      <c r="A77" s="4" t="s">
        <v>78</v>
      </c>
      <c r="B77" s="3">
        <v>5592.7416445521803</v>
      </c>
    </row>
    <row r="78" spans="1:2" x14ac:dyDescent="0.25">
      <c r="A78" s="4" t="s">
        <v>79</v>
      </c>
      <c r="B78" s="3">
        <v>641.036869484151</v>
      </c>
    </row>
    <row r="79" spans="1:2" x14ac:dyDescent="0.25">
      <c r="A79" s="4" t="s">
        <v>80</v>
      </c>
      <c r="B79" s="3">
        <v>6019.4535167753502</v>
      </c>
    </row>
    <row r="80" spans="1:2" x14ac:dyDescent="0.25">
      <c r="A80" s="4" t="s">
        <v>81</v>
      </c>
      <c r="B80" s="3">
        <v>5053.51682401978</v>
      </c>
    </row>
    <row r="81" spans="1:2" x14ac:dyDescent="0.25">
      <c r="A81" s="4" t="s">
        <v>82</v>
      </c>
      <c r="B81" s="3">
        <v>10040.683254395601</v>
      </c>
    </row>
    <row r="82" spans="1:2" x14ac:dyDescent="0.25">
      <c r="A82" s="4" t="s">
        <v>83</v>
      </c>
      <c r="B82" s="3">
        <v>-4054.81064533878</v>
      </c>
    </row>
    <row r="83" spans="1:2" x14ac:dyDescent="0.25">
      <c r="A83" s="4" t="s">
        <v>84</v>
      </c>
      <c r="B83" s="3">
        <v>-3297.3126938007699</v>
      </c>
    </row>
    <row r="84" spans="1:2" x14ac:dyDescent="0.25">
      <c r="A84" s="4" t="s">
        <v>85</v>
      </c>
      <c r="B84" s="3">
        <v>-1851.22038932805</v>
      </c>
    </row>
    <row r="85" spans="1:2" x14ac:dyDescent="0.25">
      <c r="A85" s="4" t="s">
        <v>86</v>
      </c>
      <c r="B85" s="3">
        <v>-3429.2248247778598</v>
      </c>
    </row>
    <row r="86" spans="1:2" x14ac:dyDescent="0.25">
      <c r="A86" s="4" t="s">
        <v>87</v>
      </c>
      <c r="B86" s="3">
        <v>4784.3361825512302</v>
      </c>
    </row>
    <row r="87" spans="1:2" x14ac:dyDescent="0.25">
      <c r="A87" s="4" t="s">
        <v>88</v>
      </c>
      <c r="B87" s="3">
        <v>-3529.2331378967701</v>
      </c>
    </row>
    <row r="88" spans="1:2" x14ac:dyDescent="0.25">
      <c r="A88" s="4" t="s">
        <v>89</v>
      </c>
      <c r="B88" s="3">
        <v>212.35829561250799</v>
      </c>
    </row>
    <row r="89" spans="1:2" x14ac:dyDescent="0.25">
      <c r="A89" s="4" t="s">
        <v>90</v>
      </c>
      <c r="B89" s="3">
        <v>1967.86908842035</v>
      </c>
    </row>
    <row r="90" spans="1:2" x14ac:dyDescent="0.25">
      <c r="A90" s="4" t="s">
        <v>91</v>
      </c>
      <c r="B90" s="3">
        <v>-2987.67620261612</v>
      </c>
    </row>
    <row r="91" spans="1:2" x14ac:dyDescent="0.25">
      <c r="A91" s="4" t="s">
        <v>92</v>
      </c>
      <c r="B91" s="3">
        <v>2386.5649020835299</v>
      </c>
    </row>
    <row r="92" spans="1:2" x14ac:dyDescent="0.25">
      <c r="A92" s="4" t="s">
        <v>93</v>
      </c>
      <c r="B92" s="3">
        <v>1416.24837298018</v>
      </c>
    </row>
    <row r="93" spans="1:2" x14ac:dyDescent="0.25">
      <c r="A93" s="4" t="s">
        <v>94</v>
      </c>
      <c r="B93" s="3">
        <v>6399.8279067989897</v>
      </c>
    </row>
    <row r="94" spans="1:2" x14ac:dyDescent="0.25">
      <c r="A94" s="4" t="s">
        <v>95</v>
      </c>
      <c r="B94" s="3">
        <v>-7699.2727929582998</v>
      </c>
    </row>
    <row r="95" spans="1:2" x14ac:dyDescent="0.25">
      <c r="A95" s="4" t="s">
        <v>96</v>
      </c>
      <c r="B95" s="3">
        <v>-6945.6763366553596</v>
      </c>
    </row>
    <row r="96" spans="1:2" x14ac:dyDescent="0.25">
      <c r="A96" s="4" t="s">
        <v>97</v>
      </c>
      <c r="B96" s="3">
        <v>-5503.7311210333201</v>
      </c>
    </row>
    <row r="97" spans="1:2" x14ac:dyDescent="0.25">
      <c r="A97" s="4" t="s">
        <v>98</v>
      </c>
      <c r="B97" s="3">
        <v>-7085.4954888347702</v>
      </c>
    </row>
    <row r="98" spans="1:2" x14ac:dyDescent="0.25">
      <c r="A98" s="4" t="s">
        <v>99</v>
      </c>
      <c r="B98" s="3">
        <v>1123.9465954523901</v>
      </c>
    </row>
    <row r="99" spans="1:2" x14ac:dyDescent="0.25">
      <c r="A99" s="4" t="s">
        <v>100</v>
      </c>
      <c r="B99" s="3">
        <v>-7193.3999511336397</v>
      </c>
    </row>
    <row r="100" spans="1:2" x14ac:dyDescent="0.25">
      <c r="A100" s="4" t="s">
        <v>101</v>
      </c>
      <c r="B100" s="3">
        <v>-3455.7001778651302</v>
      </c>
    </row>
    <row r="101" spans="1:2" x14ac:dyDescent="0.25">
      <c r="A101" s="4" t="s">
        <v>102</v>
      </c>
      <c r="B101" s="3">
        <v>-1704.08990029439</v>
      </c>
    </row>
    <row r="102" spans="1:2" x14ac:dyDescent="0.25">
      <c r="A102" s="4" t="s">
        <v>103</v>
      </c>
      <c r="B102" s="3">
        <v>-6663.5637833822602</v>
      </c>
    </row>
    <row r="103" spans="1:2" x14ac:dyDescent="0.25">
      <c r="A103" s="4"/>
      <c r="B103" s="3">
        <f>SUBTOTAL(109,UF_RJ_GERAL_PRED_SARIMA__2[Column2])</f>
        <v>1004764.3100152586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C96A-078E-4DAB-926C-AC7D80392827}">
  <dimension ref="A1:K103"/>
  <sheetViews>
    <sheetView workbookViewId="0">
      <selection activeCell="E17" sqref="E17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1.57031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104</v>
      </c>
      <c r="F1" s="5">
        <v>17366189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SUBTOTAL(109,[1]!Qtd_Vacinação_UF_RiodeJaneiro_2dose[Column2])</f>
        <v>1777154</v>
      </c>
      <c r="K2" s="10" t="s">
        <v>121</v>
      </c>
    </row>
    <row r="3" spans="1:11" ht="15.75" thickTop="1" x14ac:dyDescent="0.25">
      <c r="A3" s="4" t="s">
        <v>4</v>
      </c>
      <c r="B3" s="3">
        <v>2885.0953691814402</v>
      </c>
      <c r="E3" t="s">
        <v>107</v>
      </c>
      <c r="F3" s="8">
        <f>SUBTOTAL(109,UF_RJ_2DOSE_PRED_ARIMA[Column2])</f>
        <v>443655.40141304454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3843.3203493228002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4219.4609639661303</v>
      </c>
      <c r="E5" t="s">
        <v>105</v>
      </c>
      <c r="F5" s="9">
        <f>F2+F3</f>
        <v>2220809.4014130444</v>
      </c>
    </row>
    <row r="6" spans="1:11" x14ac:dyDescent="0.25">
      <c r="A6" s="4" t="s">
        <v>7</v>
      </c>
      <c r="B6" s="3">
        <v>4367.1108008169604</v>
      </c>
      <c r="E6" t="s">
        <v>106</v>
      </c>
      <c r="F6" s="7">
        <f>F5/F1</f>
        <v>0.12788121800430965</v>
      </c>
    </row>
    <row r="7" spans="1:11" x14ac:dyDescent="0.25">
      <c r="A7" s="4" t="s">
        <v>8</v>
      </c>
      <c r="B7" s="3">
        <v>4425.0691107504699</v>
      </c>
      <c r="I7" s="1"/>
    </row>
    <row r="8" spans="1:11" x14ac:dyDescent="0.25">
      <c r="A8" s="4" t="s">
        <v>9</v>
      </c>
      <c r="B8" s="3">
        <v>4447.82000409377</v>
      </c>
      <c r="E8" t="s">
        <v>109</v>
      </c>
      <c r="F8" s="5">
        <f>F1-F5</f>
        <v>15145379.598586956</v>
      </c>
    </row>
    <row r="9" spans="1:11" x14ac:dyDescent="0.25">
      <c r="A9" s="4" t="s">
        <v>10</v>
      </c>
      <c r="B9" s="3">
        <v>4456.75061557143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4460.2562283032603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4461.6323177968397</v>
      </c>
      <c r="E11" t="s">
        <v>117</v>
      </c>
      <c r="F11" s="3">
        <f>((K3+K4)*F8)/F5</f>
        <v>57.740605978964027</v>
      </c>
    </row>
    <row r="12" spans="1:11" x14ac:dyDescent="0.25">
      <c r="A12" s="4" t="s">
        <v>13</v>
      </c>
      <c r="B12" s="3">
        <v>4462.1724865031902</v>
      </c>
      <c r="E12" t="s">
        <v>112</v>
      </c>
      <c r="F12" s="1">
        <f>I4+((F10+F11)*30)</f>
        <v>46283.218179368923</v>
      </c>
    </row>
    <row r="13" spans="1:11" x14ac:dyDescent="0.25">
      <c r="A13" s="4" t="s">
        <v>14</v>
      </c>
      <c r="B13" s="3">
        <v>4462.3845237527203</v>
      </c>
    </row>
    <row r="14" spans="1:11" x14ac:dyDescent="0.25">
      <c r="A14" s="4" t="s">
        <v>15</v>
      </c>
      <c r="B14" s="3">
        <v>4462.4677566291502</v>
      </c>
    </row>
    <row r="15" spans="1:11" x14ac:dyDescent="0.25">
      <c r="A15" s="4" t="s">
        <v>16</v>
      </c>
      <c r="B15" s="3">
        <v>4462.5004287739503</v>
      </c>
    </row>
    <row r="16" spans="1:11" x14ac:dyDescent="0.25">
      <c r="A16" s="4" t="s">
        <v>17</v>
      </c>
      <c r="B16" s="3">
        <v>4462.5132538629196</v>
      </c>
    </row>
    <row r="17" spans="1:6" x14ac:dyDescent="0.25">
      <c r="A17" s="4" t="s">
        <v>18</v>
      </c>
      <c r="B17" s="3">
        <v>4462.5182882097097</v>
      </c>
    </row>
    <row r="18" spans="1:6" x14ac:dyDescent="0.25">
      <c r="A18" s="4" t="s">
        <v>19</v>
      </c>
      <c r="B18" s="3">
        <v>4462.5202643868397</v>
      </c>
    </row>
    <row r="19" spans="1:6" x14ac:dyDescent="0.25">
      <c r="A19" s="4" t="s">
        <v>20</v>
      </c>
      <c r="B19" s="3">
        <v>4462.5210401133099</v>
      </c>
    </row>
    <row r="20" spans="1:6" x14ac:dyDescent="0.25">
      <c r="A20" s="4" t="s">
        <v>21</v>
      </c>
      <c r="B20" s="3">
        <v>4462.5213446161597</v>
      </c>
    </row>
    <row r="21" spans="1:6" x14ac:dyDescent="0.25">
      <c r="A21" s="4" t="s">
        <v>22</v>
      </c>
      <c r="B21" s="3">
        <v>4462.5214641453804</v>
      </c>
    </row>
    <row r="22" spans="1:6" x14ac:dyDescent="0.25">
      <c r="A22" s="4" t="s">
        <v>23</v>
      </c>
      <c r="B22" s="3">
        <v>4462.5215110652498</v>
      </c>
    </row>
    <row r="23" spans="1:6" x14ac:dyDescent="0.25">
      <c r="A23" s="4" t="s">
        <v>24</v>
      </c>
      <c r="B23" s="3">
        <v>4462.5215294831296</v>
      </c>
    </row>
    <row r="24" spans="1:6" x14ac:dyDescent="0.25">
      <c r="A24" s="4" t="s">
        <v>25</v>
      </c>
      <c r="B24" s="3">
        <v>4462.5215367128603</v>
      </c>
    </row>
    <row r="25" spans="1:6" x14ac:dyDescent="0.25">
      <c r="A25" s="4" t="s">
        <v>26</v>
      </c>
      <c r="B25" s="3">
        <v>4462.5215395508103</v>
      </c>
      <c r="F25" t="s">
        <v>115</v>
      </c>
    </row>
    <row r="26" spans="1:6" x14ac:dyDescent="0.25">
      <c r="A26" s="4" t="s">
        <v>27</v>
      </c>
      <c r="B26" s="3">
        <v>4462.5215406648203</v>
      </c>
    </row>
    <row r="27" spans="1:6" x14ac:dyDescent="0.25">
      <c r="A27" s="4" t="s">
        <v>28</v>
      </c>
      <c r="B27" s="3">
        <v>4462.5215411021099</v>
      </c>
    </row>
    <row r="28" spans="1:6" x14ac:dyDescent="0.25">
      <c r="A28" s="4" t="s">
        <v>29</v>
      </c>
      <c r="B28" s="3">
        <v>4462.5215412737698</v>
      </c>
    </row>
    <row r="29" spans="1:6" x14ac:dyDescent="0.25">
      <c r="A29" s="4" t="s">
        <v>30</v>
      </c>
      <c r="B29" s="3">
        <v>4462.5215413411497</v>
      </c>
    </row>
    <row r="30" spans="1:6" x14ac:dyDescent="0.25">
      <c r="A30" s="4" t="s">
        <v>31</v>
      </c>
      <c r="B30" s="3">
        <v>4462.5215413675996</v>
      </c>
    </row>
    <row r="31" spans="1:6" x14ac:dyDescent="0.25">
      <c r="A31" s="4" t="s">
        <v>32</v>
      </c>
      <c r="B31" s="3">
        <v>4462.5215413779797</v>
      </c>
    </row>
    <row r="32" spans="1:6" x14ac:dyDescent="0.25">
      <c r="A32" s="4" t="s">
        <v>33</v>
      </c>
      <c r="B32" s="3">
        <v>4462.5215413820597</v>
      </c>
    </row>
    <row r="33" spans="1:2" x14ac:dyDescent="0.25">
      <c r="A33" s="4" t="s">
        <v>34</v>
      </c>
      <c r="B33" s="3">
        <v>4462.5215413836504</v>
      </c>
    </row>
    <row r="34" spans="1:2" x14ac:dyDescent="0.25">
      <c r="A34" s="4" t="s">
        <v>35</v>
      </c>
      <c r="B34" s="3">
        <v>4462.5215413842798</v>
      </c>
    </row>
    <row r="35" spans="1:2" x14ac:dyDescent="0.25">
      <c r="A35" s="4" t="s">
        <v>36</v>
      </c>
      <c r="B35" s="3">
        <v>4462.5215413845299</v>
      </c>
    </row>
    <row r="36" spans="1:2" x14ac:dyDescent="0.25">
      <c r="A36" s="4" t="s">
        <v>37</v>
      </c>
      <c r="B36" s="3">
        <v>4462.5215413846299</v>
      </c>
    </row>
    <row r="37" spans="1:2" x14ac:dyDescent="0.25">
      <c r="A37" s="4" t="s">
        <v>38</v>
      </c>
      <c r="B37" s="3">
        <v>4462.5215413846599</v>
      </c>
    </row>
    <row r="38" spans="1:2" x14ac:dyDescent="0.25">
      <c r="A38" s="4" t="s">
        <v>39</v>
      </c>
      <c r="B38" s="3">
        <v>4462.5215413846799</v>
      </c>
    </row>
    <row r="39" spans="1:2" x14ac:dyDescent="0.25">
      <c r="A39" s="4" t="s">
        <v>40</v>
      </c>
      <c r="B39" s="3">
        <v>4462.5215413846799</v>
      </c>
    </row>
    <row r="40" spans="1:2" x14ac:dyDescent="0.25">
      <c r="A40" s="4" t="s">
        <v>41</v>
      </c>
      <c r="B40" s="3">
        <v>4462.52154138469</v>
      </c>
    </row>
    <row r="41" spans="1:2" x14ac:dyDescent="0.25">
      <c r="A41" s="4" t="s">
        <v>42</v>
      </c>
      <c r="B41" s="3">
        <v>4462.52154138469</v>
      </c>
    </row>
    <row r="42" spans="1:2" x14ac:dyDescent="0.25">
      <c r="A42" s="4" t="s">
        <v>43</v>
      </c>
      <c r="B42" s="3">
        <v>4462.52154138469</v>
      </c>
    </row>
    <row r="43" spans="1:2" x14ac:dyDescent="0.25">
      <c r="A43" s="4" t="s">
        <v>44</v>
      </c>
      <c r="B43" s="3">
        <v>4462.52154138469</v>
      </c>
    </row>
    <row r="44" spans="1:2" x14ac:dyDescent="0.25">
      <c r="A44" s="4" t="s">
        <v>45</v>
      </c>
      <c r="B44" s="3">
        <v>4462.52154138469</v>
      </c>
    </row>
    <row r="45" spans="1:2" x14ac:dyDescent="0.25">
      <c r="A45" s="4" t="s">
        <v>46</v>
      </c>
      <c r="B45" s="3">
        <v>4462.52154138469</v>
      </c>
    </row>
    <row r="46" spans="1:2" x14ac:dyDescent="0.25">
      <c r="A46" s="4" t="s">
        <v>47</v>
      </c>
      <c r="B46" s="3">
        <v>4462.52154138469</v>
      </c>
    </row>
    <row r="47" spans="1:2" x14ac:dyDescent="0.25">
      <c r="A47" s="4" t="s">
        <v>48</v>
      </c>
      <c r="B47" s="3">
        <v>4462.52154138469</v>
      </c>
    </row>
    <row r="48" spans="1:2" x14ac:dyDescent="0.25">
      <c r="A48" s="4" t="s">
        <v>49</v>
      </c>
      <c r="B48" s="3">
        <v>4462.52154138469</v>
      </c>
    </row>
    <row r="49" spans="1:2" x14ac:dyDescent="0.25">
      <c r="A49" s="4" t="s">
        <v>50</v>
      </c>
      <c r="B49" s="3">
        <v>4462.52154138469</v>
      </c>
    </row>
    <row r="50" spans="1:2" x14ac:dyDescent="0.25">
      <c r="A50" s="4" t="s">
        <v>51</v>
      </c>
      <c r="B50" s="3">
        <v>4462.52154138469</v>
      </c>
    </row>
    <row r="51" spans="1:2" x14ac:dyDescent="0.25">
      <c r="A51" s="4" t="s">
        <v>52</v>
      </c>
      <c r="B51" s="3">
        <v>4462.52154138469</v>
      </c>
    </row>
    <row r="52" spans="1:2" x14ac:dyDescent="0.25">
      <c r="A52" s="4" t="s">
        <v>53</v>
      </c>
      <c r="B52" s="3">
        <v>4462.52154138469</v>
      </c>
    </row>
    <row r="53" spans="1:2" x14ac:dyDescent="0.25">
      <c r="A53" s="4" t="s">
        <v>54</v>
      </c>
      <c r="B53" s="3">
        <v>4462.52154138469</v>
      </c>
    </row>
    <row r="54" spans="1:2" x14ac:dyDescent="0.25">
      <c r="A54" s="4" t="s">
        <v>55</v>
      </c>
      <c r="B54" s="3">
        <v>4462.52154138469</v>
      </c>
    </row>
    <row r="55" spans="1:2" x14ac:dyDescent="0.25">
      <c r="A55" s="4" t="s">
        <v>56</v>
      </c>
      <c r="B55" s="3">
        <v>4462.52154138469</v>
      </c>
    </row>
    <row r="56" spans="1:2" x14ac:dyDescent="0.25">
      <c r="A56" s="4" t="s">
        <v>57</v>
      </c>
      <c r="B56" s="3">
        <v>4462.52154138469</v>
      </c>
    </row>
    <row r="57" spans="1:2" x14ac:dyDescent="0.25">
      <c r="A57" s="4" t="s">
        <v>58</v>
      </c>
      <c r="B57" s="3">
        <v>4462.52154138469</v>
      </c>
    </row>
    <row r="58" spans="1:2" x14ac:dyDescent="0.25">
      <c r="A58" s="4" t="s">
        <v>59</v>
      </c>
      <c r="B58" s="3">
        <v>4462.52154138469</v>
      </c>
    </row>
    <row r="59" spans="1:2" x14ac:dyDescent="0.25">
      <c r="A59" s="4" t="s">
        <v>60</v>
      </c>
      <c r="B59" s="3">
        <v>4462.52154138469</v>
      </c>
    </row>
    <row r="60" spans="1:2" x14ac:dyDescent="0.25">
      <c r="A60" s="4" t="s">
        <v>61</v>
      </c>
      <c r="B60" s="3">
        <v>4462.52154138469</v>
      </c>
    </row>
    <row r="61" spans="1:2" x14ac:dyDescent="0.25">
      <c r="A61" s="4" t="s">
        <v>62</v>
      </c>
      <c r="B61" s="3">
        <v>4462.52154138469</v>
      </c>
    </row>
    <row r="62" spans="1:2" x14ac:dyDescent="0.25">
      <c r="A62" s="4" t="s">
        <v>63</v>
      </c>
      <c r="B62" s="3">
        <v>4462.52154138469</v>
      </c>
    </row>
    <row r="63" spans="1:2" x14ac:dyDescent="0.25">
      <c r="A63" s="4" t="s">
        <v>64</v>
      </c>
      <c r="B63" s="3">
        <v>4462.52154138469</v>
      </c>
    </row>
    <row r="64" spans="1:2" x14ac:dyDescent="0.25">
      <c r="A64" s="4" t="s">
        <v>65</v>
      </c>
      <c r="B64" s="3">
        <v>4462.52154138469</v>
      </c>
    </row>
    <row r="65" spans="1:2" x14ac:dyDescent="0.25">
      <c r="A65" s="4" t="s">
        <v>66</v>
      </c>
      <c r="B65" s="3">
        <v>4462.52154138469</v>
      </c>
    </row>
    <row r="66" spans="1:2" x14ac:dyDescent="0.25">
      <c r="A66" s="4" t="s">
        <v>67</v>
      </c>
      <c r="B66" s="3">
        <v>4462.52154138469</v>
      </c>
    </row>
    <row r="67" spans="1:2" x14ac:dyDescent="0.25">
      <c r="A67" s="4" t="s">
        <v>68</v>
      </c>
      <c r="B67" s="3">
        <v>4462.52154138469</v>
      </c>
    </row>
    <row r="68" spans="1:2" x14ac:dyDescent="0.25">
      <c r="A68" s="4" t="s">
        <v>69</v>
      </c>
      <c r="B68" s="3">
        <v>4462.52154138469</v>
      </c>
    </row>
    <row r="69" spans="1:2" x14ac:dyDescent="0.25">
      <c r="A69" s="4" t="s">
        <v>70</v>
      </c>
      <c r="B69" s="3">
        <v>4462.52154138469</v>
      </c>
    </row>
    <row r="70" spans="1:2" x14ac:dyDescent="0.25">
      <c r="A70" s="4" t="s">
        <v>71</v>
      </c>
      <c r="B70" s="3">
        <v>4462.52154138469</v>
      </c>
    </row>
    <row r="71" spans="1:2" x14ac:dyDescent="0.25">
      <c r="A71" s="4" t="s">
        <v>72</v>
      </c>
      <c r="B71" s="3">
        <v>4462.52154138469</v>
      </c>
    </row>
    <row r="72" spans="1:2" x14ac:dyDescent="0.25">
      <c r="A72" s="4" t="s">
        <v>73</v>
      </c>
      <c r="B72" s="3">
        <v>4462.52154138469</v>
      </c>
    </row>
    <row r="73" spans="1:2" x14ac:dyDescent="0.25">
      <c r="A73" s="4" t="s">
        <v>74</v>
      </c>
      <c r="B73" s="3">
        <v>4462.52154138469</v>
      </c>
    </row>
    <row r="74" spans="1:2" x14ac:dyDescent="0.25">
      <c r="A74" s="4" t="s">
        <v>75</v>
      </c>
      <c r="B74" s="3">
        <v>4462.52154138469</v>
      </c>
    </row>
    <row r="75" spans="1:2" x14ac:dyDescent="0.25">
      <c r="A75" s="4" t="s">
        <v>76</v>
      </c>
      <c r="B75" s="3">
        <v>4462.52154138469</v>
      </c>
    </row>
    <row r="76" spans="1:2" x14ac:dyDescent="0.25">
      <c r="A76" s="4" t="s">
        <v>77</v>
      </c>
      <c r="B76" s="3">
        <v>4462.52154138469</v>
      </c>
    </row>
    <row r="77" spans="1:2" x14ac:dyDescent="0.25">
      <c r="A77" s="4" t="s">
        <v>78</v>
      </c>
      <c r="B77" s="3">
        <v>4462.52154138469</v>
      </c>
    </row>
    <row r="78" spans="1:2" x14ac:dyDescent="0.25">
      <c r="A78" s="4" t="s">
        <v>79</v>
      </c>
      <c r="B78" s="3">
        <v>4462.52154138469</v>
      </c>
    </row>
    <row r="79" spans="1:2" x14ac:dyDescent="0.25">
      <c r="A79" s="4" t="s">
        <v>80</v>
      </c>
      <c r="B79" s="3">
        <v>4462.52154138469</v>
      </c>
    </row>
    <row r="80" spans="1:2" x14ac:dyDescent="0.25">
      <c r="A80" s="4" t="s">
        <v>81</v>
      </c>
      <c r="B80" s="3">
        <v>4462.52154138469</v>
      </c>
    </row>
    <row r="81" spans="1:2" x14ac:dyDescent="0.25">
      <c r="A81" s="4" t="s">
        <v>82</v>
      </c>
      <c r="B81" s="3">
        <v>4462.52154138469</v>
      </c>
    </row>
    <row r="82" spans="1:2" x14ac:dyDescent="0.25">
      <c r="A82" s="4" t="s">
        <v>83</v>
      </c>
      <c r="B82" s="3">
        <v>4462.52154138469</v>
      </c>
    </row>
    <row r="83" spans="1:2" x14ac:dyDescent="0.25">
      <c r="A83" s="4" t="s">
        <v>84</v>
      </c>
      <c r="B83" s="3">
        <v>4462.52154138469</v>
      </c>
    </row>
    <row r="84" spans="1:2" x14ac:dyDescent="0.25">
      <c r="A84" s="4" t="s">
        <v>85</v>
      </c>
      <c r="B84" s="3">
        <v>4462.52154138469</v>
      </c>
    </row>
    <row r="85" spans="1:2" x14ac:dyDescent="0.25">
      <c r="A85" s="4" t="s">
        <v>86</v>
      </c>
      <c r="B85" s="3">
        <v>4462.52154138469</v>
      </c>
    </row>
    <row r="86" spans="1:2" x14ac:dyDescent="0.25">
      <c r="A86" s="4" t="s">
        <v>87</v>
      </c>
      <c r="B86" s="3">
        <v>4462.52154138469</v>
      </c>
    </row>
    <row r="87" spans="1:2" x14ac:dyDescent="0.25">
      <c r="A87" s="4" t="s">
        <v>88</v>
      </c>
      <c r="B87" s="3">
        <v>4462.52154138469</v>
      </c>
    </row>
    <row r="88" spans="1:2" x14ac:dyDescent="0.25">
      <c r="A88" s="4" t="s">
        <v>89</v>
      </c>
      <c r="B88" s="3">
        <v>4462.52154138469</v>
      </c>
    </row>
    <row r="89" spans="1:2" x14ac:dyDescent="0.25">
      <c r="A89" s="4" t="s">
        <v>90</v>
      </c>
      <c r="B89" s="3">
        <v>4462.52154138469</v>
      </c>
    </row>
    <row r="90" spans="1:2" x14ac:dyDescent="0.25">
      <c r="A90" s="4" t="s">
        <v>91</v>
      </c>
      <c r="B90" s="3">
        <v>4462.52154138469</v>
      </c>
    </row>
    <row r="91" spans="1:2" x14ac:dyDescent="0.25">
      <c r="A91" s="4" t="s">
        <v>92</v>
      </c>
      <c r="B91" s="3">
        <v>4462.52154138469</v>
      </c>
    </row>
    <row r="92" spans="1:2" x14ac:dyDescent="0.25">
      <c r="A92" s="4" t="s">
        <v>93</v>
      </c>
      <c r="B92" s="3">
        <v>4462.52154138469</v>
      </c>
    </row>
    <row r="93" spans="1:2" x14ac:dyDescent="0.25">
      <c r="A93" s="4" t="s">
        <v>94</v>
      </c>
      <c r="B93" s="3">
        <v>4462.52154138469</v>
      </c>
    </row>
    <row r="94" spans="1:2" x14ac:dyDescent="0.25">
      <c r="A94" s="4" t="s">
        <v>95</v>
      </c>
      <c r="B94" s="3">
        <v>4462.52154138469</v>
      </c>
    </row>
    <row r="95" spans="1:2" x14ac:dyDescent="0.25">
      <c r="A95" s="4" t="s">
        <v>96</v>
      </c>
      <c r="B95" s="3">
        <v>4462.52154138469</v>
      </c>
    </row>
    <row r="96" spans="1:2" x14ac:dyDescent="0.25">
      <c r="A96" s="4" t="s">
        <v>97</v>
      </c>
      <c r="B96" s="3">
        <v>4462.52154138469</v>
      </c>
    </row>
    <row r="97" spans="1:2" x14ac:dyDescent="0.25">
      <c r="A97" s="4" t="s">
        <v>98</v>
      </c>
      <c r="B97" s="3">
        <v>4462.52154138469</v>
      </c>
    </row>
    <row r="98" spans="1:2" x14ac:dyDescent="0.25">
      <c r="A98" s="4" t="s">
        <v>99</v>
      </c>
      <c r="B98" s="3">
        <v>4462.52154138469</v>
      </c>
    </row>
    <row r="99" spans="1:2" x14ac:dyDescent="0.25">
      <c r="A99" s="4" t="s">
        <v>100</v>
      </c>
      <c r="B99" s="3">
        <v>4462.52154138469</v>
      </c>
    </row>
    <row r="100" spans="1:2" x14ac:dyDescent="0.25">
      <c r="A100" s="4" t="s">
        <v>101</v>
      </c>
      <c r="B100" s="3">
        <v>4462.52154138469</v>
      </c>
    </row>
    <row r="101" spans="1:2" x14ac:dyDescent="0.25">
      <c r="A101" s="4" t="s">
        <v>102</v>
      </c>
      <c r="B101" s="3">
        <v>4462.52154138469</v>
      </c>
    </row>
    <row r="102" spans="1:2" x14ac:dyDescent="0.25">
      <c r="A102" s="4" t="s">
        <v>103</v>
      </c>
      <c r="B102" s="3">
        <v>4462.52154138469</v>
      </c>
    </row>
    <row r="103" spans="1:2" x14ac:dyDescent="0.25">
      <c r="A103" s="4"/>
      <c r="B103" s="3">
        <f>SUBTOTAL(109,UF_RJ_2DOSE_PRED_ARIMA[Column2])</f>
        <v>443655.40141304454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D6F8-B79E-4BC3-A9FF-C55D3B57448F}">
  <dimension ref="A1:B103"/>
  <sheetViews>
    <sheetView workbookViewId="0">
      <selection activeCell="H34" sqref="H34"/>
    </sheetView>
  </sheetViews>
  <sheetFormatPr defaultRowHeight="15" x14ac:dyDescent="0.25"/>
  <cols>
    <col min="1" max="1" width="11.140625" bestFit="1" customWidth="1"/>
    <col min="2" max="2" width="19.5703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4" t="s">
        <v>3</v>
      </c>
      <c r="B2" s="4" t="s">
        <v>116</v>
      </c>
    </row>
    <row r="3" spans="1:2" x14ac:dyDescent="0.25">
      <c r="A3" s="4" t="s">
        <v>4</v>
      </c>
      <c r="B3" s="3">
        <v>565.89845651801602</v>
      </c>
    </row>
    <row r="4" spans="1:2" x14ac:dyDescent="0.25">
      <c r="A4" s="4" t="s">
        <v>5</v>
      </c>
      <c r="B4" s="3">
        <v>-1489.98795960538</v>
      </c>
    </row>
    <row r="5" spans="1:2" x14ac:dyDescent="0.25">
      <c r="A5" s="4" t="s">
        <v>6</v>
      </c>
      <c r="B5" s="3">
        <v>1192.8930257730999</v>
      </c>
    </row>
    <row r="6" spans="1:2" x14ac:dyDescent="0.25">
      <c r="A6" s="4" t="s">
        <v>7</v>
      </c>
      <c r="B6" s="3">
        <v>1729.1395761021699</v>
      </c>
    </row>
    <row r="7" spans="1:2" x14ac:dyDescent="0.25">
      <c r="A7" s="4" t="s">
        <v>8</v>
      </c>
      <c r="B7" s="3">
        <v>1138.30316721141</v>
      </c>
    </row>
    <row r="8" spans="1:2" x14ac:dyDescent="0.25">
      <c r="A8" s="4" t="s">
        <v>9</v>
      </c>
      <c r="B8" s="3">
        <v>1973.82879632043</v>
      </c>
    </row>
    <row r="9" spans="1:2" x14ac:dyDescent="0.25">
      <c r="A9" s="4" t="s">
        <v>10</v>
      </c>
      <c r="B9" s="3">
        <v>2741.5868173904601</v>
      </c>
    </row>
    <row r="10" spans="1:2" x14ac:dyDescent="0.25">
      <c r="A10" s="4" t="s">
        <v>11</v>
      </c>
      <c r="B10" s="3">
        <v>-2068.2916511818698</v>
      </c>
    </row>
    <row r="11" spans="1:2" x14ac:dyDescent="0.25">
      <c r="A11" s="4" t="s">
        <v>12</v>
      </c>
      <c r="B11" s="3">
        <v>-1168.14574332711</v>
      </c>
    </row>
    <row r="12" spans="1:2" x14ac:dyDescent="0.25">
      <c r="A12" s="4" t="s">
        <v>13</v>
      </c>
      <c r="B12" s="3">
        <v>-1826.83992088793</v>
      </c>
    </row>
    <row r="13" spans="1:2" x14ac:dyDescent="0.25">
      <c r="A13" s="4" t="s">
        <v>14</v>
      </c>
      <c r="B13" s="3">
        <v>-4266.9757948790202</v>
      </c>
    </row>
    <row r="14" spans="1:2" x14ac:dyDescent="0.25">
      <c r="A14" s="4" t="s">
        <v>15</v>
      </c>
      <c r="B14" s="3">
        <v>-2435.6317129381</v>
      </c>
    </row>
    <row r="15" spans="1:2" x14ac:dyDescent="0.25">
      <c r="A15" s="4" t="s">
        <v>16</v>
      </c>
      <c r="B15" s="3">
        <v>-2969.3270485245198</v>
      </c>
    </row>
    <row r="16" spans="1:2" x14ac:dyDescent="0.25">
      <c r="A16" s="4" t="s">
        <v>17</v>
      </c>
      <c r="B16" s="3">
        <v>-4893.6728376018</v>
      </c>
    </row>
    <row r="17" spans="1:2" x14ac:dyDescent="0.25">
      <c r="A17" s="4" t="s">
        <v>18</v>
      </c>
      <c r="B17" s="3">
        <v>-2084.1456616251699</v>
      </c>
    </row>
    <row r="18" spans="1:2" x14ac:dyDescent="0.25">
      <c r="A18" s="4" t="s">
        <v>19</v>
      </c>
      <c r="B18" s="3">
        <v>-1425.9652422459101</v>
      </c>
    </row>
    <row r="19" spans="1:2" x14ac:dyDescent="0.25">
      <c r="A19" s="4" t="s">
        <v>20</v>
      </c>
      <c r="B19" s="3">
        <v>-1899.4047649663901</v>
      </c>
    </row>
    <row r="20" spans="1:2" x14ac:dyDescent="0.25">
      <c r="A20" s="4" t="s">
        <v>21</v>
      </c>
      <c r="B20" s="3">
        <v>-950.85041799718397</v>
      </c>
    </row>
    <row r="21" spans="1:2" x14ac:dyDescent="0.25">
      <c r="A21" s="4" t="s">
        <v>22</v>
      </c>
      <c r="B21" s="3">
        <v>-74.2693141531267</v>
      </c>
    </row>
    <row r="22" spans="1:2" x14ac:dyDescent="0.25">
      <c r="A22" s="4" t="s">
        <v>23</v>
      </c>
      <c r="B22" s="3">
        <v>-4779.3738494398604</v>
      </c>
    </row>
    <row r="23" spans="1:2" x14ac:dyDescent="0.25">
      <c r="A23" s="4" t="s">
        <v>24</v>
      </c>
      <c r="B23" s="3">
        <v>-3778.35249479288</v>
      </c>
    </row>
    <row r="24" spans="1:2" x14ac:dyDescent="0.25">
      <c r="A24" s="4" t="s">
        <v>25</v>
      </c>
      <c r="B24" s="3">
        <v>-4339.9246550119296</v>
      </c>
    </row>
    <row r="25" spans="1:2" x14ac:dyDescent="0.25">
      <c r="A25" s="4" t="s">
        <v>26</v>
      </c>
      <c r="B25" s="3">
        <v>-6686.55228143149</v>
      </c>
    </row>
    <row r="26" spans="1:2" x14ac:dyDescent="0.25">
      <c r="A26" s="4" t="s">
        <v>27</v>
      </c>
      <c r="B26" s="3">
        <v>-4765.1792585437597</v>
      </c>
    </row>
    <row r="27" spans="1:2" x14ac:dyDescent="0.25">
      <c r="A27" s="4" t="s">
        <v>28</v>
      </c>
      <c r="B27" s="3">
        <v>-5212.1954998416704</v>
      </c>
    </row>
    <row r="28" spans="1:2" x14ac:dyDescent="0.25">
      <c r="A28" s="4" t="s">
        <v>29</v>
      </c>
      <c r="B28" s="3">
        <v>-7053.0873983404299</v>
      </c>
    </row>
    <row r="29" spans="1:2" x14ac:dyDescent="0.25">
      <c r="A29" s="4" t="s">
        <v>30</v>
      </c>
      <c r="B29" s="3">
        <v>-4163.2115303307501</v>
      </c>
    </row>
    <row r="30" spans="1:2" x14ac:dyDescent="0.25">
      <c r="A30" s="4" t="s">
        <v>31</v>
      </c>
      <c r="B30" s="3">
        <v>-3427.6720775179401</v>
      </c>
    </row>
    <row r="31" spans="1:2" x14ac:dyDescent="0.25">
      <c r="A31" s="4" t="s">
        <v>32</v>
      </c>
      <c r="B31" s="3">
        <v>-3826.63098453269</v>
      </c>
    </row>
    <row r="32" spans="1:2" x14ac:dyDescent="0.25">
      <c r="A32" s="4" t="s">
        <v>33</v>
      </c>
      <c r="B32" s="3">
        <v>-2806.3673378257699</v>
      </c>
    </row>
    <row r="33" spans="1:2" x14ac:dyDescent="0.25">
      <c r="A33" s="4" t="s">
        <v>34</v>
      </c>
      <c r="B33" s="3">
        <v>-1860.7451335538101</v>
      </c>
    </row>
    <row r="34" spans="1:2" x14ac:dyDescent="0.25">
      <c r="A34" s="4" t="s">
        <v>35</v>
      </c>
      <c r="B34" s="3">
        <v>-6499.3774878858903</v>
      </c>
    </row>
    <row r="35" spans="1:2" x14ac:dyDescent="0.25">
      <c r="A35" s="4" t="s">
        <v>36</v>
      </c>
      <c r="B35" s="3">
        <v>-5434.3572859800697</v>
      </c>
    </row>
    <row r="36" spans="1:2" x14ac:dyDescent="0.25">
      <c r="A36" s="4" t="s">
        <v>37</v>
      </c>
      <c r="B36" s="3">
        <v>-5934.3119034671399</v>
      </c>
    </row>
    <row r="37" spans="1:2" x14ac:dyDescent="0.25">
      <c r="A37" s="4" t="s">
        <v>38</v>
      </c>
      <c r="B37" s="3">
        <v>-8221.6146867849002</v>
      </c>
    </row>
    <row r="38" spans="1:2" x14ac:dyDescent="0.25">
      <c r="A38" s="4" t="s">
        <v>39</v>
      </c>
      <c r="B38" s="3">
        <v>-6243.1242123888896</v>
      </c>
    </row>
    <row r="39" spans="1:2" x14ac:dyDescent="0.25">
      <c r="A39" s="4" t="s">
        <v>40</v>
      </c>
      <c r="B39" s="3">
        <v>-6635.1482599240198</v>
      </c>
    </row>
    <row r="40" spans="1:2" x14ac:dyDescent="0.25">
      <c r="A40" s="4" t="s">
        <v>41</v>
      </c>
      <c r="B40" s="3">
        <v>-8423.0941446391498</v>
      </c>
    </row>
    <row r="41" spans="1:2" x14ac:dyDescent="0.25">
      <c r="A41" s="4" t="s">
        <v>42</v>
      </c>
      <c r="B41" s="3">
        <v>-5482.2423074279204</v>
      </c>
    </row>
    <row r="42" spans="1:2" x14ac:dyDescent="0.25">
      <c r="A42" s="4" t="s">
        <v>43</v>
      </c>
      <c r="B42" s="3">
        <v>-4697.6236274866096</v>
      </c>
    </row>
    <row r="43" spans="1:2" x14ac:dyDescent="0.25">
      <c r="A43" s="4" t="s">
        <v>44</v>
      </c>
      <c r="B43" s="3">
        <v>-5049.3294744171199</v>
      </c>
    </row>
    <row r="44" spans="1:2" x14ac:dyDescent="0.25">
      <c r="A44" s="4" t="s">
        <v>45</v>
      </c>
      <c r="B44" s="3">
        <v>-3983.57098563625</v>
      </c>
    </row>
    <row r="45" spans="1:2" x14ac:dyDescent="0.25">
      <c r="A45" s="4" t="s">
        <v>46</v>
      </c>
      <c r="B45" s="3">
        <v>-2994.1467365518502</v>
      </c>
    </row>
    <row r="46" spans="1:2" x14ac:dyDescent="0.25">
      <c r="A46" s="4" t="s">
        <v>47</v>
      </c>
      <c r="B46" s="3">
        <v>-7590.60685679567</v>
      </c>
    </row>
    <row r="47" spans="1:2" x14ac:dyDescent="0.25">
      <c r="A47" s="4" t="s">
        <v>48</v>
      </c>
      <c r="B47" s="3">
        <v>-6484.98358862638</v>
      </c>
    </row>
    <row r="48" spans="1:2" x14ac:dyDescent="0.25">
      <c r="A48" s="4" t="s">
        <v>49</v>
      </c>
      <c r="B48" s="3">
        <v>-6945.8459212099497</v>
      </c>
    </row>
    <row r="49" spans="1:2" x14ac:dyDescent="0.25">
      <c r="A49" s="4" t="s">
        <v>50</v>
      </c>
      <c r="B49" s="3">
        <v>-9195.5109869952394</v>
      </c>
    </row>
    <row r="50" spans="1:2" x14ac:dyDescent="0.25">
      <c r="A50" s="4" t="s">
        <v>51</v>
      </c>
      <c r="B50" s="3">
        <v>-7180.7832400900697</v>
      </c>
    </row>
    <row r="51" spans="1:2" x14ac:dyDescent="0.25">
      <c r="A51" s="4" t="s">
        <v>52</v>
      </c>
      <c r="B51" s="3">
        <v>-7537.9183516058902</v>
      </c>
    </row>
    <row r="52" spans="1:2" x14ac:dyDescent="0.25">
      <c r="A52" s="4" t="s">
        <v>53</v>
      </c>
      <c r="B52" s="3">
        <v>-9292.2734671412509</v>
      </c>
    </row>
    <row r="53" spans="1:2" x14ac:dyDescent="0.25">
      <c r="A53" s="4" t="s">
        <v>54</v>
      </c>
      <c r="B53" s="3">
        <v>-6319.0807246796103</v>
      </c>
    </row>
    <row r="54" spans="1:2" x14ac:dyDescent="0.25">
      <c r="A54" s="4" t="s">
        <v>55</v>
      </c>
      <c r="B54" s="3">
        <v>-5503.3244977884497</v>
      </c>
    </row>
    <row r="55" spans="1:2" x14ac:dyDescent="0.25">
      <c r="A55" s="4" t="s">
        <v>56</v>
      </c>
      <c r="B55" s="3">
        <v>-5825.05138084808</v>
      </c>
    </row>
    <row r="56" spans="1:2" x14ac:dyDescent="0.25">
      <c r="A56" s="4" t="s">
        <v>57</v>
      </c>
      <c r="B56" s="3">
        <v>-4730.4294020749003</v>
      </c>
    </row>
    <row r="57" spans="1:2" x14ac:dyDescent="0.25">
      <c r="A57" s="4" t="s">
        <v>58</v>
      </c>
      <c r="B57" s="3">
        <v>-3713.21563170737</v>
      </c>
    </row>
    <row r="58" spans="1:2" x14ac:dyDescent="0.25">
      <c r="A58" s="4" t="s">
        <v>59</v>
      </c>
      <c r="B58" s="3">
        <v>-8282.9202385551798</v>
      </c>
    </row>
    <row r="59" spans="1:2" x14ac:dyDescent="0.25">
      <c r="A59" s="4" t="s">
        <v>60</v>
      </c>
      <c r="B59" s="3">
        <v>-7151.5369909392703</v>
      </c>
    </row>
    <row r="60" spans="1:2" x14ac:dyDescent="0.25">
      <c r="A60" s="4" t="s">
        <v>61</v>
      </c>
      <c r="B60" s="3">
        <v>-7587.5978356474898</v>
      </c>
    </row>
    <row r="61" spans="1:2" x14ac:dyDescent="0.25">
      <c r="A61" s="4" t="s">
        <v>62</v>
      </c>
      <c r="B61" s="3">
        <v>-9813.3842410438592</v>
      </c>
    </row>
    <row r="62" spans="1:2" x14ac:dyDescent="0.25">
      <c r="A62" s="4" t="s">
        <v>63</v>
      </c>
      <c r="B62" s="3">
        <v>-7775.6663241603801</v>
      </c>
    </row>
    <row r="63" spans="1:2" x14ac:dyDescent="0.25">
      <c r="A63" s="4" t="s">
        <v>64</v>
      </c>
      <c r="B63" s="3">
        <v>-8110.6666966655903</v>
      </c>
    </row>
    <row r="64" spans="1:2" x14ac:dyDescent="0.25">
      <c r="A64" s="4" t="s">
        <v>65</v>
      </c>
      <c r="B64" s="3">
        <v>-9843.7106748092101</v>
      </c>
    </row>
    <row r="65" spans="1:2" x14ac:dyDescent="0.25">
      <c r="A65" s="4" t="s">
        <v>66</v>
      </c>
      <c r="B65" s="3">
        <v>-6849.9997515498399</v>
      </c>
    </row>
    <row r="66" spans="1:2" x14ac:dyDescent="0.25">
      <c r="A66" s="4" t="s">
        <v>67</v>
      </c>
      <c r="B66" s="3">
        <v>-6014.4887956871798</v>
      </c>
    </row>
    <row r="67" spans="1:2" x14ac:dyDescent="0.25">
      <c r="A67" s="4" t="s">
        <v>68</v>
      </c>
      <c r="B67" s="3">
        <v>-6317.1959946634897</v>
      </c>
    </row>
    <row r="68" spans="1:2" x14ac:dyDescent="0.25">
      <c r="A68" s="4" t="s">
        <v>69</v>
      </c>
      <c r="B68" s="3">
        <v>-5204.2620267381899</v>
      </c>
    </row>
    <row r="69" spans="1:2" x14ac:dyDescent="0.25">
      <c r="A69" s="4" t="s">
        <v>70</v>
      </c>
      <c r="B69" s="3">
        <v>-4169.4176298450902</v>
      </c>
    </row>
    <row r="70" spans="1:2" x14ac:dyDescent="0.25">
      <c r="A70" s="4" t="s">
        <v>71</v>
      </c>
      <c r="B70" s="3">
        <v>-8722.1476202761605</v>
      </c>
    </row>
    <row r="71" spans="1:2" x14ac:dyDescent="0.25">
      <c r="A71" s="4" t="s">
        <v>72</v>
      </c>
      <c r="B71" s="3">
        <v>-7574.4213571652099</v>
      </c>
    </row>
    <row r="72" spans="1:2" x14ac:dyDescent="0.25">
      <c r="A72" s="4" t="s">
        <v>73</v>
      </c>
      <c r="B72" s="3">
        <v>-7994.7472863434195</v>
      </c>
    </row>
    <row r="73" spans="1:2" x14ac:dyDescent="0.25">
      <c r="A73" s="4" t="s">
        <v>74</v>
      </c>
      <c r="B73" s="3">
        <v>-10205.3842496548</v>
      </c>
    </row>
    <row r="74" spans="1:2" x14ac:dyDescent="0.25">
      <c r="A74" s="4" t="s">
        <v>75</v>
      </c>
      <c r="B74" s="3">
        <v>-8153.0805795113902</v>
      </c>
    </row>
    <row r="75" spans="1:2" x14ac:dyDescent="0.25">
      <c r="A75" s="4" t="s">
        <v>76</v>
      </c>
      <c r="B75" s="3">
        <v>-8474.0379135359799</v>
      </c>
    </row>
    <row r="76" spans="1:2" x14ac:dyDescent="0.25">
      <c r="A76" s="4" t="s">
        <v>77</v>
      </c>
      <c r="B76" s="3">
        <v>-10193.5613743464</v>
      </c>
    </row>
    <row r="77" spans="1:2" x14ac:dyDescent="0.25">
      <c r="A77" s="4" t="s">
        <v>78</v>
      </c>
      <c r="B77" s="3">
        <v>-7186.8330126452702</v>
      </c>
    </row>
    <row r="78" spans="1:2" x14ac:dyDescent="0.25">
      <c r="A78" s="4" t="s">
        <v>79</v>
      </c>
      <c r="B78" s="3">
        <v>-6338.7889783944602</v>
      </c>
    </row>
    <row r="79" spans="1:2" x14ac:dyDescent="0.25">
      <c r="A79" s="4" t="s">
        <v>80</v>
      </c>
      <c r="B79" s="3">
        <v>-6629.4294366993199</v>
      </c>
    </row>
    <row r="80" spans="1:2" x14ac:dyDescent="0.25">
      <c r="A80" s="4" t="s">
        <v>81</v>
      </c>
      <c r="B80" s="3">
        <v>-5504.8777140674001</v>
      </c>
    </row>
    <row r="81" spans="1:2" x14ac:dyDescent="0.25">
      <c r="A81" s="4" t="s">
        <v>82</v>
      </c>
      <c r="B81" s="3">
        <v>-4458.8478423142597</v>
      </c>
    </row>
    <row r="82" spans="1:2" x14ac:dyDescent="0.25">
      <c r="A82" s="4" t="s">
        <v>83</v>
      </c>
      <c r="B82" s="3">
        <v>-9000.8085532241403</v>
      </c>
    </row>
    <row r="83" spans="1:2" x14ac:dyDescent="0.25">
      <c r="A83" s="4" t="s">
        <v>84</v>
      </c>
      <c r="B83" s="3">
        <v>-7842.71371990431</v>
      </c>
    </row>
    <row r="84" spans="1:2" x14ac:dyDescent="0.25">
      <c r="A84" s="4" t="s">
        <v>85</v>
      </c>
      <c r="B84" s="3">
        <v>-8253.0568783721301</v>
      </c>
    </row>
    <row r="85" spans="1:2" x14ac:dyDescent="0.25">
      <c r="A85" s="4" t="s">
        <v>86</v>
      </c>
      <c r="B85" s="3">
        <v>-10454.0825154303</v>
      </c>
    </row>
    <row r="86" spans="1:2" x14ac:dyDescent="0.25">
      <c r="A86" s="4" t="s">
        <v>87</v>
      </c>
      <c r="B86" s="3">
        <v>-8392.5251425800598</v>
      </c>
    </row>
    <row r="87" spans="1:2" x14ac:dyDescent="0.25">
      <c r="A87" s="4" t="s">
        <v>88</v>
      </c>
      <c r="B87" s="3">
        <v>-8704.5730907892594</v>
      </c>
    </row>
    <row r="88" spans="1:2" x14ac:dyDescent="0.25">
      <c r="A88" s="4" t="s">
        <v>89</v>
      </c>
      <c r="B88" s="3">
        <v>-10415.518671142299</v>
      </c>
    </row>
    <row r="89" spans="1:2" x14ac:dyDescent="0.25">
      <c r="A89" s="4" t="s">
        <v>90</v>
      </c>
      <c r="B89" s="3">
        <v>-7400.5315995070196</v>
      </c>
    </row>
    <row r="90" spans="1:2" x14ac:dyDescent="0.25">
      <c r="A90" s="4" t="s">
        <v>91</v>
      </c>
      <c r="B90" s="3">
        <v>-6544.5361499718001</v>
      </c>
    </row>
    <row r="91" spans="1:2" x14ac:dyDescent="0.25">
      <c r="A91" s="4" t="s">
        <v>92</v>
      </c>
      <c r="B91" s="3">
        <v>-6827.5210536525801</v>
      </c>
    </row>
    <row r="92" spans="1:2" x14ac:dyDescent="0.25">
      <c r="A92" s="4" t="s">
        <v>93</v>
      </c>
      <c r="B92" s="3">
        <v>-5695.5986285097697</v>
      </c>
    </row>
    <row r="93" spans="1:2" x14ac:dyDescent="0.25">
      <c r="A93" s="4" t="s">
        <v>94</v>
      </c>
      <c r="B93" s="3">
        <v>-4642.47230742383</v>
      </c>
    </row>
    <row r="94" spans="1:2" x14ac:dyDescent="0.25">
      <c r="A94" s="4" t="s">
        <v>95</v>
      </c>
      <c r="B94" s="3">
        <v>-9177.6006176149804</v>
      </c>
    </row>
    <row r="95" spans="1:2" x14ac:dyDescent="0.25">
      <c r="A95" s="4" t="s">
        <v>96</v>
      </c>
      <c r="B95" s="3">
        <v>-8012.9276073235296</v>
      </c>
    </row>
    <row r="96" spans="1:2" x14ac:dyDescent="0.25">
      <c r="A96" s="4" t="s">
        <v>97</v>
      </c>
      <c r="B96" s="3">
        <v>-8416.9373532689697</v>
      </c>
    </row>
    <row r="97" spans="1:2" x14ac:dyDescent="0.25">
      <c r="A97" s="4" t="s">
        <v>98</v>
      </c>
      <c r="B97" s="3">
        <v>-10611.8652349229</v>
      </c>
    </row>
    <row r="98" spans="1:2" x14ac:dyDescent="0.25">
      <c r="A98" s="4" t="s">
        <v>99</v>
      </c>
      <c r="B98" s="3">
        <v>-8544.4369953261194</v>
      </c>
    </row>
    <row r="99" spans="1:2" x14ac:dyDescent="0.25">
      <c r="A99" s="4" t="s">
        <v>100</v>
      </c>
      <c r="B99" s="3">
        <v>-8850.83252324772</v>
      </c>
    </row>
    <row r="100" spans="1:2" x14ac:dyDescent="0.25">
      <c r="A100" s="4" t="s">
        <v>101</v>
      </c>
      <c r="B100" s="3">
        <v>-10556.336001695299</v>
      </c>
    </row>
    <row r="101" spans="1:2" x14ac:dyDescent="0.25">
      <c r="A101" s="4" t="s">
        <v>102</v>
      </c>
      <c r="B101" s="3">
        <v>-7536.1093208941402</v>
      </c>
    </row>
    <row r="102" spans="1:2" x14ac:dyDescent="0.25">
      <c r="A102" s="4" t="s">
        <v>103</v>
      </c>
      <c r="B102" s="3">
        <v>-6675.0692204705001</v>
      </c>
    </row>
    <row r="103" spans="1:2" x14ac:dyDescent="0.25">
      <c r="A103" s="4"/>
      <c r="B103" s="3">
        <f>SUBTOTAL(109,UF_RJ_2DOSE_PRED_SARIMA__2[Column2])</f>
        <v>-571941.17364446388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7211-5ABC-45C8-A404-92FF0D9F3055}">
  <dimension ref="A1:K103"/>
  <sheetViews>
    <sheetView workbookViewId="0">
      <selection activeCell="F1" sqref="F1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f>6747815*2</f>
        <v>13495630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SUBTOTAL(109,[1]!Qtd_Vacinação_Mun_RiodeJaneiro[Column2])</f>
        <v>2949260</v>
      </c>
      <c r="K2" s="10" t="s">
        <v>121</v>
      </c>
    </row>
    <row r="3" spans="1:11" ht="15.75" thickTop="1" x14ac:dyDescent="0.25">
      <c r="A3" s="4" t="s">
        <v>4</v>
      </c>
      <c r="B3" s="3">
        <v>15725.6038514461</v>
      </c>
      <c r="E3" t="s">
        <v>107</v>
      </c>
      <c r="F3" s="8">
        <f>SUBTOTAL(109,MUN_RJ_GERAL_PRED_ARIMA[Column2])</f>
        <v>1661465.4247371207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16451.978556391099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16592.2432500752</v>
      </c>
      <c r="E5" t="s">
        <v>105</v>
      </c>
      <c r="F5" s="9">
        <f>F2+F3</f>
        <v>4610725.424737121</v>
      </c>
    </row>
    <row r="6" spans="1:11" x14ac:dyDescent="0.25">
      <c r="A6" s="4" t="s">
        <v>7</v>
      </c>
      <c r="B6" s="3">
        <v>16619.328698068301</v>
      </c>
      <c r="E6" t="s">
        <v>106</v>
      </c>
      <c r="F6" s="7">
        <f>F5/F1</f>
        <v>0.34164580866081251</v>
      </c>
    </row>
    <row r="7" spans="1:11" x14ac:dyDescent="0.25">
      <c r="A7" s="4" t="s">
        <v>8</v>
      </c>
      <c r="B7" s="3">
        <v>16624.558962889201</v>
      </c>
      <c r="I7" s="1"/>
    </row>
    <row r="8" spans="1:11" x14ac:dyDescent="0.25">
      <c r="A8" s="4" t="s">
        <v>9</v>
      </c>
      <c r="B8" s="3">
        <v>16625.568939541699</v>
      </c>
      <c r="E8" t="s">
        <v>109</v>
      </c>
      <c r="F8" s="5">
        <f>F1-F5</f>
        <v>8884904.5752628781</v>
      </c>
    </row>
    <row r="9" spans="1:11" x14ac:dyDescent="0.25">
      <c r="A9" s="4" t="s">
        <v>10</v>
      </c>
      <c r="B9" s="3">
        <v>16625.763968450101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16625.801628999001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16625.808901341101</v>
      </c>
      <c r="E11" t="s">
        <v>117</v>
      </c>
      <c r="F11" s="3">
        <f>((K3+K4)*F8)/F5</f>
        <v>16.315334025378736</v>
      </c>
    </row>
    <row r="12" spans="1:11" x14ac:dyDescent="0.25">
      <c r="A12" s="4" t="s">
        <v>13</v>
      </c>
      <c r="B12" s="3">
        <v>16625.810305647799</v>
      </c>
      <c r="E12" t="s">
        <v>112</v>
      </c>
      <c r="F12" s="1">
        <f>J4+((F10+F11)*30)</f>
        <v>44941.460020761362</v>
      </c>
    </row>
    <row r="13" spans="1:11" x14ac:dyDescent="0.25">
      <c r="A13" s="4" t="s">
        <v>14</v>
      </c>
      <c r="B13" s="3">
        <v>16625.810576822802</v>
      </c>
    </row>
    <row r="14" spans="1:11" x14ac:dyDescent="0.25">
      <c r="A14" s="4" t="s">
        <v>15</v>
      </c>
      <c r="B14" s="3">
        <v>16625.810629187301</v>
      </c>
    </row>
    <row r="15" spans="1:11" x14ac:dyDescent="0.25">
      <c r="A15" s="4" t="s">
        <v>16</v>
      </c>
      <c r="B15" s="3">
        <v>16625.810639299001</v>
      </c>
    </row>
    <row r="16" spans="1:11" x14ac:dyDescent="0.25">
      <c r="A16" s="4" t="s">
        <v>17</v>
      </c>
      <c r="B16" s="3">
        <v>16625.810641251599</v>
      </c>
    </row>
    <row r="17" spans="1:6" x14ac:dyDescent="0.25">
      <c r="A17" s="4" t="s">
        <v>18</v>
      </c>
      <c r="B17" s="3">
        <v>16625.810641628701</v>
      </c>
    </row>
    <row r="18" spans="1:6" x14ac:dyDescent="0.25">
      <c r="A18" s="4" t="s">
        <v>19</v>
      </c>
      <c r="B18" s="3">
        <v>16625.810641701501</v>
      </c>
    </row>
    <row r="19" spans="1:6" x14ac:dyDescent="0.25">
      <c r="A19" s="4" t="s">
        <v>20</v>
      </c>
      <c r="B19" s="3">
        <v>16625.810641715601</v>
      </c>
    </row>
    <row r="20" spans="1:6" x14ac:dyDescent="0.25">
      <c r="A20" s="4" t="s">
        <v>21</v>
      </c>
      <c r="B20" s="3">
        <v>16625.810641718301</v>
      </c>
    </row>
    <row r="21" spans="1:6" x14ac:dyDescent="0.25">
      <c r="A21" s="4" t="s">
        <v>22</v>
      </c>
      <c r="B21" s="3">
        <v>16625.810641718799</v>
      </c>
    </row>
    <row r="22" spans="1:6" x14ac:dyDescent="0.25">
      <c r="A22" s="4" t="s">
        <v>23</v>
      </c>
      <c r="B22" s="3">
        <v>16625.810641718901</v>
      </c>
    </row>
    <row r="23" spans="1:6" x14ac:dyDescent="0.25">
      <c r="A23" s="4" t="s">
        <v>24</v>
      </c>
      <c r="B23" s="3">
        <v>16625.810641718901</v>
      </c>
    </row>
    <row r="24" spans="1:6" x14ac:dyDescent="0.25">
      <c r="A24" s="4" t="s">
        <v>25</v>
      </c>
      <c r="B24" s="3">
        <v>16625.810641718901</v>
      </c>
    </row>
    <row r="25" spans="1:6" x14ac:dyDescent="0.25">
      <c r="A25" s="4" t="s">
        <v>26</v>
      </c>
      <c r="B25" s="3">
        <v>16625.810641718901</v>
      </c>
      <c r="F25" t="s">
        <v>115</v>
      </c>
    </row>
    <row r="26" spans="1:6" x14ac:dyDescent="0.25">
      <c r="A26" s="4" t="s">
        <v>27</v>
      </c>
      <c r="B26" s="3">
        <v>16625.810641718901</v>
      </c>
    </row>
    <row r="27" spans="1:6" x14ac:dyDescent="0.25">
      <c r="A27" s="4" t="s">
        <v>28</v>
      </c>
      <c r="B27" s="3">
        <v>16625.810641718901</v>
      </c>
    </row>
    <row r="28" spans="1:6" x14ac:dyDescent="0.25">
      <c r="A28" s="4" t="s">
        <v>29</v>
      </c>
      <c r="B28" s="3">
        <v>16625.810641718901</v>
      </c>
    </row>
    <row r="29" spans="1:6" x14ac:dyDescent="0.25">
      <c r="A29" s="4" t="s">
        <v>30</v>
      </c>
      <c r="B29" s="3">
        <v>16625.810641718901</v>
      </c>
    </row>
    <row r="30" spans="1:6" x14ac:dyDescent="0.25">
      <c r="A30" s="4" t="s">
        <v>31</v>
      </c>
      <c r="B30" s="3">
        <v>16625.810641718901</v>
      </c>
    </row>
    <row r="31" spans="1:6" x14ac:dyDescent="0.25">
      <c r="A31" s="4" t="s">
        <v>32</v>
      </c>
      <c r="B31" s="3">
        <v>16625.810641718901</v>
      </c>
    </row>
    <row r="32" spans="1:6" x14ac:dyDescent="0.25">
      <c r="A32" s="4" t="s">
        <v>33</v>
      </c>
      <c r="B32" s="3">
        <v>16625.810641718901</v>
      </c>
    </row>
    <row r="33" spans="1:2" x14ac:dyDescent="0.25">
      <c r="A33" s="4" t="s">
        <v>34</v>
      </c>
      <c r="B33" s="3">
        <v>16625.810641718901</v>
      </c>
    </row>
    <row r="34" spans="1:2" x14ac:dyDescent="0.25">
      <c r="A34" s="4" t="s">
        <v>35</v>
      </c>
      <c r="B34" s="3">
        <v>16625.810641718901</v>
      </c>
    </row>
    <row r="35" spans="1:2" x14ac:dyDescent="0.25">
      <c r="A35" s="4" t="s">
        <v>36</v>
      </c>
      <c r="B35" s="3">
        <v>16625.810641718901</v>
      </c>
    </row>
    <row r="36" spans="1:2" x14ac:dyDescent="0.25">
      <c r="A36" s="4" t="s">
        <v>37</v>
      </c>
      <c r="B36" s="3">
        <v>16625.810641718901</v>
      </c>
    </row>
    <row r="37" spans="1:2" x14ac:dyDescent="0.25">
      <c r="A37" s="4" t="s">
        <v>38</v>
      </c>
      <c r="B37" s="3">
        <v>16625.810641718901</v>
      </c>
    </row>
    <row r="38" spans="1:2" x14ac:dyDescent="0.25">
      <c r="A38" s="4" t="s">
        <v>39</v>
      </c>
      <c r="B38" s="3">
        <v>16625.810641718901</v>
      </c>
    </row>
    <row r="39" spans="1:2" x14ac:dyDescent="0.25">
      <c r="A39" s="4" t="s">
        <v>40</v>
      </c>
      <c r="B39" s="3">
        <v>16625.810641718901</v>
      </c>
    </row>
    <row r="40" spans="1:2" x14ac:dyDescent="0.25">
      <c r="A40" s="4" t="s">
        <v>41</v>
      </c>
      <c r="B40" s="3">
        <v>16625.810641718901</v>
      </c>
    </row>
    <row r="41" spans="1:2" x14ac:dyDescent="0.25">
      <c r="A41" s="4" t="s">
        <v>42</v>
      </c>
      <c r="B41" s="3">
        <v>16625.810641718901</v>
      </c>
    </row>
    <row r="42" spans="1:2" x14ac:dyDescent="0.25">
      <c r="A42" s="4" t="s">
        <v>43</v>
      </c>
      <c r="B42" s="3">
        <v>16625.810641718901</v>
      </c>
    </row>
    <row r="43" spans="1:2" x14ac:dyDescent="0.25">
      <c r="A43" s="4" t="s">
        <v>44</v>
      </c>
      <c r="B43" s="3">
        <v>16625.810641718901</v>
      </c>
    </row>
    <row r="44" spans="1:2" x14ac:dyDescent="0.25">
      <c r="A44" s="4" t="s">
        <v>45</v>
      </c>
      <c r="B44" s="3">
        <v>16625.810641718901</v>
      </c>
    </row>
    <row r="45" spans="1:2" x14ac:dyDescent="0.25">
      <c r="A45" s="4" t="s">
        <v>46</v>
      </c>
      <c r="B45" s="3">
        <v>16625.810641718901</v>
      </c>
    </row>
    <row r="46" spans="1:2" x14ac:dyDescent="0.25">
      <c r="A46" s="4" t="s">
        <v>47</v>
      </c>
      <c r="B46" s="3">
        <v>16625.810641718901</v>
      </c>
    </row>
    <row r="47" spans="1:2" x14ac:dyDescent="0.25">
      <c r="A47" s="4" t="s">
        <v>48</v>
      </c>
      <c r="B47" s="3">
        <v>16625.810641718901</v>
      </c>
    </row>
    <row r="48" spans="1:2" x14ac:dyDescent="0.25">
      <c r="A48" s="4" t="s">
        <v>49</v>
      </c>
      <c r="B48" s="3">
        <v>16625.810641718901</v>
      </c>
    </row>
    <row r="49" spans="1:2" x14ac:dyDescent="0.25">
      <c r="A49" s="4" t="s">
        <v>50</v>
      </c>
      <c r="B49" s="3">
        <v>16625.810641718901</v>
      </c>
    </row>
    <row r="50" spans="1:2" x14ac:dyDescent="0.25">
      <c r="A50" s="4" t="s">
        <v>51</v>
      </c>
      <c r="B50" s="3">
        <v>16625.810641718901</v>
      </c>
    </row>
    <row r="51" spans="1:2" x14ac:dyDescent="0.25">
      <c r="A51" s="4" t="s">
        <v>52</v>
      </c>
      <c r="B51" s="3">
        <v>16625.810641718901</v>
      </c>
    </row>
    <row r="52" spans="1:2" x14ac:dyDescent="0.25">
      <c r="A52" s="4" t="s">
        <v>53</v>
      </c>
      <c r="B52" s="3">
        <v>16625.810641718901</v>
      </c>
    </row>
    <row r="53" spans="1:2" x14ac:dyDescent="0.25">
      <c r="A53" s="4" t="s">
        <v>54</v>
      </c>
      <c r="B53" s="3">
        <v>16625.810641718901</v>
      </c>
    </row>
    <row r="54" spans="1:2" x14ac:dyDescent="0.25">
      <c r="A54" s="4" t="s">
        <v>55</v>
      </c>
      <c r="B54" s="3">
        <v>16625.810641718901</v>
      </c>
    </row>
    <row r="55" spans="1:2" x14ac:dyDescent="0.25">
      <c r="A55" s="4" t="s">
        <v>56</v>
      </c>
      <c r="B55" s="3">
        <v>16625.810641718901</v>
      </c>
    </row>
    <row r="56" spans="1:2" x14ac:dyDescent="0.25">
      <c r="A56" s="4" t="s">
        <v>57</v>
      </c>
      <c r="B56" s="3">
        <v>16625.810641718901</v>
      </c>
    </row>
    <row r="57" spans="1:2" x14ac:dyDescent="0.25">
      <c r="A57" s="4" t="s">
        <v>58</v>
      </c>
      <c r="B57" s="3">
        <v>16625.810641718901</v>
      </c>
    </row>
    <row r="58" spans="1:2" x14ac:dyDescent="0.25">
      <c r="A58" s="4" t="s">
        <v>59</v>
      </c>
      <c r="B58" s="3">
        <v>16625.810641718901</v>
      </c>
    </row>
    <row r="59" spans="1:2" x14ac:dyDescent="0.25">
      <c r="A59" s="4" t="s">
        <v>60</v>
      </c>
      <c r="B59" s="3">
        <v>16625.810641718901</v>
      </c>
    </row>
    <row r="60" spans="1:2" x14ac:dyDescent="0.25">
      <c r="A60" s="4" t="s">
        <v>61</v>
      </c>
      <c r="B60" s="3">
        <v>16625.810641718901</v>
      </c>
    </row>
    <row r="61" spans="1:2" x14ac:dyDescent="0.25">
      <c r="A61" s="4" t="s">
        <v>62</v>
      </c>
      <c r="B61" s="3">
        <v>16625.810641718901</v>
      </c>
    </row>
    <row r="62" spans="1:2" x14ac:dyDescent="0.25">
      <c r="A62" s="4" t="s">
        <v>63</v>
      </c>
      <c r="B62" s="3">
        <v>16625.810641718901</v>
      </c>
    </row>
    <row r="63" spans="1:2" x14ac:dyDescent="0.25">
      <c r="A63" s="4" t="s">
        <v>64</v>
      </c>
      <c r="B63" s="3">
        <v>16625.810641718901</v>
      </c>
    </row>
    <row r="64" spans="1:2" x14ac:dyDescent="0.25">
      <c r="A64" s="4" t="s">
        <v>65</v>
      </c>
      <c r="B64" s="3">
        <v>16625.810641718901</v>
      </c>
    </row>
    <row r="65" spans="1:2" x14ac:dyDescent="0.25">
      <c r="A65" s="4" t="s">
        <v>66</v>
      </c>
      <c r="B65" s="3">
        <v>16625.810641718901</v>
      </c>
    </row>
    <row r="66" spans="1:2" x14ac:dyDescent="0.25">
      <c r="A66" s="4" t="s">
        <v>67</v>
      </c>
      <c r="B66" s="3">
        <v>16625.810641718901</v>
      </c>
    </row>
    <row r="67" spans="1:2" x14ac:dyDescent="0.25">
      <c r="A67" s="4" t="s">
        <v>68</v>
      </c>
      <c r="B67" s="3">
        <v>16625.810641718901</v>
      </c>
    </row>
    <row r="68" spans="1:2" x14ac:dyDescent="0.25">
      <c r="A68" s="4" t="s">
        <v>69</v>
      </c>
      <c r="B68" s="3">
        <v>16625.810641718901</v>
      </c>
    </row>
    <row r="69" spans="1:2" x14ac:dyDescent="0.25">
      <c r="A69" s="4" t="s">
        <v>70</v>
      </c>
      <c r="B69" s="3">
        <v>16625.810641718901</v>
      </c>
    </row>
    <row r="70" spans="1:2" x14ac:dyDescent="0.25">
      <c r="A70" s="4" t="s">
        <v>71</v>
      </c>
      <c r="B70" s="3">
        <v>16625.810641718901</v>
      </c>
    </row>
    <row r="71" spans="1:2" x14ac:dyDescent="0.25">
      <c r="A71" s="4" t="s">
        <v>72</v>
      </c>
      <c r="B71" s="3">
        <v>16625.810641718901</v>
      </c>
    </row>
    <row r="72" spans="1:2" x14ac:dyDescent="0.25">
      <c r="A72" s="4" t="s">
        <v>73</v>
      </c>
      <c r="B72" s="3">
        <v>16625.810641718901</v>
      </c>
    </row>
    <row r="73" spans="1:2" x14ac:dyDescent="0.25">
      <c r="A73" s="4" t="s">
        <v>74</v>
      </c>
      <c r="B73" s="3">
        <v>16625.810641718901</v>
      </c>
    </row>
    <row r="74" spans="1:2" x14ac:dyDescent="0.25">
      <c r="A74" s="4" t="s">
        <v>75</v>
      </c>
      <c r="B74" s="3">
        <v>16625.810641718901</v>
      </c>
    </row>
    <row r="75" spans="1:2" x14ac:dyDescent="0.25">
      <c r="A75" s="4" t="s">
        <v>76</v>
      </c>
      <c r="B75" s="3">
        <v>16625.810641718901</v>
      </c>
    </row>
    <row r="76" spans="1:2" x14ac:dyDescent="0.25">
      <c r="A76" s="4" t="s">
        <v>77</v>
      </c>
      <c r="B76" s="3">
        <v>16625.810641718901</v>
      </c>
    </row>
    <row r="77" spans="1:2" x14ac:dyDescent="0.25">
      <c r="A77" s="4" t="s">
        <v>78</v>
      </c>
      <c r="B77" s="3">
        <v>16625.810641718901</v>
      </c>
    </row>
    <row r="78" spans="1:2" x14ac:dyDescent="0.25">
      <c r="A78" s="4" t="s">
        <v>79</v>
      </c>
      <c r="B78" s="3">
        <v>16625.810641718901</v>
      </c>
    </row>
    <row r="79" spans="1:2" x14ac:dyDescent="0.25">
      <c r="A79" s="4" t="s">
        <v>80</v>
      </c>
      <c r="B79" s="3">
        <v>16625.810641718901</v>
      </c>
    </row>
    <row r="80" spans="1:2" x14ac:dyDescent="0.25">
      <c r="A80" s="4" t="s">
        <v>81</v>
      </c>
      <c r="B80" s="3">
        <v>16625.810641718901</v>
      </c>
    </row>
    <row r="81" spans="1:2" x14ac:dyDescent="0.25">
      <c r="A81" s="4" t="s">
        <v>82</v>
      </c>
      <c r="B81" s="3">
        <v>16625.810641718901</v>
      </c>
    </row>
    <row r="82" spans="1:2" x14ac:dyDescent="0.25">
      <c r="A82" s="4" t="s">
        <v>83</v>
      </c>
      <c r="B82" s="3">
        <v>16625.810641718901</v>
      </c>
    </row>
    <row r="83" spans="1:2" x14ac:dyDescent="0.25">
      <c r="A83" s="4" t="s">
        <v>84</v>
      </c>
      <c r="B83" s="3">
        <v>16625.810641718901</v>
      </c>
    </row>
    <row r="84" spans="1:2" x14ac:dyDescent="0.25">
      <c r="A84" s="4" t="s">
        <v>85</v>
      </c>
      <c r="B84" s="3">
        <v>16625.810641718901</v>
      </c>
    </row>
    <row r="85" spans="1:2" x14ac:dyDescent="0.25">
      <c r="A85" s="4" t="s">
        <v>86</v>
      </c>
      <c r="B85" s="3">
        <v>16625.810641718901</v>
      </c>
    </row>
    <row r="86" spans="1:2" x14ac:dyDescent="0.25">
      <c r="A86" s="4" t="s">
        <v>87</v>
      </c>
      <c r="B86" s="3">
        <v>16625.810641718901</v>
      </c>
    </row>
    <row r="87" spans="1:2" x14ac:dyDescent="0.25">
      <c r="A87" s="4" t="s">
        <v>88</v>
      </c>
      <c r="B87" s="3">
        <v>16625.810641718901</v>
      </c>
    </row>
    <row r="88" spans="1:2" x14ac:dyDescent="0.25">
      <c r="A88" s="4" t="s">
        <v>89</v>
      </c>
      <c r="B88" s="3">
        <v>16625.810641718901</v>
      </c>
    </row>
    <row r="89" spans="1:2" x14ac:dyDescent="0.25">
      <c r="A89" s="4" t="s">
        <v>90</v>
      </c>
      <c r="B89" s="3">
        <v>16625.810641718901</v>
      </c>
    </row>
    <row r="90" spans="1:2" x14ac:dyDescent="0.25">
      <c r="A90" s="4" t="s">
        <v>91</v>
      </c>
      <c r="B90" s="3">
        <v>16625.810641718901</v>
      </c>
    </row>
    <row r="91" spans="1:2" x14ac:dyDescent="0.25">
      <c r="A91" s="4" t="s">
        <v>92</v>
      </c>
      <c r="B91" s="3">
        <v>16625.810641718901</v>
      </c>
    </row>
    <row r="92" spans="1:2" x14ac:dyDescent="0.25">
      <c r="A92" s="4" t="s">
        <v>93</v>
      </c>
      <c r="B92" s="3">
        <v>16625.810641718901</v>
      </c>
    </row>
    <row r="93" spans="1:2" x14ac:dyDescent="0.25">
      <c r="A93" s="4" t="s">
        <v>94</v>
      </c>
      <c r="B93" s="3">
        <v>16625.810641718901</v>
      </c>
    </row>
    <row r="94" spans="1:2" x14ac:dyDescent="0.25">
      <c r="A94" s="4" t="s">
        <v>95</v>
      </c>
      <c r="B94" s="3">
        <v>16625.810641718901</v>
      </c>
    </row>
    <row r="95" spans="1:2" x14ac:dyDescent="0.25">
      <c r="A95" s="4" t="s">
        <v>96</v>
      </c>
      <c r="B95" s="3">
        <v>16625.810641718901</v>
      </c>
    </row>
    <row r="96" spans="1:2" x14ac:dyDescent="0.25">
      <c r="A96" s="4" t="s">
        <v>97</v>
      </c>
      <c r="B96" s="3">
        <v>16625.810641718901</v>
      </c>
    </row>
    <row r="97" spans="1:2" x14ac:dyDescent="0.25">
      <c r="A97" s="4" t="s">
        <v>98</v>
      </c>
      <c r="B97" s="3">
        <v>16625.810641718901</v>
      </c>
    </row>
    <row r="98" spans="1:2" x14ac:dyDescent="0.25">
      <c r="A98" s="4" t="s">
        <v>99</v>
      </c>
      <c r="B98" s="3">
        <v>16625.810641718901</v>
      </c>
    </row>
    <row r="99" spans="1:2" x14ac:dyDescent="0.25">
      <c r="A99" s="4" t="s">
        <v>100</v>
      </c>
      <c r="B99" s="3">
        <v>16625.810641718901</v>
      </c>
    </row>
    <row r="100" spans="1:2" x14ac:dyDescent="0.25">
      <c r="A100" s="4" t="s">
        <v>101</v>
      </c>
      <c r="B100" s="3">
        <v>16625.810641718901</v>
      </c>
    </row>
    <row r="101" spans="1:2" x14ac:dyDescent="0.25">
      <c r="A101" s="4" t="s">
        <v>102</v>
      </c>
      <c r="B101" s="3">
        <v>16625.810641718901</v>
      </c>
    </row>
    <row r="102" spans="1:2" x14ac:dyDescent="0.25">
      <c r="A102" s="4" t="s">
        <v>103</v>
      </c>
      <c r="B102" s="3">
        <v>16625.810641718901</v>
      </c>
    </row>
    <row r="103" spans="1:2" x14ac:dyDescent="0.25">
      <c r="A103" s="4"/>
      <c r="B103" s="3">
        <f>SUBTOTAL(109,MUN_RJ_GERAL_PRED_ARIMA[Column2])</f>
        <v>1661465.4247371207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D7CE-0D2E-4580-ACF3-915C0923A439}">
  <dimension ref="A1:K103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f>6747815*2</f>
        <v>13495630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SUBTOTAL(109,[1]!Qtd_Vacinação_Mun_RiodeJaneiro[Column2])</f>
        <v>2949260</v>
      </c>
      <c r="K2" s="10" t="s">
        <v>121</v>
      </c>
    </row>
    <row r="3" spans="1:11" ht="15.75" thickTop="1" x14ac:dyDescent="0.25">
      <c r="A3" s="4" t="s">
        <v>4</v>
      </c>
      <c r="B3" s="3">
        <v>14516.864479435</v>
      </c>
      <c r="E3" t="s">
        <v>107</v>
      </c>
      <c r="F3" s="8">
        <f>SUBTOTAL(109,MUN_RJ_GERAL_PRED_SARIMA[Column2])</f>
        <v>1491376.0040817761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17008.307930541501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17004.2852516862</v>
      </c>
      <c r="E5" t="s">
        <v>105</v>
      </c>
      <c r="F5" s="9">
        <f>F2+F3</f>
        <v>4440636.0040817764</v>
      </c>
    </row>
    <row r="6" spans="1:11" x14ac:dyDescent="0.25">
      <c r="A6" s="4" t="s">
        <v>7</v>
      </c>
      <c r="B6" s="3">
        <v>14685.311084201699</v>
      </c>
      <c r="E6" t="s">
        <v>106</v>
      </c>
      <c r="F6" s="7">
        <f>F5/F1</f>
        <v>0.32904251258235268</v>
      </c>
    </row>
    <row r="7" spans="1:11" x14ac:dyDescent="0.25">
      <c r="A7" s="4" t="s">
        <v>8</v>
      </c>
      <c r="B7" s="3">
        <v>16415.587679349701</v>
      </c>
      <c r="I7" s="1"/>
    </row>
    <row r="8" spans="1:11" x14ac:dyDescent="0.25">
      <c r="A8" s="4" t="s">
        <v>9</v>
      </c>
      <c r="B8" s="3">
        <v>16988.087018989099</v>
      </c>
      <c r="E8" t="s">
        <v>109</v>
      </c>
      <c r="F8" s="5">
        <f>F1-F5</f>
        <v>9054993.9959182236</v>
      </c>
    </row>
    <row r="9" spans="1:11" x14ac:dyDescent="0.25">
      <c r="A9" s="4" t="s">
        <v>10</v>
      </c>
      <c r="B9" s="3">
        <v>19225.178621744399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11329.2630358069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14356.164527684999</v>
      </c>
      <c r="E11" t="s">
        <v>117</v>
      </c>
      <c r="F11" s="3">
        <f>((K3+K4)*F8)/F5</f>
        <v>17.264557545729389</v>
      </c>
    </row>
    <row r="12" spans="1:11" x14ac:dyDescent="0.25">
      <c r="A12" s="4" t="s">
        <v>13</v>
      </c>
      <c r="B12" s="3">
        <v>14297.7733549075</v>
      </c>
      <c r="E12" t="s">
        <v>112</v>
      </c>
      <c r="F12" s="1">
        <f>J4+((F10+F11)*30)</f>
        <v>44969.936726371881</v>
      </c>
    </row>
    <row r="13" spans="1:11" x14ac:dyDescent="0.25">
      <c r="A13" s="4" t="s">
        <v>14</v>
      </c>
      <c r="B13" s="3">
        <v>13046.1004666791</v>
      </c>
    </row>
    <row r="14" spans="1:11" x14ac:dyDescent="0.25">
      <c r="A14" s="4" t="s">
        <v>15</v>
      </c>
      <c r="B14" s="3">
        <v>16867.933220139101</v>
      </c>
    </row>
    <row r="15" spans="1:11" x14ac:dyDescent="0.25">
      <c r="A15" s="4" t="s">
        <v>16</v>
      </c>
      <c r="B15" s="3">
        <v>15148.83094763</v>
      </c>
    </row>
    <row r="16" spans="1:11" x14ac:dyDescent="0.25">
      <c r="A16" s="4" t="s">
        <v>17</v>
      </c>
      <c r="B16" s="3">
        <v>16959.462451387401</v>
      </c>
    </row>
    <row r="17" spans="1:6" x14ac:dyDescent="0.25">
      <c r="A17" s="4" t="s">
        <v>18</v>
      </c>
      <c r="B17" s="3">
        <v>16846.9405882998</v>
      </c>
    </row>
    <row r="18" spans="1:6" x14ac:dyDescent="0.25">
      <c r="A18" s="4" t="s">
        <v>19</v>
      </c>
      <c r="B18" s="3">
        <v>14510.6751952061</v>
      </c>
    </row>
    <row r="19" spans="1:6" x14ac:dyDescent="0.25">
      <c r="A19" s="4" t="s">
        <v>20</v>
      </c>
      <c r="B19" s="3">
        <v>16238.196133846801</v>
      </c>
    </row>
    <row r="20" spans="1:6" x14ac:dyDescent="0.25">
      <c r="A20" s="4" t="s">
        <v>21</v>
      </c>
      <c r="B20" s="3">
        <v>16810.256311858298</v>
      </c>
    </row>
    <row r="21" spans="1:6" x14ac:dyDescent="0.25">
      <c r="A21" s="4" t="s">
        <v>22</v>
      </c>
      <c r="B21" s="3">
        <v>19047.2779265963</v>
      </c>
    </row>
    <row r="22" spans="1:6" x14ac:dyDescent="0.25">
      <c r="A22" s="4" t="s">
        <v>23</v>
      </c>
      <c r="B22" s="3">
        <v>11151.3511868551</v>
      </c>
    </row>
    <row r="23" spans="1:6" x14ac:dyDescent="0.25">
      <c r="A23" s="4" t="s">
        <v>24</v>
      </c>
      <c r="B23" s="3">
        <v>14178.2509011813</v>
      </c>
    </row>
    <row r="24" spans="1:6" x14ac:dyDescent="0.25">
      <c r="A24" s="4" t="s">
        <v>25</v>
      </c>
      <c r="B24" s="3">
        <v>14119.859445120101</v>
      </c>
    </row>
    <row r="25" spans="1:6" x14ac:dyDescent="0.25">
      <c r="A25" s="4" t="s">
        <v>26</v>
      </c>
      <c r="B25" s="3">
        <v>12868.1865117455</v>
      </c>
      <c r="F25" t="s">
        <v>115</v>
      </c>
    </row>
    <row r="26" spans="1:6" x14ac:dyDescent="0.25">
      <c r="A26" s="4" t="s">
        <v>27</v>
      </c>
      <c r="B26" s="3">
        <v>16690.0192580107</v>
      </c>
    </row>
    <row r="27" spans="1:6" x14ac:dyDescent="0.25">
      <c r="A27" s="4" t="s">
        <v>28</v>
      </c>
      <c r="B27" s="3">
        <v>14970.916984354901</v>
      </c>
    </row>
    <row r="28" spans="1:6" x14ac:dyDescent="0.25">
      <c r="A28" s="4" t="s">
        <v>29</v>
      </c>
      <c r="B28" s="3">
        <v>16781.548487929598</v>
      </c>
    </row>
    <row r="29" spans="1:6" x14ac:dyDescent="0.25">
      <c r="A29" s="4" t="s">
        <v>30</v>
      </c>
      <c r="B29" s="3">
        <v>16669.026624812901</v>
      </c>
    </row>
    <row r="30" spans="1:6" x14ac:dyDescent="0.25">
      <c r="A30" s="4" t="s">
        <v>31</v>
      </c>
      <c r="B30" s="3">
        <v>14332.761231714599</v>
      </c>
    </row>
    <row r="31" spans="1:6" x14ac:dyDescent="0.25">
      <c r="A31" s="4" t="s">
        <v>32</v>
      </c>
      <c r="B31" s="3">
        <v>16060.2821703545</v>
      </c>
    </row>
    <row r="32" spans="1:6" x14ac:dyDescent="0.25">
      <c r="A32" s="4" t="s">
        <v>33</v>
      </c>
      <c r="B32" s="3">
        <v>16632.342348365899</v>
      </c>
    </row>
    <row r="33" spans="1:2" x14ac:dyDescent="0.25">
      <c r="A33" s="4" t="s">
        <v>34</v>
      </c>
      <c r="B33" s="3">
        <v>18869.3639631039</v>
      </c>
    </row>
    <row r="34" spans="1:2" x14ac:dyDescent="0.25">
      <c r="A34" s="4" t="s">
        <v>35</v>
      </c>
      <c r="B34" s="3">
        <v>10973.4372233627</v>
      </c>
    </row>
    <row r="35" spans="1:2" x14ac:dyDescent="0.25">
      <c r="A35" s="4" t="s">
        <v>36</v>
      </c>
      <c r="B35" s="3">
        <v>14000.3369376889</v>
      </c>
    </row>
    <row r="36" spans="1:2" x14ac:dyDescent="0.25">
      <c r="A36" s="4" t="s">
        <v>37</v>
      </c>
      <c r="B36" s="3">
        <v>13941.945481627599</v>
      </c>
    </row>
    <row r="37" spans="1:2" x14ac:dyDescent="0.25">
      <c r="A37" s="4" t="s">
        <v>38</v>
      </c>
      <c r="B37" s="3">
        <v>12690.272548253</v>
      </c>
    </row>
    <row r="38" spans="1:2" x14ac:dyDescent="0.25">
      <c r="A38" s="4" t="s">
        <v>39</v>
      </c>
      <c r="B38" s="3">
        <v>16512.1052945183</v>
      </c>
    </row>
    <row r="39" spans="1:2" x14ac:dyDescent="0.25">
      <c r="A39" s="4" t="s">
        <v>40</v>
      </c>
      <c r="B39" s="3">
        <v>14793.003020862499</v>
      </c>
    </row>
    <row r="40" spans="1:2" x14ac:dyDescent="0.25">
      <c r="A40" s="4" t="s">
        <v>41</v>
      </c>
      <c r="B40" s="3">
        <v>16603.634524437199</v>
      </c>
    </row>
    <row r="41" spans="1:2" x14ac:dyDescent="0.25">
      <c r="A41" s="4" t="s">
        <v>42</v>
      </c>
      <c r="B41" s="3">
        <v>16491.112661320502</v>
      </c>
    </row>
    <row r="42" spans="1:2" x14ac:dyDescent="0.25">
      <c r="A42" s="4" t="s">
        <v>43</v>
      </c>
      <c r="B42" s="3">
        <v>14154.8472682221</v>
      </c>
    </row>
    <row r="43" spans="1:2" x14ac:dyDescent="0.25">
      <c r="A43" s="4" t="s">
        <v>44</v>
      </c>
      <c r="B43" s="3">
        <v>15882.368206862</v>
      </c>
    </row>
    <row r="44" spans="1:2" x14ac:dyDescent="0.25">
      <c r="A44" s="4" t="s">
        <v>45</v>
      </c>
      <c r="B44" s="3">
        <v>16454.428384873401</v>
      </c>
    </row>
    <row r="45" spans="1:2" x14ac:dyDescent="0.25">
      <c r="A45" s="4" t="s">
        <v>46</v>
      </c>
      <c r="B45" s="3">
        <v>18691.449999611399</v>
      </c>
    </row>
    <row r="46" spans="1:2" x14ac:dyDescent="0.25">
      <c r="A46" s="4" t="s">
        <v>47</v>
      </c>
      <c r="B46" s="3">
        <v>10795.5232598702</v>
      </c>
    </row>
    <row r="47" spans="1:2" x14ac:dyDescent="0.25">
      <c r="A47" s="4" t="s">
        <v>48</v>
      </c>
      <c r="B47" s="3">
        <v>13822.422974196401</v>
      </c>
    </row>
    <row r="48" spans="1:2" x14ac:dyDescent="0.25">
      <c r="A48" s="4" t="s">
        <v>49</v>
      </c>
      <c r="B48" s="3">
        <v>13764.0315181352</v>
      </c>
    </row>
    <row r="49" spans="1:2" x14ac:dyDescent="0.25">
      <c r="A49" s="4" t="s">
        <v>50</v>
      </c>
      <c r="B49" s="3">
        <v>12512.358584760599</v>
      </c>
    </row>
    <row r="50" spans="1:2" x14ac:dyDescent="0.25">
      <c r="A50" s="4" t="s">
        <v>51</v>
      </c>
      <c r="B50" s="3">
        <v>16334.191331025801</v>
      </c>
    </row>
    <row r="51" spans="1:2" x14ac:dyDescent="0.25">
      <c r="A51" s="4" t="s">
        <v>52</v>
      </c>
      <c r="B51" s="3">
        <v>14615.08905737</v>
      </c>
    </row>
    <row r="52" spans="1:2" x14ac:dyDescent="0.25">
      <c r="A52" s="4" t="s">
        <v>53</v>
      </c>
      <c r="B52" s="3">
        <v>16425.720560944701</v>
      </c>
    </row>
    <row r="53" spans="1:2" x14ac:dyDescent="0.25">
      <c r="A53" s="4" t="s">
        <v>54</v>
      </c>
      <c r="B53" s="3">
        <v>16313.198697828</v>
      </c>
    </row>
    <row r="54" spans="1:2" x14ac:dyDescent="0.25">
      <c r="A54" s="4" t="s">
        <v>55</v>
      </c>
      <c r="B54" s="3">
        <v>13976.9333047297</v>
      </c>
    </row>
    <row r="55" spans="1:2" x14ac:dyDescent="0.25">
      <c r="A55" s="4" t="s">
        <v>56</v>
      </c>
      <c r="B55" s="3">
        <v>15704.454243369601</v>
      </c>
    </row>
    <row r="56" spans="1:2" x14ac:dyDescent="0.25">
      <c r="A56" s="4" t="s">
        <v>57</v>
      </c>
      <c r="B56" s="3">
        <v>16276.514421381</v>
      </c>
    </row>
    <row r="57" spans="1:2" x14ac:dyDescent="0.25">
      <c r="A57" s="4" t="s">
        <v>58</v>
      </c>
      <c r="B57" s="3">
        <v>18513.536036119</v>
      </c>
    </row>
    <row r="58" spans="1:2" x14ac:dyDescent="0.25">
      <c r="A58" s="4" t="s">
        <v>59</v>
      </c>
      <c r="B58" s="3">
        <v>10617.609296377799</v>
      </c>
    </row>
    <row r="59" spans="1:2" x14ac:dyDescent="0.25">
      <c r="A59" s="4" t="s">
        <v>60</v>
      </c>
      <c r="B59" s="3">
        <v>13644.509010704</v>
      </c>
    </row>
    <row r="60" spans="1:2" x14ac:dyDescent="0.25">
      <c r="A60" s="4" t="s">
        <v>61</v>
      </c>
      <c r="B60" s="3">
        <v>13586.1175546427</v>
      </c>
    </row>
    <row r="61" spans="1:2" x14ac:dyDescent="0.25">
      <c r="A61" s="4" t="s">
        <v>62</v>
      </c>
      <c r="B61" s="3">
        <v>12334.4446212681</v>
      </c>
    </row>
    <row r="62" spans="1:2" x14ac:dyDescent="0.25">
      <c r="A62" s="4" t="s">
        <v>63</v>
      </c>
      <c r="B62" s="3">
        <v>16156.277367533399</v>
      </c>
    </row>
    <row r="63" spans="1:2" x14ac:dyDescent="0.25">
      <c r="A63" s="4" t="s">
        <v>64</v>
      </c>
      <c r="B63" s="3">
        <v>14437.1750938776</v>
      </c>
    </row>
    <row r="64" spans="1:2" x14ac:dyDescent="0.25">
      <c r="A64" s="4" t="s">
        <v>65</v>
      </c>
      <c r="B64" s="3">
        <v>16247.8065974523</v>
      </c>
    </row>
    <row r="65" spans="1:2" x14ac:dyDescent="0.25">
      <c r="A65" s="4" t="s">
        <v>66</v>
      </c>
      <c r="B65" s="3">
        <v>16135.284734335601</v>
      </c>
    </row>
    <row r="66" spans="1:2" x14ac:dyDescent="0.25">
      <c r="A66" s="4" t="s">
        <v>67</v>
      </c>
      <c r="B66" s="3">
        <v>13799.019341237199</v>
      </c>
    </row>
    <row r="67" spans="1:2" x14ac:dyDescent="0.25">
      <c r="A67" s="4" t="s">
        <v>68</v>
      </c>
      <c r="B67" s="3">
        <v>15526.540279877099</v>
      </c>
    </row>
    <row r="68" spans="1:2" x14ac:dyDescent="0.25">
      <c r="A68" s="4" t="s">
        <v>69</v>
      </c>
      <c r="B68" s="3">
        <v>16098.6004578885</v>
      </c>
    </row>
    <row r="69" spans="1:2" x14ac:dyDescent="0.25">
      <c r="A69" s="4" t="s">
        <v>70</v>
      </c>
      <c r="B69" s="3">
        <v>18335.622072626498</v>
      </c>
    </row>
    <row r="70" spans="1:2" x14ac:dyDescent="0.25">
      <c r="A70" s="4" t="s">
        <v>71</v>
      </c>
      <c r="B70" s="3">
        <v>10439.6953328854</v>
      </c>
    </row>
    <row r="71" spans="1:2" x14ac:dyDescent="0.25">
      <c r="A71" s="4" t="s">
        <v>72</v>
      </c>
      <c r="B71" s="3">
        <v>13466.5950472115</v>
      </c>
    </row>
    <row r="72" spans="1:2" x14ac:dyDescent="0.25">
      <c r="A72" s="4" t="s">
        <v>73</v>
      </c>
      <c r="B72" s="3">
        <v>13408.203591150301</v>
      </c>
    </row>
    <row r="73" spans="1:2" x14ac:dyDescent="0.25">
      <c r="A73" s="4" t="s">
        <v>74</v>
      </c>
      <c r="B73" s="3">
        <v>12156.5306577757</v>
      </c>
    </row>
    <row r="74" spans="1:2" x14ac:dyDescent="0.25">
      <c r="A74" s="4" t="s">
        <v>75</v>
      </c>
      <c r="B74" s="3">
        <v>15978.3634040409</v>
      </c>
    </row>
    <row r="75" spans="1:2" x14ac:dyDescent="0.25">
      <c r="A75" s="4" t="s">
        <v>76</v>
      </c>
      <c r="B75" s="3">
        <v>14259.261130385101</v>
      </c>
    </row>
    <row r="76" spans="1:2" x14ac:dyDescent="0.25">
      <c r="A76" s="4" t="s">
        <v>77</v>
      </c>
      <c r="B76" s="3">
        <v>16069.8926339598</v>
      </c>
    </row>
    <row r="77" spans="1:2" x14ac:dyDescent="0.25">
      <c r="A77" s="4" t="s">
        <v>78</v>
      </c>
      <c r="B77" s="3">
        <v>15957.370770843199</v>
      </c>
    </row>
    <row r="78" spans="1:2" x14ac:dyDescent="0.25">
      <c r="A78" s="4" t="s">
        <v>79</v>
      </c>
      <c r="B78" s="3">
        <v>13621.1053777448</v>
      </c>
    </row>
    <row r="79" spans="1:2" x14ac:dyDescent="0.25">
      <c r="A79" s="4" t="s">
        <v>80</v>
      </c>
      <c r="B79" s="3">
        <v>15348.6263163847</v>
      </c>
    </row>
    <row r="80" spans="1:2" x14ac:dyDescent="0.25">
      <c r="A80" s="4" t="s">
        <v>81</v>
      </c>
      <c r="B80" s="3">
        <v>15920.686494396101</v>
      </c>
    </row>
    <row r="81" spans="1:2" x14ac:dyDescent="0.25">
      <c r="A81" s="4" t="s">
        <v>82</v>
      </c>
      <c r="B81" s="3">
        <v>18157.708109134099</v>
      </c>
    </row>
    <row r="82" spans="1:2" x14ac:dyDescent="0.25">
      <c r="A82" s="4" t="s">
        <v>83</v>
      </c>
      <c r="B82" s="3">
        <v>10261.7813693929</v>
      </c>
    </row>
    <row r="83" spans="1:2" x14ac:dyDescent="0.25">
      <c r="A83" s="4" t="s">
        <v>84</v>
      </c>
      <c r="B83" s="3">
        <v>13288.681083719101</v>
      </c>
    </row>
    <row r="84" spans="1:2" x14ac:dyDescent="0.25">
      <c r="A84" s="4" t="s">
        <v>85</v>
      </c>
      <c r="B84" s="3">
        <v>13230.289627657899</v>
      </c>
    </row>
    <row r="85" spans="1:2" x14ac:dyDescent="0.25">
      <c r="A85" s="4" t="s">
        <v>86</v>
      </c>
      <c r="B85" s="3">
        <v>11978.616694283301</v>
      </c>
    </row>
    <row r="86" spans="1:2" x14ac:dyDescent="0.25">
      <c r="A86" s="4" t="s">
        <v>87</v>
      </c>
      <c r="B86" s="3">
        <v>15800.4494405485</v>
      </c>
    </row>
    <row r="87" spans="1:2" x14ac:dyDescent="0.25">
      <c r="A87" s="4" t="s">
        <v>88</v>
      </c>
      <c r="B87" s="3">
        <v>14081.3471668927</v>
      </c>
    </row>
    <row r="88" spans="1:2" x14ac:dyDescent="0.25">
      <c r="A88" s="4" t="s">
        <v>89</v>
      </c>
      <c r="B88" s="3">
        <v>15891.978670467401</v>
      </c>
    </row>
    <row r="89" spans="1:2" x14ac:dyDescent="0.25">
      <c r="A89" s="4" t="s">
        <v>90</v>
      </c>
      <c r="B89" s="3">
        <v>15779.4568073507</v>
      </c>
    </row>
    <row r="90" spans="1:2" x14ac:dyDescent="0.25">
      <c r="A90" s="4" t="s">
        <v>91</v>
      </c>
      <c r="B90" s="3">
        <v>13443.1914142524</v>
      </c>
    </row>
    <row r="91" spans="1:2" x14ac:dyDescent="0.25">
      <c r="A91" s="4" t="s">
        <v>92</v>
      </c>
      <c r="B91" s="3">
        <v>15170.7123528923</v>
      </c>
    </row>
    <row r="92" spans="1:2" x14ac:dyDescent="0.25">
      <c r="A92" s="4" t="s">
        <v>93</v>
      </c>
      <c r="B92" s="3">
        <v>15742.7725309037</v>
      </c>
    </row>
    <row r="93" spans="1:2" x14ac:dyDescent="0.25">
      <c r="A93" s="4" t="s">
        <v>94</v>
      </c>
      <c r="B93" s="3">
        <v>17979.794145641699</v>
      </c>
    </row>
    <row r="94" spans="1:2" x14ac:dyDescent="0.25">
      <c r="A94" s="4" t="s">
        <v>95</v>
      </c>
      <c r="B94" s="3">
        <v>10083.867405900501</v>
      </c>
    </row>
    <row r="95" spans="1:2" x14ac:dyDescent="0.25">
      <c r="A95" s="4" t="s">
        <v>96</v>
      </c>
      <c r="B95" s="3">
        <v>13110.767120226599</v>
      </c>
    </row>
    <row r="96" spans="1:2" x14ac:dyDescent="0.25">
      <c r="A96" s="4" t="s">
        <v>97</v>
      </c>
      <c r="B96" s="3">
        <v>13052.3756641654</v>
      </c>
    </row>
    <row r="97" spans="1:2" x14ac:dyDescent="0.25">
      <c r="A97" s="4" t="s">
        <v>98</v>
      </c>
      <c r="B97" s="3">
        <v>11800.702730790799</v>
      </c>
    </row>
    <row r="98" spans="1:2" x14ac:dyDescent="0.25">
      <c r="A98" s="4" t="s">
        <v>99</v>
      </c>
      <c r="B98" s="3">
        <v>15622.535477056001</v>
      </c>
    </row>
    <row r="99" spans="1:2" x14ac:dyDescent="0.25">
      <c r="A99" s="4" t="s">
        <v>100</v>
      </c>
      <c r="B99" s="3">
        <v>13903.4332034002</v>
      </c>
    </row>
    <row r="100" spans="1:2" x14ac:dyDescent="0.25">
      <c r="A100" s="4" t="s">
        <v>101</v>
      </c>
      <c r="B100" s="3">
        <v>15714.064706974899</v>
      </c>
    </row>
    <row r="101" spans="1:2" x14ac:dyDescent="0.25">
      <c r="A101" s="4" t="s">
        <v>102</v>
      </c>
      <c r="B101" s="3">
        <v>15601.5428438583</v>
      </c>
    </row>
    <row r="102" spans="1:2" x14ac:dyDescent="0.25">
      <c r="A102" s="4" t="s">
        <v>103</v>
      </c>
      <c r="B102" s="3">
        <v>13265.277450759901</v>
      </c>
    </row>
    <row r="103" spans="1:2" x14ac:dyDescent="0.25">
      <c r="A103" s="4"/>
      <c r="B103" s="3">
        <f>SUBTOTAL(109,MUN_RJ_GERAL_PRED_SARIMA[Column2])</f>
        <v>1491376.0040817761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CCE5-069C-4869-8275-8B7D8E8D9964}">
  <dimension ref="A1:K103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v>6747815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v>907684</v>
      </c>
      <c r="K2" s="10" t="s">
        <v>121</v>
      </c>
    </row>
    <row r="3" spans="1:11" ht="15.75" thickTop="1" x14ac:dyDescent="0.25">
      <c r="A3" s="4" t="s">
        <v>4</v>
      </c>
      <c r="B3" s="3">
        <v>1890.1922075124701</v>
      </c>
      <c r="E3" t="s">
        <v>107</v>
      </c>
      <c r="F3" s="8">
        <f>SUBTOTAL(109,MUN_RJ_2DOSE_PRED_ARIMA[Column2])</f>
        <v>306453.55290910968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2572.0158615241398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2864.9126467839501</v>
      </c>
      <c r="E5" t="s">
        <v>105</v>
      </c>
      <c r="F5" s="9">
        <f>F2+F3</f>
        <v>1214137.5529091097</v>
      </c>
    </row>
    <row r="6" spans="1:11" x14ac:dyDescent="0.25">
      <c r="A6" s="4" t="s">
        <v>7</v>
      </c>
      <c r="B6" s="3">
        <v>2990.7348096126798</v>
      </c>
      <c r="E6" t="s">
        <v>106</v>
      </c>
      <c r="F6" s="7">
        <f>F5/F1</f>
        <v>0.17993047422152353</v>
      </c>
    </row>
    <row r="7" spans="1:11" x14ac:dyDescent="0.25">
      <c r="A7" s="4" t="s">
        <v>8</v>
      </c>
      <c r="B7" s="3">
        <v>3044.78530608657</v>
      </c>
      <c r="I7" s="1"/>
    </row>
    <row r="8" spans="1:11" x14ac:dyDescent="0.25">
      <c r="A8" s="4" t="s">
        <v>9</v>
      </c>
      <c r="B8" s="3">
        <v>3068.00423750051</v>
      </c>
      <c r="E8" t="s">
        <v>109</v>
      </c>
      <c r="F8" s="5">
        <f>F1-F5</f>
        <v>5533677.4470908903</v>
      </c>
    </row>
    <row r="9" spans="1:11" x14ac:dyDescent="0.25">
      <c r="A9" s="4" t="s">
        <v>10</v>
      </c>
      <c r="B9" s="3">
        <v>3077.9785913210198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3082.26335931328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3084.1040035372398</v>
      </c>
      <c r="E11" t="s">
        <v>117</v>
      </c>
      <c r="F11" s="2">
        <f>((K3+K4)*F8)/F5</f>
        <v>38.588545649635186</v>
      </c>
    </row>
    <row r="12" spans="1:11" x14ac:dyDescent="0.25">
      <c r="A12" s="4" t="s">
        <v>13</v>
      </c>
      <c r="B12" s="3">
        <v>3084.89470472931</v>
      </c>
      <c r="E12" t="s">
        <v>112</v>
      </c>
      <c r="F12" s="1">
        <f>J4+((F10+F11)*30)</f>
        <v>45609.656369489057</v>
      </c>
    </row>
    <row r="13" spans="1:11" x14ac:dyDescent="0.25">
      <c r="A13" s="4" t="s">
        <v>14</v>
      </c>
      <c r="B13" s="3">
        <v>3085.2343729644799</v>
      </c>
    </row>
    <row r="14" spans="1:11" x14ac:dyDescent="0.25">
      <c r="A14" s="4" t="s">
        <v>15</v>
      </c>
      <c r="B14" s="3">
        <v>3085.3802871367898</v>
      </c>
    </row>
    <row r="15" spans="1:11" x14ac:dyDescent="0.25">
      <c r="A15" s="4" t="s">
        <v>16</v>
      </c>
      <c r="B15" s="3">
        <v>3085.4429687286402</v>
      </c>
    </row>
    <row r="16" spans="1:11" x14ac:dyDescent="0.25">
      <c r="A16" s="4" t="s">
        <v>17</v>
      </c>
      <c r="B16" s="3">
        <v>3085.4698953930902</v>
      </c>
    </row>
    <row r="17" spans="1:11" x14ac:dyDescent="0.25">
      <c r="A17" s="4" t="s">
        <v>18</v>
      </c>
      <c r="B17" s="3">
        <v>3085.48146250933</v>
      </c>
    </row>
    <row r="18" spans="1:11" x14ac:dyDescent="0.25">
      <c r="A18" s="4" t="s">
        <v>19</v>
      </c>
      <c r="B18" s="3">
        <v>3085.48643149381</v>
      </c>
    </row>
    <row r="19" spans="1:11" x14ac:dyDescent="0.25">
      <c r="A19" s="4" t="s">
        <v>20</v>
      </c>
      <c r="B19" s="3">
        <v>3085.4885660627301</v>
      </c>
      <c r="E19" t="s">
        <v>121</v>
      </c>
    </row>
    <row r="20" spans="1:11" x14ac:dyDescent="0.25">
      <c r="A20" s="4" t="s">
        <v>21</v>
      </c>
      <c r="B20" s="3">
        <v>3085.4894830276598</v>
      </c>
    </row>
    <row r="21" spans="1:11" x14ac:dyDescent="0.25">
      <c r="A21" s="4" t="s">
        <v>22</v>
      </c>
      <c r="B21" s="3">
        <v>3085.4898769360798</v>
      </c>
      <c r="K21" s="10"/>
    </row>
    <row r="22" spans="1:11" x14ac:dyDescent="0.25">
      <c r="A22" s="4" t="s">
        <v>23</v>
      </c>
      <c r="B22" s="3">
        <v>3085.49004615067</v>
      </c>
    </row>
    <row r="23" spans="1:11" x14ac:dyDescent="0.25">
      <c r="A23" s="4" t="s">
        <v>24</v>
      </c>
      <c r="B23" s="3">
        <v>3085.4901188416202</v>
      </c>
    </row>
    <row r="24" spans="1:11" x14ac:dyDescent="0.25">
      <c r="A24" s="4" t="s">
        <v>25</v>
      </c>
      <c r="B24" s="3">
        <v>3085.4901500680899</v>
      </c>
    </row>
    <row r="25" spans="1:11" x14ac:dyDescent="0.25">
      <c r="A25" s="4" t="s">
        <v>26</v>
      </c>
      <c r="B25" s="3">
        <v>3085.49016348231</v>
      </c>
      <c r="F25" t="s">
        <v>115</v>
      </c>
    </row>
    <row r="26" spans="1:11" x14ac:dyDescent="0.25">
      <c r="A26" s="4" t="s">
        <v>27</v>
      </c>
      <c r="B26" s="3">
        <v>3085.4901692447702</v>
      </c>
    </row>
    <row r="27" spans="1:11" x14ac:dyDescent="0.25">
      <c r="A27" s="4" t="s">
        <v>28</v>
      </c>
      <c r="B27" s="3">
        <v>3085.4901717202001</v>
      </c>
    </row>
    <row r="28" spans="1:11" x14ac:dyDescent="0.25">
      <c r="A28" s="4" t="s">
        <v>29</v>
      </c>
      <c r="B28" s="3">
        <v>3085.49017278359</v>
      </c>
    </row>
    <row r="29" spans="1:11" x14ac:dyDescent="0.25">
      <c r="A29" s="4" t="s">
        <v>30</v>
      </c>
      <c r="B29" s="3">
        <v>3085.4901732404001</v>
      </c>
    </row>
    <row r="30" spans="1:11" x14ac:dyDescent="0.25">
      <c r="A30" s="4" t="s">
        <v>31</v>
      </c>
      <c r="B30" s="3">
        <v>3085.4901734366399</v>
      </c>
    </row>
    <row r="31" spans="1:11" x14ac:dyDescent="0.25">
      <c r="A31" s="4" t="s">
        <v>32</v>
      </c>
      <c r="B31" s="3">
        <v>3085.4901735209301</v>
      </c>
    </row>
    <row r="32" spans="1:11" x14ac:dyDescent="0.25">
      <c r="A32" s="4" t="s">
        <v>33</v>
      </c>
      <c r="B32" s="3">
        <v>3085.4901735571498</v>
      </c>
    </row>
    <row r="33" spans="1:2" x14ac:dyDescent="0.25">
      <c r="A33" s="4" t="s">
        <v>34</v>
      </c>
      <c r="B33" s="3">
        <v>3085.4901735726999</v>
      </c>
    </row>
    <row r="34" spans="1:2" x14ac:dyDescent="0.25">
      <c r="A34" s="4" t="s">
        <v>35</v>
      </c>
      <c r="B34" s="3">
        <v>3085.4901735793901</v>
      </c>
    </row>
    <row r="35" spans="1:2" x14ac:dyDescent="0.25">
      <c r="A35" s="4" t="s">
        <v>36</v>
      </c>
      <c r="B35" s="3">
        <v>3085.49017358226</v>
      </c>
    </row>
    <row r="36" spans="1:2" x14ac:dyDescent="0.25">
      <c r="A36" s="4" t="s">
        <v>37</v>
      </c>
      <c r="B36" s="3">
        <v>3085.4901735834901</v>
      </c>
    </row>
    <row r="37" spans="1:2" x14ac:dyDescent="0.25">
      <c r="A37" s="4" t="s">
        <v>38</v>
      </c>
      <c r="B37" s="3">
        <v>3085.4901735840199</v>
      </c>
    </row>
    <row r="38" spans="1:2" x14ac:dyDescent="0.25">
      <c r="A38" s="4" t="s">
        <v>39</v>
      </c>
      <c r="B38" s="3">
        <v>3085.49017358425</v>
      </c>
    </row>
    <row r="39" spans="1:2" x14ac:dyDescent="0.25">
      <c r="A39" s="4" t="s">
        <v>40</v>
      </c>
      <c r="B39" s="3">
        <v>3085.49017358435</v>
      </c>
    </row>
    <row r="40" spans="1:2" x14ac:dyDescent="0.25">
      <c r="A40" s="4" t="s">
        <v>41</v>
      </c>
      <c r="B40" s="3">
        <v>3085.49017358439</v>
      </c>
    </row>
    <row r="41" spans="1:2" x14ac:dyDescent="0.25">
      <c r="A41" s="4" t="s">
        <v>42</v>
      </c>
      <c r="B41" s="3">
        <v>3085.4901735844101</v>
      </c>
    </row>
    <row r="42" spans="1:2" x14ac:dyDescent="0.25">
      <c r="A42" s="4" t="s">
        <v>43</v>
      </c>
      <c r="B42" s="3">
        <v>3085.4901735844101</v>
      </c>
    </row>
    <row r="43" spans="1:2" x14ac:dyDescent="0.25">
      <c r="A43" s="4" t="s">
        <v>44</v>
      </c>
      <c r="B43" s="3">
        <v>3085.4901735844201</v>
      </c>
    </row>
    <row r="44" spans="1:2" x14ac:dyDescent="0.25">
      <c r="A44" s="4" t="s">
        <v>45</v>
      </c>
      <c r="B44" s="3">
        <v>3085.4901735844201</v>
      </c>
    </row>
    <row r="45" spans="1:2" x14ac:dyDescent="0.25">
      <c r="A45" s="4" t="s">
        <v>46</v>
      </c>
      <c r="B45" s="3">
        <v>3085.4901735844201</v>
      </c>
    </row>
    <row r="46" spans="1:2" x14ac:dyDescent="0.25">
      <c r="A46" s="4" t="s">
        <v>47</v>
      </c>
      <c r="B46" s="3">
        <v>3085.4901735844201</v>
      </c>
    </row>
    <row r="47" spans="1:2" x14ac:dyDescent="0.25">
      <c r="A47" s="4" t="s">
        <v>48</v>
      </c>
      <c r="B47" s="3">
        <v>3085.4901735844201</v>
      </c>
    </row>
    <row r="48" spans="1:2" x14ac:dyDescent="0.25">
      <c r="A48" s="4" t="s">
        <v>49</v>
      </c>
      <c r="B48" s="3">
        <v>3085.4901735844201</v>
      </c>
    </row>
    <row r="49" spans="1:2" x14ac:dyDescent="0.25">
      <c r="A49" s="4" t="s">
        <v>50</v>
      </c>
      <c r="B49" s="3">
        <v>3085.4901735844201</v>
      </c>
    </row>
    <row r="50" spans="1:2" x14ac:dyDescent="0.25">
      <c r="A50" s="4" t="s">
        <v>51</v>
      </c>
      <c r="B50" s="3">
        <v>3085.4901735844201</v>
      </c>
    </row>
    <row r="51" spans="1:2" x14ac:dyDescent="0.25">
      <c r="A51" s="4" t="s">
        <v>52</v>
      </c>
      <c r="B51" s="3">
        <v>3085.4901735844201</v>
      </c>
    </row>
    <row r="52" spans="1:2" x14ac:dyDescent="0.25">
      <c r="A52" s="4" t="s">
        <v>53</v>
      </c>
      <c r="B52" s="3">
        <v>3085.4901735844201</v>
      </c>
    </row>
    <row r="53" spans="1:2" x14ac:dyDescent="0.25">
      <c r="A53" s="4" t="s">
        <v>54</v>
      </c>
      <c r="B53" s="3">
        <v>3085.4901735844201</v>
      </c>
    </row>
    <row r="54" spans="1:2" x14ac:dyDescent="0.25">
      <c r="A54" s="4" t="s">
        <v>55</v>
      </c>
      <c r="B54" s="3">
        <v>3085.4901735844201</v>
      </c>
    </row>
    <row r="55" spans="1:2" x14ac:dyDescent="0.25">
      <c r="A55" s="4" t="s">
        <v>56</v>
      </c>
      <c r="B55" s="3">
        <v>3085.4901735844201</v>
      </c>
    </row>
    <row r="56" spans="1:2" x14ac:dyDescent="0.25">
      <c r="A56" s="4" t="s">
        <v>57</v>
      </c>
      <c r="B56" s="3">
        <v>3085.4901735844201</v>
      </c>
    </row>
    <row r="57" spans="1:2" x14ac:dyDescent="0.25">
      <c r="A57" s="4" t="s">
        <v>58</v>
      </c>
      <c r="B57" s="3">
        <v>3085.4901735844201</v>
      </c>
    </row>
    <row r="58" spans="1:2" x14ac:dyDescent="0.25">
      <c r="A58" s="4" t="s">
        <v>59</v>
      </c>
      <c r="B58" s="3">
        <v>3085.4901735844201</v>
      </c>
    </row>
    <row r="59" spans="1:2" x14ac:dyDescent="0.25">
      <c r="A59" s="4" t="s">
        <v>60</v>
      </c>
      <c r="B59" s="3">
        <v>3085.4901735844201</v>
      </c>
    </row>
    <row r="60" spans="1:2" x14ac:dyDescent="0.25">
      <c r="A60" s="4" t="s">
        <v>61</v>
      </c>
      <c r="B60" s="3">
        <v>3085.4901735844201</v>
      </c>
    </row>
    <row r="61" spans="1:2" x14ac:dyDescent="0.25">
      <c r="A61" s="4" t="s">
        <v>62</v>
      </c>
      <c r="B61" s="3">
        <v>3085.4901735844201</v>
      </c>
    </row>
    <row r="62" spans="1:2" x14ac:dyDescent="0.25">
      <c r="A62" s="4" t="s">
        <v>63</v>
      </c>
      <c r="B62" s="3">
        <v>3085.4901735844201</v>
      </c>
    </row>
    <row r="63" spans="1:2" x14ac:dyDescent="0.25">
      <c r="A63" s="4" t="s">
        <v>64</v>
      </c>
      <c r="B63" s="3">
        <v>3085.4901735844201</v>
      </c>
    </row>
    <row r="64" spans="1:2" x14ac:dyDescent="0.25">
      <c r="A64" s="4" t="s">
        <v>65</v>
      </c>
      <c r="B64" s="3">
        <v>3085.4901735844201</v>
      </c>
    </row>
    <row r="65" spans="1:2" x14ac:dyDescent="0.25">
      <c r="A65" s="4" t="s">
        <v>66</v>
      </c>
      <c r="B65" s="3">
        <v>3085.4901735844201</v>
      </c>
    </row>
    <row r="66" spans="1:2" x14ac:dyDescent="0.25">
      <c r="A66" s="4" t="s">
        <v>67</v>
      </c>
      <c r="B66" s="3">
        <v>3085.4901735844201</v>
      </c>
    </row>
    <row r="67" spans="1:2" x14ac:dyDescent="0.25">
      <c r="A67" s="4" t="s">
        <v>68</v>
      </c>
      <c r="B67" s="3">
        <v>3085.4901735844201</v>
      </c>
    </row>
    <row r="68" spans="1:2" x14ac:dyDescent="0.25">
      <c r="A68" s="4" t="s">
        <v>69</v>
      </c>
      <c r="B68" s="3">
        <v>3085.4901735844201</v>
      </c>
    </row>
    <row r="69" spans="1:2" x14ac:dyDescent="0.25">
      <c r="A69" s="4" t="s">
        <v>70</v>
      </c>
      <c r="B69" s="3">
        <v>3085.4901735844201</v>
      </c>
    </row>
    <row r="70" spans="1:2" x14ac:dyDescent="0.25">
      <c r="A70" s="4" t="s">
        <v>71</v>
      </c>
      <c r="B70" s="3">
        <v>3085.4901735844201</v>
      </c>
    </row>
    <row r="71" spans="1:2" x14ac:dyDescent="0.25">
      <c r="A71" s="4" t="s">
        <v>72</v>
      </c>
      <c r="B71" s="3">
        <v>3085.4901735844201</v>
      </c>
    </row>
    <row r="72" spans="1:2" x14ac:dyDescent="0.25">
      <c r="A72" s="4" t="s">
        <v>73</v>
      </c>
      <c r="B72" s="3">
        <v>3085.4901735844201</v>
      </c>
    </row>
    <row r="73" spans="1:2" x14ac:dyDescent="0.25">
      <c r="A73" s="4" t="s">
        <v>74</v>
      </c>
      <c r="B73" s="3">
        <v>3085.4901735844201</v>
      </c>
    </row>
    <row r="74" spans="1:2" x14ac:dyDescent="0.25">
      <c r="A74" s="4" t="s">
        <v>75</v>
      </c>
      <c r="B74" s="3">
        <v>3085.4901735844201</v>
      </c>
    </row>
    <row r="75" spans="1:2" x14ac:dyDescent="0.25">
      <c r="A75" s="4" t="s">
        <v>76</v>
      </c>
      <c r="B75" s="3">
        <v>3085.4901735844201</v>
      </c>
    </row>
    <row r="76" spans="1:2" x14ac:dyDescent="0.25">
      <c r="A76" s="4" t="s">
        <v>77</v>
      </c>
      <c r="B76" s="3">
        <v>3085.4901735844201</v>
      </c>
    </row>
    <row r="77" spans="1:2" x14ac:dyDescent="0.25">
      <c r="A77" s="4" t="s">
        <v>78</v>
      </c>
      <c r="B77" s="3">
        <v>3085.4901735844201</v>
      </c>
    </row>
    <row r="78" spans="1:2" x14ac:dyDescent="0.25">
      <c r="A78" s="4" t="s">
        <v>79</v>
      </c>
      <c r="B78" s="3">
        <v>3085.4901735844201</v>
      </c>
    </row>
    <row r="79" spans="1:2" x14ac:dyDescent="0.25">
      <c r="A79" s="4" t="s">
        <v>80</v>
      </c>
      <c r="B79" s="3">
        <v>3085.4901735844201</v>
      </c>
    </row>
    <row r="80" spans="1:2" x14ac:dyDescent="0.25">
      <c r="A80" s="4" t="s">
        <v>81</v>
      </c>
      <c r="B80" s="3">
        <v>3085.4901735844201</v>
      </c>
    </row>
    <row r="81" spans="1:2" x14ac:dyDescent="0.25">
      <c r="A81" s="4" t="s">
        <v>82</v>
      </c>
      <c r="B81" s="3">
        <v>3085.4901735844201</v>
      </c>
    </row>
    <row r="82" spans="1:2" x14ac:dyDescent="0.25">
      <c r="A82" s="4" t="s">
        <v>83</v>
      </c>
      <c r="B82" s="3">
        <v>3085.4901735844201</v>
      </c>
    </row>
    <row r="83" spans="1:2" x14ac:dyDescent="0.25">
      <c r="A83" s="4" t="s">
        <v>84</v>
      </c>
      <c r="B83" s="3">
        <v>3085.4901735844201</v>
      </c>
    </row>
    <row r="84" spans="1:2" x14ac:dyDescent="0.25">
      <c r="A84" s="4" t="s">
        <v>85</v>
      </c>
      <c r="B84" s="3">
        <v>3085.4901735844201</v>
      </c>
    </row>
    <row r="85" spans="1:2" x14ac:dyDescent="0.25">
      <c r="A85" s="4" t="s">
        <v>86</v>
      </c>
      <c r="B85" s="3">
        <v>3085.4901735844201</v>
      </c>
    </row>
    <row r="86" spans="1:2" x14ac:dyDescent="0.25">
      <c r="A86" s="4" t="s">
        <v>87</v>
      </c>
      <c r="B86" s="3">
        <v>3085.4901735844201</v>
      </c>
    </row>
    <row r="87" spans="1:2" x14ac:dyDescent="0.25">
      <c r="A87" s="4" t="s">
        <v>88</v>
      </c>
      <c r="B87" s="3">
        <v>3085.4901735844201</v>
      </c>
    </row>
    <row r="88" spans="1:2" x14ac:dyDescent="0.25">
      <c r="A88" s="4" t="s">
        <v>89</v>
      </c>
      <c r="B88" s="3">
        <v>3085.4901735844201</v>
      </c>
    </row>
    <row r="89" spans="1:2" x14ac:dyDescent="0.25">
      <c r="A89" s="4" t="s">
        <v>90</v>
      </c>
      <c r="B89" s="3">
        <v>3085.4901735844201</v>
      </c>
    </row>
    <row r="90" spans="1:2" x14ac:dyDescent="0.25">
      <c r="A90" s="4" t="s">
        <v>91</v>
      </c>
      <c r="B90" s="3">
        <v>3085.4901735844201</v>
      </c>
    </row>
    <row r="91" spans="1:2" x14ac:dyDescent="0.25">
      <c r="A91" s="4" t="s">
        <v>92</v>
      </c>
      <c r="B91" s="3">
        <v>3085.4901735844201</v>
      </c>
    </row>
    <row r="92" spans="1:2" x14ac:dyDescent="0.25">
      <c r="A92" s="4" t="s">
        <v>93</v>
      </c>
      <c r="B92" s="3">
        <v>3085.4901735844201</v>
      </c>
    </row>
    <row r="93" spans="1:2" x14ac:dyDescent="0.25">
      <c r="A93" s="4" t="s">
        <v>94</v>
      </c>
      <c r="B93" s="3">
        <v>3085.4901735844201</v>
      </c>
    </row>
    <row r="94" spans="1:2" x14ac:dyDescent="0.25">
      <c r="A94" s="4" t="s">
        <v>95</v>
      </c>
      <c r="B94" s="3">
        <v>3085.4901735844201</v>
      </c>
    </row>
    <row r="95" spans="1:2" x14ac:dyDescent="0.25">
      <c r="A95" s="4" t="s">
        <v>96</v>
      </c>
      <c r="B95" s="3">
        <v>3085.4901735844201</v>
      </c>
    </row>
    <row r="96" spans="1:2" x14ac:dyDescent="0.25">
      <c r="A96" s="4" t="s">
        <v>97</v>
      </c>
      <c r="B96" s="3">
        <v>3085.4901735844201</v>
      </c>
    </row>
    <row r="97" spans="1:2" x14ac:dyDescent="0.25">
      <c r="A97" s="4" t="s">
        <v>98</v>
      </c>
      <c r="B97" s="3">
        <v>3085.4901735844201</v>
      </c>
    </row>
    <row r="98" spans="1:2" x14ac:dyDescent="0.25">
      <c r="A98" s="4" t="s">
        <v>99</v>
      </c>
      <c r="B98" s="3">
        <v>3085.4901735844201</v>
      </c>
    </row>
    <row r="99" spans="1:2" x14ac:dyDescent="0.25">
      <c r="A99" s="4" t="s">
        <v>100</v>
      </c>
      <c r="B99" s="3">
        <v>3085.4901735844201</v>
      </c>
    </row>
    <row r="100" spans="1:2" x14ac:dyDescent="0.25">
      <c r="A100" s="4" t="s">
        <v>101</v>
      </c>
      <c r="B100" s="3">
        <v>3085.4901735844201</v>
      </c>
    </row>
    <row r="101" spans="1:2" x14ac:dyDescent="0.25">
      <c r="A101" s="4" t="s">
        <v>102</v>
      </c>
      <c r="B101" s="3">
        <v>3085.4901735844201</v>
      </c>
    </row>
    <row r="102" spans="1:2" x14ac:dyDescent="0.25">
      <c r="A102" s="4" t="s">
        <v>103</v>
      </c>
      <c r="B102" s="3">
        <v>3085.4901735844201</v>
      </c>
    </row>
    <row r="103" spans="1:2" x14ac:dyDescent="0.25">
      <c r="A103" s="4"/>
      <c r="B103" s="3">
        <f>SUBTOTAL(109,MUN_RJ_2DOSE_PRED_ARIMA[Column2])</f>
        <v>306453.55290910968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C108-4087-4049-A5D3-D952973B32BB}">
  <dimension ref="A1:K103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18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118</v>
      </c>
      <c r="F1" s="5">
        <v>6747815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v>907684</v>
      </c>
      <c r="K2" s="10" t="s">
        <v>121</v>
      </c>
    </row>
    <row r="3" spans="1:11" ht="15.75" thickTop="1" x14ac:dyDescent="0.25">
      <c r="A3" s="4" t="s">
        <v>4</v>
      </c>
      <c r="B3" s="3">
        <v>909.397723753798</v>
      </c>
      <c r="E3" t="s">
        <v>107</v>
      </c>
      <c r="F3" s="8">
        <f>SUBTOTAL(109,MUN_RJ_2DOSE_PRED_SARIMA[Column2])</f>
        <v>70681.477507153817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3">
        <v>389.03002661620798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3">
        <v>901.71249366493805</v>
      </c>
      <c r="E5" t="s">
        <v>105</v>
      </c>
      <c r="F5" s="9">
        <f>F2+F3</f>
        <v>978365.47750715376</v>
      </c>
    </row>
    <row r="6" spans="1:11" x14ac:dyDescent="0.25">
      <c r="A6" s="4" t="s">
        <v>7</v>
      </c>
      <c r="B6" s="3">
        <v>1011.5701374856</v>
      </c>
      <c r="E6" t="s">
        <v>106</v>
      </c>
      <c r="F6" s="7">
        <f>F5/F1</f>
        <v>0.14498996749424128</v>
      </c>
    </row>
    <row r="7" spans="1:11" x14ac:dyDescent="0.25">
      <c r="A7" s="4" t="s">
        <v>8</v>
      </c>
      <c r="B7" s="3">
        <v>1034.34848749445</v>
      </c>
      <c r="I7" s="1"/>
    </row>
    <row r="8" spans="1:11" x14ac:dyDescent="0.25">
      <c r="A8" s="4" t="s">
        <v>9</v>
      </c>
      <c r="B8" s="3">
        <v>1147.2252232374501</v>
      </c>
      <c r="E8" t="s">
        <v>109</v>
      </c>
      <c r="F8" s="5">
        <f>F1-F5</f>
        <v>5769449.5224928465</v>
      </c>
    </row>
    <row r="9" spans="1:11" x14ac:dyDescent="0.25">
      <c r="A9" s="4" t="s">
        <v>10</v>
      </c>
      <c r="B9" s="3">
        <v>1428.26253442747</v>
      </c>
      <c r="E9" t="s">
        <v>110</v>
      </c>
      <c r="F9" s="2">
        <v>5.166666666666667</v>
      </c>
    </row>
    <row r="10" spans="1:11" x14ac:dyDescent="0.25">
      <c r="A10" s="4" t="s">
        <v>11</v>
      </c>
      <c r="B10" s="3">
        <v>456.60672635241502</v>
      </c>
      <c r="E10" t="s">
        <v>111</v>
      </c>
      <c r="F10" s="6">
        <v>3.3</v>
      </c>
    </row>
    <row r="11" spans="1:11" x14ac:dyDescent="0.25">
      <c r="A11" s="4" t="s">
        <v>12</v>
      </c>
      <c r="B11" s="3">
        <v>745.37993418779502</v>
      </c>
      <c r="E11" t="s">
        <v>117</v>
      </c>
      <c r="F11" s="2">
        <f>((K3+K4)*F8)/F5</f>
        <v>49.928178252537457</v>
      </c>
    </row>
    <row r="12" spans="1:11" x14ac:dyDescent="0.25">
      <c r="A12" s="4" t="s">
        <v>13</v>
      </c>
      <c r="B12" s="3">
        <v>667.007892628896</v>
      </c>
      <c r="E12" t="s">
        <v>112</v>
      </c>
      <c r="F12" s="1">
        <f>J4+((F10+F11)*30)</f>
        <v>45949.845347576127</v>
      </c>
    </row>
    <row r="13" spans="1:11" x14ac:dyDescent="0.25">
      <c r="A13" s="4" t="s">
        <v>14</v>
      </c>
      <c r="B13" s="3">
        <v>176.939377347803</v>
      </c>
    </row>
    <row r="14" spans="1:11" x14ac:dyDescent="0.25">
      <c r="A14" s="4" t="s">
        <v>15</v>
      </c>
      <c r="B14" s="3">
        <v>534.12255589623805</v>
      </c>
    </row>
    <row r="15" spans="1:11" x14ac:dyDescent="0.25">
      <c r="A15" s="4" t="s">
        <v>16</v>
      </c>
      <c r="B15" s="3">
        <v>817.13286586442496</v>
      </c>
    </row>
    <row r="16" spans="1:11" x14ac:dyDescent="0.25">
      <c r="A16" s="4" t="s">
        <v>17</v>
      </c>
      <c r="B16" s="3">
        <v>390.12438121783401</v>
      </c>
    </row>
    <row r="17" spans="1:6" x14ac:dyDescent="0.25">
      <c r="A17" s="4" t="s">
        <v>18</v>
      </c>
      <c r="B17" s="3">
        <v>875.85483286525505</v>
      </c>
    </row>
    <row r="18" spans="1:6" x14ac:dyDescent="0.25">
      <c r="A18" s="4" t="s">
        <v>19</v>
      </c>
      <c r="B18" s="3">
        <v>993.49329568396195</v>
      </c>
    </row>
    <row r="19" spans="1:6" x14ac:dyDescent="0.25">
      <c r="A19" s="4" t="s">
        <v>20</v>
      </c>
      <c r="B19" s="3">
        <v>1014.02538902596</v>
      </c>
    </row>
    <row r="20" spans="1:6" x14ac:dyDescent="0.25">
      <c r="A20" s="4" t="s">
        <v>21</v>
      </c>
      <c r="B20" s="3">
        <v>1127.5506000791599</v>
      </c>
    </row>
    <row r="21" spans="1:6" x14ac:dyDescent="0.25">
      <c r="A21" s="4" t="s">
        <v>22</v>
      </c>
      <c r="B21" s="3">
        <v>1408.4007019292401</v>
      </c>
    </row>
    <row r="22" spans="1:6" x14ac:dyDescent="0.25">
      <c r="A22" s="4" t="s">
        <v>23</v>
      </c>
      <c r="B22" s="3">
        <v>436.79893960798398</v>
      </c>
    </row>
    <row r="23" spans="1:6" x14ac:dyDescent="0.25">
      <c r="A23" s="4" t="s">
        <v>24</v>
      </c>
      <c r="B23" s="3">
        <v>725.55654489113704</v>
      </c>
    </row>
    <row r="24" spans="1:6" x14ac:dyDescent="0.25">
      <c r="A24" s="4" t="s">
        <v>25</v>
      </c>
      <c r="B24" s="3">
        <v>647.18900765716398</v>
      </c>
    </row>
    <row r="25" spans="1:6" x14ac:dyDescent="0.25">
      <c r="A25" s="4" t="s">
        <v>26</v>
      </c>
      <c r="B25" s="3">
        <v>157.119192015544</v>
      </c>
      <c r="F25" t="s">
        <v>115</v>
      </c>
    </row>
    <row r="26" spans="1:6" x14ac:dyDescent="0.25">
      <c r="A26" s="4" t="s">
        <v>27</v>
      </c>
      <c r="B26" s="3">
        <v>514.30274596707</v>
      </c>
    </row>
    <row r="27" spans="1:6" x14ac:dyDescent="0.25">
      <c r="A27" s="4" t="s">
        <v>28</v>
      </c>
      <c r="B27" s="3">
        <v>797.31294755955901</v>
      </c>
    </row>
    <row r="28" spans="1:6" x14ac:dyDescent="0.25">
      <c r="A28" s="4" t="s">
        <v>29</v>
      </c>
      <c r="B28" s="3">
        <v>370.30449420011502</v>
      </c>
    </row>
    <row r="29" spans="1:6" x14ac:dyDescent="0.25">
      <c r="A29" s="4" t="s">
        <v>30</v>
      </c>
      <c r="B29" s="3">
        <v>856.03493681520104</v>
      </c>
    </row>
    <row r="30" spans="1:6" x14ac:dyDescent="0.25">
      <c r="A30" s="4" t="s">
        <v>31</v>
      </c>
      <c r="B30" s="3">
        <v>973.67340224146699</v>
      </c>
    </row>
    <row r="31" spans="1:6" x14ac:dyDescent="0.25">
      <c r="A31" s="4" t="s">
        <v>32</v>
      </c>
      <c r="B31" s="3">
        <v>994.20549483068396</v>
      </c>
    </row>
    <row r="32" spans="1:6" x14ac:dyDescent="0.25">
      <c r="A32" s="4" t="s">
        <v>33</v>
      </c>
      <c r="B32" s="3">
        <v>1107.73070610121</v>
      </c>
    </row>
    <row r="33" spans="1:2" x14ac:dyDescent="0.25">
      <c r="A33" s="4" t="s">
        <v>34</v>
      </c>
      <c r="B33" s="3">
        <v>1388.58080788855</v>
      </c>
    </row>
    <row r="34" spans="1:2" x14ac:dyDescent="0.25">
      <c r="A34" s="4" t="s">
        <v>35</v>
      </c>
      <c r="B34" s="3">
        <v>416.97904558540398</v>
      </c>
    </row>
    <row r="35" spans="1:2" x14ac:dyDescent="0.25">
      <c r="A35" s="4" t="s">
        <v>36</v>
      </c>
      <c r="B35" s="3">
        <v>705.73665086332699</v>
      </c>
    </row>
    <row r="36" spans="1:2" x14ac:dyDescent="0.25">
      <c r="A36" s="4" t="s">
        <v>37</v>
      </c>
      <c r="B36" s="3">
        <v>627.36911363086494</v>
      </c>
    </row>
    <row r="37" spans="1:2" x14ac:dyDescent="0.25">
      <c r="A37" s="4" t="s">
        <v>38</v>
      </c>
      <c r="B37" s="3">
        <v>137.299297988809</v>
      </c>
    </row>
    <row r="38" spans="1:2" x14ac:dyDescent="0.25">
      <c r="A38" s="4" t="s">
        <v>39</v>
      </c>
      <c r="B38" s="3">
        <v>494.48285194046002</v>
      </c>
    </row>
    <row r="39" spans="1:2" x14ac:dyDescent="0.25">
      <c r="A39" s="4" t="s">
        <v>40</v>
      </c>
      <c r="B39" s="3">
        <v>777.493053532913</v>
      </c>
    </row>
    <row r="40" spans="1:2" x14ac:dyDescent="0.25">
      <c r="A40" s="4" t="s">
        <v>41</v>
      </c>
      <c r="B40" s="3">
        <v>350.48460017347998</v>
      </c>
    </row>
    <row r="41" spans="1:2" x14ac:dyDescent="0.25">
      <c r="A41" s="4" t="s">
        <v>42</v>
      </c>
      <c r="B41" s="3">
        <v>836.21504278856196</v>
      </c>
    </row>
    <row r="42" spans="1:2" x14ac:dyDescent="0.25">
      <c r="A42" s="4" t="s">
        <v>43</v>
      </c>
      <c r="B42" s="3">
        <v>953.85350821482905</v>
      </c>
    </row>
    <row r="43" spans="1:2" x14ac:dyDescent="0.25">
      <c r="A43" s="4" t="s">
        <v>44</v>
      </c>
      <c r="B43" s="3">
        <v>974.38560080404602</v>
      </c>
    </row>
    <row r="44" spans="1:2" x14ac:dyDescent="0.25">
      <c r="A44" s="4" t="s">
        <v>45</v>
      </c>
      <c r="B44" s="3">
        <v>1087.91081207457</v>
      </c>
    </row>
    <row r="45" spans="1:2" x14ac:dyDescent="0.25">
      <c r="A45" s="4" t="s">
        <v>46</v>
      </c>
      <c r="B45" s="3">
        <v>1368.76091386191</v>
      </c>
    </row>
    <row r="46" spans="1:2" x14ac:dyDescent="0.25">
      <c r="A46" s="4" t="s">
        <v>47</v>
      </c>
      <c r="B46" s="3">
        <v>397.15915155876502</v>
      </c>
    </row>
    <row r="47" spans="1:2" x14ac:dyDescent="0.25">
      <c r="A47" s="4" t="s">
        <v>48</v>
      </c>
      <c r="B47" s="3">
        <v>685.91675683668905</v>
      </c>
    </row>
    <row r="48" spans="1:2" x14ac:dyDescent="0.25">
      <c r="A48" s="4" t="s">
        <v>49</v>
      </c>
      <c r="B48" s="3">
        <v>607.54921960422598</v>
      </c>
    </row>
    <row r="49" spans="1:2" x14ac:dyDescent="0.25">
      <c r="A49" s="4" t="s">
        <v>50</v>
      </c>
      <c r="B49" s="3">
        <v>117.47940396217</v>
      </c>
    </row>
    <row r="50" spans="1:2" x14ac:dyDescent="0.25">
      <c r="A50" s="4" t="s">
        <v>51</v>
      </c>
      <c r="B50" s="3">
        <v>474.66295791382203</v>
      </c>
    </row>
    <row r="51" spans="1:2" x14ac:dyDescent="0.25">
      <c r="A51" s="4" t="s">
        <v>52</v>
      </c>
      <c r="B51" s="3">
        <v>757.67315950627403</v>
      </c>
    </row>
    <row r="52" spans="1:2" x14ac:dyDescent="0.25">
      <c r="A52" s="4" t="s">
        <v>53</v>
      </c>
      <c r="B52" s="3">
        <v>330.66470614684101</v>
      </c>
    </row>
    <row r="53" spans="1:2" x14ac:dyDescent="0.25">
      <c r="A53" s="4" t="s">
        <v>54</v>
      </c>
      <c r="B53" s="3">
        <v>816.39514876192402</v>
      </c>
    </row>
    <row r="54" spans="1:2" x14ac:dyDescent="0.25">
      <c r="A54" s="4" t="s">
        <v>55</v>
      </c>
      <c r="B54" s="3">
        <v>934.033614188191</v>
      </c>
    </row>
    <row r="55" spans="1:2" x14ac:dyDescent="0.25">
      <c r="A55" s="4" t="s">
        <v>56</v>
      </c>
      <c r="B55" s="3">
        <v>954.56570677740797</v>
      </c>
    </row>
    <row r="56" spans="1:2" x14ac:dyDescent="0.25">
      <c r="A56" s="4" t="s">
        <v>57</v>
      </c>
      <c r="B56" s="3">
        <v>1068.09091804793</v>
      </c>
    </row>
    <row r="57" spans="1:2" x14ac:dyDescent="0.25">
      <c r="A57" s="4" t="s">
        <v>58</v>
      </c>
      <c r="B57" s="3">
        <v>1348.94101983527</v>
      </c>
    </row>
    <row r="58" spans="1:2" x14ac:dyDescent="0.25">
      <c r="A58" s="4" t="s">
        <v>59</v>
      </c>
      <c r="B58" s="3">
        <v>377.33925753212702</v>
      </c>
    </row>
    <row r="59" spans="1:2" x14ac:dyDescent="0.25">
      <c r="A59" s="4" t="s">
        <v>60</v>
      </c>
      <c r="B59" s="3">
        <v>666.09686281005099</v>
      </c>
    </row>
    <row r="60" spans="1:2" x14ac:dyDescent="0.25">
      <c r="A60" s="4" t="s">
        <v>61</v>
      </c>
      <c r="B60" s="3">
        <v>587.72932557758804</v>
      </c>
    </row>
    <row r="61" spans="1:2" x14ac:dyDescent="0.25">
      <c r="A61" s="4" t="s">
        <v>62</v>
      </c>
      <c r="B61" s="3">
        <v>97.659509935532597</v>
      </c>
    </row>
    <row r="62" spans="1:2" x14ac:dyDescent="0.25">
      <c r="A62" s="4" t="s">
        <v>63</v>
      </c>
      <c r="B62" s="3">
        <v>454.84306388718397</v>
      </c>
    </row>
    <row r="63" spans="1:2" x14ac:dyDescent="0.25">
      <c r="A63" s="4" t="s">
        <v>64</v>
      </c>
      <c r="B63" s="3">
        <v>737.85326547963598</v>
      </c>
    </row>
    <row r="64" spans="1:2" x14ac:dyDescent="0.25">
      <c r="A64" s="4" t="s">
        <v>65</v>
      </c>
      <c r="B64" s="3">
        <v>310.84481212020302</v>
      </c>
    </row>
    <row r="65" spans="1:2" x14ac:dyDescent="0.25">
      <c r="A65" s="4" t="s">
        <v>66</v>
      </c>
      <c r="B65" s="3">
        <v>796.57525473528597</v>
      </c>
    </row>
    <row r="66" spans="1:2" x14ac:dyDescent="0.25">
      <c r="A66" s="4" t="s">
        <v>67</v>
      </c>
      <c r="B66" s="3">
        <v>914.21372016155306</v>
      </c>
    </row>
    <row r="67" spans="1:2" x14ac:dyDescent="0.25">
      <c r="A67" s="4" t="s">
        <v>68</v>
      </c>
      <c r="B67" s="3">
        <v>934.74581275077003</v>
      </c>
    </row>
    <row r="68" spans="1:2" x14ac:dyDescent="0.25">
      <c r="A68" s="4" t="s">
        <v>69</v>
      </c>
      <c r="B68" s="3">
        <v>1048.27102402129</v>
      </c>
    </row>
    <row r="69" spans="1:2" x14ac:dyDescent="0.25">
      <c r="A69" s="4" t="s">
        <v>70</v>
      </c>
      <c r="B69" s="3">
        <v>1329.12112580863</v>
      </c>
    </row>
    <row r="70" spans="1:2" x14ac:dyDescent="0.25">
      <c r="A70" s="4" t="s">
        <v>71</v>
      </c>
      <c r="B70" s="3">
        <v>357.51936350548903</v>
      </c>
    </row>
    <row r="71" spans="1:2" x14ac:dyDescent="0.25">
      <c r="A71" s="4" t="s">
        <v>72</v>
      </c>
      <c r="B71" s="3">
        <v>646.27696878341305</v>
      </c>
    </row>
    <row r="72" spans="1:2" x14ac:dyDescent="0.25">
      <c r="A72" s="4" t="s">
        <v>73</v>
      </c>
      <c r="B72" s="3">
        <v>567.90943155094999</v>
      </c>
    </row>
    <row r="73" spans="1:2" x14ac:dyDescent="0.25">
      <c r="A73" s="4" t="s">
        <v>74</v>
      </c>
      <c r="B73" s="3">
        <v>77.839615908894402</v>
      </c>
    </row>
    <row r="74" spans="1:2" x14ac:dyDescent="0.25">
      <c r="A74" s="4" t="s">
        <v>75</v>
      </c>
      <c r="B74" s="3">
        <v>435.02316986054598</v>
      </c>
    </row>
    <row r="75" spans="1:2" x14ac:dyDescent="0.25">
      <c r="A75" s="4" t="s">
        <v>76</v>
      </c>
      <c r="B75" s="3">
        <v>718.03337145299804</v>
      </c>
    </row>
    <row r="76" spans="1:2" x14ac:dyDescent="0.25">
      <c r="A76" s="4" t="s">
        <v>77</v>
      </c>
      <c r="B76" s="3">
        <v>291.02491809356502</v>
      </c>
    </row>
    <row r="77" spans="1:2" x14ac:dyDescent="0.25">
      <c r="A77" s="4" t="s">
        <v>78</v>
      </c>
      <c r="B77" s="3">
        <v>776.755360708647</v>
      </c>
    </row>
    <row r="78" spans="1:2" x14ac:dyDescent="0.25">
      <c r="A78" s="4" t="s">
        <v>79</v>
      </c>
      <c r="B78" s="3">
        <v>894.39382613491398</v>
      </c>
    </row>
    <row r="79" spans="1:2" x14ac:dyDescent="0.25">
      <c r="A79" s="4" t="s">
        <v>80</v>
      </c>
      <c r="B79" s="3">
        <v>914.92591872413198</v>
      </c>
    </row>
    <row r="80" spans="1:2" x14ac:dyDescent="0.25">
      <c r="A80" s="4" t="s">
        <v>81</v>
      </c>
      <c r="B80" s="3">
        <v>1028.45112999465</v>
      </c>
    </row>
    <row r="81" spans="1:2" x14ac:dyDescent="0.25">
      <c r="A81" s="4" t="s">
        <v>82</v>
      </c>
      <c r="B81" s="3">
        <v>1309.3012317820001</v>
      </c>
    </row>
    <row r="82" spans="1:2" x14ac:dyDescent="0.25">
      <c r="A82" s="4" t="s">
        <v>83</v>
      </c>
      <c r="B82" s="3">
        <v>337.69946947885097</v>
      </c>
    </row>
    <row r="83" spans="1:2" x14ac:dyDescent="0.25">
      <c r="A83" s="4" t="s">
        <v>84</v>
      </c>
      <c r="B83" s="3">
        <v>626.457074756775</v>
      </c>
    </row>
    <row r="84" spans="1:2" x14ac:dyDescent="0.25">
      <c r="A84" s="4" t="s">
        <v>85</v>
      </c>
      <c r="B84" s="3">
        <v>548.08953752431205</v>
      </c>
    </row>
    <row r="85" spans="1:2" x14ac:dyDescent="0.25">
      <c r="A85" s="4" t="s">
        <v>86</v>
      </c>
      <c r="B85" s="3">
        <v>58.019721882256299</v>
      </c>
    </row>
    <row r="86" spans="1:2" x14ac:dyDescent="0.25">
      <c r="A86" s="4" t="s">
        <v>87</v>
      </c>
      <c r="B86" s="3">
        <v>415.20327583390701</v>
      </c>
    </row>
    <row r="87" spans="1:2" x14ac:dyDescent="0.25">
      <c r="A87" s="4" t="s">
        <v>88</v>
      </c>
      <c r="B87" s="3">
        <v>698.21347742635999</v>
      </c>
    </row>
    <row r="88" spans="1:2" x14ac:dyDescent="0.25">
      <c r="A88" s="4" t="s">
        <v>89</v>
      </c>
      <c r="B88" s="3">
        <v>271.20502406692702</v>
      </c>
    </row>
    <row r="89" spans="1:2" x14ac:dyDescent="0.25">
      <c r="A89" s="4" t="s">
        <v>90</v>
      </c>
      <c r="B89" s="3">
        <v>756.93546668200895</v>
      </c>
    </row>
    <row r="90" spans="1:2" x14ac:dyDescent="0.25">
      <c r="A90" s="4" t="s">
        <v>91</v>
      </c>
      <c r="B90" s="3">
        <v>874.57393210827604</v>
      </c>
    </row>
    <row r="91" spans="1:2" x14ac:dyDescent="0.25">
      <c r="A91" s="4" t="s">
        <v>92</v>
      </c>
      <c r="B91" s="3">
        <v>895.10602469749301</v>
      </c>
    </row>
    <row r="92" spans="1:2" x14ac:dyDescent="0.25">
      <c r="A92" s="4" t="s">
        <v>93</v>
      </c>
      <c r="B92" s="3">
        <v>1008.63123596802</v>
      </c>
    </row>
    <row r="93" spans="1:2" x14ac:dyDescent="0.25">
      <c r="A93" s="4" t="s">
        <v>94</v>
      </c>
      <c r="B93" s="3">
        <v>1289.4813377553601</v>
      </c>
    </row>
    <row r="94" spans="1:2" x14ac:dyDescent="0.25">
      <c r="A94" s="4" t="s">
        <v>95</v>
      </c>
      <c r="B94" s="3">
        <v>317.87957545221201</v>
      </c>
    </row>
    <row r="95" spans="1:2" x14ac:dyDescent="0.25">
      <c r="A95" s="4" t="s">
        <v>96</v>
      </c>
      <c r="B95" s="3">
        <v>606.63718073013604</v>
      </c>
    </row>
    <row r="96" spans="1:2" x14ac:dyDescent="0.25">
      <c r="A96" s="4" t="s">
        <v>97</v>
      </c>
      <c r="B96" s="3">
        <v>528.26964349767297</v>
      </c>
    </row>
    <row r="97" spans="1:2" x14ac:dyDescent="0.25">
      <c r="A97" s="4" t="s">
        <v>98</v>
      </c>
      <c r="B97" s="3">
        <v>38.199827855617897</v>
      </c>
    </row>
    <row r="98" spans="1:2" x14ac:dyDescent="0.25">
      <c r="A98" s="4" t="s">
        <v>99</v>
      </c>
      <c r="B98" s="3">
        <v>395.38338180726902</v>
      </c>
    </row>
    <row r="99" spans="1:2" x14ac:dyDescent="0.25">
      <c r="A99" s="4" t="s">
        <v>100</v>
      </c>
      <c r="B99" s="3">
        <v>678.39358339972102</v>
      </c>
    </row>
    <row r="100" spans="1:2" x14ac:dyDescent="0.25">
      <c r="A100" s="4" t="s">
        <v>101</v>
      </c>
      <c r="B100" s="3">
        <v>251.385130040288</v>
      </c>
    </row>
    <row r="101" spans="1:2" x14ac:dyDescent="0.25">
      <c r="A101" s="4" t="s">
        <v>102</v>
      </c>
      <c r="B101" s="3">
        <v>737.11557265537101</v>
      </c>
    </row>
    <row r="102" spans="1:2" x14ac:dyDescent="0.25">
      <c r="A102" s="4" t="s">
        <v>103</v>
      </c>
      <c r="B102" s="3">
        <v>854.75403808163799</v>
      </c>
    </row>
    <row r="103" spans="1:2" x14ac:dyDescent="0.25">
      <c r="A103" s="4"/>
      <c r="B103" s="3">
        <f>SUBTOTAL(109,MUN_RJ_2DOSE_PRED_SARIMA[Column2])</f>
        <v>70681.477507153817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0CCF-7D0B-4606-8B8E-7EF39C23FBE2}">
  <dimension ref="A1:K103"/>
  <sheetViews>
    <sheetView tabSelected="1" topLeftCell="A70" workbookViewId="0">
      <selection activeCell="K2" sqref="K2"/>
    </sheetView>
  </sheetViews>
  <sheetFormatPr defaultRowHeight="15" x14ac:dyDescent="0.25"/>
  <cols>
    <col min="1" max="1" width="11.140625" bestFit="1" customWidth="1"/>
    <col min="2" max="2" width="17.85546875" bestFit="1" customWidth="1"/>
    <col min="5" max="5" width="52.7109375" bestFit="1" customWidth="1"/>
    <col min="6" max="6" width="13.28515625" bestFit="1" customWidth="1"/>
    <col min="8" max="8" width="18.28515625" bestFit="1" customWidth="1"/>
    <col min="9" max="9" width="10.7109375" bestFit="1" customWidth="1"/>
    <col min="10" max="10" width="10.5703125" bestFit="1" customWidth="1"/>
  </cols>
  <sheetData>
    <row r="1" spans="1:11" ht="15.75" thickBot="1" x14ac:dyDescent="0.3">
      <c r="A1" t="s">
        <v>0</v>
      </c>
      <c r="B1" t="s">
        <v>2</v>
      </c>
      <c r="E1" t="s">
        <v>120</v>
      </c>
      <c r="F1" s="5">
        <f>924624*2</f>
        <v>1849248</v>
      </c>
    </row>
    <row r="2" spans="1:11" ht="16.5" thickTop="1" thickBot="1" x14ac:dyDescent="0.3">
      <c r="A2" s="4" t="s">
        <v>3</v>
      </c>
      <c r="B2" s="4" t="s">
        <v>1</v>
      </c>
      <c r="E2" t="s">
        <v>108</v>
      </c>
      <c r="F2" s="8">
        <f>SUBTOTAL(109,[1]!Qtd_Vacinação_Mun_DC[Column2])</f>
        <v>201254</v>
      </c>
      <c r="K2" s="10" t="s">
        <v>121</v>
      </c>
    </row>
    <row r="3" spans="1:11" ht="15.75" thickTop="1" x14ac:dyDescent="0.25">
      <c r="A3" s="4" t="s">
        <v>4</v>
      </c>
      <c r="B3" s="2">
        <v>658.29690638067996</v>
      </c>
      <c r="E3" t="s">
        <v>107</v>
      </c>
      <c r="F3" s="8">
        <f>SUBTOTAL(109,MUN_DC_GERAL_PRED_ARIMA[Column2])</f>
        <v>75527.412192207732</v>
      </c>
      <c r="H3" t="s">
        <v>113</v>
      </c>
      <c r="I3" s="1">
        <v>44352</v>
      </c>
      <c r="J3" s="1">
        <v>44197</v>
      </c>
      <c r="K3" s="2">
        <f>(I3-J3)/30</f>
        <v>5.166666666666667</v>
      </c>
    </row>
    <row r="4" spans="1:11" x14ac:dyDescent="0.25">
      <c r="A4" s="4" t="s">
        <v>5</v>
      </c>
      <c r="B4" s="2">
        <v>730.66989807118296</v>
      </c>
      <c r="F4" s="4"/>
      <c r="H4" t="s">
        <v>114</v>
      </c>
      <c r="I4" s="1">
        <v>44452</v>
      </c>
      <c r="J4" s="1">
        <v>44353</v>
      </c>
      <c r="K4" s="2">
        <f>(I4-J4)/30</f>
        <v>3.3</v>
      </c>
    </row>
    <row r="5" spans="1:11" x14ac:dyDescent="0.25">
      <c r="A5" s="4" t="s">
        <v>6</v>
      </c>
      <c r="B5" s="2">
        <v>749.76544674267996</v>
      </c>
      <c r="E5" t="s">
        <v>105</v>
      </c>
      <c r="F5" s="9">
        <f>F2+F3</f>
        <v>276781.41219220776</v>
      </c>
    </row>
    <row r="6" spans="1:11" x14ac:dyDescent="0.25">
      <c r="A6" s="4" t="s">
        <v>7</v>
      </c>
      <c r="B6" s="2">
        <v>754.80379006037697</v>
      </c>
      <c r="E6" t="s">
        <v>106</v>
      </c>
      <c r="F6" s="7">
        <f>F5/F1</f>
        <v>0.14967241397162942</v>
      </c>
    </row>
    <row r="7" spans="1:11" x14ac:dyDescent="0.25">
      <c r="A7" s="4" t="s">
        <v>8</v>
      </c>
      <c r="B7" s="2">
        <v>756.13315240673705</v>
      </c>
      <c r="I7" s="1"/>
    </row>
    <row r="8" spans="1:11" x14ac:dyDescent="0.25">
      <c r="A8" s="4" t="s">
        <v>9</v>
      </c>
      <c r="B8" s="2">
        <v>756.48390346447297</v>
      </c>
      <c r="E8" t="s">
        <v>109</v>
      </c>
      <c r="F8" s="5">
        <f>F1-F5</f>
        <v>1572466.5878077922</v>
      </c>
    </row>
    <row r="9" spans="1:11" x14ac:dyDescent="0.25">
      <c r="A9" s="4" t="s">
        <v>10</v>
      </c>
      <c r="B9" s="2">
        <v>756.57644881513602</v>
      </c>
      <c r="E9" t="s">
        <v>110</v>
      </c>
      <c r="F9" s="2">
        <v>5.166666666666667</v>
      </c>
    </row>
    <row r="10" spans="1:11" x14ac:dyDescent="0.25">
      <c r="A10" s="4" t="s">
        <v>11</v>
      </c>
      <c r="B10" s="2">
        <v>756.60086682255405</v>
      </c>
      <c r="E10" t="s">
        <v>111</v>
      </c>
      <c r="F10" s="6">
        <v>3.3</v>
      </c>
    </row>
    <row r="11" spans="1:11" x14ac:dyDescent="0.25">
      <c r="A11" s="4" t="s">
        <v>12</v>
      </c>
      <c r="B11" s="2">
        <v>756.607309491818</v>
      </c>
      <c r="E11" t="s">
        <v>117</v>
      </c>
      <c r="F11" s="3">
        <f>((K3+K4)*F8)/F5</f>
        <v>48.10131698509386</v>
      </c>
    </row>
    <row r="12" spans="1:11" x14ac:dyDescent="0.25">
      <c r="A12" s="4" t="s">
        <v>13</v>
      </c>
      <c r="B12" s="2">
        <v>756.60900938429995</v>
      </c>
      <c r="E12" t="s">
        <v>112</v>
      </c>
      <c r="F12" s="1">
        <f>J4+((F10+F11)*30)</f>
        <v>45895.039509552815</v>
      </c>
    </row>
    <row r="13" spans="1:11" x14ac:dyDescent="0.25">
      <c r="A13" s="4" t="s">
        <v>14</v>
      </c>
      <c r="B13" s="2">
        <v>756.60945789940104</v>
      </c>
    </row>
    <row r="14" spans="1:11" x14ac:dyDescent="0.25">
      <c r="A14" s="4" t="s">
        <v>15</v>
      </c>
      <c r="B14" s="2">
        <v>756.60957623970603</v>
      </c>
    </row>
    <row r="15" spans="1:11" x14ac:dyDescent="0.25">
      <c r="A15" s="4" t="s">
        <v>16</v>
      </c>
      <c r="B15" s="2">
        <v>756.60960746368903</v>
      </c>
    </row>
    <row r="16" spans="1:11" x14ac:dyDescent="0.25">
      <c r="A16" s="4" t="s">
        <v>17</v>
      </c>
      <c r="B16" s="2">
        <v>756.60961570210895</v>
      </c>
    </row>
    <row r="17" spans="1:6" x14ac:dyDescent="0.25">
      <c r="A17" s="4" t="s">
        <v>18</v>
      </c>
      <c r="B17" s="2">
        <v>756.609617875808</v>
      </c>
    </row>
    <row r="18" spans="1:6" x14ac:dyDescent="0.25">
      <c r="A18" s="4" t="s">
        <v>19</v>
      </c>
      <c r="B18" s="2">
        <v>756.60961844933695</v>
      </c>
    </row>
    <row r="19" spans="1:6" x14ac:dyDescent="0.25">
      <c r="A19" s="4" t="s">
        <v>20</v>
      </c>
      <c r="B19" s="2">
        <v>756.60961860066197</v>
      </c>
    </row>
    <row r="20" spans="1:6" x14ac:dyDescent="0.25">
      <c r="A20" s="4" t="s">
        <v>21</v>
      </c>
      <c r="B20" s="2">
        <v>756.60961864058902</v>
      </c>
    </row>
    <row r="21" spans="1:6" x14ac:dyDescent="0.25">
      <c r="A21" s="4" t="s">
        <v>22</v>
      </c>
      <c r="B21" s="2">
        <v>756.60961865112404</v>
      </c>
    </row>
    <row r="22" spans="1:6" x14ac:dyDescent="0.25">
      <c r="A22" s="4" t="s">
        <v>23</v>
      </c>
      <c r="B22" s="2">
        <v>756.609618653903</v>
      </c>
    </row>
    <row r="23" spans="1:6" x14ac:dyDescent="0.25">
      <c r="A23" s="4" t="s">
        <v>24</v>
      </c>
      <c r="B23" s="2">
        <v>756.60961865463696</v>
      </c>
    </row>
    <row r="24" spans="1:6" x14ac:dyDescent="0.25">
      <c r="A24" s="4" t="s">
        <v>25</v>
      </c>
      <c r="B24" s="2">
        <v>756.60961865483</v>
      </c>
    </row>
    <row r="25" spans="1:6" x14ac:dyDescent="0.25">
      <c r="A25" s="4" t="s">
        <v>26</v>
      </c>
      <c r="B25" s="2">
        <v>756.60961865488105</v>
      </c>
      <c r="F25" t="s">
        <v>115</v>
      </c>
    </row>
    <row r="26" spans="1:6" x14ac:dyDescent="0.25">
      <c r="A26" s="4" t="s">
        <v>27</v>
      </c>
      <c r="B26" s="2">
        <v>756.60961865489503</v>
      </c>
    </row>
    <row r="27" spans="1:6" x14ac:dyDescent="0.25">
      <c r="A27" s="4" t="s">
        <v>28</v>
      </c>
      <c r="B27" s="2">
        <v>756.60961865489799</v>
      </c>
    </row>
    <row r="28" spans="1:6" x14ac:dyDescent="0.25">
      <c r="A28" s="4" t="s">
        <v>29</v>
      </c>
      <c r="B28" s="2">
        <v>756.60961865489901</v>
      </c>
    </row>
    <row r="29" spans="1:6" x14ac:dyDescent="0.25">
      <c r="A29" s="4" t="s">
        <v>30</v>
      </c>
      <c r="B29" s="2">
        <v>756.60961865489901</v>
      </c>
    </row>
    <row r="30" spans="1:6" x14ac:dyDescent="0.25">
      <c r="A30" s="4" t="s">
        <v>31</v>
      </c>
      <c r="B30" s="2">
        <v>756.60961865489901</v>
      </c>
    </row>
    <row r="31" spans="1:6" x14ac:dyDescent="0.25">
      <c r="A31" s="4" t="s">
        <v>32</v>
      </c>
      <c r="B31" s="2">
        <v>756.60961865489901</v>
      </c>
    </row>
    <row r="32" spans="1:6" x14ac:dyDescent="0.25">
      <c r="A32" s="4" t="s">
        <v>33</v>
      </c>
      <c r="B32" s="2">
        <v>756.60961865489901</v>
      </c>
    </row>
    <row r="33" spans="1:2" x14ac:dyDescent="0.25">
      <c r="A33" s="4" t="s">
        <v>34</v>
      </c>
      <c r="B33" s="2">
        <v>756.60961865489901</v>
      </c>
    </row>
    <row r="34" spans="1:2" x14ac:dyDescent="0.25">
      <c r="A34" s="4" t="s">
        <v>35</v>
      </c>
      <c r="B34" s="2">
        <v>756.60961865489901</v>
      </c>
    </row>
    <row r="35" spans="1:2" x14ac:dyDescent="0.25">
      <c r="A35" s="4" t="s">
        <v>36</v>
      </c>
      <c r="B35" s="2">
        <v>756.60961865489901</v>
      </c>
    </row>
    <row r="36" spans="1:2" x14ac:dyDescent="0.25">
      <c r="A36" s="4" t="s">
        <v>37</v>
      </c>
      <c r="B36" s="2">
        <v>756.60961865489901</v>
      </c>
    </row>
    <row r="37" spans="1:2" x14ac:dyDescent="0.25">
      <c r="A37" s="4" t="s">
        <v>38</v>
      </c>
      <c r="B37" s="2">
        <v>756.60961865489901</v>
      </c>
    </row>
    <row r="38" spans="1:2" x14ac:dyDescent="0.25">
      <c r="A38" s="4" t="s">
        <v>39</v>
      </c>
      <c r="B38" s="2">
        <v>756.60961865489901</v>
      </c>
    </row>
    <row r="39" spans="1:2" x14ac:dyDescent="0.25">
      <c r="A39" s="4" t="s">
        <v>40</v>
      </c>
      <c r="B39" s="2">
        <v>756.60961865489901</v>
      </c>
    </row>
    <row r="40" spans="1:2" x14ac:dyDescent="0.25">
      <c r="A40" s="4" t="s">
        <v>41</v>
      </c>
      <c r="B40" s="2">
        <v>756.60961865489901</v>
      </c>
    </row>
    <row r="41" spans="1:2" x14ac:dyDescent="0.25">
      <c r="A41" s="4" t="s">
        <v>42</v>
      </c>
      <c r="B41" s="2">
        <v>756.60961865489901</v>
      </c>
    </row>
    <row r="42" spans="1:2" x14ac:dyDescent="0.25">
      <c r="A42" s="4" t="s">
        <v>43</v>
      </c>
      <c r="B42" s="2">
        <v>756.60961865489901</v>
      </c>
    </row>
    <row r="43" spans="1:2" x14ac:dyDescent="0.25">
      <c r="A43" s="4" t="s">
        <v>44</v>
      </c>
      <c r="B43" s="2">
        <v>756.60961865489901</v>
      </c>
    </row>
    <row r="44" spans="1:2" x14ac:dyDescent="0.25">
      <c r="A44" s="4" t="s">
        <v>45</v>
      </c>
      <c r="B44" s="2">
        <v>756.60961865489901</v>
      </c>
    </row>
    <row r="45" spans="1:2" x14ac:dyDescent="0.25">
      <c r="A45" s="4" t="s">
        <v>46</v>
      </c>
      <c r="B45" s="2">
        <v>756.60961865489901</v>
      </c>
    </row>
    <row r="46" spans="1:2" x14ac:dyDescent="0.25">
      <c r="A46" s="4" t="s">
        <v>47</v>
      </c>
      <c r="B46" s="2">
        <v>756.60961865489901</v>
      </c>
    </row>
    <row r="47" spans="1:2" x14ac:dyDescent="0.25">
      <c r="A47" s="4" t="s">
        <v>48</v>
      </c>
      <c r="B47" s="2">
        <v>756.60961865489901</v>
      </c>
    </row>
    <row r="48" spans="1:2" x14ac:dyDescent="0.25">
      <c r="A48" s="4" t="s">
        <v>49</v>
      </c>
      <c r="B48" s="2">
        <v>756.60961865489901</v>
      </c>
    </row>
    <row r="49" spans="1:2" x14ac:dyDescent="0.25">
      <c r="A49" s="4" t="s">
        <v>50</v>
      </c>
      <c r="B49" s="2">
        <v>756.60961865489901</v>
      </c>
    </row>
    <row r="50" spans="1:2" x14ac:dyDescent="0.25">
      <c r="A50" s="4" t="s">
        <v>51</v>
      </c>
      <c r="B50" s="2">
        <v>756.60961865489901</v>
      </c>
    </row>
    <row r="51" spans="1:2" x14ac:dyDescent="0.25">
      <c r="A51" s="4" t="s">
        <v>52</v>
      </c>
      <c r="B51" s="2">
        <v>756.60961865489901</v>
      </c>
    </row>
    <row r="52" spans="1:2" x14ac:dyDescent="0.25">
      <c r="A52" s="4" t="s">
        <v>53</v>
      </c>
      <c r="B52" s="2">
        <v>756.60961865489901</v>
      </c>
    </row>
    <row r="53" spans="1:2" x14ac:dyDescent="0.25">
      <c r="A53" s="4" t="s">
        <v>54</v>
      </c>
      <c r="B53" s="2">
        <v>756.60961865489901</v>
      </c>
    </row>
    <row r="54" spans="1:2" x14ac:dyDescent="0.25">
      <c r="A54" s="4" t="s">
        <v>55</v>
      </c>
      <c r="B54" s="2">
        <v>756.60961865489901</v>
      </c>
    </row>
    <row r="55" spans="1:2" x14ac:dyDescent="0.25">
      <c r="A55" s="4" t="s">
        <v>56</v>
      </c>
      <c r="B55" s="2">
        <v>756.60961865489901</v>
      </c>
    </row>
    <row r="56" spans="1:2" x14ac:dyDescent="0.25">
      <c r="A56" s="4" t="s">
        <v>57</v>
      </c>
      <c r="B56" s="2">
        <v>756.60961865489901</v>
      </c>
    </row>
    <row r="57" spans="1:2" x14ac:dyDescent="0.25">
      <c r="A57" s="4" t="s">
        <v>58</v>
      </c>
      <c r="B57" s="2">
        <v>756.60961865489901</v>
      </c>
    </row>
    <row r="58" spans="1:2" x14ac:dyDescent="0.25">
      <c r="A58" s="4" t="s">
        <v>59</v>
      </c>
      <c r="B58" s="2">
        <v>756.60961865489901</v>
      </c>
    </row>
    <row r="59" spans="1:2" x14ac:dyDescent="0.25">
      <c r="A59" s="4" t="s">
        <v>60</v>
      </c>
      <c r="B59" s="2">
        <v>756.60961865489901</v>
      </c>
    </row>
    <row r="60" spans="1:2" x14ac:dyDescent="0.25">
      <c r="A60" s="4" t="s">
        <v>61</v>
      </c>
      <c r="B60" s="2">
        <v>756.60961865489901</v>
      </c>
    </row>
    <row r="61" spans="1:2" x14ac:dyDescent="0.25">
      <c r="A61" s="4" t="s">
        <v>62</v>
      </c>
      <c r="B61" s="2">
        <v>756.60961865489901</v>
      </c>
    </row>
    <row r="62" spans="1:2" x14ac:dyDescent="0.25">
      <c r="A62" s="4" t="s">
        <v>63</v>
      </c>
      <c r="B62" s="2">
        <v>756.60961865489901</v>
      </c>
    </row>
    <row r="63" spans="1:2" x14ac:dyDescent="0.25">
      <c r="A63" s="4" t="s">
        <v>64</v>
      </c>
      <c r="B63" s="2">
        <v>756.60961865489901</v>
      </c>
    </row>
    <row r="64" spans="1:2" x14ac:dyDescent="0.25">
      <c r="A64" s="4" t="s">
        <v>65</v>
      </c>
      <c r="B64" s="2">
        <v>756.60961865489901</v>
      </c>
    </row>
    <row r="65" spans="1:2" x14ac:dyDescent="0.25">
      <c r="A65" s="4" t="s">
        <v>66</v>
      </c>
      <c r="B65" s="2">
        <v>756.60961865489901</v>
      </c>
    </row>
    <row r="66" spans="1:2" x14ac:dyDescent="0.25">
      <c r="A66" s="4" t="s">
        <v>67</v>
      </c>
      <c r="B66" s="2">
        <v>756.60961865489901</v>
      </c>
    </row>
    <row r="67" spans="1:2" x14ac:dyDescent="0.25">
      <c r="A67" s="4" t="s">
        <v>68</v>
      </c>
      <c r="B67" s="2">
        <v>756.60961865489901</v>
      </c>
    </row>
    <row r="68" spans="1:2" x14ac:dyDescent="0.25">
      <c r="A68" s="4" t="s">
        <v>69</v>
      </c>
      <c r="B68" s="2">
        <v>756.60961865489901</v>
      </c>
    </row>
    <row r="69" spans="1:2" x14ac:dyDescent="0.25">
      <c r="A69" s="4" t="s">
        <v>70</v>
      </c>
      <c r="B69" s="2">
        <v>756.60961865489901</v>
      </c>
    </row>
    <row r="70" spans="1:2" x14ac:dyDescent="0.25">
      <c r="A70" s="4" t="s">
        <v>71</v>
      </c>
      <c r="B70" s="2">
        <v>756.60961865489901</v>
      </c>
    </row>
    <row r="71" spans="1:2" x14ac:dyDescent="0.25">
      <c r="A71" s="4" t="s">
        <v>72</v>
      </c>
      <c r="B71" s="2">
        <v>756.60961865489901</v>
      </c>
    </row>
    <row r="72" spans="1:2" x14ac:dyDescent="0.25">
      <c r="A72" s="4" t="s">
        <v>73</v>
      </c>
      <c r="B72" s="2">
        <v>756.60961865489901</v>
      </c>
    </row>
    <row r="73" spans="1:2" x14ac:dyDescent="0.25">
      <c r="A73" s="4" t="s">
        <v>74</v>
      </c>
      <c r="B73" s="2">
        <v>756.60961865489901</v>
      </c>
    </row>
    <row r="74" spans="1:2" x14ac:dyDescent="0.25">
      <c r="A74" s="4" t="s">
        <v>75</v>
      </c>
      <c r="B74" s="2">
        <v>756.60961865489901</v>
      </c>
    </row>
    <row r="75" spans="1:2" x14ac:dyDescent="0.25">
      <c r="A75" s="4" t="s">
        <v>76</v>
      </c>
      <c r="B75" s="2">
        <v>756.60961865489901</v>
      </c>
    </row>
    <row r="76" spans="1:2" x14ac:dyDescent="0.25">
      <c r="A76" s="4" t="s">
        <v>77</v>
      </c>
      <c r="B76" s="2">
        <v>756.60961865489901</v>
      </c>
    </row>
    <row r="77" spans="1:2" x14ac:dyDescent="0.25">
      <c r="A77" s="4" t="s">
        <v>78</v>
      </c>
      <c r="B77" s="2">
        <v>756.60961865489901</v>
      </c>
    </row>
    <row r="78" spans="1:2" x14ac:dyDescent="0.25">
      <c r="A78" s="4" t="s">
        <v>79</v>
      </c>
      <c r="B78" s="2">
        <v>756.60961865489901</v>
      </c>
    </row>
    <row r="79" spans="1:2" x14ac:dyDescent="0.25">
      <c r="A79" s="4" t="s">
        <v>80</v>
      </c>
      <c r="B79" s="2">
        <v>756.60961865489901</v>
      </c>
    </row>
    <row r="80" spans="1:2" x14ac:dyDescent="0.25">
      <c r="A80" s="4" t="s">
        <v>81</v>
      </c>
      <c r="B80" s="2">
        <v>756.60961865489901</v>
      </c>
    </row>
    <row r="81" spans="1:2" x14ac:dyDescent="0.25">
      <c r="A81" s="4" t="s">
        <v>82</v>
      </c>
      <c r="B81" s="2">
        <v>756.60961865489901</v>
      </c>
    </row>
    <row r="82" spans="1:2" x14ac:dyDescent="0.25">
      <c r="A82" s="4" t="s">
        <v>83</v>
      </c>
      <c r="B82" s="2">
        <v>756.60961865489901</v>
      </c>
    </row>
    <row r="83" spans="1:2" x14ac:dyDescent="0.25">
      <c r="A83" s="4" t="s">
        <v>84</v>
      </c>
      <c r="B83" s="2">
        <v>756.60961865489901</v>
      </c>
    </row>
    <row r="84" spans="1:2" x14ac:dyDescent="0.25">
      <c r="A84" s="4" t="s">
        <v>85</v>
      </c>
      <c r="B84" s="2">
        <v>756.60961865489901</v>
      </c>
    </row>
    <row r="85" spans="1:2" x14ac:dyDescent="0.25">
      <c r="A85" s="4" t="s">
        <v>86</v>
      </c>
      <c r="B85" s="2">
        <v>756.60961865489901</v>
      </c>
    </row>
    <row r="86" spans="1:2" x14ac:dyDescent="0.25">
      <c r="A86" s="4" t="s">
        <v>87</v>
      </c>
      <c r="B86" s="2">
        <v>756.60961865489901</v>
      </c>
    </row>
    <row r="87" spans="1:2" x14ac:dyDescent="0.25">
      <c r="A87" s="4" t="s">
        <v>88</v>
      </c>
      <c r="B87" s="2">
        <v>756.60961865489901</v>
      </c>
    </row>
    <row r="88" spans="1:2" x14ac:dyDescent="0.25">
      <c r="A88" s="4" t="s">
        <v>89</v>
      </c>
      <c r="B88" s="2">
        <v>756.60961865489901</v>
      </c>
    </row>
    <row r="89" spans="1:2" x14ac:dyDescent="0.25">
      <c r="A89" s="4" t="s">
        <v>90</v>
      </c>
      <c r="B89" s="2">
        <v>756.60961865489901</v>
      </c>
    </row>
    <row r="90" spans="1:2" x14ac:dyDescent="0.25">
      <c r="A90" s="4" t="s">
        <v>91</v>
      </c>
      <c r="B90" s="2">
        <v>756.60961865489901</v>
      </c>
    </row>
    <row r="91" spans="1:2" x14ac:dyDescent="0.25">
      <c r="A91" s="4" t="s">
        <v>92</v>
      </c>
      <c r="B91" s="2">
        <v>756.60961865489901</v>
      </c>
    </row>
    <row r="92" spans="1:2" x14ac:dyDescent="0.25">
      <c r="A92" s="4" t="s">
        <v>93</v>
      </c>
      <c r="B92" s="2">
        <v>756.60961865489901</v>
      </c>
    </row>
    <row r="93" spans="1:2" x14ac:dyDescent="0.25">
      <c r="A93" s="4" t="s">
        <v>94</v>
      </c>
      <c r="B93" s="2">
        <v>756.60961865489901</v>
      </c>
    </row>
    <row r="94" spans="1:2" x14ac:dyDescent="0.25">
      <c r="A94" s="4" t="s">
        <v>95</v>
      </c>
      <c r="B94" s="2">
        <v>756.60961865489901</v>
      </c>
    </row>
    <row r="95" spans="1:2" x14ac:dyDescent="0.25">
      <c r="A95" s="4" t="s">
        <v>96</v>
      </c>
      <c r="B95" s="2">
        <v>756.60961865489901</v>
      </c>
    </row>
    <row r="96" spans="1:2" x14ac:dyDescent="0.25">
      <c r="A96" s="4" t="s">
        <v>97</v>
      </c>
      <c r="B96" s="2">
        <v>756.60961865489901</v>
      </c>
    </row>
    <row r="97" spans="1:2" x14ac:dyDescent="0.25">
      <c r="A97" s="4" t="s">
        <v>98</v>
      </c>
      <c r="B97" s="2">
        <v>756.60961865489901</v>
      </c>
    </row>
    <row r="98" spans="1:2" x14ac:dyDescent="0.25">
      <c r="A98" s="4" t="s">
        <v>99</v>
      </c>
      <c r="B98" s="2">
        <v>756.60961865489901</v>
      </c>
    </row>
    <row r="99" spans="1:2" x14ac:dyDescent="0.25">
      <c r="A99" s="4" t="s">
        <v>100</v>
      </c>
      <c r="B99" s="2">
        <v>756.60961865489901</v>
      </c>
    </row>
    <row r="100" spans="1:2" x14ac:dyDescent="0.25">
      <c r="A100" s="4" t="s">
        <v>101</v>
      </c>
      <c r="B100" s="2">
        <v>756.60961865489901</v>
      </c>
    </row>
    <row r="101" spans="1:2" x14ac:dyDescent="0.25">
      <c r="A101" s="4" t="s">
        <v>102</v>
      </c>
      <c r="B101" s="2">
        <v>756.60961865489901</v>
      </c>
    </row>
    <row r="102" spans="1:2" x14ac:dyDescent="0.25">
      <c r="A102" s="4" t="s">
        <v>103</v>
      </c>
      <c r="B102" s="2">
        <v>756.60961865489901</v>
      </c>
    </row>
    <row r="103" spans="1:2" x14ac:dyDescent="0.25">
      <c r="A103" s="4"/>
      <c r="B103" s="3">
        <f>SUBTOTAL(109,MUN_DC_GERAL_PRED_ARIMA[Column2])</f>
        <v>75527.412192207732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m Y 7 l U v R H W v 2 o A A A A + Q A A A B I A H A B D b 2 5 m a W c v U G F j a 2 F n Z S 5 4 b W w g o h g A K K A U A A A A A A A A A A A A A A A A A A A A A A A A A A A A h Y / R C o I w G I V f R X b v N i e t k N 8 J d Z s Q B d G t 6 N K R T n G z + W 5 d 9 E i 9 Q k J Z 3 X V 5 D t + B 7 z x u d 0 j G p v a u s j e q 1 T E K M E W e 1 H l b K F 3 G a L B n f 4 U S A b s s v 2 S l 9 C Z Y m 2 g 0 K k a V t V 1 E i H M O u x C 3 f U k Y p Q E 5 p d t D X s k m 8 5 U 2 N t O 5 R J 9 V 8 X + F B B x f M o J h z v E i X H I c c M a A z D 2 k S n 8 Z N i l j C u S n h M 1 Q 2 6 G X o r P + e g 9 k j k D e N 8 Q T U E s D B B Q A A g A I A J m O 5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j u V S / g x b a A A C A A A j G Q A A E w A c A E Z v c m 1 1 b G F z L 1 N l Y 3 R p b 2 4 x L m 0 g o h g A K K A U A A A A A A A A A A A A A A A A A A A A A A A A A A A A 7 Z j B j p s w E I b v k f I O l v d C J B o p V L 2 0 4 o A g a b d q t i m Q 0 1 J F D s x 2 L R l 7 Z Z u o q y j P 0 w f p i 9 W B R r v p Q n s M w u U C D I P 5 Z z 5 m D F a Q a y o 4 S p r 9 7 N 1 4 N B 6 p e y K h Q O v F J v 6 4 e T + P g 0 + b V T y P N k F 8 v Q y Q j x j o 8 Q i Z b S G 4 B m M I 1 W 4 a i b w q g W t n Q R l M w + M V r p W D w 7 f Z W o F U G S 2 F 1 i Q 7 + a n s e k c 4 W k l x Z 2 7 I 0 j B E r 9 B q H a I l 5 U R l M a i K a V I I 4 w F F 1 q 5 l m q s d n r i 3 E T B a U g 3 S x y 5 2 U S h Y V X L l e y 6 a 8 1 w U l H / z Z 9 4 b c / q l E h o S / c j A f z q c 3 g g O X y d u E 9 M V D s k W f v 4 g 7 F 6 o o 7 x S 7 G g h F D Z x p m R r 3 G u b h g 9 A C h O X U y f B R b e / z Q F j S U 4 Y k c r X s n o + b k o f B A q Y k W n C e h o u l Y S r O y H L R n b 6 + A D K 6 V T h 7 v f Y h K i N F y q I h o O L 9 j i Q t C R 1 o m i N U Z 0 8 e F V u Q R 4 O k / G I 8 n Y d z 4 l f 4 Q 7 m j j f B / 8 H b C P 6 1 D e C b n E h 0 T N A / + D T Q D Y v G O D s l X M N 3 X S N p 7 N 6 Z / R z D 2 d P + 2 n C T P n X c x B Y A X v Q 5 m f d k x v t T i 1 3 p v / z 7 / 0 L M o A E s 1 z f 9 + e T r E G M D g H 5 0 o A 4 x g w c Q h T 2 q g B Y x N g D o T w W 0 i B k 8 g P 7 M w l 1 q b E D Q k x + B L j W D R 3 D e e i + N o E 2 N D Q h 6 1 I j a 1 A w a Q c u y U N K 7 B U G L O L y s h U t z s K A e f g F Q S w E C L Q A U A A I A C A C Z j u V S 9 E d a / a g A A A D 5 A A A A E g A A A A A A A A A A A A A A A A A A A A A A Q 2 9 u Z m l n L 1 B h Y 2 t h Z 2 U u e G 1 s U E s B A i 0 A F A A C A A g A m Y 7 l U g / K 6 a u k A A A A 6 Q A A A B M A A A A A A A A A A A A A A A A A 9 A A A A F t D b 2 5 0 Z W 5 0 X 1 R 5 c G V z X S 5 4 b W x Q S w E C L Q A U A A I A C A C Z j u V S / g x b a A A C A A A j G Q A A E w A A A A A A A A A A A A A A A A D l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d w A A A A A A A J x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R l 9 S S l 9 H R V J B T F 9 Q U k V E X 0 F S S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2 O j Q 5 O j U x L j E z O T g 4 N z Z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F y a W 1 h I F B y Z W R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R 0 V S Q U x f U F J F R F 9 B U k l N Q S 9 U a X B v I E F s d G V y Y W R v L n s s M H 0 m c X V v d D s s J n F 1 b 3 Q 7 U 2 V j d G l v b j E v V U Z f U k p f R 0 V S Q U x f U F J F R F 9 B U k l N Q S 9 U a X B v I E F s d G V y Y W R v L n t B c m l t Y S B Q c m V k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R l 9 S S l 9 H R V J B T F 9 Q U k V E X 0 F S S U 1 B L 1 R p c G 8 g Q W x 0 Z X J h Z G 8 u e y w w f S Z x d W 9 0 O y w m c X V v d D t T Z W N 0 a W 9 u M S 9 V R l 9 S S l 9 H R V J B T F 9 Q U k V E X 0 F S S U 1 B L 1 R p c G 8 g Q W x 0 Z X J h Z G 8 u e 0 F y a W 1 h I F B y Z W R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R l 9 S S l 9 H R V J B T F 9 Q U k V E X 0 F S S U 1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B U k l N Q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B U k l N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0 F S S U 1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2 O j U 1 O j E y L j Q y O T Q z N D d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F y a W 1 h I F B y Z W R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R 0 V S Q U x f U F J F R F 9 B U k l N Q S A o M i k v V G l w b y B B b H R l c m F k b y 5 7 L D B 9 J n F 1 b 3 Q 7 L C Z x d W 9 0 O 1 N l Y 3 R p b 2 4 x L 1 V G X 1 J K X 0 d F U k F M X 1 B S R U R f Q V J J T U E g K D I p L 1 R p c G 8 g Q W x 0 Z X J h Z G 8 u e 0 F y a W 1 h I F B y Z W R p Y 3 R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G X 1 J K X 0 d F U k F M X 1 B S R U R f Q V J J T U E g K D I p L 1 R p c G 8 g Q W x 0 Z X J h Z G 8 u e y w w f S Z x d W 9 0 O y w m c X V v d D t T Z W N 0 a W 9 u M S 9 V R l 9 S S l 9 H R V J B T F 9 Q U k V E X 0 F S S U 1 B I C g y K S 9 U a X B v I E F s d G V y Y W R v L n t B c m l t Y S B Q c m V k a W N 0 a W 9 u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R 0 V S Q U x f U F J F R F 9 B U k l N Q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0 d F U k F M X 1 B S R U R f Q V J J T U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0 d F U k F M X 1 B S R U R f Q V J J T U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B U k l N Q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G X 1 J K X 0 d F U k F M X 1 B S R U R f Q V J J T U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3 O j A w O j A 0 L j E 0 N z Y y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R l 9 S S l 9 H R V J B T F 9 Q U k V E X 0 F S S U 1 B I C g z K S 9 B b H R l c m F y I F R p c G 8 u e 0 N v b H V t b j E s M H 0 m c X V v d D s s J n F 1 b 3 Q 7 U 2 V j d G l v b j E v V U Z f U k p f R 0 V S Q U x f U F J F R F 9 B U k l N Q S A o M y k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G X 1 J K X 0 d F U k F M X 1 B S R U R f Q V J J T U E g K D M p L 0 F s d G V y Y X I g V G l w b y 5 7 Q 2 9 s d W 1 u M S w w f S Z x d W 9 0 O y w m c X V v d D t T Z W N 0 a W 9 u M S 9 V R l 9 S S l 9 H R V J B T F 9 Q U k V E X 0 F S S U 1 B I C g z K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G X 1 J K X 0 d F U k F M X 1 B S R U R f Q V J J T U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0 F S S U 1 B J T I w K D M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R 0 V S Q U x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c 6 M z c 6 M D A u M z A 0 O T U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G X 1 J K X 0 d F U k F M X 1 B S R U R f U 0 F S S U 1 B L 0 F s d G V y Y X I g V G l w b y 5 7 Q 2 9 s d W 1 u M S w w f S Z x d W 9 0 O y w m c X V v d D t T Z W N 0 a W 9 u M S 9 V R l 9 S S l 9 H R V J B T F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R 0 V S Q U x f U F J F R F 9 T Q V J J T U E v Q W x 0 Z X J h c i B U a X B v L n t D b 2 x 1 b W 4 x L D B 9 J n F 1 b 3 Q 7 L C Z x d W 9 0 O 1 N l Y 3 R p b 2 4 x L 1 V G X 1 J K X 0 d F U k F M X 1 B S R U R f U 0 F S S U 1 B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R 0 V S Q U x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1 N B U k l N Q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z J E T 1 N F X 1 B S R U R f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R l 9 S S l 8 y R E 9 T R V 9 Q U k V E X 0 F S S U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x N z o 1 M z o x N C 4 y M z k z M z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M k R P U 0 V f U F J F R F 9 B U k l N Q S 9 B b H R l c m F y I F R p c G 8 u e 0 N v b H V t b j E s M H 0 m c X V v d D s s J n F 1 b 3 Q 7 U 2 V j d G l v b j E v V U Z f U k p f M k R P U 0 V f U F J F R F 9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M k R P U 0 V f U F J F R F 9 B U k l N Q S 9 B b H R l c m F y I F R p c G 8 u e 0 N v b H V t b j E s M H 0 m c X V v d D s s J n F 1 b 3 Q 7 U 2 V j d G l v b j E v V U Z f U k p f M k R P U 0 V f U F J F R F 9 B U k l N Q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G X 1 J K X z J E T 1 N F X 1 B S R U R f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8 y R E 9 T R V 9 Q U k V E X 0 F S S U 1 B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Z f U k p f M k R P U 0 V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g 6 M D I 6 M z k u O T g x M z c 0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G X 1 J K X z J E T 1 N F X 1 B S R U R f U 0 F S S U 1 B L 0 F s d G V y Y X I g V G l w b y 5 7 Q 2 9 s d W 1 u M S w w f S Z x d W 9 0 O y w m c X V v d D t T Z W N 0 a W 9 u M S 9 V R l 9 S S l 8 y R E 9 T R V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M k R P U 0 V f U F J F R F 9 T Q V J J T U E v Q W x 0 Z X J h c i B U a X B v L n t D b 2 x 1 b W 4 x L D B 9 J n F 1 b 3 Q 7 L C Z x d W 9 0 O 1 N l Y 3 R p b 2 4 x L 1 V G X 1 J K X z J E T 1 N F X 1 B S R U R f U 0 F S S U 1 B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M k R P U 0 V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8 y R E 9 T R V 9 Q U k V E X 1 N B U k l N Q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l 9 S S l 9 H R V J B T F 9 Q U k V E X 0 F S S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V O X 1 J K X 0 d F U k F M X 1 B S R U R f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4 O j E y O j E 5 L j U 0 M D Y 4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U k p f R 0 V S Q U x f U F J F R F 9 B U k l N Q S 9 B b H R l c m F y I F R p c G 8 u e 0 N v b H V t b j E s M H 0 m c X V v d D s s J n F 1 b 3 Q 7 U 2 V j d G l v b j E v T V V O X 1 J K X 0 d F U k F M X 1 B S R U R f Q V J J T U E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T l 9 S S l 9 H R V J B T F 9 Q U k V E X 0 F S S U 1 B L 0 F s d G V y Y X I g V G l w b y 5 7 Q 2 9 s d W 1 u M S w w f S Z x d W 9 0 O y w m c X V v d D t T Z W N 0 a W 9 u M S 9 N V U 5 f U k p f R 0 V S Q U x f U F J F R F 9 B U k l N Q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T l 9 S S l 9 H R V J B T F 9 Q U k V E X 0 F S S U 1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V O X 1 J K X 0 d F U k F M X 1 B S R U R f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M k R P U 0 V f U F J F R F 9 B U k l N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T l 9 S S l 8 y R E 9 T R V 9 Q U k V E X 0 F S S U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x O D o z N j o z M C 4 2 M D c 1 M z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X 1 J K X z J E T 1 N F X 1 B S R U R f Q V J J T U E v Q W x 0 Z X J h c i B U a X B v L n t D b 2 x 1 b W 4 x L D B 9 J n F 1 b 3 Q 7 L C Z x d W 9 0 O 1 N l Y 3 R p b 2 4 x L 0 1 V T l 9 S S l 8 y R E 9 T R V 9 Q U k V E X 0 F S S U 1 B L 0 F s d G V y Y X I g V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V U 5 f U k p f M k R P U 0 V f U F J F R F 9 B U k l N Q S 9 B b H R l c m F y I F R p c G 8 u e 0 N v b H V t b j E s M H 0 m c X V v d D s s J n F 1 b 3 Q 7 U 2 V j d G l v b j E v T V V O X 1 J K X z J E T 1 N F X 1 B S R U R f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U k p f M k R P U 0 V f U F J F R F 9 B U k l N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l 9 S S l 8 y R E 9 T R V 9 Q U k V E X 0 F S S U 1 B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V O X 0 R D X 0 d F U k F M X 1 B S R U R f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R E N f R 0 V S Q U x f U F J F R F 9 B U k l N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g 6 N D M 6 M D E u N T k 3 N j U z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T l 9 E Q 1 9 H R V J B T F 9 Q U k V E X 0 F S S U 1 B L 0 F s d G V y Y X I g V G l w b y 5 7 Q 2 9 s d W 1 u M S w w f S Z x d W 9 0 O y w m c X V v d D t T Z W N 0 a W 9 u M S 9 N V U 5 f R E N f R 0 V S Q U x f U F J F R F 9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0 R D X 0 d F U k F M X 1 B S R U R f Q V J J T U E v Q W x 0 Z X J h c i B U a X B v L n t D b 2 x 1 b W 4 x L D B 9 J n F 1 b 3 Q 7 L C Z x d W 9 0 O 1 N l Y 3 R p b 2 4 x L 0 1 V T l 9 E Q 1 9 H R V J B T F 9 Q U k V E X 0 F S S U 1 B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V O X 0 R D X 0 d F U k F M X 1 B S R U R f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R 0 V S Q U x f U F J F R F 9 B U k l N Q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l 9 E Q 1 8 y R E 9 T R V 9 Q U k V E X 0 F S S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V O X 0 R D X z J E T 1 N F X 1 B S R U R f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4 O j Q 5 O j I 0 L j I 0 O T c y M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R E N f M k R P U 0 V f U F J F R F 9 B U k l N Q S 9 B b H R l c m F y I F R p c G 8 u e 0 N v b H V t b j E s M H 0 m c X V v d D s s J n F 1 b 3 Q 7 U 2 V j d G l v b j E v T V V O X 0 R D X z J E T 1 N F X 1 B S R U R f Q V J J T U E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T l 9 E Q 1 8 y R E 9 T R V 9 Q U k V E X 0 F S S U 1 B L 0 F s d G V y Y X I g V G l w b y 5 7 Q 2 9 s d W 1 u M S w w f S Z x d W 9 0 O y w m c X V v d D t T Z W N 0 a W 9 u M S 9 N V U 5 f R E N f M k R P U 0 V f U F J F R F 9 B U k l N Q S 9 B b H R l c m F y I F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T l 9 E Q 1 8 y R E 9 T R V 9 Q U k V E X 0 F S S U 1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V O X 0 R D X z J E T 1 N F X 1 B S R U R f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M k R P U 0 V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U k p f M k R P U 0 V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A 0 O j M x L j c 4 O D I x M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U k p f M k R P U 0 V f U F J F R F 9 T Q V J J T U E v Q W x 0 Z X J h c i B U a X B v L n t D b 2 x 1 b W 4 x L D B 9 J n F 1 b 3 Q 7 L C Z x d W 9 0 O 1 N l Y 3 R p b 2 4 x L 0 1 V T l 9 S S l 8 y R E 9 T R V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1 J K X z J E T 1 N F X 1 B S R U R f U 0 F S S U 1 B L 0 F s d G V y Y X I g V G l w b y 5 7 Q 2 9 s d W 1 u M S w w f S Z x d W 9 0 O y w m c X V v d D t T Z W N 0 a W 9 u M S 9 N V U 5 f U k p f M k R P U 0 V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U k p f M k R P U 0 V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M k R P U 0 V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R 0 V S Q U x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U k p f R 0 V S Q U x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E 4 O j U x L j A 5 M D k 0 N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U k p f R 0 V S Q U x f U F J F R F 9 T Q V J J T U E v Q W x 0 Z X J h c i B U a X B v L n t D b 2 x 1 b W 4 x L D B 9 J n F 1 b 3 Q 7 L C Z x d W 9 0 O 1 N l Y 3 R p b 2 4 x L 0 1 V T l 9 S S l 9 H R V J B T F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1 J K X 0 d F U k F M X 1 B S R U R f U 0 F S S U 1 B L 0 F s d G V y Y X I g V G l w b y 5 7 Q 2 9 s d W 1 u M S w w f S Z x d W 9 0 O y w m c X V v d D t T Z W N 0 a W 9 u M S 9 N V U 5 f U k p f R 0 V S Q U x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U k p f R 0 V S Q U x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U k p f R 0 V S Q U x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R 0 V S Q U x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R E N f R 0 V S Q U x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M 0 O j U 1 L j Q x M D k y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R E N f R 0 V S Q U x f U F J F R F 9 T Q V J J T U E v Q W x 0 Z X J h c i B U a X B v L n t D b 2 x 1 b W 4 x L D B 9 J n F 1 b 3 Q 7 L C Z x d W 9 0 O 1 N l Y 3 R p b 2 4 x L 0 1 V T l 9 E Q 1 9 H R V J B T F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0 R D X 0 d F U k F M X 1 B S R U R f U 0 F S S U 1 B L 0 F s d G V y Y X I g V G l w b y 5 7 Q 2 9 s d W 1 u M S w w f S Z x d W 9 0 O y w m c X V v d D t T Z W N 0 a W 9 u M S 9 N V U 5 f R E N f R 0 V S Q U x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R E N f R 0 V S Q U x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R 0 V S Q U x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M k R P U 0 V f U F J F R F 9 T Q V J J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U 5 f R E N f M k R P U 0 V f U F J F R F 9 T Q V J J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M 4 O j A 1 L j A 1 N D c 3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V U 5 f R E N f M k R P U 0 V f U F J F R F 9 T Q V J J T U E v Q W x 0 Z X J h c i B U a X B v L n t D b 2 x 1 b W 4 x L D B 9 J n F 1 b 3 Q 7 L C Z x d W 9 0 O 1 N l Y 3 R p b 2 4 x L 0 1 V T l 9 E Q 1 8 y R E 9 T R V 9 Q U k V E X 1 N B U k l N Q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V O X 0 R D X z J E T 1 N F X 1 B S R U R f U 0 F S S U 1 B L 0 F s d G V y Y X I g V G l w b y 5 7 Q 2 9 s d W 1 u M S w w f S Z x d W 9 0 O y w m c X V v d D t T Z W N 0 a W 9 u M S 9 N V U 5 f R E N f M k R P U 0 V f U F J F R F 9 T Q V J J T U E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U 5 f R E N f M k R P U 0 V f U F J F R F 9 T Q V J J T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5 f R E N f M k R P U 0 V f U F J F R F 9 T Q V J J T U E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1 N B U k l N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G X 1 J K X 0 d F U k F M X 1 B S R U R f U 0 F S S U 1 B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D o 0 O T o y N i 4 z N z c 3 N D I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Z f U k p f R 0 V S Q U x f U F J F R F 9 T Q V J J T U E g K D I p L 0 F s d G V y Y X I g V G l w b y 5 7 Q 2 9 s d W 1 u M S w w f S Z x d W 9 0 O y w m c X V v d D t T Z W N 0 a W 9 u M S 9 V R l 9 S S l 9 H R V J B T F 9 Q U k V E X 1 N B U k l N Q S A o M i k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G X 1 J K X 0 d F U k F M X 1 B S R U R f U 0 F S S U 1 B I C g y K S 9 B b H R l c m F y I F R p c G 8 u e 0 N v b H V t b j E s M H 0 m c X V v d D s s J n F 1 b 3 Q 7 U 2 V j d G l v b j E v V U Z f U k p f R 0 V S Q U x f U F J F R F 9 T Q V J J T U E g K D I p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Z f U k p f R 0 V S Q U x f U F J F R F 9 T Q V J J T U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l 9 S S l 9 H R V J B T F 9 Q U k V E X 1 N B U k l N Q S U y M C g y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z J E T 1 N F X 1 B S R U R f U 0 F S S U 1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Z f U k p f M k R P U 0 V f U F J F R F 9 T Q V J J T U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I w O j U y O j U x L j A z O T A w O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R l 9 S S l 8 y R E 9 T R V 9 Q U k V E X 1 N B U k l N Q S A o M i k v Q W x 0 Z X J h c i B U a X B v L n t D b 2 x 1 b W 4 x L D B 9 J n F 1 b 3 Q 7 L C Z x d W 9 0 O 1 N l Y 3 R p b 2 4 x L 1 V G X 1 J K X z J E T 1 N F X 1 B S R U R f U 0 F S S U 1 B I C g y K S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U Z f U k p f M k R P U 0 V f U F J F R F 9 T Q V J J T U E g K D I p L 0 F s d G V y Y X I g V G l w b y 5 7 Q 2 9 s d W 1 u M S w w f S Z x d W 9 0 O y w m c X V v d D t T Z W N 0 a W 9 u M S 9 V R l 9 S S l 8 y R E 9 T R V 9 Q U k V E X 1 N B U k l N Q S A o M i k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R l 9 S S l 8 y R E 9 T R V 9 Q U k V E X 1 N B U k l N Q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G X 1 J K X z J E T 1 N F X 1 B S R U R f U 0 F S S U 1 B J T I w K D I p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u e k r t V L a F J m F 9 U O p K O x P E A A A A A A g A A A A A A A 2 Y A A M A A A A A Q A A A A J Q Z B B x 8 b N / 9 h y q N h 3 X s M d g A A A A A E g A A A o A A A A B A A A A D m R 0 i V T G E W p M 6 g f k R b j A F M U A A A A I l f 6 Q S R G F i M z 9 y i v 6 6 j + f M l d N T 1 b O g s r B Y A J b D S f z v u 2 l J 4 V J B b 8 I F 0 X J e p 6 n a d q O z y s p 8 a 7 F q W + E D e 4 Z I D 3 g W i / d 0 H 0 M b 7 o D 8 z c P n b w J q y F A A A A H h G 4 5 Q u m 4 R Z 4 t 0 V t g K c j 1 H T w C z A < / D a t a M a s h u p > 
</file>

<file path=customXml/itemProps1.xml><?xml version="1.0" encoding="utf-8"?>
<ds:datastoreItem xmlns:ds="http://schemas.openxmlformats.org/officeDocument/2006/customXml" ds:itemID="{C32B5FA0-2065-4B34-878F-140292AB04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PRED UF RJ - GERAL - ARIMA</vt:lpstr>
      <vt:lpstr>PRED UF RJ - GERAL - SARIMA</vt:lpstr>
      <vt:lpstr>PRED UF RJ - 2 DOSE - ARIMA</vt:lpstr>
      <vt:lpstr>PRED UF RJ - 2DOSE - SARIMA</vt:lpstr>
      <vt:lpstr>PRED MUN RJ - GERAL - ARIMA</vt:lpstr>
      <vt:lpstr>PRED MUN RJ - GERAL - SARIMA</vt:lpstr>
      <vt:lpstr>PRED MUN RJ - 2 DOSE - ARIMA</vt:lpstr>
      <vt:lpstr>PRED MUN RJ - 2 DOSE - SARIMA</vt:lpstr>
      <vt:lpstr>PRED MUN DC - GERAL - ARIMA</vt:lpstr>
      <vt:lpstr>PRED MUN DC - GERAL - SARIMA</vt:lpstr>
      <vt:lpstr>PRED MUN DC - 2 DOSE - ARIMA</vt:lpstr>
      <vt:lpstr>PRED MUN DC - 2DOSE - SARIMA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Motta, Ivan</dc:creator>
  <cp:lastModifiedBy>Motta, Ivan</cp:lastModifiedBy>
  <dcterms:created xsi:type="dcterms:W3CDTF">2021-07-05T16:48:38Z</dcterms:created>
  <dcterms:modified xsi:type="dcterms:W3CDTF">2021-07-07T12:05:13Z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ccd3e-0121-4421-ada7-cbfe561469e6_Enabled">
    <vt:lpwstr>true</vt:lpwstr>
  </property>
  <property fmtid="{D5CDD505-2E9C-101B-9397-08002B2CF9AE}" pid="3" name="MSIP_Label_e8bccd3e-0121-4421-ada7-cbfe561469e6_SetDate">
    <vt:lpwstr>2021-07-07T12:05:13Z</vt:lpwstr>
  </property>
  <property fmtid="{D5CDD505-2E9C-101B-9397-08002B2CF9AE}" pid="4" name="MSIP_Label_e8bccd3e-0121-4421-ada7-cbfe561469e6_Method">
    <vt:lpwstr>Privileged</vt:lpwstr>
  </property>
  <property fmtid="{D5CDD505-2E9C-101B-9397-08002B2CF9AE}" pid="5" name="MSIP_Label_e8bccd3e-0121-4421-ada7-cbfe561469e6_Name">
    <vt:lpwstr>Privado</vt:lpwstr>
  </property>
  <property fmtid="{D5CDD505-2E9C-101B-9397-08002B2CF9AE}" pid="6" name="MSIP_Label_e8bccd3e-0121-4421-ada7-cbfe561469e6_SiteId">
    <vt:lpwstr>78c81da0-4904-4738-9f6d-6be11bdc597c</vt:lpwstr>
  </property>
  <property fmtid="{D5CDD505-2E9C-101B-9397-08002B2CF9AE}" pid="7" name="MSIP_Label_e8bccd3e-0121-4421-ada7-cbfe561469e6_ActionId">
    <vt:lpwstr>2e1fc3e0-60a6-4797-bcc6-bb1451e9e64c</vt:lpwstr>
  </property>
  <property fmtid="{D5CDD505-2E9C-101B-9397-08002B2CF9AE}" pid="8" name="MSIP_Label_e8bccd3e-0121-4421-ada7-cbfe561469e6_ContentBits">
    <vt:lpwstr>2</vt:lpwstr>
  </property>
</Properties>
</file>