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65a02b0e1699e3f4/Desktop/"/>
    </mc:Choice>
  </mc:AlternateContent>
  <xr:revisionPtr revIDLastSave="119" documentId="8_{161F03A3-B284-4331-B053-23C3A4C54A2C}" xr6:coauthVersionLast="47" xr6:coauthVersionMax="47" xr10:uidLastSave="{054C9B63-B6F2-4FDA-AF8E-9D172309B91E}"/>
  <bookViews>
    <workbookView xWindow="-98" yWindow="-98" windowWidth="21795" windowHeight="13875" tabRatio="845" activeTab="2" xr2:uid="{963107B3-EE7E-4401-87F9-52EE3B939F4C}"/>
  </bookViews>
  <sheets>
    <sheet name="Tab 1. START HERE " sheetId="17" r:id="rId1"/>
    <sheet name="Tab 2. PLANNING" sheetId="19" r:id="rId2"/>
    <sheet name="Tab 3. ARRS Maxima 25.26" sheetId="9" r:id="rId3"/>
    <sheet name="Practice Budgets" sheetId="16" r:id="rId4"/>
  </sheets>
  <externalReferences>
    <externalReference r:id="rId5"/>
  </externalReferences>
  <definedNames>
    <definedName name="a">(PeriodInActual*('[1]Project Planner'!$E1&gt;0))*PeriodInPlan</definedName>
    <definedName name="Actual">(PeriodInActual*('[1]Project Planner'!$E1&gt;0))*PeriodInPlan</definedName>
    <definedName name="ActualBeyond">PeriodInActual*('[1]Project Planner'!$E1&gt;0)</definedName>
    <definedName name="bl">PeriodInActual*('[1]Project Planner'!$E1&gt;0)</definedName>
    <definedName name="BUDGET_Title">#REF!</definedName>
    <definedName name="ColumnTitle1">#REF!</definedName>
    <definedName name="COMPANY_NAME">#REF!</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Title1">#REF!</definedName>
    <definedName name="Title2">#REF!</definedName>
    <definedName name="Title3">#REF!</definedName>
    <definedName name="Title4">#REF!</definedName>
    <definedName name="u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7" l="1"/>
  <c r="I8" i="17"/>
  <c r="I5" i="17"/>
  <c r="D7" i="16"/>
  <c r="G9" i="19" l="1"/>
  <c r="G3" i="19" l="1"/>
  <c r="H9" i="19"/>
  <c r="B4" i="9"/>
  <c r="B3" i="9" l="1"/>
  <c r="B11" i="9"/>
  <c r="L9" i="19"/>
  <c r="H12" i="19"/>
  <c r="G10" i="19" l="1"/>
  <c r="N9" i="19"/>
  <c r="L10" i="19" l="1"/>
  <c r="L11" i="19"/>
  <c r="L12" i="19"/>
  <c r="L13" i="19"/>
  <c r="L14" i="19"/>
  <c r="L15" i="19"/>
  <c r="L16" i="19"/>
  <c r="L17" i="19"/>
  <c r="L18" i="19"/>
  <c r="L19" i="19"/>
  <c r="L20" i="19"/>
  <c r="L21" i="19"/>
  <c r="L22" i="19"/>
  <c r="L23" i="19"/>
  <c r="L24" i="19"/>
  <c r="L25" i="19"/>
  <c r="L26" i="19"/>
  <c r="L27" i="19"/>
  <c r="L28" i="19"/>
  <c r="L29" i="19"/>
  <c r="L30" i="19"/>
  <c r="L31" i="19"/>
  <c r="L32" i="19"/>
  <c r="L33" i="19"/>
  <c r="L34" i="19"/>
  <c r="L35" i="19"/>
  <c r="G11" i="19"/>
  <c r="G13" i="19"/>
  <c r="I9" i="19" l="1"/>
  <c r="H10" i="19"/>
  <c r="H11" i="19"/>
  <c r="G12" i="19"/>
  <c r="H13" i="19"/>
  <c r="G14" i="19"/>
  <c r="H14" i="19"/>
  <c r="G15" i="19"/>
  <c r="H15" i="19"/>
  <c r="G16" i="19"/>
  <c r="H16" i="19"/>
  <c r="G17" i="19"/>
  <c r="H17" i="19"/>
  <c r="G18" i="19"/>
  <c r="H18" i="19"/>
  <c r="G19" i="19"/>
  <c r="H19" i="19"/>
  <c r="G20" i="19"/>
  <c r="H20" i="19"/>
  <c r="G21" i="19"/>
  <c r="H21" i="19"/>
  <c r="G22" i="19"/>
  <c r="H22" i="19"/>
  <c r="G23" i="19"/>
  <c r="H23" i="19"/>
  <c r="G24" i="19"/>
  <c r="H24" i="19"/>
  <c r="G25" i="19"/>
  <c r="H25" i="19"/>
  <c r="G26" i="19"/>
  <c r="H26" i="19"/>
  <c r="G27" i="19"/>
  <c r="H27" i="19"/>
  <c r="G28" i="19"/>
  <c r="H28" i="19"/>
  <c r="G29" i="19"/>
  <c r="H29" i="19"/>
  <c r="G30" i="19"/>
  <c r="H30" i="19"/>
  <c r="G31" i="19"/>
  <c r="H31" i="19"/>
  <c r="G32" i="19"/>
  <c r="H32" i="19"/>
  <c r="G33" i="19"/>
  <c r="H33" i="19"/>
  <c r="G34" i="19"/>
  <c r="H34" i="19"/>
  <c r="G35" i="19"/>
  <c r="H35" i="19"/>
  <c r="K9" i="19" l="1"/>
  <c r="O11" i="19"/>
  <c r="J11" i="19" s="1"/>
  <c r="O12" i="19"/>
  <c r="J12" i="19" s="1"/>
  <c r="O13" i="19"/>
  <c r="J13" i="19" s="1"/>
  <c r="O14" i="19"/>
  <c r="J14" i="19" s="1"/>
  <c r="O15" i="19"/>
  <c r="J15" i="19" s="1"/>
  <c r="O16" i="19"/>
  <c r="J16" i="19" s="1"/>
  <c r="O17" i="19"/>
  <c r="J17" i="19" s="1"/>
  <c r="O18" i="19"/>
  <c r="J18" i="19" s="1"/>
  <c r="O19" i="19"/>
  <c r="J19" i="19" s="1"/>
  <c r="O20" i="19"/>
  <c r="J20" i="19" s="1"/>
  <c r="O21" i="19"/>
  <c r="J21" i="19" s="1"/>
  <c r="O22" i="19"/>
  <c r="J22" i="19" s="1"/>
  <c r="O23" i="19"/>
  <c r="J23" i="19" s="1"/>
  <c r="O24" i="19"/>
  <c r="J24" i="19" s="1"/>
  <c r="O25" i="19"/>
  <c r="J25" i="19" s="1"/>
  <c r="O26" i="19"/>
  <c r="J26" i="19" s="1"/>
  <c r="O27" i="19"/>
  <c r="J27" i="19" s="1"/>
  <c r="O28" i="19"/>
  <c r="J28" i="19" s="1"/>
  <c r="O29" i="19"/>
  <c r="J29" i="19" s="1"/>
  <c r="O30" i="19"/>
  <c r="J30" i="19" s="1"/>
  <c r="O31" i="19"/>
  <c r="J31" i="19" s="1"/>
  <c r="O32" i="19"/>
  <c r="J32" i="19" s="1"/>
  <c r="O33" i="19"/>
  <c r="J33" i="19" s="1"/>
  <c r="O34" i="19"/>
  <c r="J34" i="19" s="1"/>
  <c r="O35" i="19"/>
  <c r="J35" i="19" s="1"/>
  <c r="N10" i="19"/>
  <c r="I10" i="19" s="1"/>
  <c r="K10" i="19" s="1"/>
  <c r="N11" i="19"/>
  <c r="I11" i="19" s="1"/>
  <c r="K11" i="19" s="1"/>
  <c r="N12" i="19"/>
  <c r="I12" i="19" s="1"/>
  <c r="K12" i="19" s="1"/>
  <c r="N13" i="19"/>
  <c r="I13" i="19" s="1"/>
  <c r="K13" i="19" s="1"/>
  <c r="N14" i="19"/>
  <c r="I14" i="19" s="1"/>
  <c r="K14" i="19" s="1"/>
  <c r="N15" i="19"/>
  <c r="I15" i="19" s="1"/>
  <c r="K15" i="19" s="1"/>
  <c r="N16" i="19"/>
  <c r="I16" i="19" s="1"/>
  <c r="K16" i="19" s="1"/>
  <c r="N17" i="19"/>
  <c r="I17" i="19" s="1"/>
  <c r="K17" i="19" s="1"/>
  <c r="N18" i="19"/>
  <c r="I18" i="19" s="1"/>
  <c r="K18" i="19" s="1"/>
  <c r="N19" i="19"/>
  <c r="I19" i="19" s="1"/>
  <c r="K19" i="19" s="1"/>
  <c r="N20" i="19"/>
  <c r="I20" i="19" s="1"/>
  <c r="K20" i="19" s="1"/>
  <c r="N21" i="19"/>
  <c r="I21" i="19" s="1"/>
  <c r="K21" i="19" s="1"/>
  <c r="N22" i="19"/>
  <c r="I22" i="19" s="1"/>
  <c r="K22" i="19" s="1"/>
  <c r="N23" i="19"/>
  <c r="I23" i="19" s="1"/>
  <c r="K23" i="19" s="1"/>
  <c r="N24" i="19"/>
  <c r="I24" i="19" s="1"/>
  <c r="K24" i="19" s="1"/>
  <c r="N25" i="19"/>
  <c r="I25" i="19" s="1"/>
  <c r="K25" i="19" s="1"/>
  <c r="N26" i="19"/>
  <c r="I26" i="19" s="1"/>
  <c r="K26" i="19" s="1"/>
  <c r="N27" i="19"/>
  <c r="I27" i="19" s="1"/>
  <c r="K27" i="19" s="1"/>
  <c r="N28" i="19"/>
  <c r="I28" i="19" s="1"/>
  <c r="K28" i="19" s="1"/>
  <c r="N29" i="19"/>
  <c r="I29" i="19" s="1"/>
  <c r="K29" i="19" s="1"/>
  <c r="N30" i="19"/>
  <c r="I30" i="19" s="1"/>
  <c r="K30" i="19" s="1"/>
  <c r="N31" i="19"/>
  <c r="I31" i="19" s="1"/>
  <c r="K31" i="19" s="1"/>
  <c r="N32" i="19"/>
  <c r="I32" i="19" s="1"/>
  <c r="K32" i="19" s="1"/>
  <c r="N33" i="19"/>
  <c r="I33" i="19" s="1"/>
  <c r="K33" i="19" s="1"/>
  <c r="N34" i="19"/>
  <c r="I34" i="19" s="1"/>
  <c r="K34" i="19" s="1"/>
  <c r="N35" i="19"/>
  <c r="I35" i="19" s="1"/>
  <c r="K35" i="19" s="1"/>
  <c r="B5" i="9"/>
  <c r="B6" i="9"/>
  <c r="O10" i="19" s="1"/>
  <c r="J10" i="19" s="1"/>
  <c r="B7" i="9"/>
  <c r="B8" i="9"/>
  <c r="B9" i="9"/>
  <c r="B10" i="9"/>
  <c r="B12" i="9"/>
  <c r="B13" i="9"/>
  <c r="B14" i="9"/>
  <c r="O9" i="19" s="1"/>
  <c r="J9" i="19" s="1"/>
  <c r="B15" i="9"/>
  <c r="B16" i="9"/>
  <c r="B17" i="9"/>
  <c r="B18" i="9"/>
  <c r="B19" i="9"/>
  <c r="B20" i="9"/>
  <c r="B21" i="9"/>
  <c r="B22" i="9"/>
  <c r="B23" i="9"/>
  <c r="B24" i="9"/>
  <c r="B25" i="9"/>
  <c r="B26" i="9"/>
  <c r="B27" i="9"/>
  <c r="B28" i="9"/>
  <c r="B29" i="9"/>
  <c r="B30" i="9"/>
  <c r="B31" i="9"/>
  <c r="B32" i="9"/>
  <c r="B33" i="9"/>
  <c r="B34" i="9"/>
  <c r="B35" i="9"/>
  <c r="B36" i="9"/>
  <c r="H3" i="19" l="1"/>
  <c r="I3" i="19" s="1"/>
  <c r="J3" i="19" s="1"/>
  <c r="D4" i="16" l="1"/>
  <c r="D5" i="16" l="1"/>
  <c r="D8" i="16" l="1"/>
  <c r="D9" i="16"/>
  <c r="D10" i="16"/>
  <c r="G12" i="17"/>
</calcChain>
</file>

<file path=xl/sharedStrings.xml><?xml version="1.0" encoding="utf-8"?>
<sst xmlns="http://schemas.openxmlformats.org/spreadsheetml/2006/main" count="145" uniqueCount="133">
  <si>
    <t>£ Allocation</t>
  </si>
  <si>
    <t>TOTAL</t>
  </si>
  <si>
    <t>Role</t>
  </si>
  <si>
    <t>WTE</t>
  </si>
  <si>
    <t>Paramedic</t>
  </si>
  <si>
    <t>Apprentice Physician Associate</t>
  </si>
  <si>
    <t>Care Co-ordinator</t>
  </si>
  <si>
    <t>Clinical Pharmacist</t>
  </si>
  <si>
    <t>Dietician</t>
  </si>
  <si>
    <t>Digital and Transformation Lead</t>
  </si>
  <si>
    <t>First Contact Physiotherapist</t>
  </si>
  <si>
    <t>General Practice Assistant</t>
  </si>
  <si>
    <t>Health and Wellbeing Coach</t>
  </si>
  <si>
    <t>Enhanced Practice Nurse</t>
  </si>
  <si>
    <t>Nursing Associate</t>
  </si>
  <si>
    <t>Occupational Therapist</t>
  </si>
  <si>
    <t>Pharmacy Technician</t>
  </si>
  <si>
    <t>Physician Associate</t>
  </si>
  <si>
    <t>Podiatrist</t>
  </si>
  <si>
    <t>Social Prescribing Link Worker</t>
  </si>
  <si>
    <t xml:space="preserve">50% - Band 4 Mental Health Practitioner </t>
  </si>
  <si>
    <t xml:space="preserve">50% - Band 5 Mental Health Practitioner </t>
  </si>
  <si>
    <t xml:space="preserve">50% - Band 6 Mental Health Practitioner </t>
  </si>
  <si>
    <t xml:space="preserve">50% - Band 7 Mental Health Practitioner </t>
  </si>
  <si>
    <t xml:space="preserve">50% - Band 8a Mental Health Practitioner </t>
  </si>
  <si>
    <t>Other direct patient care roles</t>
  </si>
  <si>
    <t>As agreed with commissioner and within the band maxima of the band of the role recruited for.
 See  section 7.3.2 of the Network DES</t>
  </si>
  <si>
    <t xml:space="preserve">Subsequent- Band 4 Mental Health Practitioner </t>
  </si>
  <si>
    <t xml:space="preserve">Subsequent - Band 5 Mental Health Practitioner </t>
  </si>
  <si>
    <t xml:space="preserve">Subsequent - Band 6 Mental Health Practitioner </t>
  </si>
  <si>
    <t xml:space="preserve">Subsequent - Band 7 Mental Health Practitioner </t>
  </si>
  <si>
    <t xml:space="preserve">Subsequent - Band 8a Mental Health Practitioner </t>
  </si>
  <si>
    <t>Up to 100% reimbursement is available for any subsequent MHPs subject to local arrangements with Trusts 
see section 7.3 of the DES</t>
  </si>
  <si>
    <t>Local agreement applies</t>
  </si>
  <si>
    <t>These amounts  reflect the maximum reimbursement available to the PCN, and are based on the PCN funding 100% of the role. The actual amount claimed will depend on local funding agreements E.g, if the PCN and mental health provider agree to fund 70% and 30% of the role respectively, the PCN can only claim 70% of the amount quoted.</t>
  </si>
  <si>
    <t>Practice</t>
  </si>
  <si>
    <t>New to General Practice Nurse</t>
  </si>
  <si>
    <t>Experienced General Practice Nurse</t>
  </si>
  <si>
    <t>General Medical Practitioner</t>
  </si>
  <si>
    <t>Healthcare Support Worker</t>
  </si>
  <si>
    <t>Consultant Nurse Primary Care</t>
  </si>
  <si>
    <t>Click here for the Network DES 25.26</t>
  </si>
  <si>
    <t>Student Nursing Associate (previously Trainee Nursing Associate)</t>
  </si>
  <si>
    <t>Weighted list size 1.1.25</t>
  </si>
  <si>
    <t xml:space="preserve">Only 50% reimbursement is available for the first MHP a PCN has hired. </t>
  </si>
  <si>
    <t>FTE</t>
  </si>
  <si>
    <t>Budget Remaining</t>
  </si>
  <si>
    <t>Weighted List Size</t>
  </si>
  <si>
    <t>Joint PCN</t>
  </si>
  <si>
    <t>comments</t>
  </si>
  <si>
    <t>Subtotal</t>
  </si>
  <si>
    <t>Remaining Balance</t>
  </si>
  <si>
    <t>Initials</t>
  </si>
  <si>
    <t>Max Monthly Available Cap pro-rata to FTE</t>
  </si>
  <si>
    <t>Max  Available  pro-rata to contract length</t>
  </si>
  <si>
    <t>SUBTOTALS</t>
  </si>
  <si>
    <t>ARRS budget 25/26:</t>
  </si>
  <si>
    <t>If your practice offers longer contractual hours than 37.5 per week, convert these (eg. 40/40 hours = 1WTE, 20/40 hours =0.5 WTE)</t>
  </si>
  <si>
    <t>Model Terms and conditions of service for a salaried general practitioner employed by a GMS Practice</t>
  </si>
  <si>
    <t>NOTES</t>
  </si>
  <si>
    <t>PRO-RATA</t>
  </si>
  <si>
    <t xml:space="preserve">Please note that some months, claims may be lower than expected (i.e. depending on start / end dates.) </t>
  </si>
  <si>
    <t>ON-COSTS</t>
  </si>
  <si>
    <t>ADDITIONALITY</t>
  </si>
  <si>
    <t>SUBSEQUENT MHPs</t>
  </si>
  <si>
    <t>Other roles</t>
  </si>
  <si>
    <t>CONTRACT LENGTH</t>
  </si>
  <si>
    <r>
      <t xml:space="preserve">Other 'direct patient care' roles are available but subject to conditions (see Tab 3 - List of ARRS roles). These roles </t>
    </r>
    <r>
      <rPr>
        <b/>
        <sz val="10"/>
        <color theme="1"/>
        <rFont val="Arial"/>
        <family val="2"/>
      </rPr>
      <t>have not been included</t>
    </r>
    <r>
      <rPr>
        <sz val="10"/>
        <color theme="1"/>
        <rFont val="Arial"/>
        <family val="2"/>
      </rPr>
      <t xml:space="preserve"> in the dashboard but will affect your budgets. If you intend to recruit into other 'direct patient care' roles, please check with Pinar for planning.</t>
    </r>
  </si>
  <si>
    <t>6% UPLIFT</t>
  </si>
  <si>
    <t>Section 7.4 of Network Contract DES - Part B Guidance</t>
  </si>
  <si>
    <t>NURSES</t>
  </si>
  <si>
    <t>GPs</t>
  </si>
  <si>
    <t>ARRS must comply with the principle of “additionality” and must not be used to subsidise practice-funded roles - see Section 7.2 of the Network Contract DES 25.26 (link above) and Section 7.4 of Part B Guidance (click on link below)</t>
  </si>
  <si>
    <t>CLICK HERE FOR THE NETWORK CONTRACT DES 25/26</t>
  </si>
  <si>
    <r>
      <t xml:space="preserve">In the past, 6% uplift has been applied to the maximum reimburseable thresholds per role. The uplift does not increase a PCN's overall ARRS budget. This impacts how many ARRS staff you may claim for, especialy true if you are already claiming the maximum per role. Please plan carefully and chek with Pinar before you recruit any new roles.NHSE strongly advises to reflect the uplift on to ARRS staff salaries but the decision to do so remains with practices. </t>
    </r>
    <r>
      <rPr>
        <b/>
        <sz val="10"/>
        <color theme="1"/>
        <rFont val="Arial"/>
        <family val="2"/>
      </rPr>
      <t>The dashboard does not account for any uplifts.</t>
    </r>
    <r>
      <rPr>
        <sz val="10"/>
        <color theme="1"/>
        <rFont val="Arial"/>
        <family val="2"/>
      </rPr>
      <t xml:space="preserve">
The Federation have previously expressed that they will be applying uplifts. This has been taken into account when allocating the Fed's proportion of the total PCN budget.  </t>
    </r>
  </si>
  <si>
    <t>Over/Under</t>
  </si>
  <si>
    <t>Starting Budget</t>
  </si>
  <si>
    <t>Budget Used</t>
  </si>
  <si>
    <t/>
  </si>
  <si>
    <t>Select role from drop down</t>
  </si>
  <si>
    <t>to hide</t>
  </si>
  <si>
    <r>
      <t>You may input any number of months between 1-12 on the dashboard but</t>
    </r>
    <r>
      <rPr>
        <u/>
        <sz val="10"/>
        <color theme="1"/>
        <rFont val="Arial"/>
        <family val="2"/>
      </rPr>
      <t xml:space="preserve"> this is solely to help you plan</t>
    </r>
    <r>
      <rPr>
        <sz val="10"/>
        <color theme="1"/>
        <rFont val="Arial"/>
        <family val="2"/>
      </rPr>
      <t xml:space="preserve"> (e.g.existing contracts that are about to terminate)
</t>
    </r>
    <r>
      <rPr>
        <b/>
        <sz val="10"/>
        <color theme="1"/>
        <rFont val="Arial"/>
        <family val="2"/>
      </rPr>
      <t xml:space="preserve">Contracts must otherwise be for min 6 months, except GPs </t>
    </r>
    <r>
      <rPr>
        <sz val="10"/>
        <color theme="1"/>
        <rFont val="Arial"/>
        <family val="2"/>
      </rPr>
      <t xml:space="preserve">(see section further down). </t>
    </r>
    <r>
      <rPr>
        <b/>
        <u/>
        <sz val="10"/>
        <color theme="1"/>
        <rFont val="Arial"/>
        <family val="2"/>
      </rPr>
      <t xml:space="preserve">ARRS budgets do not rollover into the following financial year. </t>
    </r>
    <r>
      <rPr>
        <sz val="10"/>
        <color theme="1"/>
        <rFont val="Arial"/>
        <family val="2"/>
      </rPr>
      <t xml:space="preserve"> Practices must plan carefully and also give due consideration to minimum contract lenghts as some contracts will cross into the next financial year.</t>
    </r>
  </si>
  <si>
    <t>Step 3. Input details below</t>
  </si>
  <si>
    <t>Step 2. Select role</t>
  </si>
  <si>
    <t>Please READ TAB 1 before you start</t>
  </si>
  <si>
    <t xml:space="preserve">Step 1.
SELECT PRACTICE  </t>
  </si>
  <si>
    <t>Max Yearly reimbursement for 1 WTE
 (incl Outer London Allowance, Employer's NI &amp; Employer's Pensions) 25.26</t>
  </si>
  <si>
    <t>Max Monthly reimbursement for 1 WTE
(incl Outer London Allowance, Employer's NI &amp; Employer's Pensions) ) 25.26</t>
  </si>
  <si>
    <r>
      <t xml:space="preserve">Reimbursement is </t>
    </r>
    <r>
      <rPr>
        <b/>
        <sz val="10"/>
        <color theme="1"/>
        <rFont val="Arial"/>
        <family val="2"/>
      </rPr>
      <t>inclusive of actual salary, Outer London Allowance, employer on-costs for NI and pension up to the maximum amount allowed per role only.</t>
    </r>
    <r>
      <rPr>
        <sz val="10"/>
        <color theme="1"/>
        <rFont val="Arial"/>
        <family val="2"/>
      </rPr>
      <t xml:space="preserve">  </t>
    </r>
    <r>
      <rPr>
        <sz val="10"/>
        <color rgb="FFFF0000"/>
        <rFont val="Arial"/>
        <family val="2"/>
      </rPr>
      <t>Please check what salary to offer with your accountants if necessary</t>
    </r>
    <r>
      <rPr>
        <sz val="10"/>
        <color theme="1"/>
        <rFont val="Arial"/>
        <family val="2"/>
      </rPr>
      <t>. Practices agree to cover any shortfall beyond max reimbursement from their own practice budgets.</t>
    </r>
  </si>
  <si>
    <t>(including Employer's NI, Employer's Pens &amp; Outler London Allowance)</t>
  </si>
  <si>
    <t>(pro-rata to FTE and months worked)</t>
  </si>
  <si>
    <t>Max Claimable  Reimbursement per Year</t>
  </si>
  <si>
    <t>Max Claimable  Reimbursement per Month</t>
  </si>
  <si>
    <r>
      <t xml:space="preserve">(input </t>
    </r>
    <r>
      <rPr>
        <b/>
        <sz val="14"/>
        <color rgb="FFFF0000"/>
        <rFont val="Arial"/>
        <family val="2"/>
      </rPr>
      <t>Full time</t>
    </r>
    <r>
      <rPr>
        <b/>
        <sz val="14"/>
        <color theme="0"/>
        <rFont val="Arial"/>
        <family val="2"/>
      </rPr>
      <t xml:space="preserve"> value)</t>
    </r>
  </si>
  <si>
    <t>Salary per Year</t>
  </si>
  <si>
    <t>Contract Length</t>
  </si>
  <si>
    <t>Actual Cost to Practice 
per Year</t>
  </si>
  <si>
    <t>Actual Cost to Practice
 per Month</t>
  </si>
  <si>
    <t xml:space="preserve"> Only the first MHP recruited to the PCN is reimbursed at 50%, funding for any 'subsequent MHP roles' is subject to locally agreed split arrangements with Trusts (i.e. 50/50  or 70/30 etc).Check with Pinar if recruiting.</t>
  </si>
  <si>
    <t>This is assumed - check with your accountant</t>
  </si>
  <si>
    <t>ARRS min 6 months
for GPs - must not be 'locum'</t>
  </si>
  <si>
    <r>
      <t>ARRS budgets</t>
    </r>
    <r>
      <rPr>
        <b/>
        <u/>
        <sz val="10"/>
        <color theme="0"/>
        <rFont val="Arial"/>
        <family val="2"/>
      </rPr>
      <t xml:space="preserve"> do not rollover</t>
    </r>
    <r>
      <rPr>
        <sz val="10"/>
        <color theme="0"/>
        <rFont val="Arial"/>
        <family val="2"/>
      </rPr>
      <t xml:space="preserve"> into the following financial year.Contracts must be at least 2 mo+ for GPs and 6 mo+ for other ARRS staff. The dashboard will allow entry  between 1-12 months but only to help you plan for any roles that are ending soon.</t>
    </r>
  </si>
  <si>
    <t>Exceeds budget?</t>
  </si>
  <si>
    <t xml:space="preserve">Practices to cover any costs beyond max reimbursement available per role </t>
  </si>
  <si>
    <t>Advanced Practitioner - with Digital Badge (Band 8a)</t>
  </si>
  <si>
    <t>Advanced Practitioner - NO Digital Badge (Band 7)</t>
  </si>
  <si>
    <t>There are restrictions on GP Reimbursement - see Section 7.3.8 of the Network Contract DES 25.26 (link on right hand side). 
Contracts may be for less than 6 months (but longer than 1 month) as long as they are 'fixed term' for a set amount of sessions with a named GP, rather than traditional 'as and when' or temporary arrangements. GPs must be within 2 years of their CCT and not have been subtantively employed as a GP previosuly. PCNs must also offer terms no less favourable that the GP model contract (click on link below)</t>
  </si>
  <si>
    <t>Please select the correct practice in Cell D2</t>
  </si>
  <si>
    <t xml:space="preserve">There are restrictions on Nurse reimbursement (see Section 7.3.9 of the Network Contract DES 25.26 (link on right hand side). </t>
  </si>
  <si>
    <r>
      <rPr>
        <i/>
        <sz val="11"/>
        <color rgb="FFFF0000"/>
        <rFont val="Arial"/>
        <family val="2"/>
      </rPr>
      <t>Practices</t>
    </r>
    <r>
      <rPr>
        <sz val="11"/>
        <color rgb="FFFF0000"/>
        <rFont val="Arial"/>
        <family val="2"/>
      </rPr>
      <t xml:space="preserve">, </t>
    </r>
    <r>
      <rPr>
        <b/>
        <sz val="11"/>
        <color rgb="FFFF0000"/>
        <rFont val="Arial"/>
        <family val="2"/>
      </rPr>
      <t xml:space="preserve">Tab 2 of this dashboard is a tool </t>
    </r>
    <r>
      <rPr>
        <sz val="11"/>
        <color rgb="FFFF0000"/>
        <rFont val="Arial"/>
        <family val="2"/>
      </rPr>
      <t xml:space="preserve">to help you plan your recruitment within your allocated ARRS budget. </t>
    </r>
    <r>
      <rPr>
        <sz val="11"/>
        <rFont val="Arial"/>
        <family val="2"/>
      </rPr>
      <t xml:space="preserve"> Although it has been tested, it is a compex dashboard with complex formulas and there may be errors within which are beyond my control. If you notice any errors, please let me know immediately and always default to the Network Contract DES in the first instance. 
</t>
    </r>
    <r>
      <rPr>
        <b/>
        <sz val="11"/>
        <color rgb="FFFF0000"/>
        <rFont val="Arial"/>
        <family val="2"/>
      </rPr>
      <t>Tab 3 shows</t>
    </r>
    <r>
      <rPr>
        <sz val="11"/>
        <color rgb="FFFF0000"/>
        <rFont val="Arial"/>
        <family val="2"/>
      </rPr>
      <t xml:space="preserve"> the maximum reimbursement available as a list for 1 FTE for all roles.
</t>
    </r>
    <r>
      <rPr>
        <sz val="11"/>
        <rFont val="Arial"/>
        <family val="2"/>
      </rPr>
      <t xml:space="preserve">
</t>
    </r>
    <r>
      <rPr>
        <b/>
        <u/>
        <sz val="11"/>
        <rFont val="Arial"/>
        <family val="2"/>
      </rPr>
      <t xml:space="preserve">The Dashboard is protected. You will only be able to input certain fields and select from drop down lists. </t>
    </r>
  </si>
  <si>
    <t>STEP 2. Select the Role</t>
  </si>
  <si>
    <t>Step 3. Enter required details</t>
  </si>
  <si>
    <t>Instructions for Tab 2</t>
  </si>
  <si>
    <t>STEP 1 . Select your practice</t>
  </si>
  <si>
    <t>A</t>
  </si>
  <si>
    <t>B</t>
  </si>
  <si>
    <t>C</t>
  </si>
  <si>
    <t>D</t>
  </si>
  <si>
    <t>Are you planning on passing on any anticipated national salary uplifts?</t>
  </si>
  <si>
    <t>How many roles?</t>
  </si>
  <si>
    <t>Federation</t>
  </si>
  <si>
    <t>Select / enter your practice's weighted list sizes</t>
  </si>
  <si>
    <t xml:space="preserve">This workbook and dynamic dashboard has been developed by Pinar Johnson on 15th May 24 and updated 10th April 2025. 
Please do not share or reproduce.
© Pinar Johnson 2025. All rights reserved.  
Unauthorized reproduction or distribution is prohibited.  </t>
  </si>
  <si>
    <t>Column1</t>
  </si>
  <si>
    <t>Does your PCN allocate individual practice budgets?</t>
  </si>
  <si>
    <t xml:space="preserve">Fed 
</t>
  </si>
  <si>
    <t xml:space="preserve">Joint Roles 
</t>
  </si>
  <si>
    <t xml:space="preserve">Remaining </t>
  </si>
  <si>
    <t>Budget streams</t>
  </si>
  <si>
    <t>Practice A</t>
  </si>
  <si>
    <t>Practice B</t>
  </si>
  <si>
    <t>Practice C</t>
  </si>
  <si>
    <t>Practice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</si>
</sst>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0"/>
    <numFmt numFmtId="165" formatCode="0.0%"/>
  </numFmts>
  <fonts count="50" x14ac:knownFonts="1">
    <font>
      <sz val="11"/>
      <color theme="1"/>
      <name val="Aptos Narrow"/>
      <family val="2"/>
      <scheme val="minor"/>
    </font>
    <font>
      <sz val="11"/>
      <color theme="1"/>
      <name val="Aptos Narrow"/>
      <family val="2"/>
      <scheme val="minor"/>
    </font>
    <font>
      <u/>
      <sz val="11"/>
      <color theme="10"/>
      <name val="Aptos Narrow"/>
      <family val="2"/>
      <scheme val="minor"/>
    </font>
    <font>
      <sz val="12"/>
      <color theme="1"/>
      <name val="Aptos Narrow"/>
      <family val="2"/>
      <scheme val="minor"/>
    </font>
    <font>
      <sz val="8"/>
      <name val="Aptos Narrow"/>
      <family val="2"/>
      <scheme val="minor"/>
    </font>
    <font>
      <u/>
      <sz val="12"/>
      <color theme="1"/>
      <name val="Aptos Narrow"/>
      <family val="2"/>
      <scheme val="minor"/>
    </font>
    <font>
      <sz val="9"/>
      <color theme="1"/>
      <name val="Aptos Narrow"/>
      <family val="2"/>
      <scheme val="minor"/>
    </font>
    <font>
      <sz val="12"/>
      <name val="Aptos Narrow"/>
      <family val="2"/>
      <scheme val="minor"/>
    </font>
    <font>
      <sz val="11"/>
      <color theme="2" tint="-0.249977111117893"/>
      <name val="Aptos Narrow"/>
      <family val="2"/>
      <scheme val="minor"/>
    </font>
    <font>
      <b/>
      <sz val="11"/>
      <color rgb="FFFF0000"/>
      <name val="Arial"/>
      <family val="2"/>
    </font>
    <font>
      <b/>
      <sz val="14"/>
      <color rgb="FFFF0000"/>
      <name val="Arial"/>
      <family val="2"/>
    </font>
    <font>
      <sz val="10"/>
      <color theme="1"/>
      <name val="Arial"/>
      <family val="2"/>
    </font>
    <font>
      <b/>
      <sz val="10"/>
      <color theme="1"/>
      <name val="Arial"/>
      <family val="2"/>
    </font>
    <font>
      <sz val="12"/>
      <color theme="1"/>
      <name val="Arial"/>
      <family val="2"/>
    </font>
    <font>
      <b/>
      <sz val="10"/>
      <name val="Arial"/>
      <family val="2"/>
    </font>
    <font>
      <sz val="10"/>
      <name val="Arial"/>
      <family val="2"/>
    </font>
    <font>
      <u/>
      <sz val="10"/>
      <color theme="1"/>
      <name val="Arial"/>
      <family val="2"/>
    </font>
    <font>
      <b/>
      <u/>
      <sz val="10"/>
      <color theme="1"/>
      <name val="Arial"/>
      <family val="2"/>
    </font>
    <font>
      <b/>
      <sz val="9"/>
      <color theme="1"/>
      <name val="Arial"/>
      <family val="2"/>
    </font>
    <font>
      <b/>
      <sz val="18"/>
      <color theme="0"/>
      <name val="Arial"/>
      <family val="2"/>
    </font>
    <font>
      <b/>
      <sz val="14"/>
      <color theme="0"/>
      <name val="Arial"/>
      <family val="2"/>
    </font>
    <font>
      <b/>
      <sz val="12"/>
      <color theme="1"/>
      <name val="Arial"/>
      <family val="2"/>
    </font>
    <font>
      <b/>
      <sz val="16"/>
      <color theme="0"/>
      <name val="Arial"/>
      <family val="2"/>
    </font>
    <font>
      <u/>
      <sz val="10.5"/>
      <color rgb="FF00B0F0"/>
      <name val="Aptos Narrow"/>
      <family val="2"/>
      <scheme val="minor"/>
    </font>
    <font>
      <u/>
      <sz val="11"/>
      <color rgb="FF00B0F0"/>
      <name val="Aptos Narrow"/>
      <family val="2"/>
      <scheme val="minor"/>
    </font>
    <font>
      <b/>
      <sz val="14"/>
      <color theme="1"/>
      <name val="Arial"/>
      <family val="2"/>
    </font>
    <font>
      <sz val="14"/>
      <color theme="1"/>
      <name val="Arial"/>
      <family val="2"/>
    </font>
    <font>
      <sz val="14"/>
      <color rgb="FFFF0000"/>
      <name val="Arial"/>
      <family val="2"/>
    </font>
    <font>
      <sz val="14"/>
      <name val="Arial"/>
      <family val="2"/>
    </font>
    <font>
      <sz val="14"/>
      <color rgb="FFFFC000"/>
      <name val="Arial"/>
      <family val="2"/>
    </font>
    <font>
      <u/>
      <sz val="11"/>
      <color theme="4" tint="-0.249977111117893"/>
      <name val="Aptos Narrow"/>
      <family val="2"/>
      <scheme val="minor"/>
    </font>
    <font>
      <b/>
      <sz val="12"/>
      <color theme="0"/>
      <name val="Arial"/>
      <family val="2"/>
    </font>
    <font>
      <sz val="14"/>
      <color theme="0" tint="-0.249977111117893"/>
      <name val="Arial"/>
      <family val="2"/>
    </font>
    <font>
      <b/>
      <u/>
      <sz val="16"/>
      <color theme="4"/>
      <name val="Aptos Narrow"/>
      <family val="2"/>
      <scheme val="minor"/>
    </font>
    <font>
      <sz val="11"/>
      <color rgb="FFFF0000"/>
      <name val="Arial"/>
      <family val="2"/>
    </font>
    <font>
      <i/>
      <sz val="11"/>
      <color rgb="FFFF0000"/>
      <name val="Arial"/>
      <family val="2"/>
    </font>
    <font>
      <b/>
      <u/>
      <sz val="11"/>
      <name val="Arial"/>
      <family val="2"/>
    </font>
    <font>
      <sz val="11"/>
      <name val="Arial"/>
      <family val="2"/>
    </font>
    <font>
      <b/>
      <sz val="8"/>
      <color theme="0"/>
      <name val="Arial"/>
      <family val="2"/>
    </font>
    <font>
      <sz val="10"/>
      <color rgb="FFFF0000"/>
      <name val="Arial"/>
      <family val="2"/>
    </font>
    <font>
      <b/>
      <sz val="9"/>
      <color theme="0"/>
      <name val="Arial"/>
      <family val="2"/>
    </font>
    <font>
      <sz val="16"/>
      <color theme="0"/>
      <name val="Arial"/>
      <family val="2"/>
    </font>
    <font>
      <b/>
      <sz val="11"/>
      <name val="Arial"/>
      <family val="2"/>
    </font>
    <font>
      <b/>
      <sz val="11"/>
      <color theme="0"/>
      <name val="Arial"/>
      <family val="2"/>
    </font>
    <font>
      <b/>
      <sz val="14"/>
      <name val="Arial"/>
      <family val="2"/>
    </font>
    <font>
      <sz val="10"/>
      <color theme="0"/>
      <name val="Arial"/>
      <family val="2"/>
    </font>
    <font>
      <b/>
      <u/>
      <sz val="10"/>
      <color theme="0"/>
      <name val="Arial"/>
      <family val="2"/>
    </font>
    <font>
      <b/>
      <sz val="20"/>
      <color theme="0"/>
      <name val="Arial"/>
      <family val="2"/>
    </font>
    <font>
      <b/>
      <sz val="10"/>
      <color rgb="FFFF0000"/>
      <name val="Arial"/>
      <family val="2"/>
    </font>
    <font>
      <sz val="11"/>
      <color theme="1" tint="0.499984740745262"/>
      <name val="Aptos Narrow"/>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E4EFD3"/>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3" tint="9.9978637043366805E-2"/>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4" tint="0.79998168889431442"/>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diagonal/>
    </border>
    <border>
      <left/>
      <right/>
      <top style="medium">
        <color theme="1"/>
      </top>
      <bottom/>
      <diagonal/>
    </border>
    <border>
      <left/>
      <right style="medium">
        <color rgb="FFFF0000"/>
      </right>
      <top/>
      <bottom/>
      <diagonal/>
    </border>
    <border>
      <left/>
      <right style="medium">
        <color rgb="FFFF0000"/>
      </right>
      <top style="medium">
        <color theme="1"/>
      </top>
      <bottom style="medium">
        <color rgb="FFFF0000"/>
      </bottom>
      <diagonal/>
    </border>
    <border>
      <left/>
      <right/>
      <top/>
      <bottom style="medium">
        <color theme="1"/>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style="medium">
        <color theme="1"/>
      </right>
      <top/>
      <bottom style="medium">
        <color theme="1"/>
      </bottom>
      <diagonal/>
    </border>
    <border>
      <left style="medium">
        <color theme="0"/>
      </left>
      <right/>
      <top style="medium">
        <color theme="1"/>
      </top>
      <bottom/>
      <diagonal/>
    </border>
    <border>
      <left style="medium">
        <color theme="0"/>
      </left>
      <right style="medium">
        <color theme="0"/>
      </right>
      <top style="medium">
        <color theme="1"/>
      </top>
      <bottom/>
      <diagonal/>
    </border>
    <border>
      <left/>
      <right/>
      <top/>
      <bottom style="medium">
        <color theme="0"/>
      </bottom>
      <diagonal/>
    </border>
    <border>
      <left/>
      <right/>
      <top/>
      <bottom style="medium">
        <color theme="3"/>
      </bottom>
      <diagonal/>
    </border>
    <border>
      <left/>
      <right/>
      <top style="medium">
        <color theme="3"/>
      </top>
      <bottom style="medium">
        <color theme="3"/>
      </bottom>
      <diagonal/>
    </border>
    <border>
      <left style="medium">
        <color indexed="64"/>
      </left>
      <right style="medium">
        <color theme="0"/>
      </right>
      <top style="medium">
        <color indexed="64"/>
      </top>
      <bottom style="medium">
        <color indexed="64"/>
      </bottom>
      <diagonal/>
    </border>
    <border>
      <left style="medium">
        <color theme="0"/>
      </left>
      <right/>
      <top/>
      <bottom style="medium">
        <color theme="0"/>
      </bottom>
      <diagonal/>
    </border>
    <border>
      <left/>
      <right style="medium">
        <color theme="0"/>
      </right>
      <top/>
      <bottom style="medium">
        <color theme="0"/>
      </bottom>
      <diagonal/>
    </border>
    <border>
      <left style="medium">
        <color theme="1"/>
      </left>
      <right/>
      <top/>
      <bottom/>
      <diagonal/>
    </border>
    <border>
      <left/>
      <right style="medium">
        <color theme="1"/>
      </right>
      <top/>
      <bottom/>
      <diagonal/>
    </border>
    <border>
      <left/>
      <right/>
      <top style="thin">
        <color indexed="64"/>
      </top>
      <bottom style="medium">
        <color theme="1"/>
      </bottom>
      <diagonal/>
    </border>
    <border>
      <left style="medium">
        <color theme="0"/>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style="medium">
        <color indexed="64"/>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top/>
      <bottom/>
      <diagonal/>
    </border>
    <border>
      <left style="medium">
        <color theme="3"/>
      </left>
      <right/>
      <top/>
      <bottom style="medium">
        <color theme="0"/>
      </bottom>
      <diagonal/>
    </border>
    <border>
      <left/>
      <right style="medium">
        <color theme="0"/>
      </right>
      <top/>
      <bottom/>
      <diagonal/>
    </border>
    <border>
      <left/>
      <right style="thin">
        <color theme="0"/>
      </right>
      <top/>
      <bottom style="medium">
        <color theme="3"/>
      </bottom>
      <diagonal/>
    </border>
    <border>
      <left style="thin">
        <color theme="0"/>
      </left>
      <right/>
      <top style="medium">
        <color theme="3"/>
      </top>
      <bottom style="medium">
        <color theme="3"/>
      </bottom>
      <diagonal/>
    </border>
    <border>
      <left/>
      <right style="medium">
        <color theme="0"/>
      </right>
      <top style="medium">
        <color indexed="64"/>
      </top>
      <bottom/>
      <diagonal/>
    </border>
    <border>
      <left/>
      <right style="medium">
        <color theme="0"/>
      </right>
      <top/>
      <bottom style="thin">
        <color theme="0"/>
      </bottom>
      <diagonal/>
    </border>
    <border>
      <left/>
      <right/>
      <top style="medium">
        <color indexed="64"/>
      </top>
      <bottom style="double">
        <color indexed="64"/>
      </bottom>
      <diagonal/>
    </border>
  </borders>
  <cellStyleXfs count="3">
    <xf numFmtId="0" fontId="0" fillId="0" borderId="0">
      <alignment horizontal="left" wrapText="1" indent="1"/>
    </xf>
    <xf numFmtId="165" fontId="1" fillId="0" borderId="0" applyFont="0" applyFill="0" applyBorder="0" applyProtection="0">
      <alignment horizontal="right"/>
    </xf>
    <xf numFmtId="0" fontId="2" fillId="0" borderId="0" applyNumberFormat="0" applyFill="0" applyBorder="0" applyAlignment="0" applyProtection="0">
      <alignment horizontal="left" wrapText="1" indent="1"/>
    </xf>
  </cellStyleXfs>
  <cellXfs count="253">
    <xf numFmtId="0" fontId="0" fillId="0" borderId="0" xfId="0">
      <alignment horizontal="left" wrapText="1" indent="1"/>
    </xf>
    <xf numFmtId="0" fontId="3" fillId="2" borderId="0" xfId="0" applyFont="1" applyFill="1" applyProtection="1">
      <alignment horizontal="left" wrapText="1" indent="1"/>
      <protection hidden="1"/>
    </xf>
    <xf numFmtId="0" fontId="3" fillId="2" borderId="0" xfId="0" applyFont="1" applyFill="1" applyAlignment="1" applyProtection="1">
      <alignment horizontal="left" indent="1"/>
      <protection hidden="1"/>
    </xf>
    <xf numFmtId="164" fontId="3" fillId="2" borderId="0" xfId="0" applyNumberFormat="1" applyFont="1" applyFill="1" applyAlignment="1" applyProtection="1">
      <alignment horizontal="center"/>
      <protection hidden="1"/>
    </xf>
    <xf numFmtId="164" fontId="3" fillId="2" borderId="0" xfId="0" applyNumberFormat="1" applyFont="1" applyFill="1" applyAlignment="1" applyProtection="1">
      <protection hidden="1"/>
    </xf>
    <xf numFmtId="0" fontId="3" fillId="2" borderId="0" xfId="0" applyFont="1" applyFill="1" applyAlignment="1" applyProtection="1">
      <protection hidden="1"/>
    </xf>
    <xf numFmtId="0" fontId="3" fillId="2" borderId="0" xfId="0" applyFont="1" applyFill="1" applyAlignment="1" applyProtection="1">
      <alignment wrapText="1"/>
      <protection hidden="1"/>
    </xf>
    <xf numFmtId="164" fontId="3" fillId="2" borderId="6" xfId="0" applyNumberFormat="1" applyFont="1" applyFill="1" applyBorder="1" applyAlignment="1" applyProtection="1">
      <alignment horizontal="center"/>
      <protection hidden="1"/>
    </xf>
    <xf numFmtId="164" fontId="3" fillId="2" borderId="0" xfId="0" applyNumberFormat="1" applyFont="1" applyFill="1" applyAlignment="1" applyProtection="1">
      <alignment horizontal="left"/>
      <protection hidden="1"/>
    </xf>
    <xf numFmtId="164" fontId="3" fillId="2" borderId="5" xfId="0" applyNumberFormat="1" applyFont="1" applyFill="1" applyBorder="1" applyAlignment="1" applyProtection="1">
      <alignment horizontal="center"/>
      <protection hidden="1"/>
    </xf>
    <xf numFmtId="0" fontId="3" fillId="2" borderId="2" xfId="0" applyFont="1" applyFill="1" applyBorder="1" applyAlignment="1" applyProtection="1">
      <alignment horizontal="center" wrapText="1"/>
      <protection hidden="1"/>
    </xf>
    <xf numFmtId="0" fontId="3" fillId="2" borderId="0" xfId="0" applyFont="1" applyFill="1" applyAlignment="1" applyProtection="1">
      <alignment horizontal="center"/>
      <protection hidden="1"/>
    </xf>
    <xf numFmtId="0" fontId="3" fillId="2" borderId="0" xfId="0" applyFont="1" applyFill="1" applyAlignment="1" applyProtection="1">
      <alignment horizontal="center" wrapText="1"/>
      <protection hidden="1"/>
    </xf>
    <xf numFmtId="0" fontId="3" fillId="2" borderId="5" xfId="0" applyFont="1" applyFill="1" applyBorder="1" applyAlignment="1" applyProtection="1">
      <alignment horizontal="left" indent="1"/>
      <protection hidden="1"/>
    </xf>
    <xf numFmtId="0" fontId="3" fillId="2" borderId="6" xfId="0" applyFont="1" applyFill="1" applyBorder="1" applyProtection="1">
      <alignment horizontal="left" wrapText="1" indent="1"/>
      <protection hidden="1"/>
    </xf>
    <xf numFmtId="0" fontId="3" fillId="2" borderId="5" xfId="0" applyFont="1" applyFill="1" applyBorder="1" applyProtection="1">
      <alignment horizontal="left" wrapText="1" indent="1"/>
      <protection hidden="1"/>
    </xf>
    <xf numFmtId="0" fontId="3" fillId="2" borderId="1" xfId="0" applyFont="1" applyFill="1" applyBorder="1" applyProtection="1">
      <alignment horizontal="left" wrapText="1" indent="1"/>
      <protection hidden="1"/>
    </xf>
    <xf numFmtId="164" fontId="3" fillId="2" borderId="0" xfId="0" applyNumberFormat="1" applyFont="1" applyFill="1" applyAlignment="1" applyProtection="1">
      <alignment horizontal="center" wrapText="1"/>
      <protection hidden="1"/>
    </xf>
    <xf numFmtId="0" fontId="5" fillId="2" borderId="2" xfId="2" applyFont="1" applyFill="1" applyBorder="1" applyAlignment="1" applyProtection="1">
      <alignment horizontal="center" wrapText="1"/>
      <protection hidden="1"/>
    </xf>
    <xf numFmtId="0" fontId="5" fillId="2" borderId="0" xfId="2" applyFont="1" applyFill="1" applyAlignment="1" applyProtection="1">
      <protection hidden="1"/>
    </xf>
    <xf numFmtId="0" fontId="7" fillId="3" borderId="10" xfId="0" applyFont="1" applyFill="1" applyBorder="1" applyProtection="1">
      <alignment horizontal="left" wrapText="1" indent="1"/>
      <protection hidden="1"/>
    </xf>
    <xf numFmtId="164" fontId="7" fillId="3" borderId="5" xfId="0" applyNumberFormat="1" applyFont="1" applyFill="1" applyBorder="1" applyAlignment="1" applyProtection="1">
      <alignment horizontal="center" wrapText="1"/>
      <protection hidden="1"/>
    </xf>
    <xf numFmtId="164" fontId="3" fillId="2" borderId="0" xfId="0" applyNumberFormat="1" applyFont="1" applyFill="1" applyAlignment="1" applyProtection="1">
      <alignment horizontal="left" indent="1"/>
      <protection hidden="1"/>
    </xf>
    <xf numFmtId="164" fontId="3" fillId="2" borderId="5" xfId="0" applyNumberFormat="1" applyFont="1" applyFill="1" applyBorder="1" applyAlignment="1" applyProtection="1">
      <alignment horizontal="left" indent="1"/>
      <protection hidden="1"/>
    </xf>
    <xf numFmtId="164" fontId="3" fillId="2" borderId="2" xfId="0" applyNumberFormat="1" applyFont="1" applyFill="1" applyBorder="1" applyAlignment="1" applyProtection="1">
      <alignment horizontal="center" wrapText="1"/>
      <protection hidden="1"/>
    </xf>
    <xf numFmtId="0" fontId="11" fillId="2" borderId="0" xfId="0" applyFont="1" applyFill="1" applyProtection="1">
      <alignment horizontal="left" wrapText="1" indent="1"/>
      <protection hidden="1"/>
    </xf>
    <xf numFmtId="0" fontId="11" fillId="2" borderId="0" xfId="0" applyFont="1" applyFill="1" applyAlignment="1" applyProtection="1">
      <alignment horizontal="left" indent="1"/>
      <protection hidden="1"/>
    </xf>
    <xf numFmtId="164" fontId="11" fillId="2" borderId="0" xfId="0" applyNumberFormat="1" applyFont="1" applyFill="1" applyAlignment="1" applyProtection="1">
      <alignment horizontal="left"/>
      <protection hidden="1"/>
    </xf>
    <xf numFmtId="8" fontId="12" fillId="2" borderId="13" xfId="0" applyNumberFormat="1" applyFont="1" applyFill="1" applyBorder="1" applyAlignment="1" applyProtection="1">
      <alignment horizontal="center" vertical="center" wrapText="1"/>
      <protection hidden="1"/>
    </xf>
    <xf numFmtId="164" fontId="11" fillId="2" borderId="0" xfId="0" applyNumberFormat="1" applyFont="1" applyFill="1" applyAlignment="1" applyProtection="1">
      <alignment horizontal="center"/>
      <protection hidden="1"/>
    </xf>
    <xf numFmtId="0" fontId="11" fillId="2" borderId="0" xfId="0" applyFont="1" applyFill="1" applyAlignment="1" applyProtection="1">
      <alignment horizontal="right"/>
      <protection hidden="1"/>
    </xf>
    <xf numFmtId="2" fontId="11" fillId="2" borderId="0" xfId="0" applyNumberFormat="1" applyFont="1" applyFill="1" applyAlignment="1" applyProtection="1">
      <alignment horizontal="center"/>
      <protection hidden="1"/>
    </xf>
    <xf numFmtId="8" fontId="11" fillId="2" borderId="0" xfId="0" applyNumberFormat="1" applyFont="1" applyFill="1" applyAlignment="1" applyProtection="1">
      <alignment horizontal="center"/>
      <protection hidden="1"/>
    </xf>
    <xf numFmtId="164" fontId="11" fillId="2" borderId="0" xfId="0" applyNumberFormat="1" applyFont="1" applyFill="1" applyAlignment="1" applyProtection="1">
      <alignment horizontal="center" vertical="center"/>
      <protection hidden="1"/>
    </xf>
    <xf numFmtId="2" fontId="11" fillId="2" borderId="7" xfId="0" applyNumberFormat="1" applyFont="1" applyFill="1" applyBorder="1" applyAlignment="1" applyProtection="1">
      <alignment horizontal="center"/>
      <protection hidden="1"/>
    </xf>
    <xf numFmtId="8" fontId="11" fillId="2" borderId="7" xfId="0" applyNumberFormat="1" applyFont="1" applyFill="1" applyBorder="1" applyAlignment="1" applyProtection="1">
      <alignment horizontal="center"/>
      <protection hidden="1"/>
    </xf>
    <xf numFmtId="2" fontId="12" fillId="2" borderId="0" xfId="0" applyNumberFormat="1" applyFont="1" applyFill="1" applyAlignment="1" applyProtection="1">
      <alignment horizontal="center"/>
      <protection hidden="1"/>
    </xf>
    <xf numFmtId="8" fontId="12" fillId="2" borderId="0" xfId="0" applyNumberFormat="1" applyFont="1" applyFill="1" applyAlignment="1" applyProtection="1">
      <alignment horizontal="center"/>
      <protection hidden="1"/>
    </xf>
    <xf numFmtId="0" fontId="11" fillId="2" borderId="0" xfId="0" applyFont="1" applyFill="1" applyAlignment="1" applyProtection="1">
      <alignment horizontal="center"/>
      <protection hidden="1"/>
    </xf>
    <xf numFmtId="0" fontId="12" fillId="2" borderId="0" xfId="0" applyFont="1" applyFill="1" applyAlignment="1" applyProtection="1">
      <alignment horizontal="left"/>
      <protection hidden="1"/>
    </xf>
    <xf numFmtId="0" fontId="12" fillId="2" borderId="0" xfId="0" applyFont="1" applyFill="1" applyAlignment="1" applyProtection="1">
      <alignment horizontal="left" wrapText="1"/>
      <protection hidden="1"/>
    </xf>
    <xf numFmtId="0" fontId="11" fillId="2" borderId="0" xfId="0" applyFont="1" applyFill="1" applyAlignment="1" applyProtection="1">
      <alignment wrapText="1"/>
      <protection hidden="1"/>
    </xf>
    <xf numFmtId="0" fontId="12" fillId="2" borderId="0" xfId="0" applyFont="1" applyFill="1" applyAlignment="1" applyProtection="1">
      <alignment horizontal="left" indent="1"/>
      <protection hidden="1"/>
    </xf>
    <xf numFmtId="0" fontId="12" fillId="2" borderId="0" xfId="0" applyFont="1" applyFill="1" applyAlignment="1" applyProtection="1">
      <alignment horizontal="right" indent="1"/>
      <protection hidden="1"/>
    </xf>
    <xf numFmtId="0" fontId="12" fillId="2" borderId="3" xfId="0" applyFont="1" applyFill="1" applyBorder="1" applyAlignment="1" applyProtection="1">
      <alignment vertical="center" wrapText="1"/>
      <protection hidden="1"/>
    </xf>
    <xf numFmtId="0" fontId="11" fillId="2" borderId="13" xfId="0" applyFont="1" applyFill="1" applyBorder="1" applyAlignment="1" applyProtection="1">
      <alignment horizontal="center" wrapText="1"/>
      <protection hidden="1"/>
    </xf>
    <xf numFmtId="0" fontId="18" fillId="7" borderId="0" xfId="0" applyFont="1" applyFill="1" applyAlignment="1" applyProtection="1">
      <alignment horizontal="center" vertical="center" wrapText="1"/>
      <protection hidden="1"/>
    </xf>
    <xf numFmtId="0" fontId="11" fillId="6" borderId="6" xfId="0" applyFont="1" applyFill="1" applyBorder="1" applyAlignment="1" applyProtection="1">
      <alignment horizontal="left" vertical="center"/>
      <protection hidden="1"/>
    </xf>
    <xf numFmtId="164" fontId="11" fillId="6" borderId="6" xfId="0" applyNumberFormat="1" applyFont="1" applyFill="1" applyBorder="1" applyAlignment="1" applyProtection="1">
      <alignment horizontal="left" vertical="center"/>
      <protection hidden="1"/>
    </xf>
    <xf numFmtId="0" fontId="11" fillId="2" borderId="0" xfId="0" applyFont="1" applyFill="1" applyAlignment="1" applyProtection="1">
      <alignment horizontal="left" vertical="center" wrapText="1"/>
      <protection hidden="1"/>
    </xf>
    <xf numFmtId="0" fontId="11" fillId="2" borderId="15" xfId="0" applyFont="1" applyFill="1" applyBorder="1" applyAlignment="1" applyProtection="1">
      <alignment horizontal="left" vertical="center" wrapText="1"/>
      <protection hidden="1"/>
    </xf>
    <xf numFmtId="0" fontId="2" fillId="2" borderId="0" xfId="2" applyFill="1" applyBorder="1" applyAlignment="1" applyProtection="1">
      <alignment horizontal="left" vertical="center" wrapText="1"/>
      <protection hidden="1"/>
    </xf>
    <xf numFmtId="0" fontId="12" fillId="7" borderId="6" xfId="0" applyFont="1" applyFill="1" applyBorder="1" applyAlignment="1" applyProtection="1">
      <alignment horizontal="left" vertical="center"/>
      <protection hidden="1"/>
    </xf>
    <xf numFmtId="0" fontId="11" fillId="6" borderId="14" xfId="0" applyFont="1" applyFill="1" applyBorder="1" applyAlignment="1" applyProtection="1">
      <alignment horizontal="left" vertical="center"/>
      <protection hidden="1"/>
    </xf>
    <xf numFmtId="0" fontId="12" fillId="7" borderId="0" xfId="0" applyFont="1" applyFill="1" applyAlignment="1" applyProtection="1">
      <alignment horizontal="left" vertical="center" wrapText="1"/>
      <protection hidden="1"/>
    </xf>
    <xf numFmtId="0" fontId="11" fillId="2" borderId="3" xfId="0" applyFont="1" applyFill="1" applyBorder="1" applyAlignment="1" applyProtection="1">
      <alignment horizontal="left" vertical="center" wrapText="1"/>
      <protection hidden="1"/>
    </xf>
    <xf numFmtId="0" fontId="12" fillId="7" borderId="5" xfId="0" applyFont="1" applyFill="1" applyBorder="1" applyAlignment="1" applyProtection="1">
      <alignment horizontal="left" vertical="center" wrapText="1"/>
      <protection hidden="1"/>
    </xf>
    <xf numFmtId="0" fontId="12" fillId="6" borderId="12" xfId="0" applyFont="1" applyFill="1" applyBorder="1" applyAlignment="1" applyProtection="1">
      <alignment horizontal="center" wrapText="1"/>
      <protection hidden="1"/>
    </xf>
    <xf numFmtId="0" fontId="12" fillId="2" borderId="10" xfId="0" applyFont="1" applyFill="1" applyBorder="1" applyAlignment="1" applyProtection="1">
      <alignment vertical="center" wrapText="1"/>
      <protection hidden="1"/>
    </xf>
    <xf numFmtId="0" fontId="12" fillId="6" borderId="9" xfId="0" applyFont="1" applyFill="1" applyBorder="1" applyAlignment="1" applyProtection="1">
      <alignment vertical="center"/>
      <protection hidden="1"/>
    </xf>
    <xf numFmtId="0" fontId="12" fillId="6" borderId="3" xfId="0" applyFont="1" applyFill="1" applyBorder="1" applyAlignment="1" applyProtection="1">
      <alignment vertical="center" wrapText="1"/>
      <protection hidden="1"/>
    </xf>
    <xf numFmtId="0" fontId="18" fillId="6" borderId="3" xfId="0" applyFont="1" applyFill="1" applyBorder="1" applyAlignment="1" applyProtection="1">
      <alignment vertical="center" wrapText="1"/>
      <protection hidden="1"/>
    </xf>
    <xf numFmtId="0" fontId="12" fillId="7" borderId="0" xfId="0" applyFont="1" applyFill="1" applyAlignment="1" applyProtection="1">
      <alignment vertical="center" wrapText="1"/>
      <protection hidden="1"/>
    </xf>
    <xf numFmtId="0" fontId="18" fillId="7" borderId="0" xfId="0" applyFont="1" applyFill="1" applyAlignment="1" applyProtection="1">
      <alignment vertical="center" wrapText="1"/>
      <protection hidden="1"/>
    </xf>
    <xf numFmtId="0" fontId="12" fillId="2" borderId="0" xfId="0" applyFont="1" applyFill="1" applyAlignment="1" applyProtection="1">
      <alignment wrapText="1"/>
      <protection hidden="1"/>
    </xf>
    <xf numFmtId="164" fontId="3" fillId="2" borderId="0" xfId="0" applyNumberFormat="1" applyFont="1" applyFill="1" applyProtection="1">
      <alignment horizontal="left" wrapText="1" indent="1"/>
      <protection hidden="1"/>
    </xf>
    <xf numFmtId="0" fontId="11" fillId="2" borderId="30" xfId="0" applyFont="1" applyFill="1" applyBorder="1" applyAlignment="1" applyProtection="1">
      <alignment horizontal="left" indent="1"/>
      <protection hidden="1"/>
    </xf>
    <xf numFmtId="0" fontId="11" fillId="2" borderId="26" xfId="0" applyFont="1" applyFill="1" applyBorder="1" applyAlignment="1" applyProtection="1">
      <alignment horizontal="left" indent="1"/>
      <protection hidden="1"/>
    </xf>
    <xf numFmtId="0" fontId="12" fillId="2" borderId="26" xfId="0" applyFont="1" applyFill="1" applyBorder="1" applyAlignment="1" applyProtection="1">
      <alignment horizontal="right" indent="1"/>
      <protection hidden="1"/>
    </xf>
    <xf numFmtId="2" fontId="12" fillId="2" borderId="26" xfId="0" applyNumberFormat="1" applyFont="1" applyFill="1" applyBorder="1" applyAlignment="1" applyProtection="1">
      <alignment horizontal="center"/>
      <protection hidden="1"/>
    </xf>
    <xf numFmtId="8" fontId="12" fillId="2" borderId="26" xfId="0" applyNumberFormat="1" applyFont="1" applyFill="1" applyBorder="1" applyAlignment="1" applyProtection="1">
      <alignment horizontal="center"/>
      <protection hidden="1"/>
    </xf>
    <xf numFmtId="164" fontId="11" fillId="2" borderId="26" xfId="0" applyNumberFormat="1" applyFont="1" applyFill="1" applyBorder="1" applyAlignment="1" applyProtection="1">
      <alignment horizontal="left"/>
      <protection hidden="1"/>
    </xf>
    <xf numFmtId="164" fontId="11" fillId="2" borderId="26" xfId="0" applyNumberFormat="1" applyFont="1" applyFill="1" applyBorder="1" applyAlignment="1" applyProtection="1">
      <alignment horizontal="center" vertical="center"/>
      <protection hidden="1"/>
    </xf>
    <xf numFmtId="164" fontId="11" fillId="2" borderId="31" xfId="0" applyNumberFormat="1" applyFont="1" applyFill="1" applyBorder="1" applyAlignment="1" applyProtection="1">
      <alignment horizontal="center" vertical="center"/>
      <protection hidden="1"/>
    </xf>
    <xf numFmtId="0" fontId="11" fillId="2" borderId="32" xfId="0" applyFont="1" applyFill="1" applyBorder="1" applyProtection="1">
      <alignment horizontal="left" wrapText="1" indent="1"/>
      <protection hidden="1"/>
    </xf>
    <xf numFmtId="0" fontId="11" fillId="2" borderId="33" xfId="0" applyFont="1" applyFill="1" applyBorder="1" applyProtection="1">
      <alignment horizontal="left" wrapText="1" indent="1"/>
      <protection hidden="1"/>
    </xf>
    <xf numFmtId="0" fontId="12" fillId="2" borderId="32" xfId="0" applyFont="1" applyFill="1" applyBorder="1" applyAlignment="1" applyProtection="1">
      <alignment horizontal="left" indent="1"/>
      <protection hidden="1"/>
    </xf>
    <xf numFmtId="164" fontId="11" fillId="2" borderId="33" xfId="0" applyNumberFormat="1" applyFont="1" applyFill="1" applyBorder="1" applyAlignment="1" applyProtection="1">
      <alignment horizontal="left"/>
      <protection hidden="1"/>
    </xf>
    <xf numFmtId="0" fontId="11" fillId="2" borderId="32" xfId="0" applyFont="1" applyFill="1" applyBorder="1" applyAlignment="1" applyProtection="1">
      <alignment horizontal="left" indent="1"/>
      <protection hidden="1"/>
    </xf>
    <xf numFmtId="164" fontId="11" fillId="2" borderId="33" xfId="0" applyNumberFormat="1" applyFont="1" applyFill="1" applyBorder="1" applyAlignment="1" applyProtection="1">
      <alignment horizontal="center"/>
      <protection hidden="1"/>
    </xf>
    <xf numFmtId="164" fontId="11" fillId="2" borderId="33" xfId="0" applyNumberFormat="1" applyFont="1" applyFill="1" applyBorder="1" applyAlignment="1" applyProtection="1">
      <alignment horizontal="center" vertical="center"/>
      <protection hidden="1"/>
    </xf>
    <xf numFmtId="0" fontId="11" fillId="2" borderId="22" xfId="0" applyFont="1" applyFill="1" applyBorder="1" applyAlignment="1" applyProtection="1">
      <alignment horizontal="left" indent="1"/>
      <protection hidden="1"/>
    </xf>
    <xf numFmtId="0" fontId="11" fillId="2" borderId="19" xfId="0" applyFont="1" applyFill="1" applyBorder="1" applyAlignment="1" applyProtection="1">
      <alignment horizontal="left" indent="1"/>
      <protection hidden="1"/>
    </xf>
    <xf numFmtId="0" fontId="12" fillId="6" borderId="34" xfId="0" applyFont="1" applyFill="1" applyBorder="1" applyAlignment="1" applyProtection="1">
      <alignment horizontal="right" indent="1"/>
      <protection hidden="1"/>
    </xf>
    <xf numFmtId="2" fontId="12" fillId="6" borderId="34" xfId="0" applyNumberFormat="1" applyFont="1" applyFill="1" applyBorder="1" applyAlignment="1" applyProtection="1">
      <alignment horizontal="center"/>
      <protection hidden="1"/>
    </xf>
    <xf numFmtId="8" fontId="12" fillId="6" borderId="34" xfId="0" applyNumberFormat="1" applyFont="1" applyFill="1" applyBorder="1" applyAlignment="1" applyProtection="1">
      <alignment horizontal="center"/>
      <protection hidden="1"/>
    </xf>
    <xf numFmtId="8" fontId="12" fillId="2" borderId="19" xfId="0" applyNumberFormat="1" applyFont="1" applyFill="1" applyBorder="1" applyAlignment="1" applyProtection="1">
      <alignment horizontal="center"/>
      <protection hidden="1"/>
    </xf>
    <xf numFmtId="164" fontId="11" fillId="2" borderId="19" xfId="0" applyNumberFormat="1" applyFont="1" applyFill="1" applyBorder="1" applyAlignment="1" applyProtection="1">
      <alignment horizontal="center" vertical="center"/>
      <protection hidden="1"/>
    </xf>
    <xf numFmtId="164" fontId="11" fillId="2" borderId="23" xfId="0" applyNumberFormat="1" applyFont="1" applyFill="1" applyBorder="1" applyAlignment="1" applyProtection="1">
      <alignment horizontal="center" vertical="center"/>
      <protection hidden="1"/>
    </xf>
    <xf numFmtId="0" fontId="33" fillId="10" borderId="12" xfId="2" applyFont="1" applyFill="1" applyBorder="1" applyAlignment="1" applyProtection="1">
      <alignment wrapText="1"/>
      <protection hidden="1"/>
    </xf>
    <xf numFmtId="0" fontId="0" fillId="6" borderId="0" xfId="0" applyFill="1" applyAlignment="1" applyProtection="1">
      <alignment wrapText="1"/>
      <protection hidden="1"/>
    </xf>
    <xf numFmtId="0" fontId="0" fillId="6" borderId="15" xfId="0" applyFill="1" applyBorder="1" applyAlignment="1" applyProtection="1">
      <alignment wrapText="1"/>
      <protection hidden="1"/>
    </xf>
    <xf numFmtId="0" fontId="26" fillId="2" borderId="0" xfId="0" applyFont="1" applyFill="1" applyAlignment="1" applyProtection="1">
      <alignment horizontal="center" wrapText="1"/>
      <protection hidden="1"/>
    </xf>
    <xf numFmtId="2" fontId="26" fillId="2" borderId="0" xfId="0" applyNumberFormat="1" applyFont="1" applyFill="1" applyAlignment="1" applyProtection="1">
      <alignment horizontal="left" wrapText="1"/>
      <protection hidden="1"/>
    </xf>
    <xf numFmtId="1" fontId="26" fillId="2" borderId="0" xfId="0" applyNumberFormat="1" applyFont="1" applyFill="1" applyAlignment="1" applyProtection="1">
      <alignment horizontal="left" wrapText="1"/>
      <protection hidden="1"/>
    </xf>
    <xf numFmtId="164" fontId="26" fillId="2" borderId="0" xfId="0" applyNumberFormat="1" applyFont="1" applyFill="1" applyAlignment="1" applyProtection="1">
      <alignment horizontal="left" wrapText="1"/>
      <protection hidden="1"/>
    </xf>
    <xf numFmtId="164" fontId="29" fillId="2" borderId="0" xfId="0" applyNumberFormat="1" applyFont="1" applyFill="1" applyAlignment="1" applyProtection="1">
      <alignment horizontal="left" wrapText="1"/>
      <protection hidden="1"/>
    </xf>
    <xf numFmtId="164" fontId="26" fillId="2" borderId="0" xfId="0" applyNumberFormat="1" applyFont="1" applyFill="1" applyAlignment="1" applyProtection="1">
      <alignment horizontal="center" wrapText="1"/>
      <protection hidden="1"/>
    </xf>
    <xf numFmtId="0" fontId="26" fillId="2" borderId="0" xfId="0" applyFont="1" applyFill="1" applyAlignment="1" applyProtection="1">
      <alignment horizontal="left" wrapText="1"/>
      <protection hidden="1"/>
    </xf>
    <xf numFmtId="1" fontId="27" fillId="2" borderId="0" xfId="0" applyNumberFormat="1" applyFont="1" applyFill="1" applyAlignment="1" applyProtection="1">
      <alignment horizontal="left" wrapText="1"/>
      <protection hidden="1"/>
    </xf>
    <xf numFmtId="164" fontId="13" fillId="2" borderId="22" xfId="0" applyNumberFormat="1" applyFont="1" applyFill="1" applyBorder="1" applyAlignment="1" applyProtection="1">
      <alignment horizontal="center" wrapText="1"/>
      <protection hidden="1"/>
    </xf>
    <xf numFmtId="164" fontId="13" fillId="2" borderId="19" xfId="0" applyNumberFormat="1" applyFont="1" applyFill="1" applyBorder="1" applyAlignment="1" applyProtection="1">
      <alignment horizontal="center" wrapText="1"/>
      <protection hidden="1"/>
    </xf>
    <xf numFmtId="164" fontId="13" fillId="2" borderId="23" xfId="0" applyNumberFormat="1" applyFont="1" applyFill="1" applyBorder="1" applyAlignment="1" applyProtection="1">
      <alignment horizontal="center" wrapText="1"/>
      <protection hidden="1"/>
    </xf>
    <xf numFmtId="0" fontId="28" fillId="2" borderId="0" xfId="0" applyFont="1" applyFill="1" applyAlignment="1" applyProtection="1">
      <alignment horizontal="center" vertical="center"/>
      <protection hidden="1"/>
    </xf>
    <xf numFmtId="164" fontId="21" fillId="2" borderId="0" xfId="0" applyNumberFormat="1" applyFont="1" applyFill="1" applyAlignment="1" applyProtection="1">
      <alignment horizontal="center" vertical="center" wrapText="1"/>
      <protection hidden="1"/>
    </xf>
    <xf numFmtId="0" fontId="21" fillId="2" borderId="0" xfId="0" applyFont="1" applyFill="1" applyAlignment="1" applyProtection="1">
      <alignment horizontal="center" vertical="center" wrapText="1"/>
      <protection hidden="1"/>
    </xf>
    <xf numFmtId="164" fontId="32" fillId="2" borderId="27" xfId="0" applyNumberFormat="1" applyFont="1" applyFill="1" applyBorder="1" applyAlignment="1" applyProtection="1">
      <alignment horizontal="center" wrapText="1"/>
      <protection hidden="1"/>
    </xf>
    <xf numFmtId="164" fontId="29" fillId="2" borderId="27" xfId="0" applyNumberFormat="1" applyFont="1" applyFill="1" applyBorder="1" applyAlignment="1" applyProtection="1">
      <alignment horizontal="center" wrapText="1"/>
      <protection hidden="1"/>
    </xf>
    <xf numFmtId="164" fontId="28" fillId="2" borderId="27" xfId="0" applyNumberFormat="1" applyFont="1" applyFill="1" applyBorder="1" applyAlignment="1" applyProtection="1">
      <alignment horizontal="center" wrapText="1"/>
      <protection hidden="1"/>
    </xf>
    <xf numFmtId="164" fontId="25" fillId="2" borderId="0" xfId="0" applyNumberFormat="1" applyFont="1" applyFill="1" applyAlignment="1" applyProtection="1">
      <alignment horizontal="center" vertical="top" wrapText="1"/>
      <protection hidden="1"/>
    </xf>
    <xf numFmtId="164" fontId="32" fillId="2" borderId="28" xfId="0" applyNumberFormat="1" applyFont="1" applyFill="1" applyBorder="1" applyAlignment="1" applyProtection="1">
      <alignment horizontal="center" wrapText="1"/>
      <protection hidden="1"/>
    </xf>
    <xf numFmtId="164" fontId="29" fillId="2" borderId="28" xfId="0" applyNumberFormat="1" applyFont="1" applyFill="1" applyBorder="1" applyAlignment="1" applyProtection="1">
      <alignment horizontal="center" wrapText="1"/>
      <protection hidden="1"/>
    </xf>
    <xf numFmtId="0" fontId="29" fillId="2" borderId="0" xfId="0" applyFont="1" applyFill="1" applyAlignment="1" applyProtection="1">
      <alignment horizontal="center" wrapText="1"/>
      <protection hidden="1"/>
    </xf>
    <xf numFmtId="0" fontId="26" fillId="2" borderId="27" xfId="0" applyFont="1" applyFill="1" applyBorder="1" applyAlignment="1" applyProtection="1">
      <alignment horizontal="center" wrapText="1"/>
      <protection locked="0" hidden="1"/>
    </xf>
    <xf numFmtId="164" fontId="26" fillId="2" borderId="27" xfId="0" applyNumberFormat="1" applyFont="1" applyFill="1" applyBorder="1" applyAlignment="1" applyProtection="1">
      <alignment horizontal="center" wrapText="1"/>
      <protection locked="0" hidden="1"/>
    </xf>
    <xf numFmtId="2" fontId="28" fillId="2" borderId="27" xfId="0" applyNumberFormat="1" applyFont="1" applyFill="1" applyBorder="1" applyAlignment="1" applyProtection="1">
      <alignment horizontal="center" wrapText="1"/>
      <protection locked="0" hidden="1"/>
    </xf>
    <xf numFmtId="1" fontId="28" fillId="2" borderId="27" xfId="0" applyNumberFormat="1" applyFont="1" applyFill="1" applyBorder="1" applyAlignment="1" applyProtection="1">
      <alignment horizontal="center" wrapText="1"/>
      <protection locked="0" hidden="1"/>
    </xf>
    <xf numFmtId="0" fontId="26" fillId="2" borderId="28" xfId="0" applyFont="1" applyFill="1" applyBorder="1" applyAlignment="1" applyProtection="1">
      <alignment horizontal="center" wrapText="1"/>
      <protection locked="0" hidden="1"/>
    </xf>
    <xf numFmtId="164" fontId="26" fillId="2" borderId="28" xfId="0" applyNumberFormat="1" applyFont="1" applyFill="1" applyBorder="1" applyAlignment="1" applyProtection="1">
      <alignment horizontal="center" wrapText="1"/>
      <protection locked="0" hidden="1"/>
    </xf>
    <xf numFmtId="2" fontId="26" fillId="2" borderId="28" xfId="0" applyNumberFormat="1" applyFont="1" applyFill="1" applyBorder="1" applyAlignment="1" applyProtection="1">
      <alignment horizontal="center" wrapText="1"/>
      <protection locked="0" hidden="1"/>
    </xf>
    <xf numFmtId="1" fontId="28" fillId="2" borderId="28" xfId="0" applyNumberFormat="1" applyFont="1" applyFill="1" applyBorder="1" applyAlignment="1" applyProtection="1">
      <alignment horizontal="center" wrapText="1"/>
      <protection locked="0" hidden="1"/>
    </xf>
    <xf numFmtId="0" fontId="0" fillId="2" borderId="0" xfId="0" applyFill="1" applyAlignment="1" applyProtection="1">
      <alignment horizontal="left" wrapText="1"/>
      <protection hidden="1"/>
    </xf>
    <xf numFmtId="0" fontId="0" fillId="2" borderId="0" xfId="0" applyFill="1" applyProtection="1">
      <alignment horizontal="left" wrapText="1" indent="1"/>
      <protection hidden="1"/>
    </xf>
    <xf numFmtId="164" fontId="0" fillId="2" borderId="0" xfId="0" applyNumberFormat="1" applyFill="1" applyProtection="1">
      <alignment horizontal="left" wrapText="1" indent="1"/>
      <protection hidden="1"/>
    </xf>
    <xf numFmtId="0" fontId="8" fillId="2" borderId="0" xfId="0" applyFont="1" applyFill="1" applyProtection="1">
      <alignment horizontal="left" wrapText="1" indent="1"/>
      <protection hidden="1"/>
    </xf>
    <xf numFmtId="0" fontId="0" fillId="2" borderId="0" xfId="0" applyFill="1" applyAlignment="1" applyProtection="1">
      <alignment horizontal="center" wrapText="1"/>
      <protection hidden="1"/>
    </xf>
    <xf numFmtId="2" fontId="0" fillId="2" borderId="0" xfId="0" applyNumberFormat="1" applyFill="1" applyAlignment="1" applyProtection="1">
      <alignment horizontal="center" wrapText="1"/>
      <protection hidden="1"/>
    </xf>
    <xf numFmtId="0" fontId="0" fillId="5" borderId="0" xfId="0" applyFill="1" applyAlignment="1" applyProtection="1">
      <alignment horizontal="left" wrapText="1"/>
      <protection hidden="1"/>
    </xf>
    <xf numFmtId="0" fontId="0" fillId="5" borderId="0" xfId="0" applyFill="1" applyAlignment="1" applyProtection="1">
      <alignment horizontal="center" wrapText="1"/>
      <protection hidden="1"/>
    </xf>
    <xf numFmtId="164" fontId="0" fillId="5" borderId="0" xfId="0" applyNumberFormat="1" applyFill="1" applyProtection="1">
      <alignment horizontal="left" wrapText="1" indent="1"/>
      <protection hidden="1"/>
    </xf>
    <xf numFmtId="0" fontId="0" fillId="2" borderId="0" xfId="0" quotePrefix="1" applyFill="1" applyAlignment="1" applyProtection="1">
      <alignment horizontal="left" wrapText="1"/>
      <protection hidden="1"/>
    </xf>
    <xf numFmtId="0" fontId="0" fillId="3" borderId="0" xfId="0" applyFill="1" applyAlignment="1" applyProtection="1">
      <alignment horizontal="left" wrapText="1"/>
      <protection hidden="1"/>
    </xf>
    <xf numFmtId="164" fontId="0" fillId="3" borderId="0" xfId="0" applyNumberFormat="1" applyFill="1" applyProtection="1">
      <alignment horizontal="left" wrapText="1" indent="1"/>
      <protection hidden="1"/>
    </xf>
    <xf numFmtId="2" fontId="0" fillId="2" borderId="0" xfId="0" applyNumberFormat="1" applyFill="1" applyAlignment="1" applyProtection="1">
      <alignment horizontal="left" wrapText="1"/>
      <protection hidden="1"/>
    </xf>
    <xf numFmtId="2" fontId="0" fillId="2" borderId="0" xfId="0" applyNumberFormat="1" applyFill="1" applyProtection="1">
      <alignment horizontal="left" wrapText="1" indent="1"/>
      <protection hidden="1"/>
    </xf>
    <xf numFmtId="164" fontId="0" fillId="2" borderId="0" xfId="0" applyNumberFormat="1" applyFill="1" applyAlignment="1" applyProtection="1">
      <alignment horizontal="left" wrapText="1"/>
      <protection hidden="1"/>
    </xf>
    <xf numFmtId="164" fontId="11" fillId="2" borderId="0" xfId="0" applyNumberFormat="1" applyFont="1" applyFill="1" applyAlignment="1" applyProtection="1">
      <alignment horizontal="center" wrapText="1"/>
      <protection hidden="1"/>
    </xf>
    <xf numFmtId="0" fontId="15" fillId="2" borderId="0" xfId="0" applyFont="1" applyFill="1" applyAlignment="1" applyProtection="1">
      <alignment horizontal="center" vertical="center"/>
      <protection hidden="1"/>
    </xf>
    <xf numFmtId="164" fontId="12" fillId="2" borderId="0" xfId="0" applyNumberFormat="1" applyFont="1" applyFill="1" applyAlignment="1" applyProtection="1">
      <alignment horizontal="center" vertical="center" wrapText="1"/>
      <protection hidden="1"/>
    </xf>
    <xf numFmtId="0" fontId="11" fillId="2" borderId="0" xfId="0" applyFont="1" applyFill="1" applyAlignment="1" applyProtection="1">
      <alignment horizontal="center" wrapText="1"/>
      <protection hidden="1"/>
    </xf>
    <xf numFmtId="0" fontId="28" fillId="2" borderId="0" xfId="0" applyFont="1" applyFill="1" applyAlignment="1" applyProtection="1">
      <alignment vertical="center" wrapText="1"/>
      <protection hidden="1"/>
    </xf>
    <xf numFmtId="0" fontId="20" fillId="11" borderId="35" xfId="0" applyFont="1" applyFill="1" applyBorder="1" applyAlignment="1" applyProtection="1">
      <alignment horizontal="center" vertical="center" wrapText="1"/>
      <protection hidden="1"/>
    </xf>
    <xf numFmtId="164" fontId="20" fillId="11" borderId="35" xfId="0" applyNumberFormat="1" applyFont="1" applyFill="1" applyBorder="1" applyAlignment="1" applyProtection="1">
      <alignment horizontal="center" vertical="center" wrapText="1"/>
      <protection hidden="1"/>
    </xf>
    <xf numFmtId="2" fontId="20" fillId="11" borderId="35" xfId="0" applyNumberFormat="1" applyFont="1" applyFill="1" applyBorder="1" applyAlignment="1" applyProtection="1">
      <alignment horizontal="center" vertical="center" wrapText="1"/>
      <protection hidden="1"/>
    </xf>
    <xf numFmtId="1" fontId="20" fillId="11" borderId="35" xfId="0" applyNumberFormat="1" applyFont="1" applyFill="1" applyBorder="1" applyAlignment="1" applyProtection="1">
      <alignment horizontal="center" vertical="center" wrapText="1"/>
      <protection hidden="1"/>
    </xf>
    <xf numFmtId="164" fontId="20" fillId="11" borderId="20" xfId="0" applyNumberFormat="1" applyFont="1" applyFill="1" applyBorder="1" applyAlignment="1" applyProtection="1">
      <alignment horizontal="center" wrapText="1"/>
      <protection hidden="1"/>
    </xf>
    <xf numFmtId="164" fontId="20" fillId="11" borderId="24" xfId="0" applyNumberFormat="1" applyFont="1" applyFill="1" applyBorder="1" applyAlignment="1" applyProtection="1">
      <alignment horizontal="center" wrapText="1"/>
      <protection hidden="1"/>
    </xf>
    <xf numFmtId="1" fontId="20" fillId="11" borderId="25" xfId="0" applyNumberFormat="1" applyFont="1" applyFill="1" applyBorder="1" applyAlignment="1" applyProtection="1">
      <alignment horizontal="center" wrapText="1"/>
      <protection hidden="1"/>
    </xf>
    <xf numFmtId="164" fontId="20" fillId="11" borderId="21" xfId="0" applyNumberFormat="1" applyFont="1" applyFill="1" applyBorder="1" applyAlignment="1" applyProtection="1">
      <alignment horizontal="center" wrapText="1"/>
      <protection hidden="1"/>
    </xf>
    <xf numFmtId="164" fontId="11" fillId="2" borderId="0" xfId="0" applyNumberFormat="1" applyFont="1" applyFill="1" applyAlignment="1" applyProtection="1">
      <alignment horizontal="center" vertical="top" wrapText="1"/>
      <protection hidden="1"/>
    </xf>
    <xf numFmtId="164" fontId="20" fillId="11" borderId="36" xfId="0" applyNumberFormat="1" applyFont="1" applyFill="1" applyBorder="1" applyAlignment="1" applyProtection="1">
      <alignment horizontal="center" vertical="center" wrapText="1"/>
      <protection hidden="1"/>
    </xf>
    <xf numFmtId="164" fontId="20" fillId="2" borderId="0" xfId="0" applyNumberFormat="1" applyFont="1" applyFill="1" applyAlignment="1" applyProtection="1">
      <alignment horizontal="center" wrapText="1"/>
      <protection hidden="1"/>
    </xf>
    <xf numFmtId="164" fontId="13" fillId="2" borderId="32" xfId="0" applyNumberFormat="1" applyFont="1" applyFill="1" applyBorder="1" applyAlignment="1" applyProtection="1">
      <alignment horizontal="center" wrapText="1"/>
      <protection hidden="1"/>
    </xf>
    <xf numFmtId="0" fontId="41" fillId="2" borderId="41" xfId="0" applyFont="1" applyFill="1" applyBorder="1" applyAlignment="1" applyProtection="1">
      <alignment vertical="center" wrapText="1"/>
      <protection hidden="1"/>
    </xf>
    <xf numFmtId="0" fontId="41" fillId="2" borderId="26" xfId="0" applyFont="1" applyFill="1" applyBorder="1" applyAlignment="1" applyProtection="1">
      <alignment vertical="center" wrapText="1"/>
      <protection hidden="1"/>
    </xf>
    <xf numFmtId="0" fontId="41" fillId="2" borderId="0" xfId="0" applyFont="1" applyFill="1" applyAlignment="1" applyProtection="1">
      <alignment vertical="center" wrapText="1"/>
      <protection hidden="1"/>
    </xf>
    <xf numFmtId="0" fontId="22" fillId="11" borderId="42" xfId="0" applyFont="1" applyFill="1" applyBorder="1" applyAlignment="1" applyProtection="1">
      <alignment horizontal="center" vertical="center" wrapText="1"/>
      <protection hidden="1"/>
    </xf>
    <xf numFmtId="0" fontId="26" fillId="2" borderId="28" xfId="0" applyFont="1" applyFill="1" applyBorder="1" applyAlignment="1" applyProtection="1">
      <alignment horizontal="left" wrapText="1"/>
      <protection locked="0" hidden="1"/>
    </xf>
    <xf numFmtId="164" fontId="28" fillId="2" borderId="43" xfId="0" applyNumberFormat="1" applyFont="1" applyFill="1" applyBorder="1" applyAlignment="1" applyProtection="1">
      <alignment horizontal="center" wrapText="1"/>
      <protection hidden="1"/>
    </xf>
    <xf numFmtId="164" fontId="28" fillId="2" borderId="44" xfId="0" applyNumberFormat="1" applyFont="1" applyFill="1" applyBorder="1" applyAlignment="1" applyProtection="1">
      <alignment horizontal="center" wrapText="1"/>
      <protection hidden="1"/>
    </xf>
    <xf numFmtId="0" fontId="14" fillId="8" borderId="0" xfId="0" applyFont="1" applyFill="1" applyAlignment="1" applyProtection="1">
      <alignment horizontal="left" vertical="center" wrapText="1"/>
      <protection hidden="1"/>
    </xf>
    <xf numFmtId="0" fontId="42" fillId="6" borderId="3" xfId="0" applyFont="1" applyFill="1" applyBorder="1" applyAlignment="1" applyProtection="1">
      <alignment horizontal="left" vertical="center" wrapText="1"/>
      <protection hidden="1"/>
    </xf>
    <xf numFmtId="164" fontId="40" fillId="11" borderId="35" xfId="0" applyNumberFormat="1" applyFont="1" applyFill="1" applyBorder="1" applyAlignment="1" applyProtection="1">
      <alignment horizontal="center" wrapText="1"/>
      <protection hidden="1"/>
    </xf>
    <xf numFmtId="164" fontId="12" fillId="2" borderId="0" xfId="0" applyNumberFormat="1" applyFont="1" applyFill="1" applyAlignment="1" applyProtection="1">
      <alignment horizontal="center" wrapText="1"/>
      <protection hidden="1"/>
    </xf>
    <xf numFmtId="164" fontId="21" fillId="2" borderId="0" xfId="0" applyNumberFormat="1" applyFont="1" applyFill="1" applyAlignment="1" applyProtection="1">
      <alignment horizontal="center" wrapText="1"/>
      <protection hidden="1"/>
    </xf>
    <xf numFmtId="0" fontId="21" fillId="2" borderId="0" xfId="0" applyFont="1" applyFill="1" applyAlignment="1" applyProtection="1">
      <alignment horizontal="center" wrapText="1"/>
      <protection hidden="1"/>
    </xf>
    <xf numFmtId="2" fontId="20" fillId="11" borderId="0" xfId="0" applyNumberFormat="1" applyFont="1" applyFill="1" applyAlignment="1" applyProtection="1">
      <alignment horizontal="center" vertical="top" wrapText="1"/>
      <protection hidden="1"/>
    </xf>
    <xf numFmtId="164" fontId="12" fillId="2" borderId="0" xfId="0" applyNumberFormat="1" applyFont="1" applyFill="1" applyAlignment="1" applyProtection="1">
      <alignment horizontal="center" vertical="top" wrapText="1"/>
      <protection hidden="1"/>
    </xf>
    <xf numFmtId="164" fontId="20" fillId="11" borderId="0" xfId="0" applyNumberFormat="1" applyFont="1" applyFill="1" applyAlignment="1" applyProtection="1">
      <alignment horizontal="center" vertical="top" wrapText="1"/>
      <protection hidden="1"/>
    </xf>
    <xf numFmtId="164" fontId="21" fillId="2" borderId="0" xfId="0" applyNumberFormat="1" applyFont="1" applyFill="1" applyAlignment="1" applyProtection="1">
      <alignment horizontal="center" vertical="top" wrapText="1"/>
      <protection hidden="1"/>
    </xf>
    <xf numFmtId="0" fontId="21" fillId="2" borderId="0" xfId="0" applyFont="1" applyFill="1" applyAlignment="1" applyProtection="1">
      <alignment horizontal="center" vertical="top" wrapText="1"/>
      <protection hidden="1"/>
    </xf>
    <xf numFmtId="2" fontId="40" fillId="11" borderId="0" xfId="0" applyNumberFormat="1" applyFont="1" applyFill="1" applyAlignment="1" applyProtection="1">
      <alignment horizontal="center" wrapText="1"/>
      <protection hidden="1"/>
    </xf>
    <xf numFmtId="164" fontId="40" fillId="11" borderId="38" xfId="0" applyNumberFormat="1" applyFont="1" applyFill="1" applyBorder="1" applyAlignment="1" applyProtection="1">
      <alignment horizontal="center" wrapText="1"/>
      <protection hidden="1"/>
    </xf>
    <xf numFmtId="164" fontId="40" fillId="11" borderId="39" xfId="0" applyNumberFormat="1" applyFont="1" applyFill="1" applyBorder="1" applyAlignment="1" applyProtection="1">
      <alignment horizontal="center" wrapText="1"/>
      <protection hidden="1"/>
    </xf>
    <xf numFmtId="0" fontId="44" fillId="2" borderId="27" xfId="1" applyNumberFormat="1" applyFont="1" applyFill="1" applyBorder="1" applyAlignment="1" applyProtection="1">
      <alignment horizontal="center" wrapText="1"/>
      <protection hidden="1"/>
    </xf>
    <xf numFmtId="0" fontId="47" fillId="4" borderId="29" xfId="0" applyFont="1" applyFill="1" applyBorder="1" applyAlignment="1" applyProtection="1">
      <alignment horizontal="center" vertical="center"/>
      <protection hidden="1"/>
    </xf>
    <xf numFmtId="164" fontId="40" fillId="11" borderId="42" xfId="0" applyNumberFormat="1" applyFont="1" applyFill="1" applyBorder="1" applyAlignment="1" applyProtection="1">
      <alignment horizontal="center" vertical="top" wrapText="1"/>
      <protection hidden="1"/>
    </xf>
    <xf numFmtId="0" fontId="20" fillId="11" borderId="37" xfId="0" applyFont="1" applyFill="1" applyBorder="1" applyAlignment="1" applyProtection="1">
      <alignment horizontal="center" vertical="center" wrapText="1"/>
      <protection hidden="1"/>
    </xf>
    <xf numFmtId="0" fontId="22" fillId="11" borderId="45" xfId="0" applyFont="1" applyFill="1" applyBorder="1" applyAlignment="1" applyProtection="1">
      <alignment horizontal="center" vertical="center" wrapText="1"/>
      <protection hidden="1"/>
    </xf>
    <xf numFmtId="0" fontId="22" fillId="11" borderId="46" xfId="0" applyFont="1" applyFill="1" applyBorder="1" applyAlignment="1" applyProtection="1">
      <alignment horizontal="center" vertical="center" wrapText="1"/>
      <protection hidden="1"/>
    </xf>
    <xf numFmtId="164" fontId="38" fillId="11" borderId="40" xfId="0" applyNumberFormat="1" applyFont="1" applyFill="1" applyBorder="1" applyAlignment="1" applyProtection="1">
      <alignment horizontal="center" vertical="center" wrapText="1"/>
      <protection hidden="1"/>
    </xf>
    <xf numFmtId="0" fontId="11" fillId="2" borderId="5" xfId="0" applyFont="1" applyFill="1" applyBorder="1" applyAlignment="1" applyProtection="1">
      <alignment horizontal="center" wrapText="1"/>
      <protection hidden="1"/>
    </xf>
    <xf numFmtId="8" fontId="12" fillId="2" borderId="5" xfId="0" applyNumberFormat="1" applyFont="1" applyFill="1" applyBorder="1" applyAlignment="1" applyProtection="1">
      <alignment horizontal="center" vertical="center" wrapText="1"/>
      <protection hidden="1"/>
    </xf>
    <xf numFmtId="164" fontId="39" fillId="2" borderId="0" xfId="0" applyNumberFormat="1" applyFont="1" applyFill="1" applyAlignment="1" applyProtection="1">
      <alignment horizontal="left" vertical="center"/>
      <protection hidden="1"/>
    </xf>
    <xf numFmtId="164" fontId="39" fillId="2" borderId="0" xfId="0" applyNumberFormat="1" applyFont="1" applyFill="1" applyAlignment="1" applyProtection="1">
      <alignment horizontal="left"/>
      <protection hidden="1"/>
    </xf>
    <xf numFmtId="0" fontId="20" fillId="11" borderId="18" xfId="0" applyFont="1" applyFill="1" applyBorder="1" applyAlignment="1" applyProtection="1">
      <alignment horizontal="center" vertical="center" wrapText="1"/>
      <protection locked="0" hidden="1"/>
    </xf>
    <xf numFmtId="164" fontId="48" fillId="2" borderId="0" xfId="0" applyNumberFormat="1" applyFont="1" applyFill="1" applyAlignment="1" applyProtection="1">
      <alignment horizontal="left" vertical="center"/>
      <protection hidden="1"/>
    </xf>
    <xf numFmtId="164" fontId="31" fillId="13" borderId="2" xfId="0" applyNumberFormat="1" applyFont="1" applyFill="1" applyBorder="1" applyAlignment="1" applyProtection="1">
      <alignment horizontal="left" vertical="center"/>
      <protection hidden="1"/>
    </xf>
    <xf numFmtId="164" fontId="31" fillId="13" borderId="4" xfId="0" applyNumberFormat="1" applyFont="1" applyFill="1" applyBorder="1" applyAlignment="1" applyProtection="1">
      <alignment horizontal="left" vertical="center"/>
      <protection hidden="1"/>
    </xf>
    <xf numFmtId="0" fontId="31" fillId="13" borderId="2" xfId="0" applyFont="1" applyFill="1" applyBorder="1" applyAlignment="1" applyProtection="1">
      <alignment horizontal="left" vertical="center" indent="1"/>
      <protection hidden="1"/>
    </xf>
    <xf numFmtId="8" fontId="31" fillId="13" borderId="2" xfId="0" applyNumberFormat="1" applyFont="1" applyFill="1" applyBorder="1" applyAlignment="1" applyProtection="1">
      <alignment horizontal="left" vertical="center"/>
      <protection hidden="1"/>
    </xf>
    <xf numFmtId="2" fontId="31" fillId="13" borderId="2" xfId="0" applyNumberFormat="1" applyFont="1" applyFill="1" applyBorder="1" applyAlignment="1" applyProtection="1">
      <alignment horizontal="left" vertical="center"/>
      <protection hidden="1"/>
    </xf>
    <xf numFmtId="0" fontId="48" fillId="2" borderId="0" xfId="0" applyFont="1" applyFill="1" applyAlignment="1" applyProtection="1">
      <alignment horizontal="left" vertical="center" indent="1"/>
      <protection hidden="1"/>
    </xf>
    <xf numFmtId="0" fontId="31" fillId="4" borderId="1" xfId="0" applyFont="1" applyFill="1" applyBorder="1" applyAlignment="1" applyProtection="1">
      <alignment horizontal="left" vertical="center"/>
      <protection hidden="1"/>
    </xf>
    <xf numFmtId="0" fontId="31" fillId="4" borderId="2" xfId="0" applyFont="1" applyFill="1" applyBorder="1" applyAlignment="1" applyProtection="1">
      <alignment horizontal="left" vertical="center" indent="1"/>
      <protection hidden="1"/>
    </xf>
    <xf numFmtId="0" fontId="11" fillId="2" borderId="5" xfId="0" applyFont="1" applyFill="1" applyBorder="1" applyAlignment="1" applyProtection="1">
      <alignment horizontal="left" vertical="center" wrapText="1"/>
      <protection hidden="1"/>
    </xf>
    <xf numFmtId="0" fontId="11" fillId="2" borderId="11" xfId="0" applyFont="1" applyFill="1" applyBorder="1" applyAlignment="1" applyProtection="1">
      <alignment horizontal="left" vertical="center" wrapText="1"/>
      <protection hidden="1"/>
    </xf>
    <xf numFmtId="0" fontId="12" fillId="2" borderId="3" xfId="0" applyFont="1" applyFill="1" applyBorder="1" applyAlignment="1" applyProtection="1">
      <alignment horizontal="left" vertical="center" wrapText="1"/>
      <protection hidden="1"/>
    </xf>
    <xf numFmtId="0" fontId="24" fillId="6" borderId="0" xfId="0" applyFont="1" applyFill="1" applyAlignment="1" applyProtection="1">
      <alignment horizontal="left" wrapText="1"/>
      <protection hidden="1"/>
    </xf>
    <xf numFmtId="0" fontId="11" fillId="2" borderId="0" xfId="0" applyFont="1" applyFill="1" applyAlignment="1" applyProtection="1">
      <alignment horizontal="left" vertical="center" wrapText="1"/>
      <protection hidden="1"/>
    </xf>
    <xf numFmtId="0" fontId="11" fillId="2" borderId="15" xfId="0" applyFont="1" applyFill="1" applyBorder="1" applyAlignment="1" applyProtection="1">
      <alignment horizontal="left" vertical="center" wrapText="1"/>
      <protection hidden="1"/>
    </xf>
    <xf numFmtId="0" fontId="15" fillId="6" borderId="0" xfId="0" applyFont="1" applyFill="1" applyAlignment="1" applyProtection="1">
      <alignment horizontal="left" vertical="center" wrapText="1"/>
      <protection hidden="1"/>
    </xf>
    <xf numFmtId="0" fontId="15" fillId="6" borderId="15" xfId="0" applyFont="1" applyFill="1" applyBorder="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23" fillId="2" borderId="0" xfId="2" applyFont="1" applyFill="1" applyBorder="1" applyAlignment="1" applyProtection="1">
      <alignment horizontal="left" vertical="center" wrapText="1"/>
      <protection hidden="1"/>
    </xf>
    <xf numFmtId="0" fontId="11" fillId="6" borderId="0" xfId="0" quotePrefix="1" applyFont="1" applyFill="1" applyAlignment="1" applyProtection="1">
      <alignment horizontal="left" vertical="center" wrapText="1"/>
      <protection hidden="1"/>
    </xf>
    <xf numFmtId="0" fontId="11" fillId="6" borderId="15" xfId="0" quotePrefix="1" applyFont="1" applyFill="1" applyBorder="1" applyAlignment="1" applyProtection="1">
      <alignment horizontal="left" vertical="center" wrapText="1"/>
      <protection hidden="1"/>
    </xf>
    <xf numFmtId="0" fontId="11" fillId="6" borderId="0" xfId="0" applyFont="1" applyFill="1" applyAlignment="1" applyProtection="1">
      <alignment horizontal="left" vertical="center" wrapText="1"/>
      <protection hidden="1"/>
    </xf>
    <xf numFmtId="0" fontId="11" fillId="6" borderId="15" xfId="0" applyFont="1" applyFill="1" applyBorder="1" applyAlignment="1" applyProtection="1">
      <alignment horizontal="left" vertical="center" wrapText="1"/>
      <protection hidden="1"/>
    </xf>
    <xf numFmtId="0" fontId="37" fillId="2" borderId="1" xfId="0" applyFont="1" applyFill="1" applyBorder="1" applyAlignment="1" applyProtection="1">
      <alignment horizontal="center" wrapText="1"/>
      <protection hidden="1"/>
    </xf>
    <xf numFmtId="0" fontId="37" fillId="2" borderId="2" xfId="0" applyFont="1" applyFill="1" applyBorder="1" applyAlignment="1" applyProtection="1">
      <alignment horizontal="center" wrapText="1"/>
      <protection hidden="1"/>
    </xf>
    <xf numFmtId="0" fontId="37" fillId="2" borderId="4" xfId="0" applyFont="1" applyFill="1" applyBorder="1" applyAlignment="1" applyProtection="1">
      <alignment horizontal="center" wrapText="1"/>
      <protection hidden="1"/>
    </xf>
    <xf numFmtId="0" fontId="31" fillId="4" borderId="20" xfId="0" applyFont="1" applyFill="1" applyBorder="1" applyAlignment="1" applyProtection="1">
      <alignment horizontal="center" vertical="center" wrapText="1"/>
      <protection hidden="1"/>
    </xf>
    <xf numFmtId="0" fontId="31" fillId="4" borderId="16" xfId="0" applyFont="1" applyFill="1" applyBorder="1" applyAlignment="1" applyProtection="1">
      <alignment horizontal="center" vertical="center" wrapText="1"/>
      <protection hidden="1"/>
    </xf>
    <xf numFmtId="0" fontId="31" fillId="4" borderId="21" xfId="0" applyFont="1" applyFill="1" applyBorder="1" applyAlignment="1" applyProtection="1">
      <alignment horizontal="center" vertical="center" wrapText="1"/>
      <protection hidden="1"/>
    </xf>
    <xf numFmtId="0" fontId="30" fillId="9" borderId="0" xfId="2" applyFont="1" applyFill="1" applyAlignment="1" applyProtection="1">
      <alignment horizontal="center" vertical="center" wrapText="1"/>
      <protection hidden="1"/>
    </xf>
    <xf numFmtId="8" fontId="12" fillId="2" borderId="0" xfId="0" applyNumberFormat="1" applyFont="1" applyFill="1" applyAlignment="1" applyProtection="1">
      <alignment horizontal="center" vertical="center"/>
      <protection hidden="1"/>
    </xf>
    <xf numFmtId="8" fontId="12" fillId="2" borderId="7" xfId="0" applyNumberFormat="1" applyFont="1" applyFill="1" applyBorder="1" applyAlignment="1" applyProtection="1">
      <alignment horizontal="center" vertical="center"/>
      <protection hidden="1"/>
    </xf>
    <xf numFmtId="0" fontId="15" fillId="6" borderId="0" xfId="2" applyFont="1" applyFill="1" applyBorder="1" applyAlignment="1" applyProtection="1">
      <alignment horizontal="left" vertical="center" wrapText="1"/>
      <protection hidden="1"/>
    </xf>
    <xf numFmtId="0" fontId="14" fillId="6" borderId="0" xfId="2" applyFont="1" applyFill="1" applyBorder="1" applyAlignment="1" applyProtection="1">
      <alignment horizontal="left" vertical="center" wrapText="1"/>
      <protection hidden="1"/>
    </xf>
    <xf numFmtId="0" fontId="14" fillId="6" borderId="15" xfId="2" applyFont="1" applyFill="1" applyBorder="1" applyAlignment="1" applyProtection="1">
      <alignment horizontal="left" vertical="center" wrapText="1"/>
      <protection hidden="1"/>
    </xf>
    <xf numFmtId="164" fontId="20" fillId="11" borderId="36" xfId="0" applyNumberFormat="1" applyFont="1" applyFill="1" applyBorder="1" applyAlignment="1" applyProtection="1">
      <alignment horizontal="center" vertical="center" wrapText="1"/>
      <protection hidden="1"/>
    </xf>
    <xf numFmtId="164" fontId="20" fillId="11" borderId="35" xfId="0" applyNumberFormat="1" applyFont="1" applyFill="1" applyBorder="1" applyAlignment="1" applyProtection="1">
      <alignment horizontal="center" vertical="center" wrapText="1"/>
      <protection hidden="1"/>
    </xf>
    <xf numFmtId="0" fontId="45" fillId="12" borderId="0" xfId="0" applyFont="1" applyFill="1" applyAlignment="1" applyProtection="1">
      <alignment horizontal="center" vertical="center" wrapText="1"/>
      <protection hidden="1"/>
    </xf>
    <xf numFmtId="164" fontId="43" fillId="11" borderId="40" xfId="0" applyNumberFormat="1" applyFont="1" applyFill="1" applyBorder="1" applyAlignment="1" applyProtection="1">
      <alignment horizontal="center" wrapText="1"/>
      <protection hidden="1"/>
    </xf>
    <xf numFmtId="164" fontId="43" fillId="11" borderId="42" xfId="0" applyNumberFormat="1" applyFont="1" applyFill="1" applyBorder="1" applyAlignment="1" applyProtection="1">
      <alignment horizontal="center" wrapText="1"/>
      <protection hidden="1"/>
    </xf>
    <xf numFmtId="0" fontId="26" fillId="2" borderId="0" xfId="0" applyFont="1" applyFill="1" applyAlignment="1" applyProtection="1">
      <alignment horizontal="center" wrapText="1"/>
      <protection hidden="1"/>
    </xf>
    <xf numFmtId="0" fontId="47" fillId="4" borderId="4" xfId="0" applyFont="1" applyFill="1" applyBorder="1" applyAlignment="1" applyProtection="1">
      <alignment horizontal="center" vertical="center"/>
      <protection hidden="1"/>
    </xf>
    <xf numFmtId="0" fontId="47" fillId="4" borderId="8" xfId="0" applyFont="1" applyFill="1" applyBorder="1" applyAlignment="1" applyProtection="1">
      <alignment horizontal="center" vertical="center"/>
      <protection hidden="1"/>
    </xf>
    <xf numFmtId="0" fontId="47" fillId="4" borderId="1" xfId="0" applyFont="1" applyFill="1" applyBorder="1" applyAlignment="1" applyProtection="1">
      <alignment horizontal="center" vertical="center"/>
      <protection hidden="1"/>
    </xf>
    <xf numFmtId="0" fontId="19" fillId="4" borderId="0" xfId="0" applyFont="1" applyFill="1" applyAlignment="1" applyProtection="1">
      <alignment horizontal="center" vertical="center" wrapText="1"/>
      <protection hidden="1"/>
    </xf>
    <xf numFmtId="0" fontId="19" fillId="4" borderId="17" xfId="0" applyFont="1" applyFill="1" applyBorder="1" applyAlignment="1" applyProtection="1">
      <alignment horizontal="center" vertical="center" wrapText="1"/>
      <protection hidden="1"/>
    </xf>
    <xf numFmtId="164" fontId="40" fillId="11" borderId="40" xfId="0" applyNumberFormat="1" applyFont="1" applyFill="1" applyBorder="1" applyAlignment="1" applyProtection="1">
      <alignment horizontal="center" wrapText="1"/>
      <protection hidden="1"/>
    </xf>
    <xf numFmtId="164" fontId="40" fillId="11" borderId="42" xfId="0" applyNumberFormat="1" applyFont="1" applyFill="1" applyBorder="1" applyAlignment="1" applyProtection="1">
      <alignment horizontal="center" wrapText="1"/>
      <protection hidden="1"/>
    </xf>
    <xf numFmtId="1" fontId="40" fillId="11" borderId="35" xfId="0" applyNumberFormat="1" applyFont="1" applyFill="1" applyBorder="1" applyAlignment="1" applyProtection="1">
      <alignment horizontal="center" wrapText="1"/>
      <protection hidden="1"/>
    </xf>
    <xf numFmtId="164" fontId="3" fillId="2" borderId="6" xfId="0" applyNumberFormat="1" applyFont="1" applyFill="1" applyBorder="1" applyAlignment="1" applyProtection="1">
      <alignment horizontal="center" vertical="center" wrapText="1"/>
      <protection hidden="1"/>
    </xf>
    <xf numFmtId="164" fontId="3" fillId="2" borderId="0" xfId="0" applyNumberFormat="1" applyFont="1" applyFill="1" applyAlignment="1" applyProtection="1">
      <alignment horizontal="center" vertical="center" wrapText="1"/>
      <protection hidden="1"/>
    </xf>
    <xf numFmtId="164" fontId="3" fillId="2" borderId="5" xfId="0" applyNumberFormat="1" applyFont="1" applyFill="1" applyBorder="1" applyAlignment="1" applyProtection="1">
      <alignment horizontal="center" vertical="center" wrapText="1"/>
      <protection hidden="1"/>
    </xf>
    <xf numFmtId="164" fontId="5" fillId="2" borderId="6" xfId="2" applyNumberFormat="1" applyFont="1" applyFill="1" applyBorder="1" applyAlignment="1" applyProtection="1">
      <alignment horizontal="center" vertical="center" wrapText="1"/>
      <protection hidden="1"/>
    </xf>
    <xf numFmtId="164" fontId="5" fillId="2" borderId="0" xfId="2" applyNumberFormat="1" applyFont="1" applyFill="1" applyBorder="1" applyAlignment="1" applyProtection="1">
      <alignment horizontal="center" vertical="center" wrapText="1"/>
      <protection hidden="1"/>
    </xf>
    <xf numFmtId="0" fontId="6" fillId="0" borderId="0" xfId="0" applyFont="1" applyAlignment="1" applyProtection="1">
      <alignment horizontal="center" wrapText="1"/>
      <protection hidden="1"/>
    </xf>
    <xf numFmtId="0" fontId="49" fillId="14" borderId="0" xfId="0" applyFont="1" applyFill="1" applyAlignment="1" applyProtection="1">
      <alignment horizontal="left" wrapText="1"/>
      <protection hidden="1"/>
    </xf>
    <xf numFmtId="2" fontId="49" fillId="14" borderId="0" xfId="0" applyNumberFormat="1" applyFont="1" applyFill="1" applyAlignment="1" applyProtection="1">
      <alignment horizontal="center" wrapText="1"/>
      <protection hidden="1"/>
    </xf>
    <xf numFmtId="0" fontId="49" fillId="14" borderId="0" xfId="0" applyFont="1" applyFill="1" applyAlignment="1" applyProtection="1">
      <alignment horizontal="center" wrapText="1"/>
      <protection hidden="1"/>
    </xf>
    <xf numFmtId="2" fontId="49" fillId="14" borderId="0" xfId="1" applyNumberFormat="1" applyFont="1" applyFill="1" applyBorder="1" applyAlignment="1" applyProtection="1">
      <alignment horizontal="center"/>
      <protection hidden="1"/>
    </xf>
    <xf numFmtId="0" fontId="26" fillId="2" borderId="27" xfId="0" applyFont="1" applyFill="1" applyBorder="1" applyAlignment="1" applyProtection="1">
      <alignment horizontal="left" wrapText="1"/>
      <protection locked="0"/>
    </xf>
    <xf numFmtId="2" fontId="0" fillId="3" borderId="0" xfId="0" applyNumberFormat="1" applyFill="1" applyAlignment="1" applyProtection="1">
      <alignment horizontal="center" wrapText="1"/>
      <protection hidden="1"/>
    </xf>
    <xf numFmtId="0" fontId="11" fillId="2" borderId="12" xfId="0" applyFont="1" applyFill="1" applyBorder="1" applyAlignment="1" applyProtection="1">
      <alignment horizontal="right" vertical="center" wrapText="1"/>
      <protection hidden="1"/>
    </xf>
    <xf numFmtId="0" fontId="11" fillId="2" borderId="5" xfId="0" applyFont="1" applyFill="1" applyBorder="1" applyAlignment="1" applyProtection="1">
      <alignment horizontal="right" vertical="center" wrapText="1"/>
      <protection hidden="1"/>
    </xf>
    <xf numFmtId="0" fontId="11" fillId="15" borderId="47" xfId="0" applyFont="1" applyFill="1" applyBorder="1" applyAlignment="1" applyProtection="1">
      <alignment horizontal="right" wrapText="1"/>
      <protection hidden="1"/>
    </xf>
    <xf numFmtId="0" fontId="11" fillId="15" borderId="47" xfId="0" applyFont="1" applyFill="1" applyBorder="1" applyAlignment="1" applyProtection="1">
      <alignment horizontal="center" wrapText="1"/>
      <protection hidden="1"/>
    </xf>
    <xf numFmtId="8" fontId="12" fillId="15" borderId="47" xfId="0" applyNumberFormat="1" applyFont="1" applyFill="1" applyBorder="1" applyAlignment="1" applyProtection="1">
      <alignment horizontal="center" vertical="center" wrapText="1"/>
      <protection hidden="1"/>
    </xf>
  </cellXfs>
  <cellStyles count="3">
    <cellStyle name="Hyperlink" xfId="2" builtinId="8"/>
    <cellStyle name="Normal" xfId="0" builtinId="0"/>
    <cellStyle name="Percent" xfId="1" builtinId="5"/>
  </cellStyles>
  <dxfs count="31">
    <dxf>
      <font>
        <b/>
        <i/>
        <u val="double"/>
        <color theme="6"/>
      </font>
      <fill>
        <patternFill>
          <bgColor theme="9" tint="0.79998168889431442"/>
        </patternFill>
      </fill>
    </dxf>
    <dxf>
      <font>
        <b/>
        <i/>
        <u val="double"/>
        <color rgb="FFFF0000"/>
      </font>
      <fill>
        <patternFill>
          <bgColor theme="5" tint="0.79998168889431442"/>
        </patternFill>
      </fill>
    </dxf>
    <dxf>
      <font>
        <b val="0"/>
        <i val="0"/>
        <color rgb="FFE87738"/>
      </font>
    </dxf>
    <dxf>
      <font>
        <color rgb="FFFF0000"/>
      </font>
      <fill>
        <patternFill>
          <bgColor theme="0"/>
        </patternFill>
      </fill>
    </dxf>
    <dxf>
      <font>
        <b val="0"/>
        <i val="0"/>
        <color rgb="FFE87738"/>
      </font>
    </dxf>
    <dxf>
      <font>
        <b/>
        <i val="0"/>
        <color auto="1"/>
      </font>
      <fill>
        <patternFill>
          <bgColor theme="9" tint="0.79998168889431442"/>
        </patternFill>
      </fill>
    </dxf>
    <dxf>
      <font>
        <b/>
        <i val="0"/>
        <color rgb="FF800000"/>
      </font>
      <fill>
        <patternFill>
          <bgColor rgb="FFFFFF00"/>
        </patternFill>
      </fill>
    </dxf>
    <dxf>
      <font>
        <b/>
        <i val="0"/>
        <color auto="1"/>
      </font>
      <fill>
        <patternFill patternType="none">
          <bgColor auto="1"/>
        </patternFill>
      </fill>
    </dxf>
    <dxf>
      <font>
        <b/>
        <i val="0"/>
        <color rgb="FF800000"/>
      </font>
      <fill>
        <patternFill>
          <bgColor rgb="FFFF5050"/>
        </patternFill>
      </fill>
    </dxf>
    <dxf>
      <font>
        <color theme="1"/>
      </font>
      <fill>
        <patternFill patternType="none">
          <bgColor auto="1"/>
        </patternFill>
      </fill>
    </dxf>
    <dxf>
      <font>
        <b/>
        <i val="0"/>
        <color rgb="FF800000"/>
      </font>
      <fill>
        <patternFill>
          <bgColor rgb="FFFFBDBD"/>
        </patternFill>
      </fill>
    </dxf>
    <dxf>
      <font>
        <b/>
        <i val="0"/>
        <color theme="9" tint="-0.499984740745262"/>
      </font>
      <fill>
        <patternFill>
          <bgColor theme="9" tint="0.79998168889431442"/>
        </patternFill>
      </fill>
    </dxf>
    <dxf>
      <font>
        <color rgb="FF9C0006"/>
      </font>
      <fill>
        <patternFill>
          <bgColor rgb="FFFFC7CE"/>
        </patternFill>
      </fill>
    </dxf>
    <dxf>
      <font>
        <color theme="2" tint="-0.24994659260841701"/>
      </font>
    </dxf>
    <dxf>
      <font>
        <b/>
        <i val="0"/>
      </font>
      <fill>
        <patternFill patternType="none">
          <bgColor auto="1"/>
        </patternFill>
      </fill>
    </dxf>
    <dxf>
      <font>
        <color rgb="FF9C0006"/>
      </font>
      <fill>
        <patternFill>
          <bgColor rgb="FFFFC7CE"/>
        </patternFill>
      </fill>
    </dxf>
    <dxf>
      <font>
        <b/>
        <i val="0"/>
        <color rgb="FFFF0000"/>
      </font>
    </dxf>
    <dxf>
      <font>
        <b val="0"/>
        <i val="0"/>
        <strike val="0"/>
        <condense val="0"/>
        <extend val="0"/>
        <outline val="0"/>
        <shadow val="0"/>
        <u val="none"/>
        <vertAlign val="baseline"/>
        <sz val="11"/>
        <color theme="1" tint="0.499984740745262"/>
        <name val="Aptos Narrow"/>
        <family val="2"/>
        <scheme val="minor"/>
      </font>
      <numFmt numFmtId="2" formatCode="0.00"/>
      <fill>
        <patternFill patternType="solid">
          <fgColor indexed="64"/>
          <bgColor theme="1" tint="0.499984740745262"/>
        </patternFill>
      </fill>
      <alignment horizontal="center" vertical="bottom" textRotation="0" wrapText="0" indent="0" justifyLastLine="0" shrinkToFit="0" readingOrder="0"/>
      <protection locked="1" hidden="1"/>
    </dxf>
    <dxf>
      <numFmt numFmtId="164" formatCode="&quot;£&quot;#,##0.00"/>
      <fill>
        <patternFill patternType="solid">
          <fgColor indexed="64"/>
          <bgColor theme="0"/>
        </patternFill>
      </fill>
      <protection locked="1" hidden="1"/>
    </dxf>
    <dxf>
      <fill>
        <patternFill patternType="solid">
          <fgColor indexed="64"/>
          <bgColor theme="0"/>
        </patternFill>
      </fill>
      <alignment horizontal="center" vertical="bottom" textRotation="0" wrapText="1" indent="0" justifyLastLine="0" shrinkToFit="0" readingOrder="0"/>
      <protection locked="1" hidden="1"/>
    </dxf>
    <dxf>
      <font>
        <strike val="0"/>
        <outline val="0"/>
        <shadow val="0"/>
        <u val="none"/>
        <vertAlign val="baseline"/>
        <sz val="11"/>
        <color theme="2" tint="-0.249977111117893"/>
        <name val="Aptos Narrow"/>
        <family val="2"/>
        <scheme val="minor"/>
      </font>
      <fill>
        <patternFill patternType="solid">
          <fgColor indexed="64"/>
          <bgColor theme="0"/>
        </patternFill>
      </fill>
      <protection locked="1" hidden="1"/>
    </dxf>
    <dxf>
      <fill>
        <patternFill patternType="solid">
          <fgColor indexed="64"/>
          <bgColor theme="0"/>
        </patternFill>
      </fill>
      <alignment horizontal="left" vertical="bottom" textRotation="0" wrapText="1"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val="0"/>
        <i val="0"/>
        <strike val="0"/>
        <condense val="0"/>
        <extend val="0"/>
        <outline val="0"/>
        <shadow val="0"/>
        <u val="none"/>
        <vertAlign val="baseline"/>
        <sz val="12"/>
        <color theme="1"/>
        <name val="Aptos Narrow"/>
        <family val="2"/>
        <scheme val="minor"/>
      </font>
      <numFmt numFmtId="164" formatCode="&quot;£&quot;#,##0.00"/>
      <fill>
        <patternFill patternType="solid">
          <fgColor indexed="64"/>
          <bgColor theme="0"/>
        </patternFill>
      </fill>
      <alignment horizontal="center" vertical="bottom" textRotation="0" wrapText="0" indent="0" justifyLastLine="0" shrinkToFit="0" readingOrder="0"/>
      <protection locked="1" hidden="1"/>
    </dxf>
    <dxf>
      <font>
        <b val="0"/>
        <i val="0"/>
        <strike val="0"/>
        <condense val="0"/>
        <extend val="0"/>
        <outline val="0"/>
        <shadow val="0"/>
        <u val="none"/>
        <vertAlign val="baseline"/>
        <sz val="12"/>
        <color theme="1"/>
        <name val="Aptos Narrow"/>
        <family val="2"/>
        <scheme val="minor"/>
      </font>
      <numFmt numFmtId="164" formatCode="&quot;£&quot;#,##0.00"/>
      <fill>
        <patternFill patternType="solid">
          <fgColor indexed="64"/>
          <bgColor theme="0"/>
        </patternFill>
      </fill>
      <protection locked="1" hidden="1"/>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protection locked="1" hidden="1"/>
    </dxf>
    <dxf>
      <border outline="0">
        <top style="medium">
          <color indexed="64"/>
        </top>
      </border>
    </dxf>
    <dxf>
      <protection locked="1" hidden="1"/>
    </dxf>
    <dxf>
      <border outline="0">
        <bottom style="medium">
          <color indexed="64"/>
        </bottom>
      </border>
    </dxf>
    <dxf>
      <font>
        <strike val="0"/>
        <outline val="0"/>
        <shadow val="0"/>
        <u val="none"/>
        <vertAlign val="baseline"/>
        <sz val="12"/>
        <color auto="1"/>
        <name val="Aptos Narrow"/>
        <family val="2"/>
        <scheme val="minor"/>
      </font>
      <protection locked="1" hidden="1"/>
    </dxf>
  </dxfs>
  <tableStyles count="0" defaultTableStyle="TableStyleMedium2" defaultPivotStyle="PivotStyleLight16"/>
  <colors>
    <mruColors>
      <color rgb="FFFF7C80"/>
      <color rgb="FF800000"/>
      <color rgb="FFFFF9E5"/>
      <color rgb="FFFF5050"/>
      <color rgb="FFFF4F4F"/>
      <color rgb="FFFFCDCD"/>
      <color rgb="FFFFFFCC"/>
      <color rgb="FFFFFF99"/>
      <color rgb="FFE87738"/>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107724</xdr:colOff>
      <xdr:row>12</xdr:row>
      <xdr:rowOff>68034</xdr:rowOff>
    </xdr:from>
    <xdr:to>
      <xdr:col>1</xdr:col>
      <xdr:colOff>175760</xdr:colOff>
      <xdr:row>14</xdr:row>
      <xdr:rowOff>51025</xdr:rowOff>
    </xdr:to>
    <xdr:sp macro="" textlink="">
      <xdr:nvSpPr>
        <xdr:cNvPr id="2" name="Arrow: Right 1">
          <a:extLst>
            <a:ext uri="{FF2B5EF4-FFF2-40B4-BE49-F238E27FC236}">
              <a16:creationId xmlns:a16="http://schemas.microsoft.com/office/drawing/2014/main" id="{A777A1B5-57A1-F093-D724-A40D619E1CF1}"/>
            </a:ext>
          </a:extLst>
        </xdr:cNvPr>
        <xdr:cNvSpPr/>
      </xdr:nvSpPr>
      <xdr:spPr>
        <a:xfrm>
          <a:off x="107724" y="3226026"/>
          <a:ext cx="737054" cy="459241"/>
        </a:xfrm>
        <a:prstGeom prst="rightArrow">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78697</xdr:colOff>
      <xdr:row>12</xdr:row>
      <xdr:rowOff>78693</xdr:rowOff>
    </xdr:from>
    <xdr:to>
      <xdr:col>13</xdr:col>
      <xdr:colOff>815751</xdr:colOff>
      <xdr:row>14</xdr:row>
      <xdr:rowOff>61684</xdr:rowOff>
    </xdr:to>
    <xdr:sp macro="" textlink="">
      <xdr:nvSpPr>
        <xdr:cNvPr id="3" name="Arrow: Right 2">
          <a:extLst>
            <a:ext uri="{FF2B5EF4-FFF2-40B4-BE49-F238E27FC236}">
              <a16:creationId xmlns:a16="http://schemas.microsoft.com/office/drawing/2014/main" id="{F8E9A44C-A376-413B-AD23-5EAAE3E0A07D}"/>
            </a:ext>
          </a:extLst>
        </xdr:cNvPr>
        <xdr:cNvSpPr/>
      </xdr:nvSpPr>
      <xdr:spPr>
        <a:xfrm rot="10800000">
          <a:off x="13697179" y="3236685"/>
          <a:ext cx="737054" cy="459241"/>
        </a:xfrm>
        <a:prstGeom prst="rightArrow">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192889</xdr:colOff>
      <xdr:row>1</xdr:row>
      <xdr:rowOff>303633</xdr:rowOff>
    </xdr:from>
    <xdr:to>
      <xdr:col>2</xdr:col>
      <xdr:colOff>635030</xdr:colOff>
      <xdr:row>1</xdr:row>
      <xdr:rowOff>567823</xdr:rowOff>
    </xdr:to>
    <xdr:sp macro="" textlink="">
      <xdr:nvSpPr>
        <xdr:cNvPr id="3" name="Arrow: Right 2">
          <a:extLst>
            <a:ext uri="{FF2B5EF4-FFF2-40B4-BE49-F238E27FC236}">
              <a16:creationId xmlns:a16="http://schemas.microsoft.com/office/drawing/2014/main" id="{778994AF-EF96-418B-9642-6E6320104927}"/>
            </a:ext>
          </a:extLst>
        </xdr:cNvPr>
        <xdr:cNvSpPr/>
      </xdr:nvSpPr>
      <xdr:spPr>
        <a:xfrm>
          <a:off x="3063996" y="596187"/>
          <a:ext cx="442141" cy="264190"/>
        </a:xfrm>
        <a:prstGeom prst="rightArrow">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127945</xdr:colOff>
      <xdr:row>1</xdr:row>
      <xdr:rowOff>390827</xdr:rowOff>
    </xdr:from>
    <xdr:to>
      <xdr:col>5</xdr:col>
      <xdr:colOff>741589</xdr:colOff>
      <xdr:row>2</xdr:row>
      <xdr:rowOff>163286</xdr:rowOff>
    </xdr:to>
    <xdr:cxnSp macro="">
      <xdr:nvCxnSpPr>
        <xdr:cNvPr id="6" name="Connector: Elbow 5">
          <a:extLst>
            <a:ext uri="{FF2B5EF4-FFF2-40B4-BE49-F238E27FC236}">
              <a16:creationId xmlns:a16="http://schemas.microsoft.com/office/drawing/2014/main" id="{8E5B13AD-B26F-0423-B33D-7561D1B1B3E8}"/>
            </a:ext>
          </a:extLst>
        </xdr:cNvPr>
        <xdr:cNvCxnSpPr/>
      </xdr:nvCxnSpPr>
      <xdr:spPr>
        <a:xfrm>
          <a:off x="6598142" y="683381"/>
          <a:ext cx="1328018" cy="629709"/>
        </a:xfrm>
        <a:prstGeom prst="bentConnector3">
          <a:avLst/>
        </a:prstGeom>
        <a:ln w="76200">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245970</xdr:colOff>
      <xdr:row>39</xdr:row>
      <xdr:rowOff>16166</xdr:rowOff>
    </xdr:from>
    <xdr:ext cx="4444813" cy="3222650"/>
    <xdr:pic>
      <xdr:nvPicPr>
        <xdr:cNvPr id="2" name="Picture 1">
          <a:extLst>
            <a:ext uri="{FF2B5EF4-FFF2-40B4-BE49-F238E27FC236}">
              <a16:creationId xmlns:a16="http://schemas.microsoft.com/office/drawing/2014/main" id="{4A5D3DA4-E3DB-4AC2-A22F-06E5753875D9}"/>
            </a:ext>
          </a:extLst>
        </xdr:cNvPr>
        <xdr:cNvPicPr>
          <a:picLocks noChangeAspect="1"/>
        </xdr:cNvPicPr>
      </xdr:nvPicPr>
      <xdr:blipFill>
        <a:blip xmlns:r="http://schemas.openxmlformats.org/officeDocument/2006/relationships" r:embed="rId1"/>
        <a:stretch>
          <a:fillRect/>
        </a:stretch>
      </xdr:blipFill>
      <xdr:spPr>
        <a:xfrm>
          <a:off x="245970" y="7955935"/>
          <a:ext cx="4444813" cy="3222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65a02b0e1699e3f4\Desktop\Project%20plan%20&amp;%20Key%20Deliverables%20last%20backup%2002.09.22%20-%20u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 on a page old20.21 (2)"/>
      <sheetName val="Project Planner"/>
      <sheetName val="ECD do not use"/>
      <sheetName val="Key stakeholders"/>
      <sheetName val="SERVICE DELIVERABLES NW"/>
      <sheetName val="TO DO - NW"/>
      <sheetName val="EHA analysis 21.22 &amp; 22.23"/>
      <sheetName val="TO DO - N"/>
      <sheetName val="ARRS pay deadlines"/>
      <sheetName val="Detailed DES on a page 21.22"/>
      <sheetName val="EHA 21.22"/>
      <sheetName val="EHA 22.23"/>
      <sheetName val="NW Clearance check by 3rd party"/>
      <sheetName val="N Clearance check by 3rd party"/>
      <sheetName val="Early Cancer Diagnosis 21.22"/>
      <sheetName val="IIF targets Oct 21 onwards"/>
      <sheetName val="DES on a page 21.22"/>
      <sheetName val="SMRs 21.22"/>
      <sheetName val="EHCH progress plan 21.22"/>
      <sheetName val="Resources &amp; glossary"/>
      <sheetName val="ECD"/>
      <sheetName val="DES on a page 20.21"/>
    </sheetNames>
    <sheetDataSet>
      <sheetData sheetId="0"/>
      <sheetData sheetId="1">
        <row r="2">
          <cell r="H2">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CF7C53-4B17-46A2-B3A6-AC7DE5B772B7}" name="Table3" displayName="Table3" ref="A1:C38" totalsRowShown="0" headerRowDxfId="30" dataDxfId="28" headerRowBorderDxfId="29" tableBorderDxfId="27">
  <autoFilter ref="A1:C38" xr:uid="{86CF7C53-4B17-46A2-B3A6-AC7DE5B772B7}"/>
  <tableColumns count="3">
    <tableColumn id="1" xr3:uid="{3963642F-3696-4FB4-8A69-B573ECCB4AE3}" name="Role" dataDxfId="26"/>
    <tableColumn id="3" xr3:uid="{899E4C59-E6F7-4C74-8DFE-672B20D91614}" name="Max Monthly reimbursement for 1 WTE_x000a_(incl Outer London Allowance, Employer's NI &amp; Employer's Pensions) ) 25.26" dataDxfId="25"/>
    <tableColumn id="2" xr3:uid="{5CC67D2E-3946-4CB4-8D4A-14C2DFD60FC5}" name="Max Yearly reimbursement for 1 WTE_x000a_ (incl Outer London Allowance, Employer's NI &amp; Employer's Pensions) 25.26"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7DCBB2-791F-4FED-AB27-E49F68637553}" name="tblpracticebudgets" displayName="tblpracticebudgets" ref="A1:E11" totalsRowShown="0" headerRowDxfId="23" dataDxfId="22">
  <autoFilter ref="A1:E11" xr:uid="{317DCBB2-791F-4FED-AB27-E49F68637553}"/>
  <tableColumns count="5">
    <tableColumn id="1" xr3:uid="{A3CA6758-6DAC-4AA0-9F53-DCB4E6CB1445}" name="Practice" dataDxfId="21"/>
    <tableColumn id="2" xr3:uid="{F3E330CE-A7B7-480D-BC3D-109553547F9D}" name="Weighted List Size" dataDxfId="19"/>
    <tableColumn id="3" xr3:uid="{2E0D954F-8C6E-474F-B775-D53D192B557A}" name="Column1" dataDxfId="17" dataCellStyle="Percent"/>
    <tableColumn id="4" xr3:uid="{38755265-2725-4ADC-8E24-A521AEA599D4}" name="£ Allocation" dataDxfId="18"/>
    <tableColumn id="5" xr3:uid="{0698B130-4C90-4721-BC30-89663C09A622}" name="comments" dataDxfId="2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wp-content/uploads/2025/03/network-contract-DES-contract-contract-specification-2025-26.pdf" TargetMode="External"/><Relationship Id="rId2" Type="http://schemas.openxmlformats.org/officeDocument/2006/relationships/hyperlink" Target="https://www.england.nhs.uk/wp-content/uploads/2025/03/network-contract-guidance-part-b.pdf" TargetMode="External"/><Relationship Id="rId1" Type="http://schemas.openxmlformats.org/officeDocument/2006/relationships/hyperlink" Target="https://www.nhsemployers.org/articles/salaried-gp-minimum-employment-standard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land.nhs.uk/wp-content/uploads/2025/03/network-contract-DES-contract-contract-specification-2025-26.pdf" TargetMode="External"/><Relationship Id="rId2" Type="http://schemas.openxmlformats.org/officeDocument/2006/relationships/hyperlink" Target="https://www.england.nhs.uk/wp-content/uploads/2024/03/PRN01035-ii-pcn-des-contract-specification-2024-25-pcn-requirements-and-entitlements-April-2024-version-2.pdf" TargetMode="External"/><Relationship Id="rId1" Type="http://schemas.openxmlformats.org/officeDocument/2006/relationships/hyperlink" Target="https://www.england.nhs.uk/wp-content/uploads/2024/03/PRN01035-ii-pcn-des-contract-specification-2024-25-pcn-requirements-and-entitlements-April-2024-version-2.pdf" TargetMode="External"/><Relationship Id="rId5" Type="http://schemas.openxmlformats.org/officeDocument/2006/relationships/table" Target="../tables/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324E-5E76-4AE7-95F1-1A81D90A64DB}">
  <sheetPr>
    <tabColor rgb="FFFF0000"/>
  </sheetPr>
  <dimension ref="C1:AD31"/>
  <sheetViews>
    <sheetView zoomScale="84" zoomScaleNormal="84" workbookViewId="0">
      <pane ySplit="1" topLeftCell="A2" activePane="bottomLeft" state="frozen"/>
      <selection pane="bottomLeft" activeCell="J5" sqref="J5"/>
    </sheetView>
  </sheetViews>
  <sheetFormatPr defaultColWidth="15.59765625" defaultRowHeight="12.75" x14ac:dyDescent="0.35"/>
  <cols>
    <col min="1" max="1" width="9.33203125" style="25" customWidth="1"/>
    <col min="2" max="2" width="3.33203125" style="25" customWidth="1"/>
    <col min="3" max="3" width="16.3984375" style="25" customWidth="1"/>
    <col min="4" max="4" width="0.6640625" style="25" customWidth="1"/>
    <col min="5" max="5" width="24.265625" style="25" customWidth="1"/>
    <col min="6" max="6" width="27.1328125" style="25" customWidth="1"/>
    <col min="7" max="9" width="15.59765625" style="25"/>
    <col min="10" max="13" width="15.59765625" style="25" customWidth="1"/>
    <col min="14" max="14" width="14.46484375" style="25" customWidth="1"/>
    <col min="15" max="15" width="15.59765625" style="25" customWidth="1"/>
    <col min="16" max="16384" width="15.59765625" style="25"/>
  </cols>
  <sheetData>
    <row r="1" spans="3:14" ht="64.5" customHeight="1" x14ac:dyDescent="0.35">
      <c r="C1" s="213" t="s">
        <v>122</v>
      </c>
      <c r="D1" s="214"/>
      <c r="E1" s="214"/>
      <c r="F1" s="214"/>
      <c r="G1" s="214"/>
      <c r="H1" s="214"/>
      <c r="I1" s="214"/>
      <c r="J1" s="214"/>
      <c r="K1" s="214"/>
      <c r="L1" s="214"/>
      <c r="M1" s="215"/>
    </row>
    <row r="2" spans="3:14" x14ac:dyDescent="0.35">
      <c r="C2" s="74"/>
      <c r="M2" s="75"/>
    </row>
    <row r="3" spans="3:14" x14ac:dyDescent="0.35">
      <c r="C3" s="74"/>
      <c r="M3" s="75"/>
    </row>
    <row r="4" spans="3:14" s="26" customFormat="1" ht="26.25" x14ac:dyDescent="0.4">
      <c r="C4" s="76" t="s">
        <v>56</v>
      </c>
      <c r="D4" s="42"/>
      <c r="F4" s="57" t="s">
        <v>128</v>
      </c>
      <c r="G4" s="57" t="s">
        <v>43</v>
      </c>
      <c r="H4" s="57" t="s">
        <v>0</v>
      </c>
      <c r="I4" s="57" t="s">
        <v>55</v>
      </c>
      <c r="M4" s="77"/>
    </row>
    <row r="5" spans="3:14" s="26" customFormat="1" ht="42" customHeight="1" x14ac:dyDescent="0.35">
      <c r="C5" s="78"/>
      <c r="F5" s="248" t="s">
        <v>125</v>
      </c>
      <c r="G5" s="45"/>
      <c r="H5" s="28">
        <v>50000</v>
      </c>
      <c r="I5" s="28">
        <f>SUM(H5:H6)</f>
        <v>130000</v>
      </c>
      <c r="M5" s="77"/>
    </row>
    <row r="6" spans="3:14" s="26" customFormat="1" ht="30.75" customHeight="1" thickBot="1" x14ac:dyDescent="0.4">
      <c r="C6" s="78"/>
      <c r="F6" s="249" t="s">
        <v>126</v>
      </c>
      <c r="G6" s="181"/>
      <c r="H6" s="182">
        <v>80000</v>
      </c>
      <c r="I6" s="182"/>
      <c r="J6" s="183"/>
      <c r="K6" s="184"/>
      <c r="L6" s="184"/>
      <c r="M6" s="77"/>
      <c r="N6" s="27"/>
    </row>
    <row r="7" spans="3:14" s="26" customFormat="1" ht="17.649999999999999" customHeight="1" thickBot="1" x14ac:dyDescent="0.4">
      <c r="C7" s="78"/>
      <c r="F7" s="250"/>
      <c r="G7" s="251"/>
      <c r="H7" s="252" t="s">
        <v>127</v>
      </c>
      <c r="I7" s="252">
        <v>770000</v>
      </c>
      <c r="J7" s="183"/>
      <c r="K7" s="184"/>
      <c r="L7" s="184"/>
      <c r="M7" s="77"/>
      <c r="N7" s="27"/>
    </row>
    <row r="8" spans="3:14" s="26" customFormat="1" ht="13.15" customHeight="1" thickTop="1" x14ac:dyDescent="0.35">
      <c r="C8" s="78"/>
      <c r="F8" s="30" t="s">
        <v>129</v>
      </c>
      <c r="G8" s="31">
        <v>10000</v>
      </c>
      <c r="H8" s="32">
        <v>154000</v>
      </c>
      <c r="I8" s="217">
        <f>H12-(H5+H6)</f>
        <v>770000</v>
      </c>
      <c r="J8" s="29"/>
      <c r="K8" s="29"/>
      <c r="L8" s="29"/>
      <c r="M8" s="79"/>
      <c r="N8" s="29"/>
    </row>
    <row r="9" spans="3:14" s="26" customFormat="1" ht="13.15" customHeight="1" x14ac:dyDescent="0.35">
      <c r="C9" s="78"/>
      <c r="F9" s="30" t="s">
        <v>130</v>
      </c>
      <c r="G9" s="31">
        <v>20000</v>
      </c>
      <c r="H9" s="32">
        <v>308000</v>
      </c>
      <c r="I9" s="217"/>
      <c r="J9" s="29"/>
      <c r="K9" s="29"/>
      <c r="L9" s="29"/>
      <c r="M9" s="79"/>
      <c r="N9" s="29"/>
    </row>
    <row r="10" spans="3:14" s="26" customFormat="1" ht="14.25" customHeight="1" x14ac:dyDescent="0.35">
      <c r="C10" s="78"/>
      <c r="F10" s="30" t="s">
        <v>131</v>
      </c>
      <c r="G10" s="31">
        <v>5000</v>
      </c>
      <c r="H10" s="32">
        <v>77000</v>
      </c>
      <c r="I10" s="217"/>
      <c r="J10" s="33"/>
      <c r="K10" s="33"/>
      <c r="L10" s="33"/>
      <c r="M10" s="80"/>
      <c r="N10" s="33"/>
    </row>
    <row r="11" spans="3:14" s="26" customFormat="1" ht="14.25" customHeight="1" x14ac:dyDescent="0.35">
      <c r="C11" s="78"/>
      <c r="F11" s="30" t="s">
        <v>132</v>
      </c>
      <c r="G11" s="34">
        <v>15000</v>
      </c>
      <c r="H11" s="35">
        <v>231000</v>
      </c>
      <c r="I11" s="218"/>
      <c r="J11" s="33"/>
      <c r="K11" s="33"/>
      <c r="L11" s="33"/>
      <c r="M11" s="80"/>
      <c r="N11" s="33"/>
    </row>
    <row r="12" spans="3:14" s="26" customFormat="1" ht="14.25" customHeight="1" thickBot="1" x14ac:dyDescent="0.45">
      <c r="C12" s="81"/>
      <c r="D12" s="82"/>
      <c r="E12" s="82"/>
      <c r="F12" s="83" t="s">
        <v>1</v>
      </c>
      <c r="G12" s="84">
        <f>SUM(G8:G11)</f>
        <v>50000</v>
      </c>
      <c r="H12" s="85">
        <f>H5+H6+H8+H9+H10+H11</f>
        <v>900000</v>
      </c>
      <c r="I12" s="86"/>
      <c r="J12" s="87"/>
      <c r="K12" s="87"/>
      <c r="L12" s="87"/>
      <c r="M12" s="88"/>
      <c r="N12" s="33"/>
    </row>
    <row r="13" spans="3:14" s="26" customFormat="1" ht="14.25" customHeight="1" thickBot="1" x14ac:dyDescent="0.45">
      <c r="F13" s="43"/>
      <c r="G13" s="36"/>
      <c r="H13" s="36"/>
      <c r="I13" s="37"/>
      <c r="J13" s="37"/>
      <c r="K13" s="33"/>
      <c r="L13" s="33"/>
      <c r="M13" s="33"/>
      <c r="N13" s="33"/>
    </row>
    <row r="14" spans="3:14" s="192" customFormat="1" ht="23.25" customHeight="1" thickBot="1" x14ac:dyDescent="0.5">
      <c r="C14" s="193" t="s">
        <v>112</v>
      </c>
      <c r="D14" s="194"/>
      <c r="E14" s="194"/>
      <c r="F14" s="189" t="s">
        <v>113</v>
      </c>
      <c r="G14" s="189"/>
      <c r="H14" s="189" t="s">
        <v>110</v>
      </c>
      <c r="I14" s="190"/>
      <c r="J14" s="190"/>
      <c r="K14" s="191" t="s">
        <v>111</v>
      </c>
      <c r="L14" s="187"/>
      <c r="M14" s="188"/>
      <c r="N14" s="186"/>
    </row>
    <row r="15" spans="3:14" s="26" customFormat="1" ht="9.4" customHeight="1" thickBot="1" x14ac:dyDescent="0.45">
      <c r="C15" s="66"/>
      <c r="D15" s="67"/>
      <c r="E15" s="68"/>
      <c r="F15" s="69"/>
      <c r="G15" s="69"/>
      <c r="H15" s="70"/>
      <c r="I15" s="70"/>
      <c r="J15" s="71"/>
      <c r="K15" s="72"/>
      <c r="L15" s="72"/>
      <c r="M15" s="73"/>
      <c r="N15" s="33"/>
    </row>
    <row r="16" spans="3:14" s="26" customFormat="1" ht="9" customHeight="1" thickBot="1" x14ac:dyDescent="0.45">
      <c r="E16" s="43"/>
      <c r="F16" s="36"/>
      <c r="G16" s="36"/>
      <c r="H16" s="37"/>
      <c r="I16" s="37"/>
      <c r="J16" s="27"/>
      <c r="K16" s="33"/>
      <c r="L16" s="33"/>
      <c r="M16" s="33"/>
      <c r="N16" s="33"/>
    </row>
    <row r="17" spans="3:30" ht="87.75" customHeight="1" thickBot="1" x14ac:dyDescent="0.45">
      <c r="C17" s="210" t="s">
        <v>109</v>
      </c>
      <c r="D17" s="211"/>
      <c r="E17" s="211"/>
      <c r="F17" s="211"/>
      <c r="G17" s="211"/>
      <c r="H17" s="211"/>
      <c r="I17" s="211"/>
      <c r="J17" s="211"/>
      <c r="K17" s="211"/>
      <c r="L17" s="211"/>
      <c r="M17" s="212"/>
      <c r="N17" s="26"/>
      <c r="O17" s="26"/>
      <c r="P17" s="26"/>
      <c r="Q17" s="26"/>
      <c r="R17" s="26"/>
      <c r="S17" s="26"/>
      <c r="T17" s="26"/>
      <c r="U17" s="26"/>
      <c r="V17" s="26"/>
      <c r="W17" s="26"/>
      <c r="X17" s="26"/>
      <c r="Y17" s="26"/>
      <c r="Z17" s="26"/>
      <c r="AA17" s="26"/>
    </row>
    <row r="18" spans="3:30" ht="14.35" customHeight="1" x14ac:dyDescent="0.35">
      <c r="C18" s="26"/>
      <c r="D18" s="26"/>
      <c r="E18" s="26"/>
      <c r="F18" s="26"/>
      <c r="G18" s="27"/>
      <c r="H18" s="27"/>
      <c r="I18" s="29"/>
      <c r="J18" s="26"/>
      <c r="K18" s="38"/>
      <c r="L18" s="26"/>
      <c r="M18" s="26"/>
      <c r="N18" s="26"/>
      <c r="O18" s="26"/>
      <c r="P18" s="26"/>
      <c r="Q18" s="26"/>
      <c r="R18" s="26"/>
      <c r="S18" s="26"/>
      <c r="T18" s="26"/>
      <c r="U18" s="26"/>
      <c r="V18" s="26"/>
      <c r="W18" s="26"/>
      <c r="X18" s="26"/>
      <c r="Y18" s="26"/>
      <c r="Z18" s="26"/>
      <c r="AA18" s="26"/>
    </row>
    <row r="19" spans="3:30" ht="14.35" customHeight="1" thickBot="1" x14ac:dyDescent="0.45">
      <c r="C19" s="64" t="s">
        <v>59</v>
      </c>
      <c r="D19" s="26"/>
      <c r="E19" s="26"/>
      <c r="F19" s="26"/>
      <c r="G19" s="27"/>
      <c r="H19" s="27"/>
      <c r="I19" s="29"/>
      <c r="J19" s="26"/>
      <c r="K19" s="38"/>
      <c r="L19" s="26"/>
      <c r="M19" s="26"/>
      <c r="N19" s="26"/>
      <c r="O19" s="26"/>
      <c r="P19" s="26"/>
      <c r="Q19" s="26"/>
      <c r="R19" s="26"/>
      <c r="S19" s="26"/>
      <c r="T19" s="26"/>
      <c r="U19" s="26"/>
      <c r="V19" s="26"/>
      <c r="W19" s="26"/>
      <c r="X19" s="26"/>
      <c r="Y19" s="26"/>
      <c r="Z19" s="26"/>
      <c r="AA19" s="26"/>
    </row>
    <row r="20" spans="3:30" ht="26.35" customHeight="1" x14ac:dyDescent="0.35">
      <c r="C20" s="59" t="s">
        <v>3</v>
      </c>
      <c r="D20" s="52"/>
      <c r="E20" s="47" t="s">
        <v>57</v>
      </c>
      <c r="F20" s="47"/>
      <c r="G20" s="47"/>
      <c r="H20" s="47"/>
      <c r="I20" s="48"/>
      <c r="J20" s="48"/>
      <c r="K20" s="48"/>
      <c r="L20" s="47"/>
      <c r="M20" s="53"/>
      <c r="N20" s="26"/>
      <c r="O20" s="216" t="s">
        <v>73</v>
      </c>
      <c r="P20" s="26"/>
      <c r="Q20" s="26"/>
      <c r="R20" s="26"/>
      <c r="S20" s="26"/>
      <c r="T20" s="26"/>
      <c r="U20" s="26"/>
      <c r="V20" s="26"/>
      <c r="W20" s="26"/>
      <c r="X20" s="26"/>
      <c r="Y20" s="26"/>
      <c r="Z20" s="26"/>
      <c r="AA20" s="26"/>
      <c r="AB20" s="26"/>
      <c r="AC20" s="26"/>
      <c r="AD20" s="26"/>
    </row>
    <row r="21" spans="3:30" ht="45.4" customHeight="1" x14ac:dyDescent="0.35">
      <c r="C21" s="44" t="s">
        <v>66</v>
      </c>
      <c r="D21" s="62"/>
      <c r="E21" s="199" t="s">
        <v>81</v>
      </c>
      <c r="F21" s="199"/>
      <c r="G21" s="199"/>
      <c r="H21" s="199"/>
      <c r="I21" s="199"/>
      <c r="J21" s="199"/>
      <c r="K21" s="199"/>
      <c r="L21" s="199"/>
      <c r="M21" s="200"/>
      <c r="N21" s="26"/>
      <c r="O21" s="216"/>
      <c r="P21" s="26"/>
      <c r="Q21" s="26"/>
      <c r="R21" s="26"/>
      <c r="S21" s="26"/>
      <c r="T21" s="26"/>
      <c r="U21" s="26"/>
      <c r="V21" s="26"/>
      <c r="W21" s="26"/>
      <c r="X21" s="26"/>
      <c r="Y21" s="26"/>
      <c r="Z21" s="26"/>
      <c r="AA21" s="26"/>
      <c r="AB21" s="26"/>
      <c r="AC21" s="26"/>
      <c r="AD21" s="26"/>
    </row>
    <row r="22" spans="3:30" s="40" customFormat="1" ht="27.4" customHeight="1" x14ac:dyDescent="0.4">
      <c r="C22" s="60" t="s">
        <v>60</v>
      </c>
      <c r="D22" s="54"/>
      <c r="E22" s="219" t="s">
        <v>61</v>
      </c>
      <c r="F22" s="220"/>
      <c r="G22" s="220"/>
      <c r="H22" s="220"/>
      <c r="I22" s="220"/>
      <c r="J22" s="220"/>
      <c r="K22" s="220"/>
      <c r="L22" s="220"/>
      <c r="M22" s="221"/>
      <c r="N22" s="39"/>
      <c r="O22" s="216"/>
      <c r="P22" s="39"/>
      <c r="Q22" s="39"/>
      <c r="R22" s="39"/>
      <c r="S22" s="39"/>
      <c r="T22" s="39"/>
      <c r="U22" s="39"/>
      <c r="V22" s="39"/>
      <c r="W22" s="39"/>
      <c r="X22" s="39"/>
      <c r="Y22" s="39"/>
      <c r="Z22" s="39"/>
      <c r="AA22" s="39"/>
      <c r="AB22" s="39"/>
    </row>
    <row r="23" spans="3:30" ht="37.15" customHeight="1" x14ac:dyDescent="0.35">
      <c r="C23" s="44" t="s">
        <v>62</v>
      </c>
      <c r="D23" s="54"/>
      <c r="E23" s="199" t="s">
        <v>88</v>
      </c>
      <c r="F23" s="199"/>
      <c r="G23" s="199"/>
      <c r="H23" s="199"/>
      <c r="I23" s="199"/>
      <c r="J23" s="199"/>
      <c r="K23" s="199"/>
      <c r="L23" s="199"/>
      <c r="M23" s="200"/>
      <c r="N23" s="26"/>
      <c r="O23" s="216"/>
      <c r="P23" s="26"/>
      <c r="Q23" s="26"/>
      <c r="R23" s="26"/>
      <c r="S23" s="26"/>
      <c r="T23" s="26"/>
      <c r="U23" s="26"/>
      <c r="V23" s="26"/>
      <c r="W23" s="26"/>
      <c r="X23" s="26"/>
      <c r="Y23" s="26"/>
      <c r="Z23" s="26"/>
      <c r="AA23" s="26"/>
      <c r="AB23" s="26"/>
    </row>
    <row r="24" spans="3:30" ht="31.5" customHeight="1" x14ac:dyDescent="0.35">
      <c r="C24" s="61" t="s">
        <v>63</v>
      </c>
      <c r="D24" s="63"/>
      <c r="E24" s="208" t="s">
        <v>72</v>
      </c>
      <c r="F24" s="208"/>
      <c r="G24" s="208"/>
      <c r="H24" s="208"/>
      <c r="I24" s="208"/>
      <c r="J24" s="208"/>
      <c r="K24" s="208"/>
      <c r="L24" s="208"/>
      <c r="M24" s="209"/>
      <c r="N24" s="41"/>
      <c r="O24" s="216"/>
      <c r="P24" s="26"/>
      <c r="Q24" s="26"/>
      <c r="R24" s="26"/>
      <c r="S24" s="26"/>
      <c r="T24" s="26"/>
      <c r="U24" s="26"/>
      <c r="V24" s="26"/>
      <c r="W24" s="26"/>
      <c r="X24" s="26"/>
      <c r="Y24" s="26"/>
      <c r="Z24" s="26"/>
      <c r="AA24" s="26"/>
      <c r="AB24" s="26"/>
      <c r="AC24" s="26"/>
      <c r="AD24" s="26"/>
    </row>
    <row r="25" spans="3:30" ht="14.25" x14ac:dyDescent="0.45">
      <c r="C25" s="61"/>
      <c r="D25" s="46"/>
      <c r="E25" s="198" t="s">
        <v>69</v>
      </c>
      <c r="F25" s="198"/>
      <c r="G25" s="90"/>
      <c r="H25" s="90"/>
      <c r="I25" s="90"/>
      <c r="J25" s="90"/>
      <c r="K25" s="90"/>
      <c r="L25" s="90"/>
      <c r="M25" s="91"/>
      <c r="N25" s="41"/>
      <c r="O25" s="216"/>
      <c r="P25" s="26"/>
      <c r="Q25" s="26"/>
      <c r="R25" s="26"/>
      <c r="S25" s="26"/>
      <c r="T25" s="26"/>
      <c r="U25" s="26"/>
      <c r="V25" s="26"/>
      <c r="W25" s="26"/>
      <c r="X25" s="26"/>
      <c r="Y25" s="26"/>
      <c r="Z25" s="26"/>
      <c r="AA25" s="26"/>
      <c r="AB25" s="26"/>
      <c r="AC25" s="26"/>
      <c r="AD25" s="26"/>
    </row>
    <row r="26" spans="3:30" ht="57" customHeight="1" x14ac:dyDescent="0.35">
      <c r="C26" s="197" t="s">
        <v>71</v>
      </c>
      <c r="D26" s="62"/>
      <c r="E26" s="199" t="s">
        <v>106</v>
      </c>
      <c r="F26" s="199"/>
      <c r="G26" s="199"/>
      <c r="H26" s="199"/>
      <c r="I26" s="199"/>
      <c r="J26" s="199"/>
      <c r="K26" s="199"/>
      <c r="L26" s="199"/>
      <c r="M26" s="200"/>
      <c r="N26" s="55"/>
      <c r="Q26" s="26"/>
      <c r="R26" s="26"/>
      <c r="S26" s="26"/>
      <c r="T26" s="26"/>
      <c r="U26" s="26"/>
      <c r="V26" s="26"/>
      <c r="W26" s="26"/>
      <c r="X26" s="26"/>
      <c r="Y26" s="26"/>
      <c r="Z26" s="26"/>
      <c r="AA26" s="26"/>
      <c r="AB26" s="26"/>
      <c r="AC26" s="26"/>
      <c r="AD26" s="26"/>
    </row>
    <row r="27" spans="3:30" ht="14.25" x14ac:dyDescent="0.35">
      <c r="C27" s="197"/>
      <c r="D27" s="62"/>
      <c r="E27" s="205" t="s">
        <v>58</v>
      </c>
      <c r="F27" s="205"/>
      <c r="G27" s="205"/>
      <c r="H27" s="205"/>
      <c r="I27" s="51"/>
      <c r="J27" s="49"/>
      <c r="K27" s="49"/>
      <c r="L27" s="49"/>
      <c r="M27" s="50"/>
      <c r="N27" s="55"/>
      <c r="Q27" s="26"/>
      <c r="R27" s="26"/>
      <c r="S27" s="26"/>
      <c r="T27" s="26"/>
      <c r="U27" s="26"/>
      <c r="V27" s="26"/>
      <c r="W27" s="26"/>
      <c r="X27" s="26"/>
      <c r="Y27" s="26"/>
      <c r="Z27" s="26"/>
      <c r="AA27" s="26"/>
      <c r="AB27" s="26"/>
      <c r="AC27" s="26"/>
      <c r="AD27" s="26"/>
    </row>
    <row r="28" spans="3:30" ht="49.15" customHeight="1" x14ac:dyDescent="0.35">
      <c r="C28" s="161" t="s">
        <v>64</v>
      </c>
      <c r="D28" s="160"/>
      <c r="E28" s="201" t="s">
        <v>98</v>
      </c>
      <c r="F28" s="201"/>
      <c r="G28" s="201"/>
      <c r="H28" s="201"/>
      <c r="I28" s="201"/>
      <c r="J28" s="201"/>
      <c r="K28" s="201"/>
      <c r="L28" s="201"/>
      <c r="M28" s="202"/>
      <c r="N28" s="26"/>
      <c r="O28" s="26"/>
      <c r="P28" s="26"/>
      <c r="Q28" s="26"/>
      <c r="R28" s="26"/>
      <c r="S28" s="26"/>
      <c r="T28" s="26"/>
      <c r="U28" s="26"/>
      <c r="V28" s="26"/>
      <c r="W28" s="26"/>
      <c r="X28" s="26"/>
      <c r="Y28" s="26"/>
      <c r="Z28" s="26"/>
      <c r="AA28" s="26"/>
      <c r="AB28" s="26"/>
      <c r="AC28" s="26"/>
    </row>
    <row r="29" spans="3:30" ht="28.15" customHeight="1" x14ac:dyDescent="0.35">
      <c r="C29" s="44" t="s">
        <v>70</v>
      </c>
      <c r="D29" s="54"/>
      <c r="E29" s="203" t="s">
        <v>108</v>
      </c>
      <c r="F29" s="203"/>
      <c r="G29" s="203"/>
      <c r="H29" s="203"/>
      <c r="I29" s="203"/>
      <c r="J29" s="203"/>
      <c r="K29" s="203"/>
      <c r="L29" s="203"/>
      <c r="M29" s="204"/>
      <c r="N29" s="26"/>
      <c r="O29" s="26"/>
      <c r="P29" s="26"/>
      <c r="Q29" s="26"/>
      <c r="R29" s="26"/>
      <c r="S29" s="26"/>
      <c r="T29" s="26"/>
      <c r="U29" s="26"/>
      <c r="V29" s="26"/>
      <c r="W29" s="26"/>
      <c r="X29" s="26"/>
      <c r="Y29" s="26"/>
      <c r="Z29" s="26"/>
      <c r="AA29" s="26"/>
      <c r="AB29" s="26"/>
      <c r="AC29" s="26"/>
    </row>
    <row r="30" spans="3:30" ht="38.65" customHeight="1" x14ac:dyDescent="0.35">
      <c r="C30" s="60" t="s">
        <v>65</v>
      </c>
      <c r="D30" s="54"/>
      <c r="E30" s="206" t="s">
        <v>67</v>
      </c>
      <c r="F30" s="206"/>
      <c r="G30" s="206"/>
      <c r="H30" s="206"/>
      <c r="I30" s="206"/>
      <c r="J30" s="206"/>
      <c r="K30" s="206"/>
      <c r="L30" s="206"/>
      <c r="M30" s="207"/>
    </row>
    <row r="31" spans="3:30" ht="85.5" customHeight="1" thickBot="1" x14ac:dyDescent="0.4">
      <c r="C31" s="58" t="s">
        <v>68</v>
      </c>
      <c r="D31" s="56"/>
      <c r="E31" s="195" t="s">
        <v>74</v>
      </c>
      <c r="F31" s="195"/>
      <c r="G31" s="195"/>
      <c r="H31" s="195"/>
      <c r="I31" s="195"/>
      <c r="J31" s="195"/>
      <c r="K31" s="195"/>
      <c r="L31" s="195"/>
      <c r="M31" s="196"/>
    </row>
  </sheetData>
  <mergeCells count="16">
    <mergeCell ref="E24:M24"/>
    <mergeCell ref="C17:M17"/>
    <mergeCell ref="C1:M1"/>
    <mergeCell ref="O20:O25"/>
    <mergeCell ref="I8:I11"/>
    <mergeCell ref="E23:M23"/>
    <mergeCell ref="E21:M21"/>
    <mergeCell ref="E22:M22"/>
    <mergeCell ref="E31:M31"/>
    <mergeCell ref="C26:C27"/>
    <mergeCell ref="E25:F25"/>
    <mergeCell ref="E26:M26"/>
    <mergeCell ref="E28:M28"/>
    <mergeCell ref="E29:M29"/>
    <mergeCell ref="E27:H27"/>
    <mergeCell ref="E30:M30"/>
  </mergeCells>
  <phoneticPr fontId="4" type="noConversion"/>
  <hyperlinks>
    <hyperlink ref="E27:H27" r:id="rId1" display="Model Terms and conditions of service for a salaried general practitioner employed by a GMS Practice" xr:uid="{4CFBA106-913D-4F5B-A6EC-13A99C7107FE}"/>
    <hyperlink ref="E25" r:id="rId2" xr:uid="{C4AAC644-77FC-4E43-B83F-5F0A053D5117}"/>
    <hyperlink ref="O20:O24" r:id="rId3" display="CLICK HERE FOR THE NETWORK CONTRACT DES 25/26" xr:uid="{DC8127CF-F21B-4B0D-8444-1F65319D124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0D1F-C9EE-4000-8ABA-F41E026A10B2}">
  <sheetPr>
    <tabColor rgb="FFFFFFCC"/>
  </sheetPr>
  <dimension ref="B1:R62"/>
  <sheetViews>
    <sheetView zoomScale="70" zoomScaleNormal="70" workbookViewId="0">
      <pane xSplit="12" ySplit="8" topLeftCell="M9" activePane="bottomRight" state="frozen"/>
      <selection pane="topRight" activeCell="M1" sqref="M1"/>
      <selection pane="bottomLeft" activeCell="A9" sqref="A9"/>
      <selection pane="bottomRight" activeCell="H9" sqref="H9"/>
    </sheetView>
  </sheetViews>
  <sheetFormatPr defaultColWidth="14.19921875" defaultRowHeight="22.9" customHeight="1" x14ac:dyDescent="0.45"/>
  <cols>
    <col min="1" max="1" width="2.06640625" style="98" customWidth="1"/>
    <col min="2" max="2" width="38.1328125" style="98" customWidth="1"/>
    <col min="3" max="3" width="9.06640625" style="98" customWidth="1"/>
    <col min="4" max="4" width="36.265625" style="95" customWidth="1"/>
    <col min="5" max="5" width="11.53125" style="93" customWidth="1"/>
    <col min="6" max="6" width="15.19921875" style="94" customWidth="1"/>
    <col min="7" max="7" width="28.19921875" style="95" customWidth="1"/>
    <col min="8" max="8" width="25.33203125" style="95" customWidth="1"/>
    <col min="9" max="9" width="29" style="95" customWidth="1"/>
    <col min="10" max="10" width="28.06640625" style="95" customWidth="1"/>
    <col min="11" max="11" width="30.3984375" style="95" customWidth="1"/>
    <col min="12" max="12" width="12.86328125" style="136" customWidth="1"/>
    <col min="13" max="13" width="12.265625" style="136" customWidth="1"/>
    <col min="14" max="14" width="18.46484375" style="96" bestFit="1" customWidth="1"/>
    <col min="15" max="15" width="16.46484375" style="96" bestFit="1" customWidth="1"/>
    <col min="16" max="16" width="13.19921875" style="97" customWidth="1"/>
    <col min="17" max="17" width="11.73046875" style="97" customWidth="1"/>
    <col min="18" max="18" width="11.53125" style="97" customWidth="1"/>
    <col min="19" max="16384" width="14.19921875" style="98"/>
  </cols>
  <sheetData>
    <row r="1" spans="2:18" ht="22.9" customHeight="1" thickBot="1" x14ac:dyDescent="0.5">
      <c r="B1" s="227" t="s">
        <v>84</v>
      </c>
      <c r="C1" s="227"/>
      <c r="D1" s="227"/>
      <c r="K1" s="94"/>
      <c r="R1" s="98"/>
    </row>
    <row r="2" spans="2:18" ht="67.5" customHeight="1" thickBot="1" x14ac:dyDescent="0.55000000000000004">
      <c r="B2" s="231" t="s">
        <v>85</v>
      </c>
      <c r="C2" s="232"/>
      <c r="D2" s="185" t="s">
        <v>78</v>
      </c>
      <c r="F2" s="99"/>
      <c r="G2" s="145" t="s">
        <v>76</v>
      </c>
      <c r="H2" s="146" t="s">
        <v>77</v>
      </c>
      <c r="I2" s="147" t="s">
        <v>46</v>
      </c>
      <c r="J2" s="148" t="s">
        <v>75</v>
      </c>
      <c r="K2" s="151"/>
      <c r="N2" s="96" t="s">
        <v>80</v>
      </c>
      <c r="O2" s="96" t="s">
        <v>80</v>
      </c>
      <c r="R2" s="98"/>
    </row>
    <row r="3" spans="2:18" ht="48.4" customHeight="1" thickBot="1" x14ac:dyDescent="0.5">
      <c r="B3" s="224" t="s">
        <v>101</v>
      </c>
      <c r="C3" s="224"/>
      <c r="D3" s="224"/>
      <c r="F3" s="99"/>
      <c r="G3" s="100" t="str">
        <f>IFERROR(VLOOKUP($D$2,'Practice Budgets'!$A$6:$D$10,4,FALSE),"Please select the correct practice in Cell D2")</f>
        <v>Please select the correct practice in Cell D2</v>
      </c>
      <c r="H3" s="101" t="str">
        <f>IF(ISTEXT($G$3), "N/A", SUM($I$9:$I$35))</f>
        <v>N/A</v>
      </c>
      <c r="I3" s="101" t="str">
        <f>IFERROR($G$3-$H$3,"N/A")</f>
        <v>N/A</v>
      </c>
      <c r="J3" s="102" t="str">
        <f>IF(ISTEXT($G$3), "N/A", IF($I$3&lt;0, "Over", "Within"))</f>
        <v>N/A</v>
      </c>
      <c r="K3" s="152"/>
      <c r="R3" s="98"/>
    </row>
    <row r="4" spans="2:18" ht="10.9" customHeight="1" thickBot="1" x14ac:dyDescent="0.5">
      <c r="B4" s="103"/>
      <c r="C4" s="103"/>
      <c r="D4" s="103"/>
      <c r="E4" s="103"/>
      <c r="F4" s="103"/>
      <c r="H4" s="140"/>
      <c r="I4" s="137"/>
      <c r="J4" s="97"/>
      <c r="K4" s="97"/>
      <c r="L4" s="98"/>
      <c r="M4" s="98"/>
      <c r="N4" s="140"/>
      <c r="O4" s="140"/>
      <c r="P4" s="98"/>
      <c r="Q4" s="98"/>
      <c r="R4" s="98"/>
    </row>
    <row r="5" spans="2:18" ht="26.25" customHeight="1" thickBot="1" x14ac:dyDescent="0.5">
      <c r="B5" s="175" t="s">
        <v>83</v>
      </c>
      <c r="C5" s="228" t="s">
        <v>82</v>
      </c>
      <c r="D5" s="229"/>
      <c r="E5" s="229"/>
      <c r="F5" s="230"/>
      <c r="G5" s="153"/>
      <c r="H5" s="154"/>
      <c r="I5" s="154"/>
      <c r="J5" s="154"/>
      <c r="K5" s="154"/>
      <c r="L5" s="98"/>
      <c r="M5" s="98"/>
      <c r="N5" s="155"/>
      <c r="O5" s="155"/>
      <c r="P5" s="98"/>
      <c r="Q5" s="98"/>
      <c r="R5" s="98"/>
    </row>
    <row r="6" spans="2:18" s="105" customFormat="1" ht="72" customHeight="1" x14ac:dyDescent="0.45">
      <c r="B6" s="178" t="s">
        <v>2</v>
      </c>
      <c r="C6" s="177" t="s">
        <v>52</v>
      </c>
      <c r="D6" s="142" t="s">
        <v>94</v>
      </c>
      <c r="E6" s="143" t="s">
        <v>45</v>
      </c>
      <c r="F6" s="144" t="s">
        <v>95</v>
      </c>
      <c r="G6" s="150" t="s">
        <v>96</v>
      </c>
      <c r="H6" s="150" t="s">
        <v>97</v>
      </c>
      <c r="I6" s="150" t="s">
        <v>91</v>
      </c>
      <c r="J6" s="150" t="s">
        <v>92</v>
      </c>
      <c r="K6" s="222" t="s">
        <v>102</v>
      </c>
      <c r="L6" s="138"/>
      <c r="M6" s="138"/>
      <c r="N6" s="150" t="s">
        <v>54</v>
      </c>
      <c r="O6" s="150" t="s">
        <v>53</v>
      </c>
      <c r="P6" s="104"/>
      <c r="Q6" s="104"/>
      <c r="R6" s="104"/>
    </row>
    <row r="7" spans="2:18" s="170" customFormat="1" ht="32.65" customHeight="1" x14ac:dyDescent="0.45">
      <c r="B7" s="156"/>
      <c r="C7" s="141"/>
      <c r="D7" s="142" t="s">
        <v>93</v>
      </c>
      <c r="E7" s="166"/>
      <c r="F7" s="235" t="s">
        <v>100</v>
      </c>
      <c r="G7" s="180" t="s">
        <v>90</v>
      </c>
      <c r="H7" s="176"/>
      <c r="I7" s="233" t="s">
        <v>89</v>
      </c>
      <c r="J7" s="234"/>
      <c r="K7" s="223"/>
      <c r="L7" s="167"/>
      <c r="M7" s="167"/>
      <c r="N7" s="168"/>
      <c r="O7" s="168"/>
      <c r="P7" s="169"/>
      <c r="Q7" s="169"/>
      <c r="R7" s="169"/>
    </row>
    <row r="8" spans="2:18" s="165" customFormat="1" ht="29.75" customHeight="1" x14ac:dyDescent="0.4">
      <c r="B8" s="179"/>
      <c r="C8" s="141"/>
      <c r="D8" s="162" t="s">
        <v>89</v>
      </c>
      <c r="E8" s="171"/>
      <c r="F8" s="235"/>
      <c r="G8" s="225" t="s">
        <v>99</v>
      </c>
      <c r="H8" s="226"/>
      <c r="I8" s="233"/>
      <c r="J8" s="234"/>
      <c r="K8" s="162" t="s">
        <v>103</v>
      </c>
      <c r="L8" s="163"/>
      <c r="M8" s="163"/>
      <c r="N8" s="172"/>
      <c r="O8" s="173"/>
      <c r="P8" s="164"/>
      <c r="Q8" s="164"/>
      <c r="R8" s="164"/>
    </row>
    <row r="9" spans="2:18" s="92" customFormat="1" ht="54.85" customHeight="1" thickBot="1" x14ac:dyDescent="0.55000000000000004">
      <c r="B9" s="246"/>
      <c r="C9" s="113"/>
      <c r="D9" s="114"/>
      <c r="E9" s="115"/>
      <c r="F9" s="116"/>
      <c r="G9" s="106">
        <f>(D9*E9)/12*F9</f>
        <v>0</v>
      </c>
      <c r="H9" s="106">
        <f>(D9*E9)/12</f>
        <v>0</v>
      </c>
      <c r="I9" s="158" t="str">
        <f t="shared" ref="I9:I35" si="0">IF(OR(ISTEXT(N9)),"No role selected",MIN(N9,G9))</f>
        <v>No role selected</v>
      </c>
      <c r="J9" s="108" t="str">
        <f t="shared" ref="J9:J35" si="1">IF(OR(ISTEXT(O9)),"No role selected",MIN(O9,H9))</f>
        <v>No role selected</v>
      </c>
      <c r="K9" s="174" t="str">
        <f t="shared" ref="K9:K35" si="2">IFERROR(
 IF(I9="No role selected", "No role selected",
  IF(AND(G9=0, N9=0), "£0 out of £0 used",
   IF(G9 &gt; N9, "Over by £" &amp; TEXT(G9 - N9, "#,##0.00"),
    IF(N9=0, "£" &amp; TEXT(G9, "#,##0.00") &amp; " of £0.00 used",
     IF(AND(G9=N9, N9&gt;0), "£" &amp; TEXT(G9, "#,##0.00") &amp; " of £" &amp; TEXT(N9, "#,##0.00") &amp; " used - max reached",
      IF(G9 &gt;= 0.95*N9, "£" &amp; TEXT(G9, "#,##0.00") &amp; " of £" &amp; TEXT(N9, "#,##0.00") &amp; " used - nearing limit",
       IF(G9 &gt;= 0.75*N9, "£" &amp; TEXT(G9, "#,##0.00") &amp; " of £" &amp; TEXT(N9, "#,##0.00") &amp; " used - watch spend",
        "£" &amp; TEXT(G9, "#,##0.00") &amp; " of £" &amp; TEXT(N9, "#,##0.00") &amp; " used"))))))),
"")</f>
        <v>No role selected</v>
      </c>
      <c r="L9" s="149" t="str">
        <f>IF(OR(ISNUMBER(SEARCH("subsequent", B9)), ISNUMBER(SEARCH("other ", B9))), "local arrangement applies - see Tab 1", "")</f>
        <v/>
      </c>
      <c r="M9" s="149"/>
      <c r="N9" s="107" t="str">
        <f>IFERROR(VLOOKUP(B9,Table3[],3,FALSE)*E9/12*F9,"Select role from list")</f>
        <v>Select role from list</v>
      </c>
      <c r="O9" s="107" t="str">
        <f>IFERROR(VLOOKUP(B9,Table3[],2,FALSE)*E9,"Select role from list")</f>
        <v>Select role from list</v>
      </c>
      <c r="P9" s="109"/>
      <c r="Q9" s="109"/>
      <c r="R9" s="109"/>
    </row>
    <row r="10" spans="2:18" s="92" customFormat="1" ht="54.85" customHeight="1" thickBot="1" x14ac:dyDescent="0.55000000000000004">
      <c r="B10" s="157"/>
      <c r="C10" s="117"/>
      <c r="D10" s="118"/>
      <c r="E10" s="119"/>
      <c r="F10" s="120"/>
      <c r="G10" s="106">
        <f>(D10*E10)/12*F10</f>
        <v>0</v>
      </c>
      <c r="H10" s="110">
        <f t="shared" ref="H10:H35" si="3">(D10*E10)/12</f>
        <v>0</v>
      </c>
      <c r="I10" s="108" t="str">
        <f t="shared" si="0"/>
        <v>No role selected</v>
      </c>
      <c r="J10" s="159" t="str">
        <f t="shared" si="1"/>
        <v>No role selected</v>
      </c>
      <c r="K10" s="174" t="str">
        <f t="shared" si="2"/>
        <v>No role selected</v>
      </c>
      <c r="L10" s="149" t="str">
        <f t="shared" ref="L10:L35" si="4">IF(ISNUMBER(SEARCH("subsequent", B10)), "local arrangement applies - see Tab 1", "")</f>
        <v/>
      </c>
      <c r="M10" s="149"/>
      <c r="N10" s="111" t="str">
        <f>IFERROR(VLOOKUP(B10,Table3[],3,FALSE)*E10/12*F10,"Select role from list")</f>
        <v>Select role from list</v>
      </c>
      <c r="O10" s="111" t="str">
        <f>IFERROR(VLOOKUP(B10,Table3[],2,FALSE)*E10,"Select role from list")</f>
        <v>Select role from list</v>
      </c>
      <c r="P10" s="109"/>
      <c r="Q10" s="109"/>
      <c r="R10" s="109"/>
    </row>
    <row r="11" spans="2:18" s="92" customFormat="1" ht="54.85" customHeight="1" thickBot="1" x14ac:dyDescent="0.55000000000000004">
      <c r="B11" s="157"/>
      <c r="C11" s="117"/>
      <c r="D11" s="118"/>
      <c r="E11" s="119"/>
      <c r="F11" s="120"/>
      <c r="G11" s="110">
        <f t="shared" ref="G11:G35" si="5">(D11*E11)/12*F11</f>
        <v>0</v>
      </c>
      <c r="H11" s="110">
        <f t="shared" si="3"/>
        <v>0</v>
      </c>
      <c r="I11" s="108" t="str">
        <f t="shared" si="0"/>
        <v>No role selected</v>
      </c>
      <c r="J11" s="159" t="str">
        <f t="shared" si="1"/>
        <v>No role selected</v>
      </c>
      <c r="K11" s="174" t="str">
        <f t="shared" si="2"/>
        <v>No role selected</v>
      </c>
      <c r="L11" s="149" t="str">
        <f t="shared" si="4"/>
        <v/>
      </c>
      <c r="M11" s="149"/>
      <c r="N11" s="111" t="str">
        <f>IFERROR(VLOOKUP(B11,Table3[],3,FALSE)*E11/12*F11,"Select role from list")</f>
        <v>Select role from list</v>
      </c>
      <c r="O11" s="111" t="str">
        <f>IFERROR(VLOOKUP(B11,Table3[],2,FALSE)*E11,"Select role from list")</f>
        <v>Select role from list</v>
      </c>
      <c r="P11" s="109"/>
      <c r="Q11" s="109"/>
      <c r="R11" s="109"/>
    </row>
    <row r="12" spans="2:18" s="92" customFormat="1" ht="54.85" customHeight="1" thickBot="1" x14ac:dyDescent="0.55000000000000004">
      <c r="B12" s="157"/>
      <c r="C12" s="117"/>
      <c r="D12" s="118"/>
      <c r="E12" s="119"/>
      <c r="F12" s="120"/>
      <c r="G12" s="110">
        <f t="shared" si="5"/>
        <v>0</v>
      </c>
      <c r="H12" s="110">
        <f>(D12*E12)/12</f>
        <v>0</v>
      </c>
      <c r="I12" s="108" t="str">
        <f t="shared" si="0"/>
        <v>No role selected</v>
      </c>
      <c r="J12" s="108" t="str">
        <f t="shared" si="1"/>
        <v>No role selected</v>
      </c>
      <c r="K12" s="174" t="str">
        <f t="shared" si="2"/>
        <v>No role selected</v>
      </c>
      <c r="L12" s="149" t="str">
        <f t="shared" si="4"/>
        <v/>
      </c>
      <c r="M12" s="149"/>
      <c r="N12" s="111" t="str">
        <f>IFERROR(VLOOKUP(B12,Table3[],3,FALSE)*E12/12*F12,"Select role from list")</f>
        <v>Select role from list</v>
      </c>
      <c r="O12" s="111" t="str">
        <f>IFERROR(VLOOKUP(B12,Table3[],2,FALSE)*E12,"Select role from list")</f>
        <v>Select role from list</v>
      </c>
      <c r="P12" s="109"/>
      <c r="Q12" s="109"/>
      <c r="R12" s="109"/>
    </row>
    <row r="13" spans="2:18" s="92" customFormat="1" ht="54.85" customHeight="1" thickBot="1" x14ac:dyDescent="0.55000000000000004">
      <c r="B13" s="157"/>
      <c r="C13" s="117"/>
      <c r="D13" s="118"/>
      <c r="E13" s="119"/>
      <c r="F13" s="120"/>
      <c r="G13" s="110">
        <f t="shared" si="5"/>
        <v>0</v>
      </c>
      <c r="H13" s="110">
        <f t="shared" si="3"/>
        <v>0</v>
      </c>
      <c r="I13" s="108" t="str">
        <f t="shared" si="0"/>
        <v>No role selected</v>
      </c>
      <c r="J13" s="108" t="str">
        <f t="shared" si="1"/>
        <v>No role selected</v>
      </c>
      <c r="K13" s="174" t="str">
        <f t="shared" si="2"/>
        <v>No role selected</v>
      </c>
      <c r="L13" s="149" t="str">
        <f t="shared" si="4"/>
        <v/>
      </c>
      <c r="M13" s="149"/>
      <c r="N13" s="111" t="str">
        <f>IFERROR(VLOOKUP(B13,Table3[],3,FALSE)*E13/12*F13,"Select role from list")</f>
        <v>Select role from list</v>
      </c>
      <c r="O13" s="111" t="str">
        <f>IFERROR(VLOOKUP(B13,Table3[],2,FALSE)*E13,"Select role from list")</f>
        <v>Select role from list</v>
      </c>
      <c r="P13" s="109"/>
      <c r="Q13" s="109"/>
      <c r="R13" s="109"/>
    </row>
    <row r="14" spans="2:18" s="92" customFormat="1" ht="54.85" customHeight="1" thickBot="1" x14ac:dyDescent="0.55000000000000004">
      <c r="B14" s="157"/>
      <c r="C14" s="117"/>
      <c r="D14" s="118"/>
      <c r="E14" s="119"/>
      <c r="F14" s="120"/>
      <c r="G14" s="110">
        <f t="shared" si="5"/>
        <v>0</v>
      </c>
      <c r="H14" s="110">
        <f t="shared" si="3"/>
        <v>0</v>
      </c>
      <c r="I14" s="108" t="str">
        <f t="shared" si="0"/>
        <v>No role selected</v>
      </c>
      <c r="J14" s="108" t="str">
        <f t="shared" si="1"/>
        <v>No role selected</v>
      </c>
      <c r="K14" s="174" t="str">
        <f t="shared" si="2"/>
        <v>No role selected</v>
      </c>
      <c r="L14" s="149" t="str">
        <f t="shared" si="4"/>
        <v/>
      </c>
      <c r="M14" s="149"/>
      <c r="N14" s="111" t="str">
        <f>IFERROR(VLOOKUP(B14,Table3[],3,FALSE)*E14/12*F14,"Select role from list")</f>
        <v>Select role from list</v>
      </c>
      <c r="O14" s="111" t="str">
        <f>IFERROR(VLOOKUP(B14,Table3[],2,FALSE)*E14,"Select role from list")</f>
        <v>Select role from list</v>
      </c>
      <c r="P14" s="109"/>
      <c r="Q14" s="109"/>
      <c r="R14" s="109"/>
    </row>
    <row r="15" spans="2:18" s="92" customFormat="1" ht="54.85" customHeight="1" thickBot="1" x14ac:dyDescent="0.55000000000000004">
      <c r="B15" s="157"/>
      <c r="C15" s="117"/>
      <c r="D15" s="118"/>
      <c r="E15" s="119"/>
      <c r="F15" s="120"/>
      <c r="G15" s="110">
        <f t="shared" si="5"/>
        <v>0</v>
      </c>
      <c r="H15" s="110">
        <f t="shared" si="3"/>
        <v>0</v>
      </c>
      <c r="I15" s="108" t="str">
        <f t="shared" si="0"/>
        <v>No role selected</v>
      </c>
      <c r="J15" s="108" t="str">
        <f t="shared" si="1"/>
        <v>No role selected</v>
      </c>
      <c r="K15" s="174" t="str">
        <f t="shared" si="2"/>
        <v>No role selected</v>
      </c>
      <c r="L15" s="149" t="str">
        <f t="shared" si="4"/>
        <v/>
      </c>
      <c r="M15" s="149"/>
      <c r="N15" s="111" t="str">
        <f>IFERROR(VLOOKUP(B15,Table3[],3,FALSE)*E15/12*F15,"Select role from list")</f>
        <v>Select role from list</v>
      </c>
      <c r="O15" s="111" t="str">
        <f>IFERROR(VLOOKUP(B15,Table3[],2,FALSE)*E15,"Select role from list")</f>
        <v>Select role from list</v>
      </c>
      <c r="P15" s="109"/>
      <c r="Q15" s="109"/>
      <c r="R15" s="109"/>
    </row>
    <row r="16" spans="2:18" s="92" customFormat="1" ht="54.85" customHeight="1" thickBot="1" x14ac:dyDescent="0.55000000000000004">
      <c r="B16" s="157"/>
      <c r="C16" s="117"/>
      <c r="D16" s="118"/>
      <c r="E16" s="119"/>
      <c r="F16" s="120"/>
      <c r="G16" s="110">
        <f t="shared" si="5"/>
        <v>0</v>
      </c>
      <c r="H16" s="110">
        <f t="shared" si="3"/>
        <v>0</v>
      </c>
      <c r="I16" s="108" t="str">
        <f t="shared" si="0"/>
        <v>No role selected</v>
      </c>
      <c r="J16" s="108" t="str">
        <f t="shared" si="1"/>
        <v>No role selected</v>
      </c>
      <c r="K16" s="174" t="str">
        <f t="shared" si="2"/>
        <v>No role selected</v>
      </c>
      <c r="L16" s="149" t="str">
        <f t="shared" si="4"/>
        <v/>
      </c>
      <c r="M16" s="149"/>
      <c r="N16" s="111" t="str">
        <f>IFERROR(VLOOKUP(B16,Table3[],3,FALSE)*E16/12*F16,"Select role from list")</f>
        <v>Select role from list</v>
      </c>
      <c r="O16" s="111" t="str">
        <f>IFERROR(VLOOKUP(B16,Table3[],2,FALSE)*E16,"Select role from list")</f>
        <v>Select role from list</v>
      </c>
      <c r="P16" s="109"/>
      <c r="Q16" s="109"/>
      <c r="R16" s="109"/>
    </row>
    <row r="17" spans="2:18" s="92" customFormat="1" ht="54.85" customHeight="1" thickBot="1" x14ac:dyDescent="0.55000000000000004">
      <c r="B17" s="157"/>
      <c r="C17" s="117"/>
      <c r="D17" s="118"/>
      <c r="E17" s="119"/>
      <c r="F17" s="120"/>
      <c r="G17" s="110">
        <f t="shared" si="5"/>
        <v>0</v>
      </c>
      <c r="H17" s="110">
        <f t="shared" si="3"/>
        <v>0</v>
      </c>
      <c r="I17" s="108" t="str">
        <f t="shared" si="0"/>
        <v>No role selected</v>
      </c>
      <c r="J17" s="108" t="str">
        <f t="shared" si="1"/>
        <v>No role selected</v>
      </c>
      <c r="K17" s="174" t="str">
        <f t="shared" si="2"/>
        <v>No role selected</v>
      </c>
      <c r="L17" s="149" t="str">
        <f t="shared" si="4"/>
        <v/>
      </c>
      <c r="M17" s="149"/>
      <c r="N17" s="111" t="str">
        <f>IFERROR(VLOOKUP(B17,Table3[],3,FALSE)*E17/12*F17,"Select role from list")</f>
        <v>Select role from list</v>
      </c>
      <c r="O17" s="111" t="str">
        <f>IFERROR(VLOOKUP(B17,Table3[],2,FALSE)*E17,"Select role from list")</f>
        <v>Select role from list</v>
      </c>
      <c r="P17" s="109"/>
      <c r="Q17" s="109"/>
      <c r="R17" s="109"/>
    </row>
    <row r="18" spans="2:18" s="92" customFormat="1" ht="54.85" customHeight="1" thickBot="1" x14ac:dyDescent="0.55000000000000004">
      <c r="B18" s="157"/>
      <c r="C18" s="117"/>
      <c r="D18" s="118"/>
      <c r="E18" s="119"/>
      <c r="F18" s="120"/>
      <c r="G18" s="110">
        <f t="shared" si="5"/>
        <v>0</v>
      </c>
      <c r="H18" s="110">
        <f t="shared" si="3"/>
        <v>0</v>
      </c>
      <c r="I18" s="108" t="str">
        <f t="shared" si="0"/>
        <v>No role selected</v>
      </c>
      <c r="J18" s="108" t="str">
        <f t="shared" si="1"/>
        <v>No role selected</v>
      </c>
      <c r="K18" s="174" t="str">
        <f t="shared" si="2"/>
        <v>No role selected</v>
      </c>
      <c r="L18" s="149" t="str">
        <f t="shared" si="4"/>
        <v/>
      </c>
      <c r="M18" s="149"/>
      <c r="N18" s="111" t="str">
        <f>IFERROR(VLOOKUP(B18,Table3[],3,FALSE)*E18/12*F18,"Select role from list")</f>
        <v>Select role from list</v>
      </c>
      <c r="O18" s="111" t="str">
        <f>IFERROR(VLOOKUP(B18,Table3[],2,FALSE)*E18,"Select role from list")</f>
        <v>Select role from list</v>
      </c>
      <c r="P18" s="109"/>
      <c r="Q18" s="109"/>
      <c r="R18" s="109"/>
    </row>
    <row r="19" spans="2:18" s="92" customFormat="1" ht="54.85" customHeight="1" thickBot="1" x14ac:dyDescent="0.55000000000000004">
      <c r="B19" s="157"/>
      <c r="C19" s="117"/>
      <c r="D19" s="118"/>
      <c r="E19" s="119"/>
      <c r="F19" s="120"/>
      <c r="G19" s="110">
        <f t="shared" si="5"/>
        <v>0</v>
      </c>
      <c r="H19" s="110">
        <f t="shared" si="3"/>
        <v>0</v>
      </c>
      <c r="I19" s="108" t="str">
        <f t="shared" si="0"/>
        <v>No role selected</v>
      </c>
      <c r="J19" s="108" t="str">
        <f t="shared" si="1"/>
        <v>No role selected</v>
      </c>
      <c r="K19" s="174" t="str">
        <f t="shared" si="2"/>
        <v>No role selected</v>
      </c>
      <c r="L19" s="149" t="str">
        <f t="shared" si="4"/>
        <v/>
      </c>
      <c r="M19" s="149"/>
      <c r="N19" s="111" t="str">
        <f>IFERROR(VLOOKUP(B19,Table3[],3,FALSE)*E19/12*F19,"Select role from list")</f>
        <v>Select role from list</v>
      </c>
      <c r="O19" s="111" t="str">
        <f>IFERROR(VLOOKUP(B19,Table3[],2,FALSE)*E19,"Select role from list")</f>
        <v>Select role from list</v>
      </c>
      <c r="P19" s="109"/>
      <c r="Q19" s="109"/>
      <c r="R19" s="109"/>
    </row>
    <row r="20" spans="2:18" s="92" customFormat="1" ht="54.85" customHeight="1" thickBot="1" x14ac:dyDescent="0.55000000000000004">
      <c r="B20" s="157"/>
      <c r="C20" s="117"/>
      <c r="D20" s="118"/>
      <c r="E20" s="119"/>
      <c r="F20" s="120"/>
      <c r="G20" s="110">
        <f t="shared" si="5"/>
        <v>0</v>
      </c>
      <c r="H20" s="110">
        <f t="shared" si="3"/>
        <v>0</v>
      </c>
      <c r="I20" s="108" t="str">
        <f t="shared" si="0"/>
        <v>No role selected</v>
      </c>
      <c r="J20" s="108" t="str">
        <f t="shared" si="1"/>
        <v>No role selected</v>
      </c>
      <c r="K20" s="174" t="str">
        <f t="shared" si="2"/>
        <v>No role selected</v>
      </c>
      <c r="L20" s="149" t="str">
        <f t="shared" si="4"/>
        <v/>
      </c>
      <c r="M20" s="149"/>
      <c r="N20" s="111" t="str">
        <f>IFERROR(VLOOKUP(B20,Table3[],3,FALSE)*E20/12*F20,"Select role from list")</f>
        <v>Select role from list</v>
      </c>
      <c r="O20" s="111" t="str">
        <f>IFERROR(VLOOKUP(B20,Table3[],2,FALSE)*E20,"Select role from list")</f>
        <v>Select role from list</v>
      </c>
      <c r="P20" s="109"/>
      <c r="Q20" s="109"/>
      <c r="R20" s="109"/>
    </row>
    <row r="21" spans="2:18" s="92" customFormat="1" ht="54.85" customHeight="1" thickBot="1" x14ac:dyDescent="0.55000000000000004">
      <c r="B21" s="157"/>
      <c r="C21" s="117"/>
      <c r="D21" s="118"/>
      <c r="E21" s="119"/>
      <c r="F21" s="120"/>
      <c r="G21" s="110">
        <f t="shared" si="5"/>
        <v>0</v>
      </c>
      <c r="H21" s="110">
        <f t="shared" si="3"/>
        <v>0</v>
      </c>
      <c r="I21" s="108" t="str">
        <f t="shared" si="0"/>
        <v>No role selected</v>
      </c>
      <c r="J21" s="108" t="str">
        <f t="shared" si="1"/>
        <v>No role selected</v>
      </c>
      <c r="K21" s="174" t="str">
        <f t="shared" si="2"/>
        <v>No role selected</v>
      </c>
      <c r="L21" s="149" t="str">
        <f t="shared" si="4"/>
        <v/>
      </c>
      <c r="M21" s="149"/>
      <c r="N21" s="111" t="str">
        <f>IFERROR(VLOOKUP(B21,Table3[],3,FALSE)*E21/12*F21,"Select role from list")</f>
        <v>Select role from list</v>
      </c>
      <c r="O21" s="111" t="str">
        <f>IFERROR(VLOOKUP(B21,Table3[],2,FALSE)*E21,"Select role from list")</f>
        <v>Select role from list</v>
      </c>
      <c r="P21" s="109"/>
      <c r="Q21" s="109"/>
      <c r="R21" s="109"/>
    </row>
    <row r="22" spans="2:18" s="92" customFormat="1" ht="54.85" customHeight="1" thickBot="1" x14ac:dyDescent="0.55000000000000004">
      <c r="B22" s="157"/>
      <c r="C22" s="117"/>
      <c r="D22" s="118"/>
      <c r="E22" s="119"/>
      <c r="F22" s="120"/>
      <c r="G22" s="110">
        <f t="shared" si="5"/>
        <v>0</v>
      </c>
      <c r="H22" s="110">
        <f t="shared" si="3"/>
        <v>0</v>
      </c>
      <c r="I22" s="108" t="str">
        <f t="shared" si="0"/>
        <v>No role selected</v>
      </c>
      <c r="J22" s="108" t="str">
        <f t="shared" si="1"/>
        <v>No role selected</v>
      </c>
      <c r="K22" s="174" t="str">
        <f t="shared" si="2"/>
        <v>No role selected</v>
      </c>
      <c r="L22" s="149" t="str">
        <f t="shared" si="4"/>
        <v/>
      </c>
      <c r="M22" s="149"/>
      <c r="N22" s="111" t="str">
        <f>IFERROR(VLOOKUP(B22,Table3[],3,FALSE)*E22/12*F22,"Select role from list")</f>
        <v>Select role from list</v>
      </c>
      <c r="O22" s="111" t="str">
        <f>IFERROR(VLOOKUP(B22,Table3[],2,FALSE)*E22,"Select role from list")</f>
        <v>Select role from list</v>
      </c>
      <c r="P22" s="109"/>
      <c r="Q22" s="109"/>
      <c r="R22" s="109"/>
    </row>
    <row r="23" spans="2:18" s="92" customFormat="1" ht="54.85" customHeight="1" thickBot="1" x14ac:dyDescent="0.55000000000000004">
      <c r="B23" s="157"/>
      <c r="C23" s="117"/>
      <c r="D23" s="118"/>
      <c r="E23" s="119"/>
      <c r="F23" s="120"/>
      <c r="G23" s="110">
        <f t="shared" si="5"/>
        <v>0</v>
      </c>
      <c r="H23" s="110">
        <f t="shared" si="3"/>
        <v>0</v>
      </c>
      <c r="I23" s="108" t="str">
        <f t="shared" si="0"/>
        <v>No role selected</v>
      </c>
      <c r="J23" s="108" t="str">
        <f t="shared" si="1"/>
        <v>No role selected</v>
      </c>
      <c r="K23" s="174" t="str">
        <f t="shared" si="2"/>
        <v>No role selected</v>
      </c>
      <c r="L23" s="149" t="str">
        <f t="shared" si="4"/>
        <v/>
      </c>
      <c r="M23" s="149"/>
      <c r="N23" s="111" t="str">
        <f>IFERROR(VLOOKUP(B23,Table3[],3,FALSE)*E23/12*F23,"Select role from list")</f>
        <v>Select role from list</v>
      </c>
      <c r="O23" s="111" t="str">
        <f>IFERROR(VLOOKUP(B23,Table3[],2,FALSE)*E23,"Select role from list")</f>
        <v>Select role from list</v>
      </c>
      <c r="P23" s="109"/>
      <c r="Q23" s="109"/>
      <c r="R23" s="109"/>
    </row>
    <row r="24" spans="2:18" s="92" customFormat="1" ht="54.85" customHeight="1" thickBot="1" x14ac:dyDescent="0.55000000000000004">
      <c r="B24" s="157"/>
      <c r="C24" s="117"/>
      <c r="D24" s="118"/>
      <c r="E24" s="119"/>
      <c r="F24" s="120"/>
      <c r="G24" s="110">
        <f t="shared" si="5"/>
        <v>0</v>
      </c>
      <c r="H24" s="110">
        <f t="shared" si="3"/>
        <v>0</v>
      </c>
      <c r="I24" s="108" t="str">
        <f t="shared" si="0"/>
        <v>No role selected</v>
      </c>
      <c r="J24" s="108" t="str">
        <f t="shared" si="1"/>
        <v>No role selected</v>
      </c>
      <c r="K24" s="174" t="str">
        <f t="shared" si="2"/>
        <v>No role selected</v>
      </c>
      <c r="L24" s="149" t="str">
        <f t="shared" si="4"/>
        <v/>
      </c>
      <c r="M24" s="149"/>
      <c r="N24" s="111" t="str">
        <f>IFERROR(VLOOKUP(B24,Table3[],3,FALSE)*E24/12*F24,"Select role from list")</f>
        <v>Select role from list</v>
      </c>
      <c r="O24" s="111" t="str">
        <f>IFERROR(VLOOKUP(B24,Table3[],2,FALSE)*E24,"Select role from list")</f>
        <v>Select role from list</v>
      </c>
      <c r="P24" s="109"/>
      <c r="Q24" s="109"/>
      <c r="R24" s="109"/>
    </row>
    <row r="25" spans="2:18" s="92" customFormat="1" ht="54.85" customHeight="1" thickBot="1" x14ac:dyDescent="0.55000000000000004">
      <c r="B25" s="157"/>
      <c r="C25" s="117"/>
      <c r="D25" s="118"/>
      <c r="E25" s="119"/>
      <c r="F25" s="120"/>
      <c r="G25" s="110">
        <f t="shared" si="5"/>
        <v>0</v>
      </c>
      <c r="H25" s="110">
        <f t="shared" si="3"/>
        <v>0</v>
      </c>
      <c r="I25" s="108" t="str">
        <f t="shared" si="0"/>
        <v>No role selected</v>
      </c>
      <c r="J25" s="108" t="str">
        <f t="shared" si="1"/>
        <v>No role selected</v>
      </c>
      <c r="K25" s="174" t="str">
        <f t="shared" si="2"/>
        <v>No role selected</v>
      </c>
      <c r="L25" s="149" t="str">
        <f t="shared" si="4"/>
        <v/>
      </c>
      <c r="M25" s="149"/>
      <c r="N25" s="111" t="str">
        <f>IFERROR(VLOOKUP(B25,Table3[],3,FALSE)*E25/12*F25,"Select role from list")</f>
        <v>Select role from list</v>
      </c>
      <c r="O25" s="111" t="str">
        <f>IFERROR(VLOOKUP(B25,Table3[],2,FALSE)*E25,"Select role from list")</f>
        <v>Select role from list</v>
      </c>
      <c r="P25" s="109"/>
      <c r="Q25" s="109"/>
      <c r="R25" s="109"/>
    </row>
    <row r="26" spans="2:18" s="92" customFormat="1" ht="54.85" customHeight="1" thickBot="1" x14ac:dyDescent="0.55000000000000004">
      <c r="B26" s="157"/>
      <c r="C26" s="117"/>
      <c r="D26" s="118"/>
      <c r="E26" s="119"/>
      <c r="F26" s="120"/>
      <c r="G26" s="110">
        <f t="shared" si="5"/>
        <v>0</v>
      </c>
      <c r="H26" s="110">
        <f t="shared" si="3"/>
        <v>0</v>
      </c>
      <c r="I26" s="108" t="str">
        <f t="shared" si="0"/>
        <v>No role selected</v>
      </c>
      <c r="J26" s="108" t="str">
        <f t="shared" si="1"/>
        <v>No role selected</v>
      </c>
      <c r="K26" s="174" t="str">
        <f t="shared" si="2"/>
        <v>No role selected</v>
      </c>
      <c r="L26" s="149" t="str">
        <f t="shared" si="4"/>
        <v/>
      </c>
      <c r="M26" s="149"/>
      <c r="N26" s="111" t="str">
        <f>IFERROR(VLOOKUP(B26,Table3[],3,FALSE)*E26/12*F26,"Select role from list")</f>
        <v>Select role from list</v>
      </c>
      <c r="O26" s="111" t="str">
        <f>IFERROR(VLOOKUP(B26,Table3[],2,FALSE)*E26,"Select role from list")</f>
        <v>Select role from list</v>
      </c>
      <c r="P26" s="109"/>
      <c r="Q26" s="109"/>
      <c r="R26" s="109"/>
    </row>
    <row r="27" spans="2:18" s="92" customFormat="1" ht="54.85" customHeight="1" thickBot="1" x14ac:dyDescent="0.55000000000000004">
      <c r="B27" s="157"/>
      <c r="C27" s="117"/>
      <c r="D27" s="118"/>
      <c r="E27" s="119"/>
      <c r="F27" s="120"/>
      <c r="G27" s="110">
        <f t="shared" si="5"/>
        <v>0</v>
      </c>
      <c r="H27" s="110">
        <f t="shared" si="3"/>
        <v>0</v>
      </c>
      <c r="I27" s="108" t="str">
        <f t="shared" si="0"/>
        <v>No role selected</v>
      </c>
      <c r="J27" s="108" t="str">
        <f t="shared" si="1"/>
        <v>No role selected</v>
      </c>
      <c r="K27" s="174" t="str">
        <f t="shared" si="2"/>
        <v>No role selected</v>
      </c>
      <c r="L27" s="149" t="str">
        <f t="shared" si="4"/>
        <v/>
      </c>
      <c r="M27" s="149"/>
      <c r="N27" s="111" t="str">
        <f>IFERROR(VLOOKUP(B27,Table3[],3,FALSE)*E27/12*F27,"Select role from list")</f>
        <v>Select role from list</v>
      </c>
      <c r="O27" s="111" t="str">
        <f>IFERROR(VLOOKUP(B27,Table3[],2,FALSE)*E27,"Select role from list")</f>
        <v>Select role from list</v>
      </c>
      <c r="P27" s="109"/>
      <c r="Q27" s="109"/>
      <c r="R27" s="109"/>
    </row>
    <row r="28" spans="2:18" s="92" customFormat="1" ht="54.85" customHeight="1" thickBot="1" x14ac:dyDescent="0.55000000000000004">
      <c r="B28" s="157"/>
      <c r="C28" s="117"/>
      <c r="D28" s="118"/>
      <c r="E28" s="119"/>
      <c r="F28" s="120"/>
      <c r="G28" s="110">
        <f t="shared" si="5"/>
        <v>0</v>
      </c>
      <c r="H28" s="110">
        <f t="shared" si="3"/>
        <v>0</v>
      </c>
      <c r="I28" s="108" t="str">
        <f t="shared" si="0"/>
        <v>No role selected</v>
      </c>
      <c r="J28" s="108" t="str">
        <f t="shared" si="1"/>
        <v>No role selected</v>
      </c>
      <c r="K28" s="174" t="str">
        <f t="shared" si="2"/>
        <v>No role selected</v>
      </c>
      <c r="L28" s="149" t="str">
        <f t="shared" si="4"/>
        <v/>
      </c>
      <c r="M28" s="149"/>
      <c r="N28" s="111" t="str">
        <f>IFERROR(VLOOKUP(B28,Table3[],3,FALSE)*E28/12*F28,"Select role from list")</f>
        <v>Select role from list</v>
      </c>
      <c r="O28" s="111" t="str">
        <f>IFERROR(VLOOKUP(B28,Table3[],2,FALSE)*E28,"Select role from list")</f>
        <v>Select role from list</v>
      </c>
      <c r="P28" s="109"/>
      <c r="Q28" s="109"/>
      <c r="R28" s="109"/>
    </row>
    <row r="29" spans="2:18" s="92" customFormat="1" ht="54.85" customHeight="1" thickBot="1" x14ac:dyDescent="0.55000000000000004">
      <c r="B29" s="157"/>
      <c r="C29" s="117"/>
      <c r="D29" s="118"/>
      <c r="E29" s="119"/>
      <c r="F29" s="120"/>
      <c r="G29" s="110">
        <f t="shared" si="5"/>
        <v>0</v>
      </c>
      <c r="H29" s="110">
        <f t="shared" si="3"/>
        <v>0</v>
      </c>
      <c r="I29" s="108" t="str">
        <f t="shared" si="0"/>
        <v>No role selected</v>
      </c>
      <c r="J29" s="108" t="str">
        <f t="shared" si="1"/>
        <v>No role selected</v>
      </c>
      <c r="K29" s="174" t="str">
        <f t="shared" si="2"/>
        <v>No role selected</v>
      </c>
      <c r="L29" s="149" t="str">
        <f t="shared" si="4"/>
        <v/>
      </c>
      <c r="M29" s="149"/>
      <c r="N29" s="111" t="str">
        <f>IFERROR(VLOOKUP(B29,Table3[],3,FALSE)*E29/12*F29,"Select role from list")</f>
        <v>Select role from list</v>
      </c>
      <c r="O29" s="111" t="str">
        <f>IFERROR(VLOOKUP(B29,Table3[],2,FALSE)*E29,"Select role from list")</f>
        <v>Select role from list</v>
      </c>
      <c r="P29" s="109"/>
      <c r="Q29" s="109"/>
      <c r="R29" s="109"/>
    </row>
    <row r="30" spans="2:18" s="92" customFormat="1" ht="54.85" customHeight="1" thickBot="1" x14ac:dyDescent="0.55000000000000004">
      <c r="B30" s="157"/>
      <c r="C30" s="117"/>
      <c r="D30" s="118"/>
      <c r="E30" s="119"/>
      <c r="F30" s="120"/>
      <c r="G30" s="110">
        <f t="shared" si="5"/>
        <v>0</v>
      </c>
      <c r="H30" s="110">
        <f t="shared" si="3"/>
        <v>0</v>
      </c>
      <c r="I30" s="108" t="str">
        <f t="shared" si="0"/>
        <v>No role selected</v>
      </c>
      <c r="J30" s="108" t="str">
        <f t="shared" si="1"/>
        <v>No role selected</v>
      </c>
      <c r="K30" s="174" t="str">
        <f t="shared" si="2"/>
        <v>No role selected</v>
      </c>
      <c r="L30" s="149" t="str">
        <f t="shared" si="4"/>
        <v/>
      </c>
      <c r="M30" s="149"/>
      <c r="N30" s="111" t="str">
        <f>IFERROR(VLOOKUP(B30,Table3[],3,FALSE)*E30/12*F30,"Select role from list")</f>
        <v>Select role from list</v>
      </c>
      <c r="O30" s="111" t="str">
        <f>IFERROR(VLOOKUP(B30,Table3[],2,FALSE)*E30,"Select role from list")</f>
        <v>Select role from list</v>
      </c>
      <c r="P30" s="109"/>
      <c r="Q30" s="109"/>
      <c r="R30" s="109"/>
    </row>
    <row r="31" spans="2:18" s="92" customFormat="1" ht="54.85" customHeight="1" thickBot="1" x14ac:dyDescent="0.55000000000000004">
      <c r="B31" s="157"/>
      <c r="C31" s="117"/>
      <c r="D31" s="118"/>
      <c r="E31" s="119"/>
      <c r="F31" s="120"/>
      <c r="G31" s="110">
        <f t="shared" si="5"/>
        <v>0</v>
      </c>
      <c r="H31" s="110">
        <f t="shared" si="3"/>
        <v>0</v>
      </c>
      <c r="I31" s="108" t="str">
        <f t="shared" si="0"/>
        <v>No role selected</v>
      </c>
      <c r="J31" s="108" t="str">
        <f t="shared" si="1"/>
        <v>No role selected</v>
      </c>
      <c r="K31" s="174" t="str">
        <f t="shared" si="2"/>
        <v>No role selected</v>
      </c>
      <c r="L31" s="149" t="str">
        <f t="shared" si="4"/>
        <v/>
      </c>
      <c r="M31" s="149"/>
      <c r="N31" s="111" t="str">
        <f>IFERROR(VLOOKUP(B31,Table3[],3,FALSE)*E31/12*F31,"Select role from list")</f>
        <v>Select role from list</v>
      </c>
      <c r="O31" s="111" t="str">
        <f>IFERROR(VLOOKUP(B31,Table3[],2,FALSE)*E31,"Select role from list")</f>
        <v>Select role from list</v>
      </c>
      <c r="P31" s="109"/>
      <c r="Q31" s="109"/>
      <c r="R31" s="109"/>
    </row>
    <row r="32" spans="2:18" s="92" customFormat="1" ht="54.85" customHeight="1" thickBot="1" x14ac:dyDescent="0.55000000000000004">
      <c r="B32" s="157"/>
      <c r="C32" s="117"/>
      <c r="D32" s="118"/>
      <c r="E32" s="119"/>
      <c r="F32" s="120"/>
      <c r="G32" s="110">
        <f t="shared" si="5"/>
        <v>0</v>
      </c>
      <c r="H32" s="110">
        <f t="shared" si="3"/>
        <v>0</v>
      </c>
      <c r="I32" s="108" t="str">
        <f t="shared" si="0"/>
        <v>No role selected</v>
      </c>
      <c r="J32" s="108" t="str">
        <f t="shared" si="1"/>
        <v>No role selected</v>
      </c>
      <c r="K32" s="174" t="str">
        <f t="shared" si="2"/>
        <v>No role selected</v>
      </c>
      <c r="L32" s="149" t="str">
        <f t="shared" si="4"/>
        <v/>
      </c>
      <c r="M32" s="149"/>
      <c r="N32" s="111" t="str">
        <f>IFERROR(VLOOKUP(B32,Table3[],3,FALSE)*E32/12*F32,"Select role from list")</f>
        <v>Select role from list</v>
      </c>
      <c r="O32" s="111" t="str">
        <f>IFERROR(VLOOKUP(B32,Table3[],2,FALSE)*E32,"Select role from list")</f>
        <v>Select role from list</v>
      </c>
      <c r="P32" s="109"/>
      <c r="Q32" s="109"/>
      <c r="R32" s="109"/>
    </row>
    <row r="33" spans="2:18" s="92" customFormat="1" ht="54.85" customHeight="1" thickBot="1" x14ac:dyDescent="0.55000000000000004">
      <c r="B33" s="157"/>
      <c r="C33" s="117"/>
      <c r="D33" s="118"/>
      <c r="E33" s="119"/>
      <c r="F33" s="120"/>
      <c r="G33" s="110">
        <f t="shared" si="5"/>
        <v>0</v>
      </c>
      <c r="H33" s="110">
        <f t="shared" si="3"/>
        <v>0</v>
      </c>
      <c r="I33" s="108" t="str">
        <f t="shared" si="0"/>
        <v>No role selected</v>
      </c>
      <c r="J33" s="108" t="str">
        <f t="shared" si="1"/>
        <v>No role selected</v>
      </c>
      <c r="K33" s="174" t="str">
        <f t="shared" si="2"/>
        <v>No role selected</v>
      </c>
      <c r="L33" s="149" t="str">
        <f t="shared" si="4"/>
        <v/>
      </c>
      <c r="M33" s="149"/>
      <c r="N33" s="111" t="str">
        <f>IFERROR(VLOOKUP(B33,Table3[],3,FALSE)*E33/12*F33,"Select role from list")</f>
        <v>Select role from list</v>
      </c>
      <c r="O33" s="111" t="str">
        <f>IFERROR(VLOOKUP(B33,Table3[],2,FALSE)*E33,"Select role from list")</f>
        <v>Select role from list</v>
      </c>
      <c r="P33" s="109"/>
      <c r="Q33" s="109"/>
      <c r="R33" s="109"/>
    </row>
    <row r="34" spans="2:18" s="92" customFormat="1" ht="54.85" customHeight="1" thickBot="1" x14ac:dyDescent="0.55000000000000004">
      <c r="B34" s="157"/>
      <c r="C34" s="117"/>
      <c r="D34" s="118"/>
      <c r="E34" s="119"/>
      <c r="F34" s="120"/>
      <c r="G34" s="110">
        <f t="shared" si="5"/>
        <v>0</v>
      </c>
      <c r="H34" s="110">
        <f t="shared" si="3"/>
        <v>0</v>
      </c>
      <c r="I34" s="108" t="str">
        <f t="shared" si="0"/>
        <v>No role selected</v>
      </c>
      <c r="J34" s="108" t="str">
        <f t="shared" si="1"/>
        <v>No role selected</v>
      </c>
      <c r="K34" s="174" t="str">
        <f t="shared" si="2"/>
        <v>No role selected</v>
      </c>
      <c r="L34" s="149" t="str">
        <f t="shared" si="4"/>
        <v/>
      </c>
      <c r="M34" s="149"/>
      <c r="N34" s="111" t="str">
        <f>IFERROR(VLOOKUP(B34,Table3[],3,FALSE)*E34/12*F34,"Select role from list")</f>
        <v>Select role from list</v>
      </c>
      <c r="O34" s="111" t="str">
        <f>IFERROR(VLOOKUP(B34,Table3[],2,FALSE)*E34,"Select role from list")</f>
        <v>Select role from list</v>
      </c>
      <c r="P34" s="109"/>
      <c r="Q34" s="109"/>
      <c r="R34" s="109"/>
    </row>
    <row r="35" spans="2:18" s="92" customFormat="1" ht="54.85" customHeight="1" thickBot="1" x14ac:dyDescent="0.55000000000000004">
      <c r="B35" s="157"/>
      <c r="C35" s="117"/>
      <c r="D35" s="118"/>
      <c r="E35" s="119"/>
      <c r="F35" s="120"/>
      <c r="G35" s="110">
        <f t="shared" si="5"/>
        <v>0</v>
      </c>
      <c r="H35" s="110">
        <f t="shared" si="3"/>
        <v>0</v>
      </c>
      <c r="I35" s="108" t="str">
        <f t="shared" si="0"/>
        <v>No role selected</v>
      </c>
      <c r="J35" s="108" t="str">
        <f t="shared" si="1"/>
        <v>No role selected</v>
      </c>
      <c r="K35" s="174" t="str">
        <f t="shared" si="2"/>
        <v>No role selected</v>
      </c>
      <c r="L35" s="149" t="str">
        <f t="shared" si="4"/>
        <v/>
      </c>
      <c r="M35" s="149"/>
      <c r="N35" s="111" t="str">
        <f>IFERROR(VLOOKUP(B35,Table3[],3,FALSE)*E35/12*F35,"Select role from list")</f>
        <v>Select role from list</v>
      </c>
      <c r="O35" s="111" t="str">
        <f>IFERROR(VLOOKUP(B35,Table3[],2,FALSE)*E35,"Select role from list")</f>
        <v>Select role from list</v>
      </c>
      <c r="P35" s="109"/>
      <c r="Q35" s="109"/>
      <c r="R35" s="109"/>
    </row>
    <row r="36" spans="2:18" s="92" customFormat="1" ht="54.85" customHeight="1" x14ac:dyDescent="0.45">
      <c r="B36" s="109"/>
      <c r="C36" s="109"/>
      <c r="D36" s="109"/>
      <c r="E36" s="109"/>
      <c r="L36" s="139"/>
      <c r="M36" s="139"/>
      <c r="N36" s="112"/>
      <c r="O36" s="112"/>
    </row>
    <row r="37" spans="2:18" s="92" customFormat="1" ht="54.85" customHeight="1" x14ac:dyDescent="0.45">
      <c r="B37" s="109"/>
      <c r="C37" s="109"/>
      <c r="D37" s="109"/>
      <c r="E37" s="109"/>
      <c r="L37" s="139"/>
      <c r="M37" s="139"/>
      <c r="N37" s="112"/>
      <c r="O37" s="112"/>
    </row>
    <row r="38" spans="2:18" s="92" customFormat="1" ht="54.85" customHeight="1" x14ac:dyDescent="0.45">
      <c r="B38" s="109"/>
      <c r="C38" s="109"/>
      <c r="D38" s="109"/>
      <c r="E38" s="109"/>
      <c r="L38" s="139"/>
      <c r="M38" s="139"/>
      <c r="N38" s="112"/>
      <c r="O38" s="112"/>
    </row>
    <row r="39" spans="2:18" s="92" customFormat="1" ht="54.85" customHeight="1" x14ac:dyDescent="0.45">
      <c r="B39" s="109"/>
      <c r="C39" s="109"/>
      <c r="D39" s="109"/>
      <c r="E39" s="109"/>
      <c r="L39" s="139"/>
      <c r="M39" s="139"/>
      <c r="N39" s="112"/>
      <c r="O39" s="112"/>
    </row>
    <row r="40" spans="2:18" s="92" customFormat="1" ht="54.85" customHeight="1" x14ac:dyDescent="0.45">
      <c r="B40" s="109"/>
      <c r="C40" s="109"/>
      <c r="D40" s="109"/>
      <c r="E40" s="109"/>
      <c r="L40" s="139"/>
      <c r="M40" s="139"/>
      <c r="N40" s="112"/>
      <c r="O40" s="112"/>
    </row>
    <row r="41" spans="2:18" s="92" customFormat="1" ht="54.85" customHeight="1" x14ac:dyDescent="0.45">
      <c r="B41" s="109"/>
      <c r="C41" s="109"/>
      <c r="D41" s="109"/>
      <c r="E41" s="109"/>
      <c r="L41" s="139"/>
      <c r="M41" s="139"/>
      <c r="N41" s="112"/>
      <c r="O41" s="112"/>
    </row>
    <row r="42" spans="2:18" s="92" customFormat="1" ht="54.85" customHeight="1" x14ac:dyDescent="0.45">
      <c r="B42" s="109"/>
      <c r="C42" s="109"/>
      <c r="D42" s="109"/>
      <c r="E42" s="109"/>
      <c r="L42" s="139"/>
      <c r="M42" s="139"/>
      <c r="N42" s="112"/>
      <c r="O42" s="112"/>
    </row>
    <row r="43" spans="2:18" s="92" customFormat="1" ht="54.85" customHeight="1" x14ac:dyDescent="0.45">
      <c r="B43" s="109"/>
      <c r="C43" s="109"/>
      <c r="D43" s="109"/>
      <c r="E43" s="109"/>
      <c r="L43" s="139"/>
      <c r="M43" s="139"/>
      <c r="N43" s="112"/>
      <c r="O43" s="112"/>
    </row>
    <row r="44" spans="2:18" s="92" customFormat="1" ht="54.85" customHeight="1" x14ac:dyDescent="0.45">
      <c r="B44" s="109"/>
      <c r="C44" s="109"/>
      <c r="D44" s="109"/>
      <c r="E44" s="109"/>
      <c r="L44" s="139"/>
      <c r="M44" s="139"/>
      <c r="N44" s="112"/>
      <c r="O44" s="112"/>
    </row>
    <row r="45" spans="2:18" s="92" customFormat="1" ht="54.85" customHeight="1" x14ac:dyDescent="0.45">
      <c r="B45" s="109"/>
      <c r="C45" s="109"/>
      <c r="D45" s="109"/>
      <c r="E45" s="109"/>
      <c r="L45" s="139"/>
      <c r="M45" s="139"/>
      <c r="N45" s="112"/>
      <c r="O45" s="112"/>
    </row>
    <row r="46" spans="2:18" s="92" customFormat="1" ht="54.85" customHeight="1" x14ac:dyDescent="0.45">
      <c r="B46" s="109"/>
      <c r="C46" s="109"/>
      <c r="D46" s="109"/>
      <c r="E46" s="109"/>
      <c r="L46" s="139"/>
      <c r="M46" s="139"/>
      <c r="N46" s="112"/>
      <c r="O46" s="112"/>
    </row>
    <row r="47" spans="2:18" s="92" customFormat="1" ht="54.85" customHeight="1" x14ac:dyDescent="0.45">
      <c r="B47" s="109"/>
      <c r="C47" s="109"/>
      <c r="D47" s="109"/>
      <c r="E47" s="109"/>
      <c r="L47" s="139"/>
      <c r="M47" s="139"/>
      <c r="N47" s="112"/>
      <c r="O47" s="112"/>
    </row>
    <row r="48" spans="2:18" s="92" customFormat="1" ht="54.85" customHeight="1" x14ac:dyDescent="0.45">
      <c r="B48" s="109"/>
      <c r="C48" s="109"/>
      <c r="D48" s="109"/>
      <c r="E48" s="109"/>
      <c r="L48" s="139"/>
      <c r="M48" s="139"/>
      <c r="N48" s="112"/>
      <c r="O48" s="112"/>
    </row>
    <row r="49" spans="2:15" s="92" customFormat="1" ht="54.85" customHeight="1" x14ac:dyDescent="0.45">
      <c r="B49" s="109"/>
      <c r="C49" s="109"/>
      <c r="D49" s="109"/>
      <c r="E49" s="109"/>
      <c r="L49" s="139"/>
      <c r="M49" s="139"/>
      <c r="N49" s="112"/>
      <c r="O49" s="112"/>
    </row>
    <row r="50" spans="2:15" s="92" customFormat="1" ht="54.85" customHeight="1" x14ac:dyDescent="0.45">
      <c r="B50" s="109"/>
      <c r="C50" s="109"/>
      <c r="D50" s="109"/>
      <c r="E50" s="109"/>
      <c r="L50" s="139"/>
      <c r="M50" s="139"/>
      <c r="N50" s="112"/>
      <c r="O50" s="112"/>
    </row>
    <row r="51" spans="2:15" s="92" customFormat="1" ht="54.85" customHeight="1" x14ac:dyDescent="0.45">
      <c r="B51" s="109"/>
      <c r="C51" s="109"/>
      <c r="D51" s="109"/>
      <c r="E51" s="109"/>
      <c r="L51" s="139"/>
      <c r="M51" s="139"/>
      <c r="N51" s="112"/>
      <c r="O51" s="112"/>
    </row>
    <row r="52" spans="2:15" s="92" customFormat="1" ht="54.85" customHeight="1" x14ac:dyDescent="0.45">
      <c r="B52" s="109"/>
      <c r="C52" s="109"/>
      <c r="D52" s="109"/>
      <c r="E52" s="109"/>
      <c r="L52" s="139"/>
      <c r="M52" s="139"/>
      <c r="N52" s="112"/>
      <c r="O52" s="112"/>
    </row>
    <row r="53" spans="2:15" s="92" customFormat="1" ht="35.35" customHeight="1" x14ac:dyDescent="0.45">
      <c r="B53" s="109"/>
      <c r="C53" s="109"/>
      <c r="D53" s="109"/>
      <c r="E53" s="109"/>
      <c r="L53" s="139"/>
      <c r="M53" s="139"/>
      <c r="N53" s="112"/>
      <c r="O53" s="112"/>
    </row>
    <row r="54" spans="2:15" s="92" customFormat="1" ht="35.35" customHeight="1" x14ac:dyDescent="0.45">
      <c r="B54" s="109"/>
      <c r="C54" s="109"/>
      <c r="D54" s="109"/>
      <c r="E54" s="109"/>
      <c r="L54" s="139"/>
      <c r="M54" s="139"/>
      <c r="N54" s="112"/>
      <c r="O54" s="112"/>
    </row>
    <row r="55" spans="2:15" s="92" customFormat="1" ht="35.35" customHeight="1" x14ac:dyDescent="0.45">
      <c r="B55" s="109"/>
      <c r="C55" s="109"/>
      <c r="D55" s="109"/>
      <c r="E55" s="109"/>
      <c r="L55" s="139"/>
      <c r="M55" s="139"/>
      <c r="N55" s="112"/>
      <c r="O55" s="112"/>
    </row>
    <row r="56" spans="2:15" s="92" customFormat="1" ht="35.35" customHeight="1" x14ac:dyDescent="0.45">
      <c r="B56" s="109"/>
      <c r="C56" s="109"/>
      <c r="D56" s="109"/>
      <c r="E56" s="109"/>
      <c r="L56" s="139"/>
      <c r="M56" s="139"/>
      <c r="N56" s="112"/>
      <c r="O56" s="112"/>
    </row>
    <row r="57" spans="2:15" s="92" customFormat="1" ht="35.35" customHeight="1" x14ac:dyDescent="0.45">
      <c r="B57" s="109"/>
      <c r="C57" s="109"/>
      <c r="D57" s="109"/>
      <c r="E57" s="109"/>
      <c r="L57" s="139"/>
      <c r="M57" s="139"/>
      <c r="N57" s="112"/>
      <c r="O57" s="112"/>
    </row>
    <row r="58" spans="2:15" s="92" customFormat="1" ht="35.35" customHeight="1" x14ac:dyDescent="0.45">
      <c r="B58" s="109"/>
      <c r="C58" s="109"/>
      <c r="D58" s="109"/>
      <c r="E58" s="109"/>
      <c r="L58" s="139"/>
      <c r="M58" s="139"/>
      <c r="N58" s="112"/>
      <c r="O58" s="112"/>
    </row>
    <row r="59" spans="2:15" s="92" customFormat="1" ht="35.35" customHeight="1" x14ac:dyDescent="0.45">
      <c r="B59" s="109"/>
      <c r="C59" s="109"/>
      <c r="D59" s="109"/>
      <c r="E59" s="109"/>
      <c r="L59" s="139"/>
      <c r="M59" s="139"/>
      <c r="N59" s="112"/>
      <c r="O59" s="112"/>
    </row>
    <row r="60" spans="2:15" s="92" customFormat="1" ht="35.35" customHeight="1" x14ac:dyDescent="0.45">
      <c r="B60" s="109"/>
      <c r="C60" s="109"/>
      <c r="D60" s="109"/>
      <c r="E60" s="109"/>
      <c r="L60" s="139"/>
      <c r="M60" s="139"/>
      <c r="N60" s="112"/>
      <c r="O60" s="112"/>
    </row>
    <row r="61" spans="2:15" s="92" customFormat="1" ht="35.35" customHeight="1" x14ac:dyDescent="0.45">
      <c r="B61" s="109"/>
      <c r="C61" s="109"/>
      <c r="D61" s="109"/>
      <c r="E61" s="109"/>
      <c r="L61" s="139"/>
      <c r="M61" s="139"/>
      <c r="N61" s="112"/>
      <c r="O61" s="112"/>
    </row>
    <row r="62" spans="2:15" s="92" customFormat="1" ht="22.9" customHeight="1" x14ac:dyDescent="0.45">
      <c r="B62" s="97"/>
      <c r="C62" s="97"/>
      <c r="D62" s="97"/>
      <c r="E62" s="97"/>
      <c r="L62" s="139"/>
      <c r="M62" s="139"/>
      <c r="N62" s="112"/>
      <c r="O62" s="112"/>
    </row>
  </sheetData>
  <mergeCells count="8">
    <mergeCell ref="K6:K7"/>
    <mergeCell ref="B3:D3"/>
    <mergeCell ref="G8:H8"/>
    <mergeCell ref="B1:D1"/>
    <mergeCell ref="C5:F5"/>
    <mergeCell ref="B2:C2"/>
    <mergeCell ref="I7:J8"/>
    <mergeCell ref="F7:F8"/>
  </mergeCells>
  <conditionalFormatting sqref="G3">
    <cfRule type="containsText" dxfId="16" priority="26" operator="containsText" text="Please select the correct practice in Cell D2">
      <formula>NOT(ISERROR(SEARCH("Please select the correct practice in Cell D2",G3)))</formula>
    </cfRule>
  </conditionalFormatting>
  <conditionalFormatting sqref="I3">
    <cfRule type="cellIs" dxfId="15" priority="8" operator="lessThan">
      <formula>0</formula>
    </cfRule>
  </conditionalFormatting>
  <conditionalFormatting sqref="I9:K35">
    <cfRule type="expression" dxfId="14" priority="11">
      <formula>-ISNUMBER(I9)</formula>
    </cfRule>
    <cfRule type="containsText" dxfId="13" priority="24" operator="containsText" text="No role selected">
      <formula>NOT(ISERROR(SEARCH("No role selected",I9)))</formula>
    </cfRule>
  </conditionalFormatting>
  <conditionalFormatting sqref="J3:K3">
    <cfRule type="containsText" dxfId="12" priority="9" operator="containsText" text="over">
      <formula>NOT(ISERROR(SEARCH("over",J3)))</formula>
    </cfRule>
    <cfRule type="containsText" dxfId="11" priority="22" operator="containsText" text="within">
      <formula>NOT(ISERROR(SEARCH("within",J3)))</formula>
    </cfRule>
    <cfRule type="containsText" dxfId="10" priority="23" operator="containsText" text="over">
      <formula>NOT(ISERROR(SEARCH("over",J3)))</formula>
    </cfRule>
  </conditionalFormatting>
  <conditionalFormatting sqref="K9:K35">
    <cfRule type="expression" dxfId="9" priority="1">
      <formula>AND(ISNUMBER(SEARCH("of £", K9:K36)), NOT(ISNUMBER(SEARCH("watch spend", K9:K36))), NOT(ISNUMBER(SEARCH("nearing limit", K9:K36))), NOT(ISNUMBER(SEARCH("max reached", K9:K36))), NOT(ISNUMBER(SEARCH("Over by", K9:K36))))</formula>
    </cfRule>
    <cfRule type="expression" dxfId="8" priority="3">
      <formula>ISNUMBER(SEARCH("Over by", K9:K36))</formula>
    </cfRule>
    <cfRule type="expression" dxfId="7" priority="4">
      <formula>ISNUMBER(SEARCH("watch spend", K9:K36))</formula>
    </cfRule>
    <cfRule type="expression" dxfId="6" priority="5">
      <formula>ISNUMBER(SEARCH("nearing limit", K9:K36))</formula>
    </cfRule>
    <cfRule type="expression" dxfId="5" priority="6">
      <formula>ISNUMBER(SEARCH("max reached", K9))</formula>
    </cfRule>
  </conditionalFormatting>
  <conditionalFormatting sqref="L9:M35">
    <cfRule type="expression" dxfId="4" priority="7">
      <formula>OR(ISNUMBER(SEARCH("subsequent", B9)), ISNUMBER(SEARCH("other ", B9)))</formula>
    </cfRule>
  </conditionalFormatting>
  <conditionalFormatting sqref="L9:O35 B36:B61">
    <cfRule type="containsText" dxfId="3" priority="29" operator="containsText" text="Please select the correct practice in Cell C1">
      <formula>NOT(ISERROR(SEARCH("Please select the correct practice in Cell C1",B9)))</formula>
    </cfRule>
  </conditionalFormatting>
  <conditionalFormatting sqref="N9:O35">
    <cfRule type="expression" dxfId="2" priority="37">
      <formula>ISNUMBER(SEARCH("subsequent", C9))</formula>
    </cfRule>
  </conditionalFormatting>
  <conditionalFormatting sqref="R9:R35 E36:E61">
    <cfRule type="containsText" dxfId="1" priority="27" operator="containsText" text="over">
      <formula>NOT(ISERROR(SEARCH("over",E9)))</formula>
    </cfRule>
    <cfRule type="containsText" dxfId="0" priority="28" operator="containsText" text="within">
      <formula>NOT(ISERROR(SEARCH("within",E9)))</formula>
    </cfRule>
  </conditionalFormatting>
  <dataValidations count="7">
    <dataValidation type="whole" allowBlank="1" showInputMessage="1" showErrorMessage="1" error="enter a number between 1-12" prompt="Enter the contract length from 1-12 months._x000a_ARRS roles must be longer than 6 months._x000a_ICB will reject claims for GP roles if they are considered to be 'locum/as and when'." sqref="F9:F35" xr:uid="{DDE52DBD-0247-4797-9269-C9E7B9687398}">
      <formula1>1</formula1>
      <formula2>12</formula2>
    </dataValidation>
    <dataValidation allowBlank="1" showInputMessage="1" showErrorMessage="1" prompt="Calculates automatically" sqref="G9:G35" xr:uid="{3E97FF71-6428-41B3-8FE7-7CB5387C6DFE}"/>
    <dataValidation allowBlank="1" showInputMessage="1" showErrorMessage="1" prompt="Assumed at 12 equal payments. Actual monthly salary will be payroll variable. Check with accountants if unsure." sqref="H9:H35" xr:uid="{6516497A-DAB7-475B-8C33-62CAC46E6854}"/>
    <dataValidation allowBlank="1" showInputMessage="1" showErrorMessage="1" prompt="Claims may be lower than expected during certain months (e.g pro-rata to start / end dates in the month) " sqref="J9:J35" xr:uid="{9504EE42-51A5-4E47-9EA5-8FBD592B24E0}"/>
    <dataValidation type="decimal" allowBlank="1" showInputMessage="1" showErrorMessage="1" error="Enter a value between 0 and 1" prompt="Enter the FTE of the role" sqref="E9:E35" xr:uid="{A6329EFD-73FF-4188-A950-8EC8FE95E38A}">
      <formula1>0</formula1>
      <formula2>1</formula2>
    </dataValidation>
    <dataValidation type="whole" allowBlank="1" showInputMessage="1" showErrorMessage="1" errorTitle="Enter salary" error="Enter salary as a numeric value" prompt="Enter the Salary including on-costs as if it was for a full time member of staff. The dashboard will pro-rata the yearly salary according to hours and contract length and show this figure in column G." sqref="D9:D35" xr:uid="{1D390CC6-9370-49D0-A030-B27E34078C13}">
      <formula1>0</formula1>
      <formula2>1000000</formula2>
    </dataValidation>
    <dataValidation allowBlank="1" showErrorMessage="1" prompt="_x000a_" sqref="K9:K35" xr:uid="{AB81E70F-D816-4345-83E1-2F981EE274E7}"/>
  </dataValidations>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5CC7B0E-3EEF-4125-9D76-AB8D7DE42AB2}">
          <x14:formula1>
            <xm:f>'Tab 3. ARRS Maxima 25.26'!$A$2:$A$37</xm:f>
          </x14:formula1>
          <xm:sqref>B891:B1048576 B9:B35</xm:sqref>
        </x14:dataValidation>
        <x14:dataValidation type="list" allowBlank="1" showInputMessage="1" showErrorMessage="1" errorTitle="Correct Practice" error="Please ensure you have selected the correct practice. Budgets are different for each practice." promptTitle="Correct Practice" prompt="Please ensure you have selected the correct practice._x000a__x000a_Budgets are different for each practice." xr:uid="{9C8D8E80-06CA-42FE-B262-DB2E9A45F379}">
          <x14:formula1>
            <xm:f>'Practice Budgets'!$A$6:$A$10</xm:f>
          </x14:formula1>
          <xm:sqref>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EB8B-495C-458A-83CB-FB9EB7E8270F}">
  <sheetPr>
    <tabColor theme="9" tint="0.79998168889431442"/>
  </sheetPr>
  <dimension ref="A1:G137"/>
  <sheetViews>
    <sheetView tabSelected="1" zoomScale="70" zoomScaleNormal="70" workbookViewId="0">
      <pane ySplit="2" topLeftCell="A3" activePane="bottomLeft" state="frozen"/>
      <selection pane="bottomLeft"/>
    </sheetView>
  </sheetViews>
  <sheetFormatPr defaultColWidth="9.1328125" defaultRowHeight="15.75" x14ac:dyDescent="0.5"/>
  <cols>
    <col min="1" max="1" width="62" style="1" customWidth="1"/>
    <col min="2" max="2" width="38.86328125" style="1" customWidth="1"/>
    <col min="3" max="3" width="43.86328125" style="12" customWidth="1"/>
    <col min="4" max="4" width="56.86328125" style="12" bestFit="1" customWidth="1"/>
    <col min="5" max="5" width="16.59765625" style="1" bestFit="1" customWidth="1"/>
    <col min="6" max="6" width="25.06640625" style="1" customWidth="1"/>
    <col min="7" max="7" width="23.59765625" style="1" customWidth="1"/>
    <col min="8" max="8" width="24.9296875" style="1" customWidth="1"/>
    <col min="9" max="16384" width="9.1328125" style="1"/>
  </cols>
  <sheetData>
    <row r="1" spans="1:7" ht="48.75" thickBot="1" x14ac:dyDescent="0.7">
      <c r="A1" s="20" t="s">
        <v>2</v>
      </c>
      <c r="B1" s="21" t="s">
        <v>87</v>
      </c>
      <c r="C1" s="21" t="s">
        <v>86</v>
      </c>
      <c r="D1" s="89" t="s">
        <v>41</v>
      </c>
    </row>
    <row r="2" spans="1:7" hidden="1" x14ac:dyDescent="0.5">
      <c r="A2" s="2"/>
      <c r="B2" s="22" t="s">
        <v>79</v>
      </c>
      <c r="C2" s="3" t="s">
        <v>79</v>
      </c>
      <c r="D2" s="3"/>
      <c r="E2" s="4"/>
      <c r="F2" s="3"/>
    </row>
    <row r="3" spans="1:7" x14ac:dyDescent="0.5">
      <c r="A3" s="2" t="s">
        <v>105</v>
      </c>
      <c r="B3" s="22">
        <f>Table3[[#This Row],[Max Yearly reimbursement for 1 WTE
 (incl Outer London Allowance, Employer''s NI &amp; Employer''s Pensions) 25.26]]/12</f>
        <v>6027.25</v>
      </c>
      <c r="C3" s="3">
        <v>72327</v>
      </c>
      <c r="D3" s="3"/>
      <c r="E3" s="4"/>
      <c r="F3" s="3"/>
    </row>
    <row r="4" spans="1:7" x14ac:dyDescent="0.5">
      <c r="A4" s="2" t="s">
        <v>104</v>
      </c>
      <c r="B4" s="22">
        <f>Table3[[#This Row],[Max Yearly reimbursement for 1 WTE
 (incl Outer London Allowance, Employer''s NI &amp; Employer''s Pensions) 25.26]]/12</f>
        <v>6729.5</v>
      </c>
      <c r="C4" s="3">
        <v>80754</v>
      </c>
      <c r="D4" s="3"/>
      <c r="E4" s="4"/>
      <c r="F4" s="3"/>
    </row>
    <row r="5" spans="1:7" x14ac:dyDescent="0.5">
      <c r="A5" s="2" t="s">
        <v>5</v>
      </c>
      <c r="B5" s="22">
        <f>Table3[[#This Row],[Max Yearly reimbursement for 1 WTE
 (incl Outer London Allowance, Employer''s NI &amp; Employer''s Pensions) 25.26]]/12</f>
        <v>4163.916666666667</v>
      </c>
      <c r="C5" s="3">
        <v>49967</v>
      </c>
      <c r="D5" s="3"/>
      <c r="E5" s="4"/>
      <c r="F5" s="3"/>
    </row>
    <row r="6" spans="1:7" x14ac:dyDescent="0.5">
      <c r="A6" s="2" t="s">
        <v>6</v>
      </c>
      <c r="B6" s="22">
        <f>Table3[[#This Row],[Max Yearly reimbursement for 1 WTE
 (incl Outer London Allowance, Employer''s NI &amp; Employer''s Pensions) 25.26]]/12</f>
        <v>3503.1666666666665</v>
      </c>
      <c r="C6" s="3">
        <v>42038</v>
      </c>
      <c r="D6" s="3"/>
      <c r="E6" s="4"/>
      <c r="F6" s="3"/>
    </row>
    <row r="7" spans="1:7" x14ac:dyDescent="0.5">
      <c r="A7" s="2" t="s">
        <v>7</v>
      </c>
      <c r="B7" s="22">
        <f>Table3[[#This Row],[Max Yearly reimbursement for 1 WTE
 (incl Outer London Allowance, Employer''s NI &amp; Employer''s Pensions) 25.26]]/12</f>
        <v>6199.333333333333</v>
      </c>
      <c r="C7" s="3">
        <v>74392</v>
      </c>
      <c r="D7" s="3"/>
      <c r="E7" s="4"/>
      <c r="F7" s="3"/>
    </row>
    <row r="8" spans="1:7" x14ac:dyDescent="0.5">
      <c r="A8" s="2" t="s">
        <v>40</v>
      </c>
      <c r="B8" s="22">
        <f>Table3[[#This Row],[Max Yearly reimbursement for 1 WTE
 (incl Outer London Allowance, Employer''s NI &amp; Employer''s Pensions) 25.26]]/12</f>
        <v>9175.25</v>
      </c>
      <c r="C8" s="3">
        <v>110103</v>
      </c>
      <c r="D8" s="3"/>
      <c r="E8" s="4"/>
      <c r="F8" s="3"/>
    </row>
    <row r="9" spans="1:7" x14ac:dyDescent="0.5">
      <c r="A9" s="2" t="s">
        <v>8</v>
      </c>
      <c r="B9" s="22">
        <f>Table3[[#This Row],[Max Yearly reimbursement for 1 WTE
 (incl Outer London Allowance, Employer''s NI &amp; Employer''s Pensions) 25.26]]/12</f>
        <v>6027.25</v>
      </c>
      <c r="C9" s="3">
        <v>72327</v>
      </c>
      <c r="D9" s="3"/>
      <c r="E9" s="4"/>
      <c r="F9" s="3"/>
      <c r="G9" s="2"/>
    </row>
    <row r="10" spans="1:7" x14ac:dyDescent="0.5">
      <c r="A10" s="2" t="s">
        <v>9</v>
      </c>
      <c r="B10" s="22">
        <f>Table3[[#This Row],[Max Yearly reimbursement for 1 WTE
 (incl Outer London Allowance, Employer''s NI &amp; Employer''s Pensions) 25.26]]/12</f>
        <v>6729.5</v>
      </c>
      <c r="C10" s="3">
        <v>80754</v>
      </c>
      <c r="D10" s="3"/>
      <c r="E10" s="4"/>
      <c r="F10" s="3"/>
    </row>
    <row r="11" spans="1:7" x14ac:dyDescent="0.5">
      <c r="A11" s="2" t="s">
        <v>13</v>
      </c>
      <c r="B11" s="22">
        <f>Table3[[#This Row],[Max Yearly reimbursement for 1 WTE
 (incl Outer London Allowance, Employer''s NI &amp; Employer''s Pensions) 25.26]]/12</f>
        <v>6027.25</v>
      </c>
      <c r="C11" s="3">
        <v>72327</v>
      </c>
      <c r="D11" s="3"/>
      <c r="E11" s="4"/>
      <c r="F11" s="3"/>
      <c r="G11" s="5"/>
    </row>
    <row r="12" spans="1:7" x14ac:dyDescent="0.5">
      <c r="A12" s="1" t="s">
        <v>37</v>
      </c>
      <c r="B12" s="22">
        <f>Table3[[#This Row],[Max Yearly reimbursement for 1 WTE
 (incl Outer London Allowance, Employer''s NI &amp; Employer''s Pensions) 25.26]]/12</f>
        <v>5061.583333333333</v>
      </c>
      <c r="C12" s="17">
        <v>60739</v>
      </c>
      <c r="D12" s="3"/>
      <c r="E12" s="3"/>
      <c r="F12" s="2"/>
      <c r="G12" s="5"/>
    </row>
    <row r="13" spans="1:7" x14ac:dyDescent="0.5">
      <c r="A13" s="2" t="s">
        <v>10</v>
      </c>
      <c r="B13" s="22">
        <f>Table3[[#This Row],[Max Yearly reimbursement for 1 WTE
 (incl Outer London Allowance, Employer''s NI &amp; Employer''s Pensions) 25.26]]/12</f>
        <v>6199.333333333333</v>
      </c>
      <c r="C13" s="3">
        <v>74392</v>
      </c>
      <c r="D13" s="3"/>
      <c r="E13" s="4"/>
      <c r="F13" s="5"/>
    </row>
    <row r="14" spans="1:7" x14ac:dyDescent="0.5">
      <c r="A14" s="2" t="s">
        <v>38</v>
      </c>
      <c r="B14" s="22">
        <f>Table3[[#This Row],[Max Yearly reimbursement for 1 WTE
 (incl Outer London Allowance, Employer''s NI &amp; Employer''s Pensions) 25.26]]/12</f>
        <v>9056.6666666666661</v>
      </c>
      <c r="C14" s="3">
        <v>108680</v>
      </c>
      <c r="D14" s="3"/>
      <c r="E14" s="4"/>
      <c r="F14" s="5"/>
    </row>
    <row r="15" spans="1:7" x14ac:dyDescent="0.5">
      <c r="A15" s="2" t="s">
        <v>11</v>
      </c>
      <c r="B15" s="22">
        <f>Table3[[#This Row],[Max Yearly reimbursement for 1 WTE
 (incl Outer London Allowance, Employer''s NI &amp; Employer''s Pensions) 25.26]]/12</f>
        <v>3503.1666666666665</v>
      </c>
      <c r="C15" s="3">
        <v>42038</v>
      </c>
      <c r="D15" s="3"/>
      <c r="E15" s="4"/>
      <c r="F15" s="3"/>
    </row>
    <row r="16" spans="1:7" x14ac:dyDescent="0.5">
      <c r="A16" s="2" t="s">
        <v>12</v>
      </c>
      <c r="B16" s="22">
        <f>Table3[[#This Row],[Max Yearly reimbursement for 1 WTE
 (incl Outer London Allowance, Employer''s NI &amp; Employer''s Pensions) 25.26]]/12</f>
        <v>4163.916666666667</v>
      </c>
      <c r="C16" s="3">
        <v>49967</v>
      </c>
      <c r="D16" s="3"/>
      <c r="E16" s="4"/>
      <c r="F16" s="3"/>
    </row>
    <row r="17" spans="1:7" x14ac:dyDescent="0.5">
      <c r="A17" s="2" t="s">
        <v>39</v>
      </c>
      <c r="B17" s="22">
        <f>Table3[[#This Row],[Max Yearly reimbursement for 1 WTE
 (incl Outer London Allowance, Employer''s NI &amp; Employer''s Pensions) 25.26]]/12</f>
        <v>3170.5833333333335</v>
      </c>
      <c r="C17" s="3">
        <v>38047</v>
      </c>
      <c r="D17" s="3"/>
      <c r="E17" s="4"/>
      <c r="F17" s="3"/>
    </row>
    <row r="18" spans="1:7" x14ac:dyDescent="0.5">
      <c r="A18" s="2" t="s">
        <v>36</v>
      </c>
      <c r="B18" s="22">
        <f>Table3[[#This Row],[Max Yearly reimbursement for 1 WTE
 (incl Outer London Allowance, Employer''s NI &amp; Employer''s Pensions) 25.26]]/12</f>
        <v>4163.916666666667</v>
      </c>
      <c r="C18" s="3">
        <v>49967</v>
      </c>
      <c r="D18" s="3"/>
      <c r="E18" s="4"/>
      <c r="F18" s="3"/>
    </row>
    <row r="19" spans="1:7" x14ac:dyDescent="0.5">
      <c r="A19" s="2" t="s">
        <v>14</v>
      </c>
      <c r="B19" s="22">
        <f>Table3[[#This Row],[Max Yearly reimbursement for 1 WTE
 (incl Outer London Allowance, Employer''s NI &amp; Employer''s Pensions) 25.26]]/12</f>
        <v>3503.1666666666665</v>
      </c>
      <c r="C19" s="3">
        <v>42038</v>
      </c>
      <c r="D19" s="3"/>
      <c r="E19" s="4"/>
      <c r="F19" s="3"/>
    </row>
    <row r="20" spans="1:7" x14ac:dyDescent="0.5">
      <c r="A20" s="2" t="s">
        <v>15</v>
      </c>
      <c r="B20" s="22">
        <f>Table3[[#This Row],[Max Yearly reimbursement for 1 WTE
 (incl Outer London Allowance, Employer''s NI &amp; Employer''s Pensions) 25.26]]/12</f>
        <v>6027.25</v>
      </c>
      <c r="C20" s="3">
        <v>72327</v>
      </c>
      <c r="D20" s="3"/>
      <c r="E20" s="4"/>
      <c r="F20" s="3"/>
    </row>
    <row r="21" spans="1:7" x14ac:dyDescent="0.5">
      <c r="A21" s="2" t="s">
        <v>4</v>
      </c>
      <c r="B21" s="22">
        <f>Table3[[#This Row],[Max Yearly reimbursement for 1 WTE
 (incl Outer London Allowance, Employer''s NI &amp; Employer''s Pensions) 25.26]]/12</f>
        <v>6027.25</v>
      </c>
      <c r="C21" s="3">
        <v>72327</v>
      </c>
      <c r="D21" s="3"/>
      <c r="E21" s="6"/>
      <c r="F21" s="3"/>
    </row>
    <row r="22" spans="1:7" x14ac:dyDescent="0.5">
      <c r="A22" s="2" t="s">
        <v>16</v>
      </c>
      <c r="B22" s="22">
        <f>Table3[[#This Row],[Max Yearly reimbursement for 1 WTE
 (incl Outer London Allowance, Employer''s NI &amp; Employer''s Pensions) 25.26]]/12</f>
        <v>4163.916666666667</v>
      </c>
      <c r="C22" s="3">
        <v>49967</v>
      </c>
      <c r="D22" s="3"/>
      <c r="E22" s="4"/>
      <c r="F22" s="3"/>
    </row>
    <row r="23" spans="1:7" x14ac:dyDescent="0.5">
      <c r="A23" s="2" t="s">
        <v>17</v>
      </c>
      <c r="B23" s="22">
        <f>Table3[[#This Row],[Max Yearly reimbursement for 1 WTE
 (incl Outer London Allowance, Employer''s NI &amp; Employer''s Pensions) 25.26]]/12</f>
        <v>6027.25</v>
      </c>
      <c r="C23" s="3">
        <v>72327</v>
      </c>
      <c r="D23" s="3"/>
      <c r="E23" s="4"/>
      <c r="F23" s="3"/>
    </row>
    <row r="24" spans="1:7" x14ac:dyDescent="0.5">
      <c r="A24" s="2" t="s">
        <v>18</v>
      </c>
      <c r="B24" s="22">
        <f>Table3[[#This Row],[Max Yearly reimbursement for 1 WTE
 (incl Outer London Allowance, Employer''s NI &amp; Employer''s Pensions) 25.26]]/12</f>
        <v>6027.25</v>
      </c>
      <c r="C24" s="3">
        <v>72327</v>
      </c>
      <c r="D24" s="3"/>
      <c r="E24" s="4"/>
      <c r="F24" s="3"/>
    </row>
    <row r="25" spans="1:7" x14ac:dyDescent="0.5">
      <c r="A25" s="2" t="s">
        <v>19</v>
      </c>
      <c r="B25" s="22">
        <f>Table3[[#This Row],[Max Yearly reimbursement for 1 WTE
 (incl Outer London Allowance, Employer''s NI &amp; Employer''s Pensions) 25.26]]/12</f>
        <v>4163.916666666667</v>
      </c>
      <c r="C25" s="3">
        <v>49967</v>
      </c>
      <c r="D25" s="3"/>
      <c r="E25" s="4"/>
      <c r="F25" s="3"/>
      <c r="G25" s="2"/>
    </row>
    <row r="26" spans="1:7" ht="16.149999999999999" thickBot="1" x14ac:dyDescent="0.55000000000000004">
      <c r="A26" s="13" t="s">
        <v>42</v>
      </c>
      <c r="B26" s="23">
        <f>Table3[[#This Row],[Max Yearly reimbursement for 1 WTE
 (incl Outer London Allowance, Employer''s NI &amp; Employer''s Pensions) 25.26]]/12</f>
        <v>3170.5833333333335</v>
      </c>
      <c r="C26" s="9">
        <v>38047</v>
      </c>
      <c r="D26" s="9"/>
      <c r="E26" s="4"/>
      <c r="F26" s="3"/>
      <c r="G26" s="2"/>
    </row>
    <row r="27" spans="1:7" x14ac:dyDescent="0.5">
      <c r="A27" s="14" t="s">
        <v>20</v>
      </c>
      <c r="B27" s="22">
        <f>Table3[[#This Row],[Max Yearly reimbursement for 1 WTE
 (incl Outer London Allowance, Employer''s NI &amp; Employer''s Pensions) 25.26]]/12</f>
        <v>1751.5833333333333</v>
      </c>
      <c r="C27" s="7">
        <v>21019</v>
      </c>
      <c r="D27" s="236" t="s">
        <v>44</v>
      </c>
      <c r="E27" s="8"/>
      <c r="F27" s="3"/>
      <c r="G27" s="2"/>
    </row>
    <row r="28" spans="1:7" x14ac:dyDescent="0.5">
      <c r="A28" s="1" t="s">
        <v>21</v>
      </c>
      <c r="B28" s="22">
        <f>Table3[[#This Row],[Max Yearly reimbursement for 1 WTE
 (incl Outer London Allowance, Employer''s NI &amp; Employer''s Pensions) 25.26]]/12</f>
        <v>2082</v>
      </c>
      <c r="C28" s="3">
        <v>24984</v>
      </c>
      <c r="D28" s="237"/>
      <c r="E28" s="8"/>
      <c r="F28" s="3"/>
      <c r="G28" s="2"/>
    </row>
    <row r="29" spans="1:7" x14ac:dyDescent="0.5">
      <c r="A29" s="1" t="s">
        <v>22</v>
      </c>
      <c r="B29" s="22">
        <f>Table3[[#This Row],[Max Yearly reimbursement for 1 WTE
 (incl Outer London Allowance, Employer''s NI &amp; Employer''s Pensions) 25.26]]/12</f>
        <v>2530.8333333333335</v>
      </c>
      <c r="C29" s="3">
        <v>30370</v>
      </c>
      <c r="D29" s="237"/>
      <c r="E29" s="8"/>
      <c r="F29" s="3"/>
      <c r="G29" s="2"/>
    </row>
    <row r="30" spans="1:7" x14ac:dyDescent="0.5">
      <c r="A30" s="1" t="s">
        <v>23</v>
      </c>
      <c r="B30" s="22">
        <f>Table3[[#This Row],[Max Yearly reimbursement for 1 WTE
 (incl Outer London Allowance, Employer''s NI &amp; Employer''s Pensions) 25.26]]/12</f>
        <v>3013.5833333333335</v>
      </c>
      <c r="C30" s="3">
        <v>36163</v>
      </c>
      <c r="D30" s="237"/>
      <c r="E30" s="8"/>
      <c r="F30" s="3"/>
      <c r="G30" s="2"/>
    </row>
    <row r="31" spans="1:7" ht="16.149999999999999" thickBot="1" x14ac:dyDescent="0.55000000000000004">
      <c r="A31" s="15" t="s">
        <v>24</v>
      </c>
      <c r="B31" s="23">
        <f>Table3[[#This Row],[Max Yearly reimbursement for 1 WTE
 (incl Outer London Allowance, Employer''s NI &amp; Employer''s Pensions) 25.26]]/12</f>
        <v>3364.75</v>
      </c>
      <c r="C31" s="9">
        <v>40377</v>
      </c>
      <c r="D31" s="238"/>
      <c r="E31" s="8"/>
      <c r="F31" s="3"/>
      <c r="G31" s="2"/>
    </row>
    <row r="32" spans="1:7" x14ac:dyDescent="0.5">
      <c r="A32" s="1" t="s">
        <v>27</v>
      </c>
      <c r="B32" s="22">
        <f>Table3[[#This Row],[Max Yearly reimbursement for 1 WTE
 (incl Outer London Allowance, Employer''s NI &amp; Employer''s Pensions) 25.26]]/12</f>
        <v>3503.1666666666665</v>
      </c>
      <c r="C32" s="3">
        <v>42038</v>
      </c>
      <c r="D32" s="239" t="s">
        <v>32</v>
      </c>
      <c r="E32" s="241" t="s">
        <v>34</v>
      </c>
      <c r="F32" s="241"/>
      <c r="G32" s="2"/>
    </row>
    <row r="33" spans="1:7" x14ac:dyDescent="0.5">
      <c r="A33" s="1" t="s">
        <v>28</v>
      </c>
      <c r="B33" s="22">
        <f>Table3[[#This Row],[Max Yearly reimbursement for 1 WTE
 (incl Outer London Allowance, Employer''s NI &amp; Employer''s Pensions) 25.26]]/12</f>
        <v>4163.916666666667</v>
      </c>
      <c r="C33" s="3">
        <v>49967</v>
      </c>
      <c r="D33" s="240"/>
      <c r="E33" s="241"/>
      <c r="F33" s="241"/>
      <c r="G33" s="2"/>
    </row>
    <row r="34" spans="1:7" x14ac:dyDescent="0.5">
      <c r="A34" s="1" t="s">
        <v>29</v>
      </c>
      <c r="B34" s="22">
        <f>Table3[[#This Row],[Max Yearly reimbursement for 1 WTE
 (incl Outer London Allowance, Employer''s NI &amp; Employer''s Pensions) 25.26]]/12</f>
        <v>5061.583333333333</v>
      </c>
      <c r="C34" s="3">
        <v>60739</v>
      </c>
      <c r="D34" s="240"/>
      <c r="E34" s="241"/>
      <c r="F34" s="241"/>
      <c r="G34" s="2"/>
    </row>
    <row r="35" spans="1:7" x14ac:dyDescent="0.5">
      <c r="A35" s="1" t="s">
        <v>30</v>
      </c>
      <c r="B35" s="22">
        <f>Table3[[#This Row],[Max Yearly reimbursement for 1 WTE
 (incl Outer London Allowance, Employer''s NI &amp; Employer''s Pensions) 25.26]]/12</f>
        <v>6027.25</v>
      </c>
      <c r="C35" s="3">
        <v>72327</v>
      </c>
      <c r="D35" s="240"/>
      <c r="E35" s="241"/>
      <c r="F35" s="241"/>
      <c r="G35" s="5"/>
    </row>
    <row r="36" spans="1:7" ht="16.149999999999999" thickBot="1" x14ac:dyDescent="0.55000000000000004">
      <c r="A36" s="1" t="s">
        <v>31</v>
      </c>
      <c r="B36" s="22">
        <f>Table3[[#This Row],[Max Yearly reimbursement for 1 WTE
 (incl Outer London Allowance, Employer''s NI &amp; Employer''s Pensions) 25.26]]/12</f>
        <v>6729.5</v>
      </c>
      <c r="C36" s="3">
        <v>80754</v>
      </c>
      <c r="D36" s="240"/>
      <c r="E36" s="241"/>
      <c r="F36" s="241"/>
      <c r="G36" s="5"/>
    </row>
    <row r="37" spans="1:7" ht="47.65" thickBot="1" x14ac:dyDescent="0.55000000000000004">
      <c r="A37" s="16" t="s">
        <v>25</v>
      </c>
      <c r="B37" s="24" t="s">
        <v>33</v>
      </c>
      <c r="C37" s="10" t="s">
        <v>33</v>
      </c>
      <c r="D37" s="18" t="s">
        <v>26</v>
      </c>
      <c r="E37" s="4"/>
      <c r="F37" s="19"/>
      <c r="G37" s="3"/>
    </row>
    <row r="38" spans="1:7" x14ac:dyDescent="0.5">
      <c r="B38" s="65"/>
      <c r="C38" s="3"/>
      <c r="D38" s="11"/>
      <c r="E38" s="8"/>
      <c r="F38" s="5"/>
      <c r="G38" s="3"/>
    </row>
    <row r="39" spans="1:7" x14ac:dyDescent="0.5">
      <c r="A39" s="2"/>
      <c r="B39" s="2"/>
      <c r="C39" s="11"/>
      <c r="D39" s="11"/>
      <c r="E39" s="2"/>
      <c r="F39" s="8"/>
      <c r="G39" s="3"/>
    </row>
    <row r="40" spans="1:7" x14ac:dyDescent="0.5">
      <c r="A40" s="2"/>
      <c r="B40" s="2"/>
      <c r="C40" s="11"/>
      <c r="D40" s="11"/>
      <c r="E40" s="2"/>
      <c r="F40" s="8"/>
      <c r="G40" s="3"/>
    </row>
    <row r="41" spans="1:7" x14ac:dyDescent="0.5">
      <c r="A41" s="2"/>
      <c r="B41" s="2"/>
      <c r="C41" s="11"/>
      <c r="D41" s="11"/>
      <c r="E41" s="2"/>
      <c r="F41" s="8"/>
      <c r="G41" s="3"/>
    </row>
    <row r="42" spans="1:7" x14ac:dyDescent="0.5">
      <c r="A42" s="2"/>
      <c r="B42" s="2"/>
      <c r="C42" s="11"/>
      <c r="D42" s="11"/>
      <c r="E42" s="2"/>
      <c r="F42" s="8"/>
      <c r="G42" s="3"/>
    </row>
    <row r="43" spans="1:7" x14ac:dyDescent="0.5">
      <c r="A43" s="2"/>
      <c r="B43" s="2"/>
      <c r="C43" s="11"/>
      <c r="D43" s="11"/>
      <c r="E43" s="2"/>
      <c r="F43" s="8"/>
      <c r="G43" s="3"/>
    </row>
    <row r="44" spans="1:7" x14ac:dyDescent="0.5">
      <c r="A44" s="2"/>
      <c r="B44" s="2"/>
      <c r="C44" s="11"/>
      <c r="D44" s="11"/>
      <c r="E44" s="2"/>
      <c r="F44" s="8"/>
      <c r="G44" s="3"/>
    </row>
    <row r="45" spans="1:7" x14ac:dyDescent="0.5">
      <c r="A45" s="2"/>
      <c r="B45" s="2"/>
      <c r="C45" s="11"/>
      <c r="D45" s="11"/>
      <c r="E45" s="2"/>
      <c r="F45" s="8"/>
      <c r="G45" s="3"/>
    </row>
    <row r="46" spans="1:7" x14ac:dyDescent="0.5">
      <c r="A46" s="2"/>
      <c r="B46" s="2"/>
      <c r="C46" s="11"/>
      <c r="D46" s="11"/>
      <c r="E46" s="2"/>
      <c r="F46" s="8"/>
      <c r="G46" s="3"/>
    </row>
    <row r="47" spans="1:7" x14ac:dyDescent="0.5">
      <c r="A47" s="2"/>
      <c r="B47" s="2"/>
      <c r="C47" s="11"/>
      <c r="D47" s="11"/>
      <c r="E47" s="2"/>
      <c r="F47" s="8"/>
      <c r="G47" s="3"/>
    </row>
    <row r="48" spans="1:7" x14ac:dyDescent="0.5">
      <c r="A48" s="2"/>
      <c r="B48" s="2"/>
      <c r="C48" s="11"/>
      <c r="D48" s="11"/>
      <c r="E48" s="2"/>
      <c r="F48" s="8"/>
      <c r="G48" s="3"/>
    </row>
    <row r="49" spans="1:7" x14ac:dyDescent="0.5">
      <c r="A49" s="2"/>
      <c r="B49" s="2"/>
      <c r="C49" s="11"/>
      <c r="D49" s="11"/>
      <c r="E49" s="2"/>
      <c r="F49" s="8"/>
      <c r="G49" s="3"/>
    </row>
    <row r="50" spans="1:7" x14ac:dyDescent="0.5">
      <c r="A50" s="2"/>
      <c r="B50" s="2"/>
      <c r="C50" s="11"/>
      <c r="D50" s="11"/>
      <c r="E50" s="2"/>
      <c r="F50" s="8"/>
      <c r="G50" s="3"/>
    </row>
    <row r="51" spans="1:7" x14ac:dyDescent="0.5">
      <c r="A51" s="2"/>
      <c r="B51" s="2"/>
      <c r="C51" s="11"/>
      <c r="D51" s="11"/>
      <c r="E51" s="2"/>
      <c r="F51" s="8"/>
      <c r="G51" s="3"/>
    </row>
    <row r="52" spans="1:7" x14ac:dyDescent="0.5">
      <c r="A52" s="2"/>
      <c r="B52" s="2"/>
      <c r="C52" s="11"/>
      <c r="D52" s="11"/>
      <c r="E52" s="2"/>
      <c r="F52" s="8"/>
      <c r="G52" s="3"/>
    </row>
    <row r="53" spans="1:7" x14ac:dyDescent="0.5">
      <c r="A53" s="2"/>
      <c r="B53" s="2"/>
      <c r="C53" s="11"/>
      <c r="D53" s="11"/>
      <c r="E53" s="2"/>
      <c r="F53" s="8"/>
      <c r="G53" s="3"/>
    </row>
    <row r="54" spans="1:7" x14ac:dyDescent="0.5">
      <c r="A54" s="2"/>
      <c r="B54" s="2"/>
      <c r="C54" s="11"/>
      <c r="D54" s="11"/>
      <c r="E54" s="2"/>
      <c r="F54" s="8"/>
      <c r="G54" s="3"/>
    </row>
    <row r="55" spans="1:7" x14ac:dyDescent="0.5">
      <c r="A55" s="2"/>
      <c r="B55" s="2"/>
      <c r="C55" s="11"/>
      <c r="D55" s="11"/>
      <c r="E55" s="2"/>
      <c r="F55" s="8"/>
      <c r="G55" s="3"/>
    </row>
    <row r="56" spans="1:7" x14ac:dyDescent="0.5">
      <c r="A56" s="2"/>
      <c r="B56" s="2"/>
      <c r="C56" s="11"/>
      <c r="D56" s="11"/>
      <c r="E56" s="2"/>
      <c r="F56" s="8"/>
      <c r="G56" s="3"/>
    </row>
    <row r="57" spans="1:7" x14ac:dyDescent="0.5">
      <c r="A57" s="2"/>
      <c r="B57" s="2"/>
      <c r="C57" s="11"/>
      <c r="D57" s="11"/>
      <c r="E57" s="2"/>
      <c r="F57" s="8"/>
      <c r="G57" s="3"/>
    </row>
    <row r="58" spans="1:7" x14ac:dyDescent="0.5">
      <c r="A58" s="2"/>
      <c r="B58" s="2"/>
      <c r="C58" s="11"/>
      <c r="D58" s="11"/>
      <c r="E58" s="2"/>
      <c r="F58" s="8"/>
      <c r="G58" s="3"/>
    </row>
    <row r="59" spans="1:7" x14ac:dyDescent="0.5">
      <c r="A59" s="2"/>
      <c r="B59" s="2"/>
      <c r="C59" s="11"/>
      <c r="D59" s="11"/>
      <c r="E59" s="2"/>
      <c r="F59" s="8"/>
      <c r="G59" s="3"/>
    </row>
    <row r="60" spans="1:7" x14ac:dyDescent="0.5">
      <c r="A60" s="2"/>
      <c r="B60" s="2"/>
      <c r="C60" s="11"/>
      <c r="D60" s="11"/>
      <c r="E60" s="2"/>
      <c r="F60" s="8"/>
      <c r="G60" s="3"/>
    </row>
    <row r="61" spans="1:7" x14ac:dyDescent="0.5">
      <c r="A61" s="2"/>
      <c r="B61" s="2"/>
      <c r="C61" s="11"/>
      <c r="D61" s="11"/>
      <c r="E61" s="2"/>
      <c r="F61" s="8"/>
      <c r="G61" s="3"/>
    </row>
    <row r="62" spans="1:7" x14ac:dyDescent="0.5">
      <c r="A62" s="2"/>
      <c r="B62" s="2"/>
      <c r="C62" s="11"/>
      <c r="D62" s="11"/>
      <c r="E62" s="2"/>
      <c r="F62" s="8"/>
      <c r="G62" s="3"/>
    </row>
    <row r="63" spans="1:7" x14ac:dyDescent="0.5">
      <c r="A63" s="2"/>
      <c r="B63" s="2"/>
      <c r="C63" s="11"/>
      <c r="D63" s="11"/>
      <c r="E63" s="2"/>
      <c r="F63" s="8"/>
      <c r="G63" s="3"/>
    </row>
    <row r="64" spans="1:7" x14ac:dyDescent="0.5">
      <c r="A64" s="2"/>
      <c r="B64" s="2"/>
      <c r="C64" s="11"/>
      <c r="D64" s="11"/>
      <c r="E64" s="2"/>
      <c r="F64" s="8"/>
      <c r="G64" s="3"/>
    </row>
    <row r="65" spans="1:7" x14ac:dyDescent="0.5">
      <c r="A65" s="2"/>
      <c r="B65" s="2"/>
      <c r="C65" s="11"/>
      <c r="D65" s="11"/>
      <c r="E65" s="2"/>
      <c r="F65" s="8"/>
      <c r="G65" s="3"/>
    </row>
    <row r="66" spans="1:7" x14ac:dyDescent="0.5">
      <c r="A66" s="2"/>
      <c r="B66" s="2"/>
      <c r="C66" s="11"/>
      <c r="D66" s="11"/>
      <c r="E66" s="2"/>
      <c r="F66" s="8"/>
      <c r="G66" s="3"/>
    </row>
    <row r="67" spans="1:7" x14ac:dyDescent="0.5">
      <c r="A67" s="2"/>
      <c r="B67" s="2"/>
      <c r="C67" s="11"/>
      <c r="D67" s="11"/>
      <c r="E67" s="2"/>
      <c r="F67" s="8"/>
      <c r="G67" s="3"/>
    </row>
    <row r="68" spans="1:7" x14ac:dyDescent="0.5">
      <c r="A68" s="2"/>
      <c r="B68" s="2"/>
      <c r="C68" s="11"/>
      <c r="D68" s="11"/>
      <c r="E68" s="2"/>
      <c r="F68" s="8"/>
      <c r="G68" s="3"/>
    </row>
    <row r="69" spans="1:7" x14ac:dyDescent="0.5">
      <c r="A69" s="2"/>
      <c r="B69" s="2"/>
      <c r="C69" s="11"/>
      <c r="D69" s="11"/>
      <c r="E69" s="2"/>
      <c r="F69" s="8"/>
      <c r="G69" s="3"/>
    </row>
    <row r="70" spans="1:7" x14ac:dyDescent="0.5">
      <c r="A70" s="2"/>
      <c r="B70" s="2"/>
      <c r="C70" s="11"/>
      <c r="D70" s="11"/>
      <c r="E70" s="2"/>
      <c r="F70" s="8"/>
      <c r="G70" s="3"/>
    </row>
    <row r="71" spans="1:7" x14ac:dyDescent="0.5">
      <c r="A71" s="2"/>
      <c r="B71" s="2"/>
      <c r="C71" s="11"/>
      <c r="D71" s="11"/>
      <c r="E71" s="2"/>
      <c r="F71" s="8"/>
      <c r="G71" s="3"/>
    </row>
    <row r="72" spans="1:7" x14ac:dyDescent="0.5">
      <c r="A72" s="2"/>
      <c r="B72" s="2"/>
      <c r="C72" s="11"/>
      <c r="D72" s="11"/>
      <c r="E72" s="2"/>
      <c r="F72" s="8"/>
      <c r="G72" s="3"/>
    </row>
    <row r="73" spans="1:7" x14ac:dyDescent="0.5">
      <c r="A73" s="2"/>
      <c r="B73" s="2"/>
      <c r="C73" s="11"/>
      <c r="D73" s="11"/>
      <c r="E73" s="2"/>
      <c r="F73" s="8"/>
      <c r="G73" s="3"/>
    </row>
    <row r="74" spans="1:7" x14ac:dyDescent="0.5">
      <c r="A74" s="2"/>
      <c r="B74" s="2"/>
      <c r="C74" s="11"/>
      <c r="D74" s="11"/>
      <c r="E74" s="2"/>
      <c r="F74" s="8"/>
      <c r="G74" s="3"/>
    </row>
    <row r="75" spans="1:7" x14ac:dyDescent="0.5">
      <c r="A75" s="2"/>
      <c r="B75" s="2"/>
      <c r="C75" s="11"/>
      <c r="D75" s="11"/>
      <c r="E75" s="2"/>
      <c r="F75" s="8"/>
      <c r="G75" s="3"/>
    </row>
    <row r="76" spans="1:7" x14ac:dyDescent="0.5">
      <c r="A76" s="2"/>
      <c r="B76" s="2"/>
      <c r="C76" s="11"/>
      <c r="D76" s="11"/>
      <c r="E76" s="2"/>
      <c r="F76" s="8"/>
      <c r="G76" s="3"/>
    </row>
    <row r="77" spans="1:7" x14ac:dyDescent="0.5">
      <c r="A77" s="2"/>
      <c r="B77" s="2"/>
      <c r="C77" s="11"/>
      <c r="D77" s="11"/>
      <c r="E77" s="2"/>
      <c r="F77" s="8"/>
      <c r="G77" s="3"/>
    </row>
    <row r="78" spans="1:7" x14ac:dyDescent="0.5">
      <c r="A78" s="2"/>
      <c r="B78" s="2"/>
      <c r="C78" s="11"/>
      <c r="D78" s="11"/>
      <c r="E78" s="2"/>
      <c r="F78" s="8"/>
      <c r="G78" s="3"/>
    </row>
    <row r="79" spans="1:7" x14ac:dyDescent="0.5">
      <c r="A79" s="2"/>
      <c r="B79" s="2"/>
      <c r="C79" s="11"/>
      <c r="D79" s="11"/>
      <c r="E79" s="2"/>
      <c r="F79" s="8"/>
      <c r="G79" s="3"/>
    </row>
    <row r="80" spans="1:7" x14ac:dyDescent="0.5">
      <c r="A80" s="2"/>
      <c r="B80" s="2"/>
      <c r="C80" s="11"/>
      <c r="D80" s="11"/>
      <c r="E80" s="2"/>
      <c r="F80" s="8"/>
      <c r="G80" s="3"/>
    </row>
    <row r="81" spans="1:7" x14ac:dyDescent="0.5">
      <c r="A81" s="2"/>
      <c r="B81" s="2"/>
      <c r="C81" s="11"/>
      <c r="D81" s="11"/>
      <c r="E81" s="2"/>
      <c r="F81" s="8"/>
      <c r="G81" s="3"/>
    </row>
    <row r="82" spans="1:7" x14ac:dyDescent="0.5">
      <c r="A82" s="2"/>
      <c r="B82" s="2"/>
      <c r="C82" s="11"/>
      <c r="D82" s="11"/>
      <c r="E82" s="2"/>
      <c r="F82" s="8"/>
      <c r="G82" s="3"/>
    </row>
    <row r="83" spans="1:7" x14ac:dyDescent="0.5">
      <c r="A83" s="2"/>
      <c r="B83" s="2"/>
      <c r="C83" s="11"/>
      <c r="D83" s="11"/>
      <c r="E83" s="2"/>
      <c r="F83" s="8"/>
      <c r="G83" s="3"/>
    </row>
    <row r="84" spans="1:7" x14ac:dyDescent="0.5">
      <c r="A84" s="2"/>
      <c r="B84" s="2"/>
      <c r="C84" s="11"/>
      <c r="D84" s="11"/>
      <c r="E84" s="2"/>
      <c r="F84" s="8"/>
      <c r="G84" s="3"/>
    </row>
    <row r="85" spans="1:7" x14ac:dyDescent="0.5">
      <c r="A85" s="2"/>
      <c r="B85" s="2"/>
      <c r="C85" s="11"/>
      <c r="D85" s="11"/>
      <c r="E85" s="2"/>
      <c r="F85" s="8"/>
      <c r="G85" s="3"/>
    </row>
    <row r="86" spans="1:7" x14ac:dyDescent="0.5">
      <c r="A86" s="2"/>
      <c r="B86" s="2"/>
      <c r="C86" s="11"/>
      <c r="D86" s="11"/>
      <c r="E86" s="2"/>
      <c r="F86" s="8"/>
      <c r="G86" s="3"/>
    </row>
    <row r="87" spans="1:7" x14ac:dyDescent="0.5">
      <c r="A87" s="2"/>
      <c r="B87" s="2"/>
      <c r="C87" s="11"/>
      <c r="D87" s="11"/>
      <c r="E87" s="2"/>
      <c r="F87" s="8"/>
      <c r="G87" s="3"/>
    </row>
    <row r="88" spans="1:7" x14ac:dyDescent="0.5">
      <c r="A88" s="2"/>
      <c r="B88" s="2"/>
      <c r="C88" s="11"/>
      <c r="D88" s="11"/>
      <c r="E88" s="2"/>
      <c r="F88" s="8"/>
      <c r="G88" s="3"/>
    </row>
    <row r="89" spans="1:7" x14ac:dyDescent="0.5">
      <c r="A89" s="2"/>
      <c r="B89" s="2"/>
      <c r="C89" s="11"/>
      <c r="D89" s="11"/>
      <c r="E89" s="2"/>
      <c r="F89" s="8"/>
      <c r="G89" s="3"/>
    </row>
    <row r="90" spans="1:7" x14ac:dyDescent="0.5">
      <c r="A90" s="2"/>
      <c r="B90" s="2"/>
      <c r="C90" s="11"/>
      <c r="D90" s="11"/>
      <c r="E90" s="2"/>
      <c r="F90" s="8"/>
      <c r="G90" s="3"/>
    </row>
    <row r="91" spans="1:7" x14ac:dyDescent="0.5">
      <c r="A91" s="2"/>
      <c r="B91" s="2"/>
      <c r="C91" s="11"/>
      <c r="D91" s="11"/>
      <c r="E91" s="2"/>
      <c r="F91" s="8"/>
      <c r="G91" s="3"/>
    </row>
    <row r="92" spans="1:7" x14ac:dyDescent="0.5">
      <c r="A92" s="2"/>
      <c r="B92" s="2"/>
      <c r="C92" s="11"/>
      <c r="D92" s="11"/>
      <c r="E92" s="2"/>
      <c r="F92" s="8"/>
      <c r="G92" s="3"/>
    </row>
    <row r="93" spans="1:7" x14ac:dyDescent="0.5">
      <c r="A93" s="2"/>
      <c r="B93" s="2"/>
      <c r="C93" s="11"/>
      <c r="D93" s="11"/>
      <c r="E93" s="2"/>
      <c r="F93" s="8"/>
      <c r="G93" s="3"/>
    </row>
    <row r="94" spans="1:7" x14ac:dyDescent="0.5">
      <c r="A94" s="2"/>
      <c r="B94" s="2"/>
      <c r="C94" s="11"/>
      <c r="D94" s="11"/>
      <c r="E94" s="2"/>
      <c r="F94" s="8"/>
      <c r="G94" s="3"/>
    </row>
    <row r="95" spans="1:7" x14ac:dyDescent="0.5">
      <c r="A95" s="2"/>
      <c r="B95" s="2"/>
      <c r="C95" s="11"/>
      <c r="D95" s="11"/>
      <c r="E95" s="2"/>
      <c r="F95" s="8"/>
      <c r="G95" s="3"/>
    </row>
    <row r="96" spans="1:7" x14ac:dyDescent="0.5">
      <c r="A96" s="2"/>
      <c r="B96" s="2"/>
      <c r="C96" s="11"/>
      <c r="D96" s="11"/>
      <c r="E96" s="2"/>
      <c r="F96" s="8"/>
      <c r="G96" s="3"/>
    </row>
    <row r="97" spans="1:7" x14ac:dyDescent="0.5">
      <c r="A97" s="2"/>
      <c r="B97" s="2"/>
      <c r="C97" s="11"/>
      <c r="D97" s="11"/>
      <c r="E97" s="2"/>
      <c r="F97" s="8"/>
      <c r="G97" s="3"/>
    </row>
    <row r="98" spans="1:7" x14ac:dyDescent="0.5">
      <c r="A98" s="2"/>
      <c r="B98" s="2"/>
      <c r="C98" s="11"/>
      <c r="D98" s="11"/>
      <c r="E98" s="2"/>
      <c r="F98" s="8"/>
      <c r="G98" s="3"/>
    </row>
    <row r="99" spans="1:7" x14ac:dyDescent="0.5">
      <c r="A99" s="2"/>
      <c r="B99" s="2"/>
      <c r="C99" s="11"/>
      <c r="D99" s="11"/>
      <c r="E99" s="2"/>
      <c r="F99" s="8"/>
      <c r="G99" s="3"/>
    </row>
    <row r="100" spans="1:7" x14ac:dyDescent="0.5">
      <c r="A100" s="2"/>
      <c r="B100" s="2"/>
      <c r="C100" s="11"/>
      <c r="D100" s="11"/>
      <c r="E100" s="2"/>
      <c r="F100" s="8"/>
      <c r="G100" s="3"/>
    </row>
    <row r="101" spans="1:7" x14ac:dyDescent="0.5">
      <c r="A101" s="2"/>
      <c r="B101" s="2"/>
      <c r="C101" s="11"/>
      <c r="D101" s="11"/>
      <c r="E101" s="2"/>
      <c r="F101" s="8"/>
      <c r="G101" s="3"/>
    </row>
    <row r="102" spans="1:7" x14ac:dyDescent="0.5">
      <c r="A102" s="2"/>
      <c r="B102" s="2"/>
      <c r="C102" s="11"/>
      <c r="D102" s="11"/>
      <c r="E102" s="2"/>
      <c r="F102" s="8"/>
      <c r="G102" s="3"/>
    </row>
    <row r="103" spans="1:7" x14ac:dyDescent="0.5">
      <c r="A103" s="2"/>
      <c r="B103" s="2"/>
      <c r="C103" s="11"/>
      <c r="D103" s="11"/>
      <c r="E103" s="2"/>
      <c r="F103" s="8"/>
      <c r="G103" s="3"/>
    </row>
    <row r="104" spans="1:7" x14ac:dyDescent="0.5">
      <c r="A104" s="2"/>
      <c r="B104" s="2"/>
      <c r="C104" s="11"/>
      <c r="D104" s="11"/>
      <c r="E104" s="2"/>
      <c r="F104" s="8"/>
      <c r="G104" s="3"/>
    </row>
    <row r="105" spans="1:7" x14ac:dyDescent="0.5">
      <c r="A105" s="2"/>
      <c r="B105" s="2"/>
      <c r="C105" s="11"/>
      <c r="D105" s="11"/>
      <c r="E105" s="2"/>
      <c r="F105" s="8"/>
      <c r="G105" s="3"/>
    </row>
    <row r="106" spans="1:7" x14ac:dyDescent="0.5">
      <c r="A106" s="2"/>
      <c r="B106" s="2"/>
      <c r="C106" s="11"/>
      <c r="D106" s="11"/>
      <c r="E106" s="2"/>
      <c r="F106" s="8"/>
      <c r="G106" s="3"/>
    </row>
    <row r="107" spans="1:7" x14ac:dyDescent="0.5">
      <c r="A107" s="2"/>
      <c r="B107" s="2"/>
      <c r="C107" s="11"/>
      <c r="D107" s="11"/>
      <c r="E107" s="2"/>
      <c r="F107" s="8"/>
      <c r="G107" s="3"/>
    </row>
    <row r="108" spans="1:7" x14ac:dyDescent="0.5">
      <c r="A108" s="2"/>
      <c r="B108" s="2"/>
      <c r="C108" s="11"/>
      <c r="D108" s="11"/>
      <c r="E108" s="2"/>
      <c r="F108" s="8"/>
      <c r="G108" s="3"/>
    </row>
    <row r="109" spans="1:7" x14ac:dyDescent="0.5">
      <c r="A109" s="2"/>
      <c r="B109" s="2"/>
      <c r="C109" s="11"/>
      <c r="D109" s="11"/>
      <c r="E109" s="2"/>
      <c r="F109" s="8"/>
      <c r="G109" s="3"/>
    </row>
    <row r="110" spans="1:7" x14ac:dyDescent="0.5">
      <c r="A110" s="2"/>
      <c r="B110" s="2"/>
      <c r="C110" s="11"/>
      <c r="D110" s="11"/>
      <c r="E110" s="2"/>
      <c r="F110" s="8"/>
      <c r="G110" s="3"/>
    </row>
    <row r="111" spans="1:7" x14ac:dyDescent="0.5">
      <c r="A111" s="2"/>
      <c r="B111" s="2"/>
      <c r="C111" s="11"/>
      <c r="D111" s="11"/>
      <c r="E111" s="2"/>
      <c r="F111" s="8"/>
      <c r="G111" s="3"/>
    </row>
    <row r="112" spans="1:7" x14ac:dyDescent="0.5">
      <c r="A112" s="2"/>
      <c r="B112" s="2"/>
      <c r="C112" s="11"/>
      <c r="D112" s="11"/>
      <c r="E112" s="2"/>
      <c r="F112" s="8"/>
      <c r="G112" s="3"/>
    </row>
    <row r="113" spans="1:7" x14ac:dyDescent="0.5">
      <c r="A113" s="2"/>
      <c r="B113" s="2"/>
      <c r="C113" s="11"/>
      <c r="D113" s="11"/>
      <c r="E113" s="2"/>
      <c r="F113" s="8"/>
      <c r="G113" s="3"/>
    </row>
    <row r="114" spans="1:7" x14ac:dyDescent="0.5">
      <c r="A114" s="2"/>
      <c r="B114" s="2"/>
      <c r="C114" s="11"/>
      <c r="D114" s="11"/>
      <c r="E114" s="2"/>
      <c r="F114" s="8"/>
      <c r="G114" s="3"/>
    </row>
    <row r="115" spans="1:7" x14ac:dyDescent="0.5">
      <c r="A115" s="2"/>
      <c r="B115" s="2"/>
      <c r="C115" s="11"/>
      <c r="D115" s="11"/>
      <c r="E115" s="2"/>
      <c r="F115" s="8"/>
      <c r="G115" s="3"/>
    </row>
    <row r="116" spans="1:7" x14ac:dyDescent="0.5">
      <c r="A116" s="2"/>
      <c r="B116" s="2"/>
      <c r="C116" s="11"/>
      <c r="D116" s="11"/>
      <c r="E116" s="2"/>
      <c r="F116" s="8"/>
      <c r="G116" s="3"/>
    </row>
    <row r="117" spans="1:7" x14ac:dyDescent="0.5">
      <c r="A117" s="2"/>
      <c r="B117" s="2"/>
      <c r="C117" s="11"/>
      <c r="D117" s="11"/>
      <c r="E117" s="2"/>
      <c r="F117" s="8"/>
      <c r="G117" s="3"/>
    </row>
    <row r="118" spans="1:7" x14ac:dyDescent="0.5">
      <c r="A118" s="2"/>
      <c r="B118" s="2"/>
      <c r="C118" s="11"/>
      <c r="D118" s="11"/>
      <c r="E118" s="2"/>
      <c r="F118" s="8"/>
      <c r="G118" s="3"/>
    </row>
    <row r="119" spans="1:7" x14ac:dyDescent="0.5">
      <c r="A119" s="2"/>
      <c r="B119" s="2"/>
      <c r="C119" s="11"/>
      <c r="D119" s="11"/>
      <c r="E119" s="2"/>
      <c r="F119" s="8"/>
      <c r="G119" s="3"/>
    </row>
    <row r="120" spans="1:7" x14ac:dyDescent="0.5">
      <c r="A120" s="2"/>
      <c r="B120" s="2"/>
      <c r="C120" s="11"/>
      <c r="D120" s="11"/>
      <c r="E120" s="2"/>
      <c r="F120" s="8"/>
      <c r="G120" s="3"/>
    </row>
    <row r="121" spans="1:7" x14ac:dyDescent="0.5">
      <c r="A121" s="2"/>
      <c r="B121" s="2"/>
      <c r="C121" s="11"/>
      <c r="D121" s="11"/>
      <c r="E121" s="2"/>
      <c r="F121" s="8"/>
      <c r="G121" s="3"/>
    </row>
    <row r="122" spans="1:7" x14ac:dyDescent="0.5">
      <c r="A122" s="2"/>
      <c r="B122" s="2"/>
      <c r="C122" s="11"/>
      <c r="D122" s="11"/>
      <c r="E122" s="2"/>
      <c r="F122" s="8"/>
      <c r="G122" s="3"/>
    </row>
    <row r="123" spans="1:7" x14ac:dyDescent="0.5">
      <c r="A123" s="2"/>
      <c r="B123" s="2"/>
      <c r="C123" s="11"/>
      <c r="D123" s="11"/>
      <c r="E123" s="2"/>
      <c r="F123" s="8"/>
      <c r="G123" s="3"/>
    </row>
    <row r="124" spans="1:7" x14ac:dyDescent="0.5">
      <c r="A124" s="2"/>
      <c r="B124" s="2"/>
      <c r="C124" s="11"/>
      <c r="D124" s="11"/>
      <c r="E124" s="2"/>
      <c r="F124" s="8"/>
      <c r="G124" s="3"/>
    </row>
    <row r="125" spans="1:7" x14ac:dyDescent="0.5">
      <c r="A125" s="2"/>
      <c r="B125" s="2"/>
      <c r="C125" s="11"/>
      <c r="D125" s="11"/>
      <c r="E125" s="2"/>
      <c r="F125" s="8"/>
      <c r="G125" s="3"/>
    </row>
    <row r="126" spans="1:7" x14ac:dyDescent="0.5">
      <c r="A126" s="2"/>
      <c r="B126" s="2"/>
      <c r="C126" s="11"/>
      <c r="D126" s="11"/>
      <c r="E126" s="2"/>
      <c r="F126" s="8"/>
      <c r="G126" s="3"/>
    </row>
    <row r="127" spans="1:7" x14ac:dyDescent="0.5">
      <c r="A127" s="2"/>
      <c r="B127" s="2"/>
      <c r="C127" s="11"/>
      <c r="D127" s="11"/>
      <c r="E127" s="2"/>
      <c r="F127" s="8"/>
      <c r="G127" s="3"/>
    </row>
    <row r="128" spans="1:7" x14ac:dyDescent="0.5">
      <c r="A128" s="2"/>
      <c r="B128" s="2"/>
      <c r="C128" s="11"/>
      <c r="D128" s="11"/>
      <c r="E128" s="2"/>
      <c r="F128" s="8"/>
      <c r="G128" s="3"/>
    </row>
    <row r="129" spans="1:7" x14ac:dyDescent="0.5">
      <c r="A129" s="2"/>
      <c r="B129" s="2"/>
      <c r="C129" s="11"/>
      <c r="D129" s="11"/>
      <c r="E129" s="2"/>
      <c r="F129" s="8"/>
      <c r="G129" s="3"/>
    </row>
    <row r="130" spans="1:7" x14ac:dyDescent="0.5">
      <c r="A130" s="2"/>
      <c r="B130" s="2"/>
      <c r="C130" s="11"/>
      <c r="D130" s="11"/>
      <c r="E130" s="2"/>
      <c r="F130" s="8"/>
      <c r="G130" s="3"/>
    </row>
    <row r="131" spans="1:7" x14ac:dyDescent="0.5">
      <c r="A131" s="2"/>
      <c r="B131" s="2"/>
      <c r="C131" s="11"/>
      <c r="D131" s="11"/>
      <c r="E131" s="2"/>
      <c r="F131" s="8"/>
      <c r="G131" s="3"/>
    </row>
    <row r="132" spans="1:7" x14ac:dyDescent="0.5">
      <c r="A132" s="2"/>
      <c r="B132" s="2"/>
      <c r="C132" s="11"/>
      <c r="D132" s="11"/>
      <c r="E132" s="2"/>
      <c r="F132" s="8"/>
      <c r="G132" s="3"/>
    </row>
    <row r="133" spans="1:7" x14ac:dyDescent="0.5">
      <c r="A133" s="2"/>
      <c r="B133" s="2"/>
      <c r="C133" s="11"/>
      <c r="D133" s="11"/>
      <c r="E133" s="2"/>
      <c r="F133" s="8"/>
      <c r="G133" s="3"/>
    </row>
    <row r="134" spans="1:7" x14ac:dyDescent="0.5">
      <c r="A134" s="2"/>
      <c r="B134" s="2"/>
      <c r="C134" s="11"/>
      <c r="D134" s="11"/>
      <c r="E134" s="2"/>
      <c r="F134" s="8"/>
      <c r="G134" s="3"/>
    </row>
    <row r="135" spans="1:7" x14ac:dyDescent="0.5">
      <c r="A135" s="2"/>
      <c r="B135" s="2"/>
      <c r="C135" s="11"/>
      <c r="D135" s="11"/>
      <c r="E135" s="2"/>
      <c r="F135" s="8"/>
      <c r="G135" s="3"/>
    </row>
    <row r="136" spans="1:7" x14ac:dyDescent="0.5">
      <c r="A136" s="2"/>
      <c r="B136" s="2"/>
      <c r="C136" s="11"/>
      <c r="D136" s="11"/>
      <c r="E136" s="2"/>
      <c r="F136" s="8"/>
    </row>
    <row r="137" spans="1:7" x14ac:dyDescent="0.5">
      <c r="A137" s="2"/>
      <c r="B137" s="2"/>
      <c r="C137" s="11"/>
      <c r="D137" s="11"/>
      <c r="E137" s="2"/>
      <c r="F137" s="8"/>
    </row>
  </sheetData>
  <mergeCells count="3">
    <mergeCell ref="D27:D31"/>
    <mergeCell ref="D32:D36"/>
    <mergeCell ref="E32:F36"/>
  </mergeCells>
  <hyperlinks>
    <hyperlink ref="D37" r:id="rId1" display="https://www.england.nhs.uk/wp-content/uploads/2024/03/PRN01035-ii-pcn-des-contract-specification-2024-25-pcn-requirements-and-entitlements-April-2024-version-2.pdf" xr:uid="{B5A41D4C-AC1C-4CC6-BE3C-E8752E05F6AB}"/>
    <hyperlink ref="D32:D36" r:id="rId2" display="local arrangement see section 7.3.3 of the DES" xr:uid="{9013E3A6-6F50-49B3-AAF4-1F3C597DFCCF}"/>
    <hyperlink ref="D1" r:id="rId3" xr:uid="{8A5878CD-FD19-4A14-A5CA-75A42C0BFD71}"/>
  </hyperlinks>
  <pageMargins left="0.7" right="0.7" top="0.75" bottom="0.75" header="0.3" footer="0.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B844-1BB3-4023-80C6-190493C22F94}">
  <dimension ref="A1:E18"/>
  <sheetViews>
    <sheetView workbookViewId="0">
      <selection activeCell="D18" sqref="D18"/>
    </sheetView>
  </sheetViews>
  <sheetFormatPr defaultColWidth="14.9296875" defaultRowHeight="14.25" x14ac:dyDescent="0.45"/>
  <cols>
    <col min="1" max="1" width="17.73046875" style="121" customWidth="1"/>
    <col min="2" max="2" width="19.73046875" style="122" customWidth="1"/>
    <col min="3" max="3" width="0.796875" style="121" customWidth="1"/>
    <col min="4" max="4" width="41.19921875" style="123" customWidth="1"/>
    <col min="5" max="5" width="52.265625" style="124" customWidth="1"/>
    <col min="6" max="6" width="14.9296875" style="122" customWidth="1"/>
    <col min="7" max="16384" width="14.9296875" style="122"/>
  </cols>
  <sheetData>
    <row r="1" spans="1:5" x14ac:dyDescent="0.45">
      <c r="A1" s="121" t="s">
        <v>35</v>
      </c>
      <c r="B1" s="122" t="s">
        <v>47</v>
      </c>
      <c r="C1" s="242" t="s">
        <v>123</v>
      </c>
      <c r="D1" s="123" t="s">
        <v>0</v>
      </c>
      <c r="E1" s="124" t="s">
        <v>49</v>
      </c>
    </row>
    <row r="2" spans="1:5" ht="28.5" x14ac:dyDescent="0.45">
      <c r="A2" s="121" t="s">
        <v>120</v>
      </c>
      <c r="B2" s="125"/>
      <c r="C2" s="243"/>
      <c r="D2" s="123">
        <v>50000</v>
      </c>
      <c r="E2" s="124" t="s">
        <v>118</v>
      </c>
    </row>
    <row r="3" spans="1:5" x14ac:dyDescent="0.45">
      <c r="A3" s="121" t="s">
        <v>48</v>
      </c>
      <c r="B3" s="125"/>
      <c r="C3" s="244"/>
      <c r="D3" s="123">
        <v>80000</v>
      </c>
      <c r="E3" s="124" t="s">
        <v>119</v>
      </c>
    </row>
    <row r="4" spans="1:5" x14ac:dyDescent="0.45">
      <c r="A4" s="121" t="s">
        <v>50</v>
      </c>
      <c r="B4" s="125"/>
      <c r="C4" s="244"/>
      <c r="D4" s="123">
        <f>SUM(D2:D3)</f>
        <v>130000</v>
      </c>
      <c r="E4" s="124" t="s">
        <v>124</v>
      </c>
    </row>
    <row r="5" spans="1:5" x14ac:dyDescent="0.45">
      <c r="A5" s="127" t="s">
        <v>51</v>
      </c>
      <c r="B5" s="128"/>
      <c r="C5" s="244"/>
      <c r="D5" s="129">
        <f>D11-D4</f>
        <v>770000</v>
      </c>
    </row>
    <row r="6" spans="1:5" x14ac:dyDescent="0.45">
      <c r="A6" s="130" t="s">
        <v>78</v>
      </c>
      <c r="B6" s="125"/>
      <c r="C6" s="245"/>
      <c r="D6" s="122" t="s">
        <v>107</v>
      </c>
    </row>
    <row r="7" spans="1:5" x14ac:dyDescent="0.45">
      <c r="A7" s="121" t="s">
        <v>114</v>
      </c>
      <c r="B7" s="126">
        <v>10000</v>
      </c>
      <c r="C7" s="245"/>
      <c r="D7" s="123">
        <f>$D$5/($B$11/B7)</f>
        <v>154000</v>
      </c>
      <c r="E7" s="124" t="s">
        <v>121</v>
      </c>
    </row>
    <row r="8" spans="1:5" x14ac:dyDescent="0.45">
      <c r="A8" s="121" t="s">
        <v>115</v>
      </c>
      <c r="B8" s="126">
        <v>20000</v>
      </c>
      <c r="C8" s="245"/>
      <c r="D8" s="123">
        <f>$D$5/($B$11/B8)</f>
        <v>308000</v>
      </c>
      <c r="E8" s="124" t="s">
        <v>121</v>
      </c>
    </row>
    <row r="9" spans="1:5" x14ac:dyDescent="0.45">
      <c r="A9" s="121" t="s">
        <v>116</v>
      </c>
      <c r="B9" s="126">
        <v>5000</v>
      </c>
      <c r="C9" s="245"/>
      <c r="D9" s="123">
        <f>$D$5/($B$11/B9)</f>
        <v>77000</v>
      </c>
      <c r="E9" s="124" t="s">
        <v>121</v>
      </c>
    </row>
    <row r="10" spans="1:5" x14ac:dyDescent="0.45">
      <c r="A10" s="121" t="s">
        <v>117</v>
      </c>
      <c r="B10" s="126">
        <v>15000</v>
      </c>
      <c r="C10" s="245"/>
      <c r="D10" s="123">
        <f>$D$5/($B$11/B10)</f>
        <v>231000</v>
      </c>
      <c r="E10" s="124" t="s">
        <v>121</v>
      </c>
    </row>
    <row r="11" spans="1:5" x14ac:dyDescent="0.45">
      <c r="A11" s="131" t="s">
        <v>1</v>
      </c>
      <c r="B11" s="247">
        <v>50000</v>
      </c>
      <c r="C11" s="244"/>
      <c r="D11" s="132">
        <v>900000</v>
      </c>
      <c r="E11" s="124" t="s">
        <v>121</v>
      </c>
    </row>
    <row r="13" spans="1:5" x14ac:dyDescent="0.45">
      <c r="C13" s="133"/>
    </row>
    <row r="14" spans="1:5" x14ac:dyDescent="0.45">
      <c r="D14" s="134"/>
    </row>
    <row r="15" spans="1:5" x14ac:dyDescent="0.45">
      <c r="D15" s="122"/>
    </row>
    <row r="17" spans="3:3" x14ac:dyDescent="0.45">
      <c r="C17" s="135"/>
    </row>
    <row r="18" spans="3:3" x14ac:dyDescent="0.45">
      <c r="C18" s="13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 1. START HERE </vt:lpstr>
      <vt:lpstr>Tab 2. PLANNING</vt:lpstr>
      <vt:lpstr>Tab 3. ARRS Maxima 25.26</vt:lpstr>
      <vt:lpstr>Practice Budgets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Pinar Johnson</dc:creator>
  <cp:lastModifiedBy>Pinar Johnson</cp:lastModifiedBy>
  <dcterms:created xsi:type="dcterms:W3CDTF">2024-05-13T09:59:51Z</dcterms:created>
  <dcterms:modified xsi:type="dcterms:W3CDTF">2025-05-13T19:06:41Z</dcterms:modified>
</cp:coreProperties>
</file>