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combs/Desktop/3DAnalysis/Thesis/"/>
    </mc:Choice>
  </mc:AlternateContent>
  <xr:revisionPtr revIDLastSave="0" documentId="13_ncr:1_{9BD80851-4AFB-FA48-832B-F19316BA4F44}" xr6:coauthVersionLast="45" xr6:coauthVersionMax="45" xr10:uidLastSave="{00000000-0000-0000-0000-000000000000}"/>
  <bookViews>
    <workbookView xWindow="0" yWindow="460" windowWidth="33600" windowHeight="19120" activeTab="4" xr2:uid="{CA6DE5EC-E75B-434D-B206-7FBE56B715D5}"/>
  </bookViews>
  <sheets>
    <sheet name="survey.effort" sheetId="1" r:id="rId1"/>
    <sheet name="std, mean, std error calculatio" sheetId="6" r:id="rId2"/>
    <sheet name="prev calc per mo by county" sheetId="9" r:id="rId3"/>
    <sheet name="county prev calculations per mo" sheetId="8" r:id="rId4"/>
    <sheet name="Sheet2" sheetId="13" r:id="rId5"/>
    <sheet name="Global Prev" sheetId="10" r:id="rId6"/>
    <sheet name="Sheet3" sheetId="7" r:id="rId7"/>
    <sheet name="Sheet4" sheetId="5" r:id="rId8"/>
    <sheet name="Sheet1" sheetId="3" r:id="rId9"/>
    <sheet name="survey.effort.site" sheetId="2" r:id="rId10"/>
    <sheet name="Master" sheetId="11" r:id="rId11"/>
    <sheet name="Sheet5" sheetId="12" r:id="rId12"/>
    <sheet name="Sheet6" sheetId="14" r:id="rId13"/>
    <sheet name="Species Prevalence" sheetId="15" r:id="rId14"/>
  </sheets>
  <externalReferences>
    <externalReference r:id="rId15"/>
  </externalReferences>
  <definedNames>
    <definedName name="IRMACODE">'[1]LatLongs and Codes'!$D$2:$D$58</definedName>
  </definedNames>
  <calcPr calcId="191029"/>
  <pivotCaches>
    <pivotCache cacheId="29" r:id="rId16"/>
    <pivotCache cacheId="30" r:id="rId17"/>
    <pivotCache cacheId="3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3" l="1"/>
  <c r="J13" i="13"/>
  <c r="I3" i="13"/>
  <c r="G3" i="15" l="1"/>
  <c r="H3" i="15" s="1"/>
  <c r="G4" i="15"/>
  <c r="H4" i="15" s="1"/>
  <c r="G5" i="15"/>
  <c r="H5" i="15" s="1"/>
  <c r="G6" i="15"/>
  <c r="H6" i="15" s="1"/>
  <c r="G7" i="15"/>
  <c r="H7" i="15" s="1"/>
  <c r="G8" i="15"/>
  <c r="H8" i="15" s="1"/>
  <c r="G9" i="15"/>
  <c r="H9" i="15" s="1"/>
  <c r="G10" i="15"/>
  <c r="H10" i="15" s="1"/>
  <c r="G11" i="15"/>
  <c r="H11" i="15" s="1"/>
  <c r="G12" i="15"/>
  <c r="H12" i="15" s="1"/>
  <c r="G13" i="15"/>
  <c r="H13" i="15" s="1"/>
  <c r="G14" i="15"/>
  <c r="H14" i="15" s="1"/>
  <c r="G15" i="15"/>
  <c r="H15" i="15" s="1"/>
  <c r="G16" i="15"/>
  <c r="H16" i="15" s="1"/>
  <c r="G17" i="15"/>
  <c r="H17" i="15" s="1"/>
  <c r="G18" i="15"/>
  <c r="H18" i="15" s="1"/>
  <c r="G19" i="15"/>
  <c r="H19" i="15" s="1"/>
  <c r="G20" i="15"/>
  <c r="H20" i="15" s="1"/>
  <c r="G21" i="15"/>
  <c r="H21" i="15" s="1"/>
  <c r="G22" i="15"/>
  <c r="H22" i="15" s="1"/>
  <c r="G23" i="15"/>
  <c r="H23" i="15" s="1"/>
  <c r="G24" i="15"/>
  <c r="H24" i="15" s="1"/>
  <c r="G25" i="15"/>
  <c r="H25" i="15" s="1"/>
  <c r="G26" i="15"/>
  <c r="H26" i="15" s="1"/>
  <c r="G27" i="15"/>
  <c r="H27" i="15" s="1"/>
  <c r="G28" i="15"/>
  <c r="H28" i="15" s="1"/>
  <c r="G29" i="15"/>
  <c r="H29" i="15" s="1"/>
  <c r="G30" i="15"/>
  <c r="H30" i="15" s="1"/>
  <c r="G31" i="15"/>
  <c r="H31" i="15" s="1"/>
  <c r="G32" i="15"/>
  <c r="H32" i="15" s="1"/>
  <c r="G33" i="15"/>
  <c r="H33" i="15" s="1"/>
  <c r="G34" i="15"/>
  <c r="H34" i="15" s="1"/>
  <c r="G35" i="15"/>
  <c r="H35" i="15" s="1"/>
  <c r="G36" i="15"/>
  <c r="H36" i="15" s="1"/>
  <c r="G37" i="15"/>
  <c r="H37" i="15" s="1"/>
  <c r="G38" i="15"/>
  <c r="H38" i="15" s="1"/>
  <c r="G39" i="15"/>
  <c r="H39" i="15" s="1"/>
  <c r="G40" i="15"/>
  <c r="H40" i="15" s="1"/>
  <c r="G41" i="15"/>
  <c r="H41" i="15" s="1"/>
  <c r="G42" i="15"/>
  <c r="H42" i="15" s="1"/>
  <c r="G43" i="15"/>
  <c r="H43" i="15" s="1"/>
  <c r="G44" i="15"/>
  <c r="H44" i="15" s="1"/>
  <c r="G45" i="15"/>
  <c r="H45" i="15" s="1"/>
  <c r="G46" i="15"/>
  <c r="H46" i="15" s="1"/>
  <c r="G47" i="15"/>
  <c r="H47" i="15" s="1"/>
  <c r="G48" i="15"/>
  <c r="H48" i="15" s="1"/>
  <c r="G49" i="15"/>
  <c r="H49" i="15" s="1"/>
  <c r="G50" i="15"/>
  <c r="H50" i="15" s="1"/>
  <c r="G51" i="15"/>
  <c r="H51" i="15" s="1"/>
  <c r="G52" i="15"/>
  <c r="H52" i="15" s="1"/>
  <c r="G53" i="15"/>
  <c r="H53" i="15" s="1"/>
  <c r="G54" i="15"/>
  <c r="H54" i="15" s="1"/>
  <c r="G55" i="15"/>
  <c r="H55" i="15" s="1"/>
  <c r="G56" i="15"/>
  <c r="H56" i="15" s="1"/>
  <c r="G57" i="15"/>
  <c r="H57" i="15" s="1"/>
  <c r="G58" i="15"/>
  <c r="H58" i="15" s="1"/>
  <c r="G59" i="15"/>
  <c r="H59" i="15" s="1"/>
  <c r="G60" i="15"/>
  <c r="H60" i="15" s="1"/>
  <c r="G61" i="15"/>
  <c r="H61" i="15" s="1"/>
  <c r="G62" i="15"/>
  <c r="H62" i="15" s="1"/>
  <c r="G63" i="15"/>
  <c r="H63" i="15" s="1"/>
  <c r="G64" i="15"/>
  <c r="H64" i="15" s="1"/>
  <c r="G65" i="15"/>
  <c r="H65" i="15" s="1"/>
  <c r="G66" i="15"/>
  <c r="H66" i="15" s="1"/>
  <c r="G67" i="15"/>
  <c r="H67" i="15" s="1"/>
  <c r="G68" i="15"/>
  <c r="H68" i="15" s="1"/>
  <c r="G69" i="15"/>
  <c r="H69" i="15" s="1"/>
  <c r="G70" i="15"/>
  <c r="H70" i="15" s="1"/>
  <c r="G71" i="15"/>
  <c r="H71" i="15" s="1"/>
  <c r="G72" i="15"/>
  <c r="H72" i="15" s="1"/>
  <c r="G73" i="15"/>
  <c r="H73" i="15" s="1"/>
  <c r="G74" i="15"/>
  <c r="H74" i="15" s="1"/>
  <c r="G75" i="15"/>
  <c r="H75" i="15" s="1"/>
  <c r="G76" i="15"/>
  <c r="H76" i="15" s="1"/>
  <c r="G77" i="15"/>
  <c r="H77" i="15" s="1"/>
  <c r="G78" i="15"/>
  <c r="H78" i="15" s="1"/>
  <c r="G79" i="15"/>
  <c r="H79" i="15" s="1"/>
  <c r="G80" i="15"/>
  <c r="H80" i="15" s="1"/>
  <c r="G81" i="15"/>
  <c r="H81" i="15" s="1"/>
  <c r="G82" i="15"/>
  <c r="H82" i="15" s="1"/>
  <c r="G83" i="15"/>
  <c r="H83" i="15" s="1"/>
  <c r="G84" i="15"/>
  <c r="H84" i="15" s="1"/>
  <c r="G85" i="15"/>
  <c r="H85" i="15" s="1"/>
  <c r="G86" i="15"/>
  <c r="H86" i="15" s="1"/>
  <c r="G87" i="15"/>
  <c r="H87" i="15" s="1"/>
  <c r="G88" i="15"/>
  <c r="H88" i="15" s="1"/>
  <c r="G89" i="15"/>
  <c r="H89" i="15" s="1"/>
  <c r="G90" i="15"/>
  <c r="H90" i="15" s="1"/>
  <c r="G91" i="15"/>
  <c r="H91" i="15" s="1"/>
  <c r="G92" i="15"/>
  <c r="H92" i="15" s="1"/>
  <c r="G93" i="15"/>
  <c r="H93" i="15" s="1"/>
  <c r="G94" i="15"/>
  <c r="H94" i="15" s="1"/>
  <c r="G95" i="15"/>
  <c r="H95" i="15" s="1"/>
  <c r="G96" i="15"/>
  <c r="H96" i="15" s="1"/>
  <c r="G97" i="15"/>
  <c r="H97" i="15" s="1"/>
  <c r="G98" i="15"/>
  <c r="H98" i="15" s="1"/>
  <c r="G99" i="15"/>
  <c r="H99" i="15" s="1"/>
  <c r="G100" i="15"/>
  <c r="H100" i="15" s="1"/>
  <c r="G101" i="15"/>
  <c r="H101" i="15" s="1"/>
  <c r="G102" i="15"/>
  <c r="H102" i="15" s="1"/>
  <c r="G103" i="15"/>
  <c r="H103" i="15" s="1"/>
  <c r="G104" i="15"/>
  <c r="H104" i="15" s="1"/>
  <c r="G105" i="15"/>
  <c r="H105" i="15" s="1"/>
  <c r="G106" i="15"/>
  <c r="H106" i="15" s="1"/>
  <c r="G107" i="15"/>
  <c r="H107" i="15" s="1"/>
  <c r="G108" i="15"/>
  <c r="H108" i="15" s="1"/>
  <c r="G109" i="15"/>
  <c r="H109" i="15" s="1"/>
  <c r="G110" i="15"/>
  <c r="H110" i="15" s="1"/>
  <c r="G111" i="15"/>
  <c r="H111" i="15" s="1"/>
  <c r="G112" i="15"/>
  <c r="H112" i="15" s="1"/>
  <c r="G113" i="15"/>
  <c r="H113" i="15" s="1"/>
  <c r="G114" i="15"/>
  <c r="H114" i="15" s="1"/>
  <c r="G115" i="15"/>
  <c r="H115" i="15" s="1"/>
  <c r="G116" i="15"/>
  <c r="H116" i="15" s="1"/>
  <c r="G117" i="15"/>
  <c r="H117" i="15" s="1"/>
  <c r="G118" i="15"/>
  <c r="H118" i="15" s="1"/>
  <c r="G119" i="15"/>
  <c r="H119" i="15" s="1"/>
  <c r="G120" i="15"/>
  <c r="H120" i="15" s="1"/>
  <c r="G121" i="15"/>
  <c r="H121" i="15" s="1"/>
  <c r="G122" i="15"/>
  <c r="H122" i="15" s="1"/>
  <c r="G123" i="15"/>
  <c r="H123" i="15" s="1"/>
  <c r="G124" i="15"/>
  <c r="H124" i="15" s="1"/>
  <c r="G125" i="15"/>
  <c r="H125" i="15" s="1"/>
  <c r="G126" i="15"/>
  <c r="H126" i="15" s="1"/>
  <c r="G127" i="15"/>
  <c r="H127" i="15" s="1"/>
  <c r="G128" i="15"/>
  <c r="H128" i="15" s="1"/>
  <c r="G129" i="15"/>
  <c r="H129" i="15" s="1"/>
  <c r="G130" i="15"/>
  <c r="H130" i="15" s="1"/>
  <c r="G131" i="15"/>
  <c r="H131" i="15" s="1"/>
  <c r="G132" i="15"/>
  <c r="H132" i="15" s="1"/>
  <c r="G133" i="15"/>
  <c r="H133" i="15" s="1"/>
  <c r="G134" i="15"/>
  <c r="H134" i="15" s="1"/>
  <c r="G135" i="15"/>
  <c r="H135" i="15" s="1"/>
  <c r="G136" i="15"/>
  <c r="H136" i="15" s="1"/>
  <c r="G137" i="15"/>
  <c r="H137" i="15" s="1"/>
  <c r="G138" i="15"/>
  <c r="H138" i="15" s="1"/>
  <c r="G139" i="15"/>
  <c r="H139" i="15" s="1"/>
  <c r="G140" i="15"/>
  <c r="H140" i="15" s="1"/>
  <c r="G141" i="15"/>
  <c r="H141" i="15" s="1"/>
  <c r="G142" i="15"/>
  <c r="H142" i="15" s="1"/>
  <c r="G143" i="15"/>
  <c r="H143" i="15" s="1"/>
  <c r="G144" i="15"/>
  <c r="H144" i="15" s="1"/>
  <c r="G145" i="15"/>
  <c r="H145" i="15" s="1"/>
  <c r="G146" i="15"/>
  <c r="H146" i="15" s="1"/>
  <c r="G147" i="15"/>
  <c r="H147" i="15" s="1"/>
  <c r="G148" i="15"/>
  <c r="H148" i="15" s="1"/>
  <c r="G149" i="15"/>
  <c r="H149" i="15" s="1"/>
  <c r="G150" i="15"/>
  <c r="H150" i="15" s="1"/>
  <c r="G151" i="15"/>
  <c r="H151" i="15" s="1"/>
  <c r="G152" i="15"/>
  <c r="H152" i="15" s="1"/>
  <c r="G153" i="15"/>
  <c r="H153" i="15" s="1"/>
  <c r="G154" i="15"/>
  <c r="H154" i="15" s="1"/>
  <c r="G155" i="15"/>
  <c r="H155" i="15" s="1"/>
  <c r="G156" i="15"/>
  <c r="H156" i="15" s="1"/>
  <c r="G157" i="15"/>
  <c r="H157" i="15" s="1"/>
  <c r="G158" i="15"/>
  <c r="H158" i="15" s="1"/>
  <c r="G159" i="15"/>
  <c r="H159" i="15" s="1"/>
  <c r="G160" i="15"/>
  <c r="H160" i="15" s="1"/>
  <c r="G161" i="15"/>
  <c r="H161" i="15" s="1"/>
  <c r="G162" i="15"/>
  <c r="H162" i="15" s="1"/>
  <c r="G163" i="15"/>
  <c r="H163" i="15" s="1"/>
  <c r="G164" i="15"/>
  <c r="H164" i="15" s="1"/>
  <c r="G165" i="15"/>
  <c r="H165" i="15" s="1"/>
  <c r="G166" i="15"/>
  <c r="H166" i="15" s="1"/>
  <c r="G167" i="15"/>
  <c r="H167" i="15" s="1"/>
  <c r="G168" i="15"/>
  <c r="H168" i="15" s="1"/>
  <c r="G169" i="15"/>
  <c r="H169" i="15" s="1"/>
  <c r="G170" i="15"/>
  <c r="H170" i="15" s="1"/>
  <c r="G171" i="15"/>
  <c r="H171" i="15" s="1"/>
  <c r="G172" i="15"/>
  <c r="H172" i="15" s="1"/>
  <c r="G173" i="15"/>
  <c r="H173" i="15" s="1"/>
  <c r="G174" i="15"/>
  <c r="H174" i="15" s="1"/>
  <c r="G175" i="15"/>
  <c r="H175" i="15" s="1"/>
  <c r="G176" i="15"/>
  <c r="H176" i="15" s="1"/>
  <c r="G177" i="15"/>
  <c r="H177" i="15" s="1"/>
  <c r="G178" i="15"/>
  <c r="H178" i="15" s="1"/>
  <c r="G179" i="15"/>
  <c r="H179" i="15" s="1"/>
  <c r="G180" i="15"/>
  <c r="H180" i="15" s="1"/>
  <c r="G181" i="15"/>
  <c r="H181" i="15" s="1"/>
  <c r="G182" i="15"/>
  <c r="H182" i="15" s="1"/>
  <c r="G183" i="15"/>
  <c r="H183" i="15" s="1"/>
  <c r="G184" i="15"/>
  <c r="H184" i="15" s="1"/>
  <c r="G185" i="15"/>
  <c r="H185" i="15" s="1"/>
  <c r="G186" i="15"/>
  <c r="H186" i="15" s="1"/>
  <c r="G187" i="15"/>
  <c r="H187" i="15" s="1"/>
  <c r="G188" i="15"/>
  <c r="H188" i="15" s="1"/>
  <c r="G189" i="15"/>
  <c r="H189" i="15" s="1"/>
  <c r="G190" i="15"/>
  <c r="H190" i="15" s="1"/>
  <c r="G191" i="15"/>
  <c r="H191" i="15" s="1"/>
  <c r="G192" i="15"/>
  <c r="H192" i="15" s="1"/>
  <c r="G193" i="15"/>
  <c r="H193" i="15" s="1"/>
  <c r="G194" i="15"/>
  <c r="H194" i="15" s="1"/>
  <c r="G195" i="15"/>
  <c r="H195" i="15" s="1"/>
  <c r="G196" i="15"/>
  <c r="H196" i="15" s="1"/>
  <c r="G197" i="15"/>
  <c r="H197" i="15" s="1"/>
  <c r="G198" i="15"/>
  <c r="H198" i="15" s="1"/>
  <c r="G199" i="15"/>
  <c r="H199" i="15" s="1"/>
  <c r="G200" i="15"/>
  <c r="H200" i="15" s="1"/>
  <c r="G201" i="15"/>
  <c r="H201" i="15" s="1"/>
  <c r="G202" i="15"/>
  <c r="H202" i="15" s="1"/>
  <c r="G203" i="15"/>
  <c r="H203" i="15" s="1"/>
  <c r="G204" i="15"/>
  <c r="H204" i="15" s="1"/>
  <c r="G205" i="15"/>
  <c r="H205" i="15" s="1"/>
  <c r="G206" i="15"/>
  <c r="H206" i="15" s="1"/>
  <c r="G207" i="15"/>
  <c r="H207" i="15" s="1"/>
  <c r="G208" i="15"/>
  <c r="H208" i="15" s="1"/>
  <c r="G209" i="15"/>
  <c r="H209" i="15" s="1"/>
  <c r="G210" i="15"/>
  <c r="H210" i="15" s="1"/>
  <c r="G211" i="15"/>
  <c r="H211" i="15" s="1"/>
  <c r="G212" i="15"/>
  <c r="H212" i="15" s="1"/>
  <c r="G213" i="15"/>
  <c r="H213" i="15" s="1"/>
  <c r="G214" i="15"/>
  <c r="H214" i="15" s="1"/>
  <c r="G215" i="15"/>
  <c r="H215" i="15" s="1"/>
  <c r="G216" i="15"/>
  <c r="H216" i="15" s="1"/>
  <c r="G217" i="15"/>
  <c r="H217" i="15" s="1"/>
  <c r="G218" i="15"/>
  <c r="H218" i="15" s="1"/>
  <c r="G219" i="15"/>
  <c r="H219" i="15" s="1"/>
  <c r="G220" i="15"/>
  <c r="H220" i="15" s="1"/>
  <c r="G221" i="15"/>
  <c r="H221" i="15" s="1"/>
  <c r="G222" i="15"/>
  <c r="H222" i="15" s="1"/>
  <c r="G223" i="15"/>
  <c r="H223" i="15" s="1"/>
  <c r="G224" i="15"/>
  <c r="H224" i="15" s="1"/>
  <c r="G225" i="15"/>
  <c r="H225" i="15" s="1"/>
  <c r="G226" i="15"/>
  <c r="H226" i="15" s="1"/>
  <c r="G227" i="15"/>
  <c r="H227" i="15" s="1"/>
  <c r="G228" i="15"/>
  <c r="H228" i="15" s="1"/>
  <c r="G229" i="15"/>
  <c r="H229" i="15" s="1"/>
  <c r="G230" i="15"/>
  <c r="H230" i="15" s="1"/>
  <c r="G231" i="15"/>
  <c r="H231" i="15" s="1"/>
  <c r="G232" i="15"/>
  <c r="H232" i="15" s="1"/>
  <c r="G233" i="15"/>
  <c r="H233" i="15" s="1"/>
  <c r="G234" i="15"/>
  <c r="H234" i="15" s="1"/>
  <c r="G235" i="15"/>
  <c r="H235" i="15" s="1"/>
  <c r="G236" i="15"/>
  <c r="H236" i="15" s="1"/>
  <c r="G237" i="15"/>
  <c r="H237" i="15" s="1"/>
  <c r="G238" i="15"/>
  <c r="H238" i="15" s="1"/>
  <c r="G239" i="15"/>
  <c r="H239" i="15" s="1"/>
  <c r="G240" i="15"/>
  <c r="H240" i="15" s="1"/>
  <c r="G241" i="15"/>
  <c r="H241" i="15" s="1"/>
  <c r="G242" i="15"/>
  <c r="H242" i="15" s="1"/>
  <c r="G243" i="15"/>
  <c r="H243" i="15" s="1"/>
  <c r="G244" i="15"/>
  <c r="H244" i="15" s="1"/>
  <c r="G245" i="15"/>
  <c r="H245" i="15" s="1"/>
  <c r="G246" i="15"/>
  <c r="H246" i="15" s="1"/>
  <c r="G247" i="15"/>
  <c r="H247" i="15" s="1"/>
  <c r="G248" i="15"/>
  <c r="H248" i="15" s="1"/>
  <c r="G249" i="15"/>
  <c r="H249" i="15" s="1"/>
  <c r="G250" i="15"/>
  <c r="H250" i="15" s="1"/>
  <c r="G251" i="15"/>
  <c r="H251" i="15" s="1"/>
  <c r="G252" i="15"/>
  <c r="H252" i="15" s="1"/>
  <c r="G253" i="15"/>
  <c r="H253" i="15" s="1"/>
  <c r="G254" i="15"/>
  <c r="H254" i="15" s="1"/>
  <c r="G255" i="15"/>
  <c r="H255" i="15" s="1"/>
  <c r="G256" i="15"/>
  <c r="H256" i="15" s="1"/>
  <c r="G257" i="15"/>
  <c r="H257" i="15" s="1"/>
  <c r="G258" i="15"/>
  <c r="H258" i="15" s="1"/>
  <c r="G259" i="15"/>
  <c r="H259" i="15" s="1"/>
  <c r="G260" i="15"/>
  <c r="H260" i="15" s="1"/>
  <c r="G261" i="15"/>
  <c r="H261" i="15" s="1"/>
  <c r="G262" i="15"/>
  <c r="H262" i="15" s="1"/>
  <c r="G263" i="15"/>
  <c r="H263" i="15" s="1"/>
  <c r="G264" i="15"/>
  <c r="H264" i="15" s="1"/>
  <c r="G265" i="15"/>
  <c r="H265" i="15" s="1"/>
  <c r="G266" i="15"/>
  <c r="H266" i="15" s="1"/>
  <c r="G267" i="15"/>
  <c r="H267" i="15" s="1"/>
  <c r="G268" i="15"/>
  <c r="H268" i="15" s="1"/>
  <c r="G269" i="15"/>
  <c r="H269" i="15" s="1"/>
  <c r="G270" i="15"/>
  <c r="H270" i="15" s="1"/>
  <c r="G271" i="15"/>
  <c r="H271" i="15" s="1"/>
  <c r="G272" i="15"/>
  <c r="H272" i="15" s="1"/>
  <c r="G273" i="15"/>
  <c r="H273" i="15" s="1"/>
  <c r="G274" i="15"/>
  <c r="H274" i="15" s="1"/>
  <c r="G275" i="15"/>
  <c r="H275" i="15" s="1"/>
  <c r="G276" i="15"/>
  <c r="H276" i="15" s="1"/>
  <c r="G277" i="15"/>
  <c r="H277" i="15" s="1"/>
  <c r="G278" i="15"/>
  <c r="H278" i="15" s="1"/>
  <c r="G279" i="15"/>
  <c r="H279" i="15" s="1"/>
  <c r="G280" i="15"/>
  <c r="H280" i="15" s="1"/>
  <c r="G281" i="15"/>
  <c r="H281" i="15" s="1"/>
  <c r="G282" i="15"/>
  <c r="H282" i="15" s="1"/>
  <c r="G283" i="15"/>
  <c r="H283" i="15" s="1"/>
  <c r="G284" i="15"/>
  <c r="H284" i="15" s="1"/>
  <c r="G285" i="15"/>
  <c r="H285" i="15" s="1"/>
  <c r="G286" i="15"/>
  <c r="H286" i="15" s="1"/>
  <c r="G287" i="15"/>
  <c r="H287" i="15" s="1"/>
  <c r="G288" i="15"/>
  <c r="H288" i="15" s="1"/>
  <c r="G289" i="15"/>
  <c r="H289" i="15" s="1"/>
  <c r="G290" i="15"/>
  <c r="H290" i="15" s="1"/>
  <c r="G291" i="15"/>
  <c r="H291" i="15" s="1"/>
  <c r="G292" i="15"/>
  <c r="H292" i="15" s="1"/>
  <c r="G293" i="15"/>
  <c r="H293" i="15" s="1"/>
  <c r="G294" i="15"/>
  <c r="H294" i="15" s="1"/>
  <c r="G295" i="15"/>
  <c r="H295" i="15" s="1"/>
  <c r="G296" i="15"/>
  <c r="H296" i="15" s="1"/>
  <c r="G297" i="15"/>
  <c r="H297" i="15" s="1"/>
  <c r="G298" i="15"/>
  <c r="H298" i="15" s="1"/>
  <c r="G299" i="15"/>
  <c r="H299" i="15" s="1"/>
  <c r="G300" i="15"/>
  <c r="H300" i="15" s="1"/>
  <c r="G301" i="15"/>
  <c r="H301" i="15" s="1"/>
  <c r="G302" i="15"/>
  <c r="H302" i="15" s="1"/>
  <c r="G303" i="15"/>
  <c r="H303" i="15" s="1"/>
  <c r="G304" i="15"/>
  <c r="H304" i="15" s="1"/>
  <c r="G305" i="15"/>
  <c r="H305" i="15" s="1"/>
  <c r="G306" i="15"/>
  <c r="H306" i="15" s="1"/>
  <c r="G307" i="15"/>
  <c r="H307" i="15" s="1"/>
  <c r="G308" i="15"/>
  <c r="H308" i="15" s="1"/>
  <c r="G309" i="15"/>
  <c r="H309" i="15" s="1"/>
  <c r="G310" i="15"/>
  <c r="H310" i="15" s="1"/>
  <c r="G311" i="15"/>
  <c r="H311" i="15" s="1"/>
  <c r="G312" i="15"/>
  <c r="H312" i="15" s="1"/>
  <c r="G313" i="15"/>
  <c r="H313" i="15" s="1"/>
  <c r="G314" i="15"/>
  <c r="H314" i="15" s="1"/>
  <c r="G315" i="15"/>
  <c r="H315" i="15" s="1"/>
  <c r="G316" i="15"/>
  <c r="H316" i="15" s="1"/>
  <c r="G317" i="15"/>
  <c r="H317" i="15" s="1"/>
  <c r="G318" i="15"/>
  <c r="H318" i="15" s="1"/>
  <c r="G319" i="15"/>
  <c r="H319" i="15" s="1"/>
  <c r="G320" i="15"/>
  <c r="H320" i="15" s="1"/>
  <c r="G321" i="15"/>
  <c r="H321" i="15" s="1"/>
  <c r="G322" i="15"/>
  <c r="H322" i="15" s="1"/>
  <c r="G323" i="15"/>
  <c r="H323" i="15" s="1"/>
  <c r="G324" i="15"/>
  <c r="H324" i="15" s="1"/>
  <c r="G325" i="15"/>
  <c r="H325" i="15" s="1"/>
  <c r="G326" i="15"/>
  <c r="H326" i="15" s="1"/>
  <c r="G327" i="15"/>
  <c r="H327" i="15" s="1"/>
  <c r="G328" i="15"/>
  <c r="H328" i="15" s="1"/>
  <c r="G329" i="15"/>
  <c r="H329" i="15" s="1"/>
  <c r="G330" i="15"/>
  <c r="H330" i="15" s="1"/>
  <c r="G331" i="15"/>
  <c r="H331" i="15" s="1"/>
  <c r="G332" i="15"/>
  <c r="H332" i="15" s="1"/>
  <c r="G333" i="15"/>
  <c r="H333" i="15" s="1"/>
  <c r="G334" i="15"/>
  <c r="H334" i="15" s="1"/>
  <c r="G335" i="15"/>
  <c r="H335" i="15" s="1"/>
  <c r="G336" i="15"/>
  <c r="H336" i="15" s="1"/>
  <c r="G337" i="15"/>
  <c r="H337" i="15" s="1"/>
  <c r="G338" i="15"/>
  <c r="H338" i="15" s="1"/>
  <c r="G339" i="15"/>
  <c r="H339" i="15" s="1"/>
  <c r="G340" i="15"/>
  <c r="H340" i="15" s="1"/>
  <c r="G341" i="15"/>
  <c r="H341" i="15" s="1"/>
  <c r="G342" i="15"/>
  <c r="H342" i="15" s="1"/>
  <c r="G343" i="15"/>
  <c r="H343" i="15" s="1"/>
  <c r="G344" i="15"/>
  <c r="H344" i="15" s="1"/>
  <c r="G345" i="15"/>
  <c r="H345" i="15" s="1"/>
  <c r="G346" i="15"/>
  <c r="H346" i="15" s="1"/>
  <c r="G347" i="15"/>
  <c r="H347" i="15" s="1"/>
  <c r="G348" i="15"/>
  <c r="H348" i="15" s="1"/>
  <c r="G349" i="15"/>
  <c r="H349" i="15" s="1"/>
  <c r="G350" i="15"/>
  <c r="H350" i="15" s="1"/>
  <c r="G351" i="15"/>
  <c r="H351" i="15" s="1"/>
  <c r="G352" i="15"/>
  <c r="H352" i="15" s="1"/>
  <c r="G353" i="15"/>
  <c r="H353" i="15" s="1"/>
  <c r="G354" i="15"/>
  <c r="H354" i="15" s="1"/>
  <c r="G355" i="15"/>
  <c r="H355" i="15" s="1"/>
  <c r="G356" i="15"/>
  <c r="H356" i="15" s="1"/>
  <c r="G357" i="15"/>
  <c r="H357" i="15" s="1"/>
  <c r="G358" i="15"/>
  <c r="H358" i="15" s="1"/>
  <c r="G359" i="15"/>
  <c r="H359" i="15" s="1"/>
  <c r="G360" i="15"/>
  <c r="H360" i="15" s="1"/>
  <c r="G361" i="15"/>
  <c r="H361" i="15" s="1"/>
  <c r="G362" i="15"/>
  <c r="H362" i="15" s="1"/>
  <c r="G363" i="15"/>
  <c r="H363" i="15" s="1"/>
  <c r="G364" i="15"/>
  <c r="H364" i="15" s="1"/>
  <c r="G365" i="15"/>
  <c r="H365" i="15" s="1"/>
  <c r="G366" i="15"/>
  <c r="H366" i="15" s="1"/>
  <c r="G367" i="15"/>
  <c r="H367" i="15" s="1"/>
  <c r="G368" i="15"/>
  <c r="H368" i="15" s="1"/>
  <c r="G369" i="15"/>
  <c r="H369" i="15" s="1"/>
  <c r="G370" i="15"/>
  <c r="H370" i="15" s="1"/>
  <c r="G371" i="15"/>
  <c r="H371" i="15" s="1"/>
  <c r="G372" i="15"/>
  <c r="H372" i="15" s="1"/>
  <c r="G373" i="15"/>
  <c r="H373" i="15" s="1"/>
  <c r="G374" i="15"/>
  <c r="H374" i="15" s="1"/>
  <c r="G375" i="15"/>
  <c r="H375" i="15" s="1"/>
  <c r="G376" i="15"/>
  <c r="H376" i="15" s="1"/>
  <c r="G377" i="15"/>
  <c r="H377" i="15" s="1"/>
  <c r="G378" i="15"/>
  <c r="H378" i="15" s="1"/>
  <c r="G379" i="15"/>
  <c r="H379" i="15" s="1"/>
  <c r="G380" i="15"/>
  <c r="H380" i="15" s="1"/>
  <c r="G381" i="15"/>
  <c r="H381" i="15" s="1"/>
  <c r="G382" i="15"/>
  <c r="H382" i="15" s="1"/>
  <c r="G383" i="15"/>
  <c r="H383" i="15" s="1"/>
  <c r="G384" i="15"/>
  <c r="H384" i="15" s="1"/>
  <c r="G385" i="15"/>
  <c r="H385" i="15" s="1"/>
  <c r="G386" i="15"/>
  <c r="H386" i="15" s="1"/>
  <c r="G387" i="15"/>
  <c r="H387" i="15" s="1"/>
  <c r="G388" i="15"/>
  <c r="H388" i="15" s="1"/>
  <c r="G389" i="15"/>
  <c r="H389" i="15" s="1"/>
  <c r="G390" i="15"/>
  <c r="H390" i="15" s="1"/>
  <c r="G391" i="15"/>
  <c r="H391" i="15" s="1"/>
  <c r="G392" i="15"/>
  <c r="H392" i="15" s="1"/>
  <c r="G393" i="15"/>
  <c r="H393" i="15" s="1"/>
  <c r="G394" i="15"/>
  <c r="H394" i="15" s="1"/>
  <c r="G395" i="15"/>
  <c r="H395" i="15" s="1"/>
  <c r="G396" i="15"/>
  <c r="H396" i="15" s="1"/>
  <c r="G397" i="15"/>
  <c r="H397" i="15" s="1"/>
  <c r="G398" i="15"/>
  <c r="H398" i="15" s="1"/>
  <c r="G399" i="15"/>
  <c r="H399" i="15" s="1"/>
  <c r="G400" i="15"/>
  <c r="H400" i="15" s="1"/>
  <c r="G401" i="15"/>
  <c r="H401" i="15" s="1"/>
  <c r="G402" i="15"/>
  <c r="H402" i="15" s="1"/>
  <c r="G403" i="15"/>
  <c r="H403" i="15" s="1"/>
  <c r="G404" i="15"/>
  <c r="H404" i="15" s="1"/>
  <c r="G405" i="15"/>
  <c r="H405" i="15" s="1"/>
  <c r="G406" i="15"/>
  <c r="H406" i="15" s="1"/>
  <c r="G407" i="15"/>
  <c r="H407" i="15" s="1"/>
  <c r="G408" i="15"/>
  <c r="H408" i="15" s="1"/>
  <c r="G2" i="15"/>
  <c r="H2" i="15" s="1"/>
  <c r="O19" i="14" l="1"/>
  <c r="N19" i="14"/>
  <c r="M19" i="14"/>
  <c r="O18" i="14"/>
  <c r="O17" i="14"/>
  <c r="N18" i="14"/>
  <c r="M18" i="14"/>
  <c r="N17" i="14"/>
  <c r="M17" i="14"/>
  <c r="O16" i="14"/>
  <c r="N16" i="14"/>
  <c r="M16" i="14"/>
  <c r="O15" i="14"/>
  <c r="N15" i="14"/>
  <c r="M15" i="14"/>
  <c r="M14" i="14"/>
  <c r="O14" i="14"/>
  <c r="N14" i="14"/>
  <c r="O13" i="14"/>
  <c r="N13" i="14"/>
  <c r="M13" i="14"/>
  <c r="O10" i="14"/>
  <c r="N10" i="14"/>
  <c r="M10" i="14"/>
  <c r="O9" i="14"/>
  <c r="N9" i="14"/>
  <c r="M9" i="14"/>
  <c r="N8" i="14"/>
  <c r="M8" i="14"/>
  <c r="N7" i="14"/>
  <c r="M7" i="14"/>
  <c r="O6" i="14"/>
  <c r="N6" i="14"/>
  <c r="M6" i="14"/>
  <c r="O5" i="14"/>
  <c r="N5" i="14"/>
  <c r="M5" i="14"/>
  <c r="O4" i="14"/>
  <c r="O7" i="14"/>
  <c r="O8" i="14"/>
  <c r="N4" i="14"/>
  <c r="M4" i="14"/>
  <c r="O3" i="14"/>
  <c r="N3" i="14"/>
  <c r="M3" i="14"/>
  <c r="O2" i="14"/>
  <c r="N2" i="14"/>
  <c r="M2" i="14"/>
  <c r="H61" i="14"/>
  <c r="H60" i="14"/>
  <c r="H59" i="14"/>
  <c r="H25" i="14"/>
  <c r="H24" i="14"/>
  <c r="H23" i="14"/>
  <c r="H22" i="14"/>
  <c r="H58" i="14"/>
  <c r="H57" i="14"/>
  <c r="H56" i="14"/>
  <c r="H55" i="14"/>
  <c r="H54" i="14"/>
  <c r="H53" i="14"/>
  <c r="H12" i="14"/>
  <c r="H11" i="14"/>
  <c r="H21" i="14"/>
  <c r="H20" i="14"/>
  <c r="H19" i="14"/>
  <c r="H52" i="14"/>
  <c r="H51" i="14"/>
  <c r="H50" i="14"/>
  <c r="H49" i="14"/>
  <c r="H48" i="14"/>
  <c r="H10" i="14"/>
  <c r="H9" i="14"/>
  <c r="H8" i="14"/>
  <c r="H18" i="14"/>
  <c r="H17" i="14"/>
  <c r="H16" i="14"/>
  <c r="H47" i="14"/>
  <c r="H46" i="14"/>
  <c r="H45" i="14"/>
  <c r="H44" i="14"/>
  <c r="H43" i="14"/>
  <c r="H42" i="14"/>
  <c r="H7" i="14"/>
  <c r="H6" i="14"/>
  <c r="H5" i="14"/>
  <c r="H4" i="14"/>
  <c r="H3" i="14"/>
  <c r="H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15" i="14"/>
  <c r="H14" i="14"/>
  <c r="H13" i="14"/>
  <c r="M2" i="8"/>
  <c r="H61" i="13"/>
  <c r="H60" i="13"/>
  <c r="H59" i="13"/>
  <c r="H25" i="13"/>
  <c r="H24" i="13"/>
  <c r="H23" i="13"/>
  <c r="H22" i="13"/>
  <c r="H58" i="13"/>
  <c r="H57" i="13"/>
  <c r="H56" i="13"/>
  <c r="H55" i="13"/>
  <c r="H54" i="13"/>
  <c r="H53" i="13"/>
  <c r="H12" i="13"/>
  <c r="H11" i="13"/>
  <c r="H21" i="13"/>
  <c r="H20" i="13"/>
  <c r="H19" i="13"/>
  <c r="H52" i="13"/>
  <c r="H51" i="13"/>
  <c r="H50" i="13"/>
  <c r="H49" i="13"/>
  <c r="H48" i="13"/>
  <c r="H10" i="13"/>
  <c r="H9" i="13"/>
  <c r="H8" i="13"/>
  <c r="H18" i="13"/>
  <c r="H17" i="13"/>
  <c r="H16" i="13"/>
  <c r="H47" i="13"/>
  <c r="H46" i="13"/>
  <c r="H45" i="13"/>
  <c r="H44" i="13"/>
  <c r="H43" i="13"/>
  <c r="H42" i="13"/>
  <c r="H7" i="13"/>
  <c r="H6" i="13"/>
  <c r="H5" i="13"/>
  <c r="H4" i="13"/>
  <c r="H3" i="13"/>
  <c r="H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15" i="13"/>
  <c r="H14" i="13"/>
  <c r="H13" i="13"/>
  <c r="S6" i="12" l="1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5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V169" i="11"/>
  <c r="M6" i="12"/>
  <c r="M18" i="12"/>
  <c r="M30" i="12"/>
  <c r="M42" i="12"/>
  <c r="M47" i="12"/>
  <c r="M13" i="12"/>
  <c r="M27" i="12"/>
  <c r="M17" i="12"/>
  <c r="M7" i="12"/>
  <c r="M19" i="12"/>
  <c r="M31" i="12"/>
  <c r="M43" i="12"/>
  <c r="M35" i="12"/>
  <c r="M25" i="12"/>
  <c r="M38" i="12"/>
  <c r="M39" i="12"/>
  <c r="M40" i="12"/>
  <c r="M8" i="12"/>
  <c r="M20" i="12"/>
  <c r="M32" i="12"/>
  <c r="M44" i="12"/>
  <c r="M12" i="12"/>
  <c r="M37" i="12"/>
  <c r="M15" i="12"/>
  <c r="M9" i="12"/>
  <c r="M21" i="12"/>
  <c r="M33" i="12"/>
  <c r="M45" i="12"/>
  <c r="M23" i="12"/>
  <c r="M36" i="12"/>
  <c r="M26" i="12"/>
  <c r="M16" i="12"/>
  <c r="M41" i="12"/>
  <c r="M10" i="12"/>
  <c r="M22" i="12"/>
  <c r="M34" i="12"/>
  <c r="M46" i="12"/>
  <c r="M11" i="12"/>
  <c r="M24" i="12"/>
  <c r="M14" i="12"/>
  <c r="M28" i="12"/>
  <c r="M29" i="12"/>
  <c r="M5" i="12"/>
  <c r="H2" i="8" l="1"/>
  <c r="H70" i="8"/>
  <c r="O15" i="8" l="1"/>
  <c r="N15" i="8"/>
  <c r="M15" i="8"/>
  <c r="O14" i="8"/>
  <c r="N14" i="8"/>
  <c r="M14" i="8"/>
  <c r="O13" i="8"/>
  <c r="N13" i="8"/>
  <c r="M13" i="8"/>
  <c r="O12" i="8"/>
  <c r="N12" i="8"/>
  <c r="M12" i="8"/>
  <c r="O11" i="8"/>
  <c r="N11" i="8"/>
  <c r="M11" i="8"/>
  <c r="O10" i="8"/>
  <c r="N10" i="8"/>
  <c r="M10" i="8"/>
  <c r="O9" i="8"/>
  <c r="N9" i="8"/>
  <c r="M9" i="8"/>
  <c r="O8" i="8"/>
  <c r="N8" i="8"/>
  <c r="M8" i="8"/>
  <c r="O7" i="8"/>
  <c r="N7" i="8"/>
  <c r="M7" i="8"/>
  <c r="O6" i="8"/>
  <c r="N6" i="8"/>
  <c r="M6" i="8"/>
  <c r="O5" i="8"/>
  <c r="N5" i="8"/>
  <c r="M5" i="8"/>
  <c r="O4" i="8"/>
  <c r="N4" i="8" l="1"/>
  <c r="M4" i="8"/>
  <c r="O3" i="8"/>
  <c r="N3" i="8"/>
  <c r="M3" i="8"/>
  <c r="O2" i="8"/>
  <c r="N2" i="8"/>
  <c r="J5" i="6"/>
  <c r="I4" i="6"/>
  <c r="I5" i="6"/>
  <c r="H54" i="8"/>
  <c r="H64" i="8" l="1"/>
  <c r="H63" i="8"/>
  <c r="H53" i="8"/>
  <c r="H52" i="8"/>
  <c r="H41" i="8"/>
  <c r="H40" i="8"/>
  <c r="H39" i="8"/>
  <c r="H38" i="8"/>
  <c r="H37" i="8"/>
  <c r="H36" i="8"/>
  <c r="H77" i="8"/>
  <c r="H76" i="8"/>
  <c r="H75" i="8"/>
  <c r="H69" i="8"/>
  <c r="H68" i="8"/>
  <c r="H67" i="8"/>
  <c r="H66" i="8"/>
  <c r="H65" i="8"/>
  <c r="H59" i="8"/>
  <c r="H58" i="8"/>
  <c r="H57" i="8"/>
  <c r="H56" i="8"/>
  <c r="H55" i="8"/>
  <c r="H48" i="8"/>
  <c r="H47" i="8"/>
  <c r="H46" i="8"/>
  <c r="H45" i="8"/>
  <c r="H44" i="8"/>
  <c r="H43" i="8"/>
  <c r="H42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74" i="8"/>
  <c r="H73" i="8"/>
  <c r="H72" i="8"/>
  <c r="H71" i="8"/>
  <c r="H62" i="8"/>
  <c r="H61" i="8"/>
  <c r="H60" i="8"/>
  <c r="H51" i="8"/>
  <c r="H50" i="8"/>
  <c r="H49" i="8"/>
  <c r="H4" i="8"/>
  <c r="H3" i="8"/>
  <c r="H3" i="6" l="1"/>
  <c r="H4" i="6"/>
  <c r="H5" i="6"/>
  <c r="H6" i="6"/>
  <c r="H7" i="6"/>
  <c r="I7" i="6"/>
  <c r="J8" i="6" s="1"/>
  <c r="H8" i="6"/>
  <c r="I8" i="6"/>
  <c r="H9" i="6"/>
  <c r="I10" i="6" s="1"/>
  <c r="J11" i="6" s="1"/>
  <c r="H10" i="6"/>
  <c r="H11" i="6"/>
  <c r="H12" i="6"/>
  <c r="H13" i="6"/>
  <c r="H14" i="6"/>
  <c r="I14" i="6"/>
  <c r="J15" i="6" s="1"/>
  <c r="H15" i="6"/>
  <c r="I15" i="6"/>
  <c r="H16" i="6"/>
  <c r="I19" i="6" s="1"/>
  <c r="J20" i="6" s="1"/>
  <c r="H17" i="6"/>
  <c r="H18" i="6"/>
  <c r="H19" i="6"/>
  <c r="H20" i="6"/>
  <c r="H21" i="6"/>
  <c r="H22" i="6"/>
  <c r="H23" i="6"/>
  <c r="I22" i="6" s="1"/>
  <c r="J23" i="6" s="1"/>
  <c r="I23" i="6"/>
  <c r="H24" i="6"/>
  <c r="I26" i="6" s="1"/>
  <c r="J27" i="6" s="1"/>
  <c r="H25" i="6"/>
  <c r="H26" i="6"/>
  <c r="H27" i="6"/>
  <c r="H28" i="6"/>
  <c r="H29" i="6"/>
  <c r="H30" i="6"/>
  <c r="H31" i="6"/>
  <c r="H32" i="6"/>
  <c r="H33" i="6"/>
  <c r="I32" i="6" s="1"/>
  <c r="J33" i="6" s="1"/>
  <c r="I33" i="6"/>
  <c r="H34" i="6"/>
  <c r="I34" i="6" s="1"/>
  <c r="J35" i="6" s="1"/>
  <c r="H35" i="6"/>
  <c r="H36" i="6"/>
  <c r="H37" i="6"/>
  <c r="I37" i="6" s="1"/>
  <c r="J38" i="6" s="1"/>
  <c r="H38" i="6"/>
  <c r="I38" i="6"/>
  <c r="H39" i="6"/>
  <c r="H40" i="6"/>
  <c r="H41" i="6"/>
  <c r="H42" i="6"/>
  <c r="I46" i="6" s="1"/>
  <c r="H43" i="6"/>
  <c r="H44" i="6"/>
  <c r="H45" i="6"/>
  <c r="H46" i="6"/>
  <c r="H47" i="6"/>
  <c r="H48" i="6"/>
  <c r="H49" i="6"/>
  <c r="I48" i="6" s="1"/>
  <c r="J49" i="6" s="1"/>
  <c r="I49" i="6"/>
  <c r="H50" i="6"/>
  <c r="H51" i="6"/>
  <c r="H52" i="6"/>
  <c r="H53" i="6"/>
  <c r="H54" i="6"/>
  <c r="H55" i="6"/>
  <c r="H56" i="6"/>
  <c r="I55" i="6" s="1"/>
  <c r="J56" i="6" s="1"/>
  <c r="I56" i="6"/>
  <c r="H57" i="6"/>
  <c r="H58" i="6"/>
  <c r="I57" i="6" s="1"/>
  <c r="J58" i="6" s="1"/>
  <c r="I58" i="6"/>
  <c r="H59" i="6"/>
  <c r="H60" i="6"/>
  <c r="H61" i="6"/>
  <c r="H62" i="6"/>
  <c r="H63" i="6"/>
  <c r="H64" i="6"/>
  <c r="I63" i="6" s="1"/>
  <c r="J64" i="6" s="1"/>
  <c r="I64" i="6"/>
  <c r="H65" i="6"/>
  <c r="I67" i="6" s="1"/>
  <c r="H66" i="6"/>
  <c r="H67" i="6"/>
  <c r="I66" i="6" s="1"/>
  <c r="J67" i="6" s="1"/>
  <c r="H68" i="6"/>
  <c r="I69" i="6" s="1"/>
  <c r="J70" i="6" s="1"/>
  <c r="H69" i="6"/>
  <c r="H70" i="6"/>
  <c r="I70" i="6"/>
  <c r="H71" i="6"/>
  <c r="H72" i="6"/>
  <c r="H73" i="6"/>
  <c r="I72" i="6" s="1"/>
  <c r="J73" i="6" s="1"/>
  <c r="I73" i="6"/>
  <c r="H74" i="6"/>
  <c r="I75" i="6" s="1"/>
  <c r="J76" i="6" s="1"/>
  <c r="H75" i="6"/>
  <c r="H76" i="6"/>
  <c r="H77" i="6"/>
  <c r="H78" i="6"/>
  <c r="I77" i="6" s="1"/>
  <c r="J78" i="6" s="1"/>
  <c r="I78" i="6"/>
  <c r="I76" i="6" l="1"/>
  <c r="I45" i="6"/>
  <c r="J46" i="6" s="1"/>
  <c r="I20" i="6"/>
  <c r="I27" i="6"/>
  <c r="I11" i="6"/>
  <c r="I35" i="6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" i="5"/>
  <c r="H2" i="1" l="1"/>
  <c r="H3" i="1" l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<sst xmlns="http://schemas.openxmlformats.org/spreadsheetml/2006/main" count="4881" uniqueCount="262">
  <si>
    <t>Martin County</t>
  </si>
  <si>
    <t>SLR Central (SEFL01)</t>
  </si>
  <si>
    <t>SLR South (SEFL02)</t>
  </si>
  <si>
    <t>SEFL03</t>
  </si>
  <si>
    <t>SLR Ledge</t>
  </si>
  <si>
    <t>SLR North</t>
  </si>
  <si>
    <t>Palm Beach County</t>
  </si>
  <si>
    <t>SEFL08</t>
  </si>
  <si>
    <t>SEFL09</t>
  </si>
  <si>
    <t>SEFL10</t>
  </si>
  <si>
    <t>SEFL11</t>
  </si>
  <si>
    <t>SEFL12</t>
  </si>
  <si>
    <t>SEFL04</t>
  </si>
  <si>
    <t>SEFL05</t>
  </si>
  <si>
    <t>SEFL06</t>
  </si>
  <si>
    <t>SEFL13</t>
  </si>
  <si>
    <t>SEFL14</t>
  </si>
  <si>
    <t>SEFL15</t>
  </si>
  <si>
    <t>SEFL17</t>
  </si>
  <si>
    <t>SEFL16</t>
  </si>
  <si>
    <t>SEFL18</t>
  </si>
  <si>
    <t>SEFL19</t>
  </si>
  <si>
    <t>SEFL20</t>
  </si>
  <si>
    <t>SEFL21</t>
  </si>
  <si>
    <t>SEFL22</t>
  </si>
  <si>
    <t>SEFL19*</t>
  </si>
  <si>
    <t>Broward County</t>
  </si>
  <si>
    <t>T328</t>
  </si>
  <si>
    <t>BC1</t>
  </si>
  <si>
    <t>FTL4</t>
  </si>
  <si>
    <t xml:space="preserve">location </t>
  </si>
  <si>
    <t>date</t>
  </si>
  <si>
    <t>site</t>
  </si>
  <si>
    <t>coral.observed</t>
  </si>
  <si>
    <t>species.richness</t>
  </si>
  <si>
    <t>tld.infections</t>
  </si>
  <si>
    <t>other.infections</t>
  </si>
  <si>
    <t>prevalence</t>
  </si>
  <si>
    <t>Row Labels</t>
  </si>
  <si>
    <t>Grand Total</t>
  </si>
  <si>
    <t>2017</t>
  </si>
  <si>
    <t>Qtr4</t>
  </si>
  <si>
    <t>Nov</t>
  </si>
  <si>
    <t>Dec</t>
  </si>
  <si>
    <t>2018</t>
  </si>
  <si>
    <t>Qtr1</t>
  </si>
  <si>
    <t>Jan</t>
  </si>
  <si>
    <t>Qtr2</t>
  </si>
  <si>
    <t>Apr</t>
  </si>
  <si>
    <t>May</t>
  </si>
  <si>
    <t>Jun</t>
  </si>
  <si>
    <t>Qtr3</t>
  </si>
  <si>
    <t>Aug</t>
  </si>
  <si>
    <t>2019</t>
  </si>
  <si>
    <t>Feb</t>
  </si>
  <si>
    <t>Mar</t>
  </si>
  <si>
    <t>Column Labels</t>
  </si>
  <si>
    <t>2017 Total</t>
  </si>
  <si>
    <t>2018 Total</t>
  </si>
  <si>
    <t>2019 Total</t>
  </si>
  <si>
    <t>Qtr4 Total</t>
  </si>
  <si>
    <t>Qtr1 Total</t>
  </si>
  <si>
    <t>Qtr2 Total</t>
  </si>
  <si>
    <t>Qtr3 Total</t>
  </si>
  <si>
    <t>Nov.17</t>
  </si>
  <si>
    <t>Dec.17</t>
  </si>
  <si>
    <t>Jan.18</t>
  </si>
  <si>
    <t>Apr.18</t>
  </si>
  <si>
    <t>May.18</t>
  </si>
  <si>
    <t>Jun.18</t>
  </si>
  <si>
    <t>Aug.18</t>
  </si>
  <si>
    <t>Nov.18</t>
  </si>
  <si>
    <t>Dec.18</t>
  </si>
  <si>
    <t>Feb.19</t>
  </si>
  <si>
    <t>Mar.19</t>
  </si>
  <si>
    <t>Apr.19</t>
  </si>
  <si>
    <t>May.19</t>
  </si>
  <si>
    <t>Jun.19</t>
  </si>
  <si>
    <t>Average of prevalence</t>
  </si>
  <si>
    <t xml:space="preserve">Broward </t>
  </si>
  <si>
    <t>county</t>
  </si>
  <si>
    <t>Martin county</t>
  </si>
  <si>
    <t>Palm Beach county</t>
  </si>
  <si>
    <t>Prevalence</t>
  </si>
  <si>
    <t>corals.observed</t>
  </si>
  <si>
    <t>tld.observed</t>
  </si>
  <si>
    <t>Nov. 17</t>
  </si>
  <si>
    <t xml:space="preserve">Location </t>
  </si>
  <si>
    <t>Date</t>
  </si>
  <si>
    <t>Site</t>
  </si>
  <si>
    <t>Number of Corals Observed</t>
  </si>
  <si>
    <t>Species Richness</t>
  </si>
  <si>
    <t>Number of SCTLD Infections</t>
  </si>
  <si>
    <t>Number of Other Infections /Paling and Bleaching</t>
  </si>
  <si>
    <t>SFL08</t>
  </si>
  <si>
    <t xml:space="preserve">std error </t>
  </si>
  <si>
    <t>stdev and mean</t>
  </si>
  <si>
    <t>stdev</t>
  </si>
  <si>
    <t>mean</t>
  </si>
  <si>
    <t>stderror</t>
  </si>
  <si>
    <t>Mar.18</t>
  </si>
  <si>
    <t>Diver Name</t>
  </si>
  <si>
    <t>Site Code</t>
  </si>
  <si>
    <t>Time Start</t>
  </si>
  <si>
    <t>Time End</t>
  </si>
  <si>
    <t>Depth</t>
  </si>
  <si>
    <r>
      <t>Est. Survey Area (m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</si>
  <si>
    <t>Species Code</t>
  </si>
  <si>
    <t>UK</t>
  </si>
  <si>
    <t>DS</t>
  </si>
  <si>
    <t>BB</t>
  </si>
  <si>
    <t>RB</t>
  </si>
  <si>
    <t>YB</t>
  </si>
  <si>
    <t>TLD</t>
  </si>
  <si>
    <t>WP</t>
  </si>
  <si>
    <t>WS</t>
  </si>
  <si>
    <t>P</t>
  </si>
  <si>
    <t>PB</t>
  </si>
  <si>
    <t>BL</t>
  </si>
  <si>
    <t xml:space="preserve">Total Tally of colonies &gt; 10cm with "disease" </t>
  </si>
  <si>
    <t>Tally of Colonies&gt;10cm without disease</t>
  </si>
  <si>
    <t xml:space="preserve">SITE NOTES: </t>
  </si>
  <si>
    <t>Joshua Voss</t>
  </si>
  <si>
    <t>SEFL01</t>
  </si>
  <si>
    <t>14:40</t>
  </si>
  <si>
    <t>15:12</t>
  </si>
  <si>
    <t>MCAV</t>
  </si>
  <si>
    <t>Dead 2</t>
  </si>
  <si>
    <t>PCLI</t>
  </si>
  <si>
    <t>Dead 26</t>
  </si>
  <si>
    <t>ISIN</t>
  </si>
  <si>
    <t>PAST</t>
  </si>
  <si>
    <t>SEFL02</t>
  </si>
  <si>
    <t>13:29</t>
  </si>
  <si>
    <t>14:05</t>
  </si>
  <si>
    <t>SBOU</t>
  </si>
  <si>
    <t>Dead 1</t>
  </si>
  <si>
    <t>WB colony = Voss Mcav5; colony with lesion = Voss Mcav4</t>
  </si>
  <si>
    <t>12:35</t>
  </si>
  <si>
    <t>13:07</t>
  </si>
  <si>
    <t>SINT</t>
  </si>
  <si>
    <t>Multiple bleached SRAD 13, all &lt;10cm; 1 bleached SSID &lt;10 cm</t>
  </si>
  <si>
    <t>Ryan Eckert</t>
  </si>
  <si>
    <t>11:10</t>
  </si>
  <si>
    <t>11:30</t>
  </si>
  <si>
    <t>UAGA</t>
  </si>
  <si>
    <t>MDEC</t>
  </si>
  <si>
    <t>SSID</t>
  </si>
  <si>
    <t>CNAT</t>
  </si>
  <si>
    <t>PSTRI</t>
  </si>
  <si>
    <t>ALAM</t>
  </si>
  <si>
    <t>OFAV</t>
  </si>
  <si>
    <t>Paling on 25% of colony</t>
  </si>
  <si>
    <t>12:08</t>
  </si>
  <si>
    <t>12:29</t>
  </si>
  <si>
    <t>MCAV w/ affected margins/ dead polyps, no sloughing tissue, no other apparent disease, only old mortality on several mcav.</t>
  </si>
  <si>
    <t>13:12</t>
  </si>
  <si>
    <t>13:32</t>
  </si>
  <si>
    <t>MCAV diseased, dead margin, no sloughing tissue</t>
  </si>
  <si>
    <t>PSTR</t>
  </si>
  <si>
    <t>10:01</t>
  </si>
  <si>
    <t>10:21</t>
  </si>
  <si>
    <t>MLAM</t>
  </si>
  <si>
    <t>10:48</t>
  </si>
  <si>
    <t>11:05</t>
  </si>
  <si>
    <t>DSTO</t>
  </si>
  <si>
    <t>1 dead with turf developing</t>
  </si>
  <si>
    <t>11:24</t>
  </si>
  <si>
    <t>11:43</t>
  </si>
  <si>
    <t>SRAD</t>
  </si>
  <si>
    <t>2 paling</t>
  </si>
  <si>
    <t>1 dead</t>
  </si>
  <si>
    <t>11:59</t>
  </si>
  <si>
    <t>12:19</t>
  </si>
  <si>
    <t>Site near CREMP station with temp logger</t>
  </si>
  <si>
    <t>Many dead, unidentified colonies &gt; 40</t>
  </si>
  <si>
    <t>MFOR</t>
  </si>
  <si>
    <t>EFAST</t>
  </si>
  <si>
    <t>12:56</t>
  </si>
  <si>
    <t>13:16</t>
  </si>
  <si>
    <t>2 MCAV recruits</t>
  </si>
  <si>
    <t>1 CNAT recruit</t>
  </si>
  <si>
    <t>09:41</t>
  </si>
  <si>
    <t>MMEA</t>
  </si>
  <si>
    <t>DLAB</t>
  </si>
  <si>
    <t>MFER</t>
  </si>
  <si>
    <t>SCOL</t>
  </si>
  <si>
    <t>10:39</t>
  </si>
  <si>
    <t>11:00</t>
  </si>
  <si>
    <t>Dead margin, no active sloughing</t>
  </si>
  <si>
    <t>FFRA</t>
  </si>
  <si>
    <t>11:50</t>
  </si>
  <si>
    <t>HCUC</t>
  </si>
  <si>
    <t>MPHA</t>
  </si>
  <si>
    <t>13:08</t>
  </si>
  <si>
    <t>13:21</t>
  </si>
  <si>
    <t>WB or tissue sloughing</t>
  </si>
  <si>
    <t>Michael Studivan</t>
  </si>
  <si>
    <t>8:32</t>
  </si>
  <si>
    <t>8:52</t>
  </si>
  <si>
    <t>9:22</t>
  </si>
  <si>
    <t>9:42</t>
  </si>
  <si>
    <t>MAUR</t>
  </si>
  <si>
    <t>TMTC</t>
  </si>
  <si>
    <t>formerly known as M. mirabilis</t>
  </si>
  <si>
    <t>MALC</t>
  </si>
  <si>
    <t>10:13</t>
  </si>
  <si>
    <t>10:33</t>
  </si>
  <si>
    <t>MALI</t>
  </si>
  <si>
    <t>EFAS</t>
  </si>
  <si>
    <t>11:09</t>
  </si>
  <si>
    <t>11:29</t>
  </si>
  <si>
    <t>1 paling</t>
  </si>
  <si>
    <t>12:03</t>
  </si>
  <si>
    <t>12:23</t>
  </si>
  <si>
    <t>12:52</t>
  </si>
  <si>
    <t>1:12</t>
  </si>
  <si>
    <t>3 recruits</t>
  </si>
  <si>
    <t>AAGA</t>
  </si>
  <si>
    <t xml:space="preserve"> OFAV</t>
  </si>
  <si>
    <t>Alexis Sturm</t>
  </si>
  <si>
    <t>Old Fishing Line</t>
  </si>
  <si>
    <t>Ian Combs</t>
  </si>
  <si>
    <t>MDAN</t>
  </si>
  <si>
    <t>Jeff Beal</t>
  </si>
  <si>
    <t>This site was 200ft north of SEFL 19</t>
  </si>
  <si>
    <t>MFORM</t>
  </si>
  <si>
    <t>OANN</t>
  </si>
  <si>
    <t>AGGA</t>
  </si>
  <si>
    <t>21 Dead</t>
  </si>
  <si>
    <t>ODIF</t>
  </si>
  <si>
    <t>4 Dead</t>
  </si>
  <si>
    <t>15 Dead Colonies</t>
  </si>
  <si>
    <t>5 Dead Colonies</t>
  </si>
  <si>
    <t>SCUB</t>
  </si>
  <si>
    <t>4 Dead Colonies</t>
  </si>
  <si>
    <t>MYCE</t>
  </si>
  <si>
    <t>5 cup corals</t>
  </si>
  <si>
    <t>MANG</t>
  </si>
  <si>
    <t>ACER</t>
  </si>
  <si>
    <t>PPOR</t>
  </si>
  <si>
    <t>Lots of SSID, SRAD, SINT recruits &lt;10cm</t>
  </si>
  <si>
    <t>SLR South</t>
  </si>
  <si>
    <t>OVAR</t>
  </si>
  <si>
    <t>SLR Central</t>
  </si>
  <si>
    <t>AFRA</t>
  </si>
  <si>
    <t>PSTO</t>
  </si>
  <si>
    <t>Tag #350</t>
  </si>
  <si>
    <t>POR spp.</t>
  </si>
  <si>
    <t>Disease was questionable, no photo taken</t>
  </si>
  <si>
    <t>PLAB</t>
  </si>
  <si>
    <t xml:space="preserve">Sum of Total Tally of colonies &gt; 10cm with "disease" </t>
  </si>
  <si>
    <t>Sum of Tally of Colonies&gt;10cm without disease</t>
  </si>
  <si>
    <t>Total Colonies</t>
  </si>
  <si>
    <t>Martin</t>
  </si>
  <si>
    <t>Broward</t>
  </si>
  <si>
    <t>Palm Beach</t>
  </si>
  <si>
    <t>Total Observed</t>
  </si>
  <si>
    <t>Sum of Total Observed</t>
  </si>
  <si>
    <t>Sum of TLD</t>
  </si>
  <si>
    <t>Sum of Prev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</si>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</sst>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wrapText="1"/>
    </xf>
    <xf numFmtId="17" fontId="0" fillId="0" borderId="0" xfId="0" applyNumberFormat="1" applyAlignment="1">
      <alignment wrapText="1"/>
    </xf>
    <xf numFmtId="0" fontId="0" fillId="0" borderId="0" xfId="0" applyFont="1"/>
    <xf numFmtId="16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14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vertical="center" wrapText="1"/>
    </xf>
    <xf numFmtId="14" fontId="0" fillId="0" borderId="1" xfId="0" applyNumberFormat="1" applyBorder="1"/>
    <xf numFmtId="20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icombs2017/Downloads/SEFL_Irma_SurveyDat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ect"/>
      <sheetName val="Roving Disease"/>
      <sheetName val="Roving condition"/>
      <sheetName val="LatLongs and Codes"/>
    </sheetNames>
    <sheetDataSet>
      <sheetData sheetId="0"/>
      <sheetData sheetId="1"/>
      <sheetData sheetId="2"/>
      <sheetData sheetId="3">
        <row r="1">
          <cell r="A1" t="str">
            <v>YEAR</v>
          </cell>
        </row>
        <row r="2">
          <cell r="D2" t="str">
            <v>Am. Shoal Lighthouse</v>
          </cell>
        </row>
        <row r="3">
          <cell r="D3" t="str">
            <v>IRMA_4</v>
          </cell>
        </row>
        <row r="4">
          <cell r="D4" t="str">
            <v>IRMA_16</v>
          </cell>
        </row>
        <row r="5">
          <cell r="D5" t="str">
            <v>IRMA_23</v>
          </cell>
        </row>
        <row r="6">
          <cell r="D6" t="str">
            <v>IRMA_24</v>
          </cell>
        </row>
        <row r="7">
          <cell r="D7" t="str">
            <v>IRMA_25</v>
          </cell>
        </row>
        <row r="8">
          <cell r="D8" t="str">
            <v>IRMA_31</v>
          </cell>
        </row>
        <row r="9">
          <cell r="D9" t="str">
            <v>IRMA_32</v>
          </cell>
        </row>
        <row r="10">
          <cell r="D10" t="str">
            <v>IRMA_35</v>
          </cell>
        </row>
        <row r="11">
          <cell r="D11" t="str">
            <v>IRMA_36</v>
          </cell>
        </row>
        <row r="12">
          <cell r="D12" t="str">
            <v>IRMA_38</v>
          </cell>
        </row>
        <row r="13">
          <cell r="D13" t="str">
            <v>IRMA_43</v>
          </cell>
        </row>
        <row r="14">
          <cell r="D14" t="str">
            <v>IRMA_44</v>
          </cell>
        </row>
        <row r="15">
          <cell r="D15" t="str">
            <v>IRMA_45</v>
          </cell>
        </row>
        <row r="16">
          <cell r="D16" t="str">
            <v>IRMA_46</v>
          </cell>
        </row>
        <row r="17">
          <cell r="D17" t="str">
            <v>IRMA_47</v>
          </cell>
        </row>
        <row r="18">
          <cell r="D18" t="str">
            <v>IRMA_50</v>
          </cell>
        </row>
        <row r="19">
          <cell r="D19" t="str">
            <v>IRMA_51</v>
          </cell>
        </row>
        <row r="20">
          <cell r="D20" t="str">
            <v>IRMA_52</v>
          </cell>
        </row>
        <row r="21">
          <cell r="D21" t="str">
            <v>IRMA_53</v>
          </cell>
        </row>
        <row r="22">
          <cell r="D22" t="str">
            <v>IRMA_56</v>
          </cell>
        </row>
        <row r="23">
          <cell r="D23" t="str">
            <v>IRMA_57</v>
          </cell>
        </row>
        <row r="24">
          <cell r="D24" t="str">
            <v>IRMA_58</v>
          </cell>
        </row>
        <row r="25">
          <cell r="D25" t="str">
            <v>IRMA_61</v>
          </cell>
        </row>
        <row r="26">
          <cell r="D26" t="str">
            <v>IRMA_63</v>
          </cell>
        </row>
        <row r="27">
          <cell r="D27" t="str">
            <v>IRMA_64</v>
          </cell>
        </row>
        <row r="28">
          <cell r="D28" t="str">
            <v>IRMA_65</v>
          </cell>
        </row>
        <row r="29">
          <cell r="D29" t="str">
            <v>IRMA_67</v>
          </cell>
        </row>
        <row r="30">
          <cell r="D30" t="str">
            <v>IRMA_68</v>
          </cell>
        </row>
        <row r="31">
          <cell r="D31" t="str">
            <v>IRMA_69</v>
          </cell>
        </row>
        <row r="32">
          <cell r="D32" t="str">
            <v>IRMA_70</v>
          </cell>
        </row>
        <row r="33">
          <cell r="D33" t="str">
            <v>IRMA_71</v>
          </cell>
        </row>
        <row r="34">
          <cell r="D34" t="str">
            <v>IRMA_73</v>
          </cell>
        </row>
        <row r="35">
          <cell r="D35" t="str">
            <v>IRMA_74</v>
          </cell>
        </row>
        <row r="36">
          <cell r="D36" t="str">
            <v>IRMA_75</v>
          </cell>
        </row>
        <row r="37">
          <cell r="D37" t="str">
            <v>IRMA_81</v>
          </cell>
        </row>
        <row r="38">
          <cell r="D38" t="str">
            <v>IRMA_86</v>
          </cell>
        </row>
        <row r="39">
          <cell r="D39" t="str">
            <v>IRMA_87</v>
          </cell>
        </row>
        <row r="40">
          <cell r="D40" t="str">
            <v>IRMA_88</v>
          </cell>
        </row>
        <row r="41">
          <cell r="D41" t="str">
            <v>IRMA_89</v>
          </cell>
        </row>
        <row r="42">
          <cell r="D42" t="str">
            <v>IRMA_91</v>
          </cell>
        </row>
        <row r="43">
          <cell r="D43" t="str">
            <v>IRMA_92</v>
          </cell>
        </row>
        <row r="44">
          <cell r="D44" t="str">
            <v>IRMA_93</v>
          </cell>
        </row>
        <row r="45">
          <cell r="D45" t="str">
            <v>IRMA_94</v>
          </cell>
        </row>
        <row r="46">
          <cell r="D46" t="str">
            <v>IRMA_95</v>
          </cell>
        </row>
        <row r="47">
          <cell r="D47" t="str">
            <v>IRMA_96</v>
          </cell>
        </row>
        <row r="48">
          <cell r="D48" t="str">
            <v>IRMA_97</v>
          </cell>
        </row>
        <row r="49">
          <cell r="D49" t="str">
            <v>IRMA_99</v>
          </cell>
        </row>
        <row r="50">
          <cell r="D50" t="str">
            <v>IRMA_102</v>
          </cell>
        </row>
        <row r="51">
          <cell r="D51" t="str">
            <v>IRMA_103</v>
          </cell>
        </row>
        <row r="52">
          <cell r="D52" t="str">
            <v>IRMA_104</v>
          </cell>
        </row>
        <row r="53">
          <cell r="D53" t="str">
            <v>IRMA_105</v>
          </cell>
        </row>
        <row r="54">
          <cell r="D54" t="str">
            <v>IRMA_106</v>
          </cell>
        </row>
        <row r="55">
          <cell r="D55" t="str">
            <v>IRMA_108</v>
          </cell>
        </row>
        <row r="56">
          <cell r="D56" t="str">
            <v>IRMA_109</v>
          </cell>
        </row>
        <row r="57">
          <cell r="D57" t="str">
            <v>IRMA_115</v>
          </cell>
        </row>
        <row r="58">
          <cell r="D58" t="str">
            <v>IRMA_119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Combs" refreshedDate="43657.660101157409" createdVersion="6" refreshedVersion="6" minRefreshableVersion="3" recordCount="76" xr:uid="{46D10211-94A4-834B-A0CC-1BC9CEB86C7D}">
  <cacheSource type="worksheet">
    <worksheetSource ref="A1:H77" sheet="survey.effort"/>
  </cacheSource>
  <cacheFields count="10">
    <cacheField name="location " numFmtId="0">
      <sharedItems count="3">
        <s v="Martin County"/>
        <s v="Palm Beach County"/>
        <s v="Broward County"/>
      </sharedItems>
    </cacheField>
    <cacheField name="date" numFmtId="14">
      <sharedItems containsSemiMixedTypes="0" containsNonDate="0" containsDate="1" containsString="0" minDate="2017-11-09T00:00:00" maxDate="2019-06-13T00:00:00" count="24">
        <d v="2017-11-09T00:00:00"/>
        <d v="2019-03-01T00:00:00"/>
        <d v="2019-04-25T00:00:00"/>
        <d v="2019-06-04T00:00:00"/>
        <d v="2017-12-07T00:00:00"/>
        <d v="2017-12-08T00:00:00"/>
        <d v="2017-12-12T00:00:00"/>
        <d v="2018-01-10T00:00:00"/>
        <d v="2018-04-19T00:00:00"/>
        <d v="2018-05-11T00:00:00"/>
        <d v="2018-05-30T00:00:00"/>
        <d v="2018-06-01T00:00:00"/>
        <d v="2018-08-22T00:00:00"/>
        <d v="2018-12-18T00:00:00"/>
        <d v="2019-02-05T00:00:00"/>
        <d v="2019-03-11T00:00:00"/>
        <d v="2019-03-12T00:00:00"/>
        <d v="2019-05-14T00:00:00"/>
        <d v="2019-05-15T00:00:00"/>
        <d v="2019-06-12T00:00:00"/>
        <d v="2018-11-08T00:00:00"/>
        <d v="2018-12-17T00:00:00"/>
        <d v="2019-03-04T00:00:00"/>
        <d v="2019-05-07T00:00:00"/>
      </sharedItems>
      <fieldGroup par="9" base="1">
        <rangePr groupBy="months" startDate="2017-11-09T00:00:00" endDate="2019-06-13T00:00:00"/>
        <groupItems count="14">
          <s v="&lt;11/9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3/19"/>
        </groupItems>
      </fieldGroup>
    </cacheField>
    <cacheField name="site" numFmtId="0">
      <sharedItems count="27">
        <s v="SLR Central (SEFL01)"/>
        <s v="SLR South (SEFL02)"/>
        <s v="SEFL03"/>
        <s v="SLR Ledge"/>
        <s v="SLR North"/>
        <s v="SEFL08"/>
        <s v="SEFL09"/>
        <s v="SEFL10"/>
        <s v="SEFL11"/>
        <s v="SEFL12"/>
        <s v="SEFL04"/>
        <s v="SEFL05"/>
        <s v="SEFL06"/>
        <s v="SEFL13"/>
        <s v="SEFL14"/>
        <s v="SEFL15"/>
        <s v="SEFL17"/>
        <s v="SEFL16"/>
        <s v="SEFL18"/>
        <s v="SEFL19"/>
        <s v="SEFL20"/>
        <s v="SEFL21"/>
        <s v="SEFL22"/>
        <s v="SEFL19*"/>
        <s v="T328"/>
        <s v="BC1"/>
        <s v="FTL4"/>
      </sharedItems>
    </cacheField>
    <cacheField name="coral.observed" numFmtId="0">
      <sharedItems containsSemiMixedTypes="0" containsString="0" containsNumber="1" containsInteger="1" minValue="2" maxValue="408"/>
    </cacheField>
    <cacheField name="species.richness" numFmtId="0">
      <sharedItems containsSemiMixedTypes="0" containsString="0" containsNumber="1" containsInteger="1" minValue="1" maxValue="18"/>
    </cacheField>
    <cacheField name="tld.infections" numFmtId="0">
      <sharedItems containsSemiMixedTypes="0" containsString="0" containsNumber="1" containsInteger="1" minValue="0" maxValue="26"/>
    </cacheField>
    <cacheField name="other.infections" numFmtId="0">
      <sharedItems containsSemiMixedTypes="0" containsString="0" containsNumber="1" containsInteger="1" minValue="0" maxValue="14"/>
    </cacheField>
    <cacheField name="prevalence" numFmtId="0">
      <sharedItems containsSemiMixedTypes="0" containsString="0" containsNumber="1" minValue="0" maxValue="0.42857142857142855" count="37">
        <n v="0.22916666666666666"/>
        <n v="0.3"/>
        <n v="0.1"/>
        <n v="0"/>
        <n v="0.42857142857142855"/>
        <n v="0.14285714285714285"/>
        <n v="0.4"/>
        <n v="1.6129032258064516E-2"/>
        <n v="6.25E-2"/>
        <n v="2.2727272727272728E-2"/>
        <n v="7.6923076923076927E-3"/>
        <n v="4.7619047619047616E-2"/>
        <n v="2.9411764705882353E-2"/>
        <n v="6.3829787234042548E-2"/>
        <n v="1.2987012987012988E-2"/>
        <n v="1.5625E-2"/>
        <n v="2.0408163265306121E-2"/>
        <n v="1.1299435028248588E-2"/>
        <n v="2.1276595744680851E-2"/>
        <n v="3.4482758620689655E-2"/>
        <n v="3.0042918454935622E-2"/>
        <n v="6.0606060606060608E-2"/>
        <n v="7.6923076923076927E-2"/>
        <n v="0.10714285714285714"/>
        <n v="3.6363636363636362E-2"/>
        <n v="5.4644808743169399E-3"/>
        <n v="1.8518518518518517E-2"/>
        <n v="0.22368421052631579"/>
        <n v="0.11016949152542373"/>
        <n v="3.3333333333333333E-2"/>
        <n v="8.943089430894309E-2"/>
        <n v="7.301587301587302E-2"/>
        <n v="0.10112359550561797"/>
        <n v="0.21568627450980393"/>
        <n v="3.896103896103896E-2"/>
        <n v="0.11458333333333333"/>
        <n v="5.5118110236220472E-2"/>
      </sharedItems>
    </cacheField>
    <cacheField name="Quarters" numFmtId="0" databaseField="0">
      <fieldGroup base="1">
        <rangePr groupBy="quarters" startDate="2017-11-09T00:00:00" endDate="2019-06-13T00:00:00"/>
        <groupItems count="6">
          <s v="&lt;11/9/17"/>
          <s v="Qtr1"/>
          <s v="Qtr2"/>
          <s v="Qtr3"/>
          <s v="Qtr4"/>
          <s v="&gt;6/13/19"/>
        </groupItems>
      </fieldGroup>
    </cacheField>
    <cacheField name="Years" numFmtId="0" databaseField="0">
      <fieldGroup base="1">
        <rangePr groupBy="years" startDate="2017-11-09T00:00:00" endDate="2019-06-13T00:00:00"/>
        <groupItems count="5">
          <s v="&lt;11/9/17"/>
          <s v="2017"/>
          <s v="2018"/>
          <s v="2019"/>
          <s v="&gt;6/13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Combs" refreshedDate="43733.564435300927" createdVersion="6" refreshedVersion="6" minRefreshableVersion="3" recordCount="411" xr:uid="{2F90126F-C052-034F-AF64-8034399FF0F3}">
  <cacheSource type="worksheet">
    <worksheetSource ref="A1:F412" sheet="Sheet5"/>
  </cacheSource>
  <cacheFields count="8">
    <cacheField name="Date" numFmtId="14">
      <sharedItems containsSemiMixedTypes="0" containsNonDate="0" containsDate="1" containsString="0" minDate="2017-11-09T00:00:00" maxDate="2019-06-13T00:00:00" count="22">
        <d v="2017-11-09T00:00:00"/>
        <d v="2017-12-08T00:00:00"/>
        <d v="2017-12-07T00:00:00"/>
        <d v="2018-04-19T00:00:00"/>
        <d v="2018-05-30T00:00:00"/>
        <d v="2018-06-01T00:00:00"/>
        <d v="2018-08-22T00:00:00"/>
        <d v="2018-08-31T00:00:00"/>
        <d v="2018-11-08T00:00:00"/>
        <d v="2018-12-17T00:00:00"/>
        <d v="2018-12-18T00:00:00"/>
        <d v="2019-02-05T00:00:00"/>
        <d v="2019-03-01T00:00:00"/>
        <d v="2019-03-04T00:00:00"/>
        <d v="2019-03-11T00:00:00"/>
        <d v="2019-03-12T00:00:00"/>
        <d v="2019-04-25T00:00:00"/>
        <d v="2019-05-07T00:00:00"/>
        <d v="2019-05-14T00:00:00"/>
        <d v="2019-05-15T00:00:00"/>
        <d v="2019-06-04T00:00:00"/>
        <d v="2019-06-12T00:00:00"/>
      </sharedItems>
      <fieldGroup par="7" base="0">
        <rangePr groupBy="months" startDate="2017-11-09T00:00:00" endDate="2019-06-13T00:00:00"/>
        <groupItems count="14">
          <s v="&lt;11/9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3/19"/>
        </groupItems>
      </fieldGroup>
    </cacheField>
    <cacheField name="Site Code" numFmtId="0">
      <sharedItems count="16">
        <s v="SEFL01"/>
        <s v="SEFL02"/>
        <s v="SEFL03"/>
        <s v="SEFL04"/>
        <s v="SEFL05"/>
        <s v="SEFL06"/>
        <s v="SEFL08"/>
        <s v="SEFL11"/>
        <s v="SEFL12"/>
        <s v="FTL4"/>
        <s v="BC1"/>
        <s v="T328"/>
        <s v="SLR South"/>
        <s v="SLR Ledge"/>
        <s v="SLR Central"/>
        <s v="SLR North"/>
      </sharedItems>
    </cacheField>
    <cacheField name="Species Code" numFmtId="0">
      <sharedItems count="42">
        <s v="MCAV"/>
        <s v="PCLI"/>
        <s v="ISIN"/>
        <s v="PAST"/>
        <s v="SBOU"/>
        <s v="SINT"/>
        <s v="UAGA"/>
        <s v="MDEC"/>
        <s v="SSID"/>
        <s v="CNAT"/>
        <s v="PSTRI"/>
        <s v="ALAM"/>
        <s v="OFAV"/>
        <s v="PSTR"/>
        <s v="MLAM"/>
        <s v="SRAD"/>
        <s v="MFOR"/>
        <s v="EFAST"/>
        <s v="DSTO"/>
        <s v="AAGA"/>
        <s v="MMEA"/>
        <s v="OANN"/>
        <s v="AGGA"/>
        <s v="HCUC"/>
        <s v="ODIF"/>
        <s v="SCUB"/>
        <s v="MYCE"/>
        <s v="MANG"/>
        <s v="MAUR"/>
        <s v="ACER"/>
        <s v="PPOR"/>
        <s v="MALC"/>
        <s v="DLAB"/>
        <s v="EFAS"/>
        <s v="MFER"/>
        <s v="FFRA"/>
        <s v="OVAR"/>
        <s v="AFRA"/>
        <s v="MALI"/>
        <s v="PSTO"/>
        <s v="POR spp."/>
        <s v="PLAB"/>
      </sharedItems>
    </cacheField>
    <cacheField name="TLD" numFmtId="0">
      <sharedItems containsString="0" containsBlank="1" containsNumber="1" containsInteger="1" minValue="1" maxValue="25" count="12">
        <n v="2"/>
        <n v="9"/>
        <m/>
        <n v="1"/>
        <n v="8"/>
        <n v="25"/>
        <n v="15"/>
        <n v="10"/>
        <n v="23"/>
        <n v="3"/>
        <n v="4"/>
        <n v="5"/>
      </sharedItems>
    </cacheField>
    <cacheField name="Total Tally of colonies &gt; 10cm with &quot;disease&quot; " numFmtId="0">
      <sharedItems containsString="0" containsBlank="1" containsNumber="1" containsInteger="1" minValue="1" maxValue="25" count="15">
        <n v="4"/>
        <n v="9"/>
        <m/>
        <n v="14"/>
        <n v="2"/>
        <n v="1"/>
        <n v="8"/>
        <n v="25"/>
        <n v="15"/>
        <n v="10"/>
        <n v="23"/>
        <n v="3"/>
        <n v="5"/>
        <n v="6"/>
        <n v="11"/>
      </sharedItems>
    </cacheField>
    <cacheField name="Tally of Colonies&gt;10cm without disease" numFmtId="0">
      <sharedItems containsString="0" containsBlank="1" containsNumber="1" containsInteger="1" minValue="0" maxValue="207" count="61">
        <n v="2"/>
        <n v="5"/>
        <n v="1"/>
        <n v="13"/>
        <n v="4"/>
        <m/>
        <n v="3"/>
        <n v="20"/>
        <n v="11"/>
        <n v="8"/>
        <n v="22"/>
        <n v="87"/>
        <n v="29"/>
        <n v="9"/>
        <n v="19"/>
        <n v="7"/>
        <n v="6"/>
        <n v="34"/>
        <n v="15"/>
        <n v="24"/>
        <n v="36"/>
        <n v="69"/>
        <n v="10"/>
        <n v="18"/>
        <n v="68"/>
        <n v="49"/>
        <n v="44"/>
        <n v="23"/>
        <n v="35"/>
        <n v="47"/>
        <n v="180"/>
        <n v="0"/>
        <n v="45"/>
        <n v="70"/>
        <n v="192"/>
        <n v="33"/>
        <n v="60"/>
        <n v="109"/>
        <n v="16"/>
        <n v="123"/>
        <n v="58"/>
        <n v="48"/>
        <n v="32"/>
        <n v="14"/>
        <n v="28"/>
        <n v="207"/>
        <n v="100"/>
        <n v="63"/>
        <n v="12"/>
        <n v="31"/>
        <n v="76"/>
        <n v="38"/>
        <n v="17"/>
        <n v="42"/>
        <n v="98"/>
        <n v="141"/>
        <n v="27"/>
        <n v="56"/>
        <n v="66"/>
        <n v="40"/>
        <n v="39"/>
      </sharedItems>
    </cacheField>
    <cacheField name="Quarters" numFmtId="0" databaseField="0">
      <fieldGroup base="0">
        <rangePr groupBy="quarters" startDate="2017-11-09T00:00:00" endDate="2019-06-13T00:00:00"/>
        <groupItems count="6">
          <s v="&lt;11/9/17"/>
          <s v="Qtr1"/>
          <s v="Qtr2"/>
          <s v="Qtr3"/>
          <s v="Qtr4"/>
          <s v="&gt;6/13/19"/>
        </groupItems>
      </fieldGroup>
    </cacheField>
    <cacheField name="Years" numFmtId="0" databaseField="0">
      <fieldGroup base="0">
        <rangePr groupBy="years" startDate="2017-11-09T00:00:00" endDate="2019-06-13T00:00:00"/>
        <groupItems count="5">
          <s v="&lt;11/9/17"/>
          <s v="2017"/>
          <s v="2018"/>
          <s v="2019"/>
          <s v="&gt;6/13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Combs" refreshedDate="43742.020231134258" createdVersion="6" refreshedVersion="6" minRefreshableVersion="3" recordCount="407" xr:uid="{CEA56455-EBB6-9F42-A955-8DAA42F85F66}">
  <cacheSource type="worksheet">
    <worksheetSource ref="A1:H408" sheet="Species Prevalence"/>
  </cacheSource>
  <cacheFields count="9">
    <cacheField name="Date" numFmtId="14">
      <sharedItems containsSemiMixedTypes="0" containsNonDate="0" containsDate="1" containsString="0" minDate="2017-11-09T00:00:00" maxDate="2019-06-13T00:00:00"/>
    </cacheField>
    <cacheField name="Site Code" numFmtId="0">
      <sharedItems/>
    </cacheField>
    <cacheField name="Depth" numFmtId="0">
      <sharedItems containsString="0" containsBlank="1" containsNumber="1" containsInteger="1" minValue="15" maxValue="78"/>
    </cacheField>
    <cacheField name="Species Code" numFmtId="0">
      <sharedItems count="42">
        <s v="MCAV"/>
        <s v="PCLI"/>
        <s v="ISIN"/>
        <s v="PAST"/>
        <s v="SINT"/>
        <s v="UAGA"/>
        <s v="MDEC"/>
        <s v="SSID"/>
        <s v="CNAT"/>
        <s v="PSTRI"/>
        <s v="ALAM"/>
        <s v="OFAV"/>
        <s v="SBOU"/>
        <s v="PSTR"/>
        <s v="MLAM"/>
        <s v="SRAD"/>
        <s v="MFOR"/>
        <s v="EFAST"/>
        <s v="DSTO"/>
        <s v="AAGA"/>
        <s v="MMEA"/>
        <s v="OANN"/>
        <s v="AGGA"/>
        <s v="HCUC"/>
        <s v="ODIF"/>
        <s v="SCUB"/>
        <s v="MYCE"/>
        <s v="MANG"/>
        <s v="MAUR"/>
        <s v="ACER"/>
        <s v="PPOR"/>
        <s v="MALC"/>
        <s v="DLAB"/>
        <s v="EFAS"/>
        <s v="MFER"/>
        <s v="FFRA"/>
        <s v="OVAR"/>
        <s v="AFRA"/>
        <s v="PSTO"/>
        <s v="POR spp."/>
        <s v="MALI"/>
        <s v="PLAB"/>
      </sharedItems>
    </cacheField>
    <cacheField name="TLD" numFmtId="0">
      <sharedItems containsString="0" containsBlank="1" containsNumber="1" containsInteger="1" minValue="1" maxValue="25" count="12">
        <n v="2"/>
        <n v="9"/>
        <m/>
        <n v="1"/>
        <n v="8"/>
        <n v="25"/>
        <n v="15"/>
        <n v="10"/>
        <n v="23"/>
        <n v="3"/>
        <n v="4"/>
        <n v="5"/>
      </sharedItems>
    </cacheField>
    <cacheField name="Tally of Colonies&gt;10cm without disease" numFmtId="0">
      <sharedItems containsString="0" containsBlank="1" containsNumber="1" containsInteger="1" minValue="0" maxValue="207"/>
    </cacheField>
    <cacheField name="Total Observed" numFmtId="1">
      <sharedItems containsSemiMixedTypes="0" containsString="0" containsNumber="1" containsInteger="1" minValue="1" maxValue="215" count="59">
        <n v="4"/>
        <n v="14"/>
        <n v="1"/>
        <n v="13"/>
        <n v="6"/>
        <n v="2"/>
        <n v="3"/>
        <n v="20"/>
        <n v="11"/>
        <n v="8"/>
        <n v="22"/>
        <n v="88"/>
        <n v="29"/>
        <n v="9"/>
        <n v="19"/>
        <n v="7"/>
        <n v="35"/>
        <n v="15"/>
        <n v="24"/>
        <n v="36"/>
        <n v="69"/>
        <n v="10"/>
        <n v="18"/>
        <n v="70"/>
        <n v="49"/>
        <n v="44"/>
        <n v="23"/>
        <n v="55"/>
        <n v="5"/>
        <n v="205"/>
        <n v="60"/>
        <n v="80"/>
        <n v="215"/>
        <n v="33"/>
        <n v="109"/>
        <n v="16"/>
        <n v="126"/>
        <n v="51"/>
        <n v="58"/>
        <n v="48"/>
        <n v="32"/>
        <n v="28"/>
        <n v="207"/>
        <n v="74"/>
        <n v="103"/>
        <n v="27"/>
        <n v="63"/>
        <n v="12"/>
        <n v="31"/>
        <n v="76"/>
        <n v="38"/>
        <n v="17"/>
        <n v="42"/>
        <n v="98"/>
        <n v="141"/>
        <n v="56"/>
        <n v="66"/>
        <n v="40"/>
        <n v="39"/>
      </sharedItems>
    </cacheField>
    <cacheField name="prevalence" numFmtId="0">
      <sharedItems containsSemiMixedTypes="0" containsString="0" containsNumber="1" minValue="0" maxValue="1" count="22">
        <n v="0.5"/>
        <n v="0.6428571428571429"/>
        <n v="0"/>
        <n v="0.33333333333333331"/>
        <n v="1.1363636363636364E-2"/>
        <n v="2.8571428571428571E-2"/>
        <n v="9.0909090909090912E-2"/>
        <n v="2.7777777777777776E-2"/>
        <n v="0.14545454545454545"/>
        <n v="0.12195121951219512"/>
        <n v="1"/>
        <n v="0.25"/>
        <n v="0.2"/>
        <n v="0.125"/>
        <n v="0.10697674418604651"/>
        <n v="0.13043478260869565"/>
        <n v="2.3809523809523808E-2"/>
        <n v="7.8431372549019607E-2"/>
        <n v="6.7567567567567571E-2"/>
        <n v="2.9126213592233011E-2"/>
        <n v="0.15384615384615385"/>
        <n v="0.1111111111111111"/>
      </sharedItems>
    </cacheField>
    <cacheField name="Prev" numFmtId="0" formula="TLD/'Total Observ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n v="48"/>
    <n v="4"/>
    <n v="11"/>
    <n v="14"/>
    <x v="0"/>
  </r>
  <r>
    <x v="0"/>
    <x v="0"/>
    <x v="1"/>
    <n v="10"/>
    <n v="3"/>
    <n v="3"/>
    <n v="2"/>
    <x v="1"/>
  </r>
  <r>
    <x v="0"/>
    <x v="0"/>
    <x v="2"/>
    <n v="10"/>
    <n v="3"/>
    <n v="1"/>
    <n v="4"/>
    <x v="2"/>
  </r>
  <r>
    <x v="0"/>
    <x v="1"/>
    <x v="0"/>
    <n v="246"/>
    <n v="4"/>
    <n v="0"/>
    <n v="0"/>
    <x v="3"/>
  </r>
  <r>
    <x v="0"/>
    <x v="1"/>
    <x v="1"/>
    <n v="13"/>
    <n v="4"/>
    <n v="0"/>
    <n v="0"/>
    <x v="3"/>
  </r>
  <r>
    <x v="0"/>
    <x v="1"/>
    <x v="3"/>
    <n v="53"/>
    <n v="6"/>
    <n v="0"/>
    <n v="0"/>
    <x v="3"/>
  </r>
  <r>
    <x v="0"/>
    <x v="2"/>
    <x v="4"/>
    <n v="7"/>
    <n v="1"/>
    <n v="3"/>
    <n v="0"/>
    <x v="4"/>
  </r>
  <r>
    <x v="0"/>
    <x v="2"/>
    <x v="1"/>
    <n v="7"/>
    <n v="2"/>
    <n v="0"/>
    <n v="0"/>
    <x v="3"/>
  </r>
  <r>
    <x v="0"/>
    <x v="2"/>
    <x v="3"/>
    <n v="7"/>
    <n v="3"/>
    <n v="1"/>
    <n v="1"/>
    <x v="5"/>
  </r>
  <r>
    <x v="0"/>
    <x v="3"/>
    <x v="4"/>
    <n v="5"/>
    <n v="2"/>
    <n v="2"/>
    <n v="0"/>
    <x v="6"/>
  </r>
  <r>
    <x v="0"/>
    <x v="3"/>
    <x v="0"/>
    <n v="62"/>
    <n v="3"/>
    <n v="1"/>
    <n v="0"/>
    <x v="7"/>
  </r>
  <r>
    <x v="0"/>
    <x v="3"/>
    <x v="1"/>
    <n v="2"/>
    <n v="2"/>
    <n v="0"/>
    <n v="0"/>
    <x v="3"/>
  </r>
  <r>
    <x v="0"/>
    <x v="3"/>
    <x v="3"/>
    <n v="9"/>
    <n v="4"/>
    <n v="0"/>
    <n v="0"/>
    <x v="3"/>
  </r>
  <r>
    <x v="1"/>
    <x v="4"/>
    <x v="5"/>
    <n v="38"/>
    <n v="6"/>
    <n v="0"/>
    <n v="0"/>
    <x v="3"/>
  </r>
  <r>
    <x v="1"/>
    <x v="4"/>
    <x v="6"/>
    <n v="8"/>
    <n v="4"/>
    <n v="0"/>
    <n v="0"/>
    <x v="3"/>
  </r>
  <r>
    <x v="1"/>
    <x v="4"/>
    <x v="7"/>
    <n v="16"/>
    <n v="9"/>
    <n v="1"/>
    <n v="2"/>
    <x v="8"/>
  </r>
  <r>
    <x v="1"/>
    <x v="4"/>
    <x v="8"/>
    <n v="44"/>
    <n v="8"/>
    <n v="1"/>
    <n v="0"/>
    <x v="9"/>
  </r>
  <r>
    <x v="1"/>
    <x v="4"/>
    <x v="9"/>
    <n v="30"/>
    <n v="6"/>
    <n v="0"/>
    <n v="0"/>
    <x v="3"/>
  </r>
  <r>
    <x v="1"/>
    <x v="5"/>
    <x v="10"/>
    <n v="47"/>
    <n v="11"/>
    <n v="0"/>
    <n v="1"/>
    <x v="3"/>
  </r>
  <r>
    <x v="1"/>
    <x v="5"/>
    <x v="11"/>
    <n v="24"/>
    <n v="2"/>
    <n v="0"/>
    <n v="0"/>
    <x v="3"/>
  </r>
  <r>
    <x v="1"/>
    <x v="5"/>
    <x v="12"/>
    <n v="130"/>
    <n v="8"/>
    <n v="1"/>
    <n v="0"/>
    <x v="10"/>
  </r>
  <r>
    <x v="1"/>
    <x v="6"/>
    <x v="13"/>
    <n v="49"/>
    <n v="13"/>
    <n v="0"/>
    <n v="0"/>
    <x v="3"/>
  </r>
  <r>
    <x v="1"/>
    <x v="6"/>
    <x v="14"/>
    <n v="21"/>
    <n v="7"/>
    <n v="1"/>
    <n v="0"/>
    <x v="11"/>
  </r>
  <r>
    <x v="1"/>
    <x v="6"/>
    <x v="15"/>
    <n v="104"/>
    <n v="10"/>
    <n v="0"/>
    <n v="0"/>
    <x v="3"/>
  </r>
  <r>
    <x v="1"/>
    <x v="6"/>
    <x v="16"/>
    <n v="67"/>
    <n v="9"/>
    <n v="0"/>
    <n v="0"/>
    <x v="3"/>
  </r>
  <r>
    <x v="1"/>
    <x v="7"/>
    <x v="17"/>
    <n v="68"/>
    <n v="4"/>
    <n v="2"/>
    <n v="0"/>
    <x v="12"/>
  </r>
  <r>
    <x v="1"/>
    <x v="7"/>
    <x v="18"/>
    <n v="24"/>
    <n v="4"/>
    <n v="0"/>
    <n v="0"/>
    <x v="3"/>
  </r>
  <r>
    <x v="1"/>
    <x v="7"/>
    <x v="19"/>
    <n v="47"/>
    <n v="11"/>
    <n v="3"/>
    <n v="0"/>
    <x v="13"/>
  </r>
  <r>
    <x v="1"/>
    <x v="7"/>
    <x v="20"/>
    <n v="77"/>
    <n v="9"/>
    <n v="1"/>
    <n v="1"/>
    <x v="14"/>
  </r>
  <r>
    <x v="1"/>
    <x v="7"/>
    <x v="21"/>
    <n v="64"/>
    <n v="8"/>
    <n v="1"/>
    <n v="1"/>
    <x v="15"/>
  </r>
  <r>
    <x v="1"/>
    <x v="7"/>
    <x v="22"/>
    <n v="98"/>
    <n v="11"/>
    <n v="2"/>
    <n v="0"/>
    <x v="16"/>
  </r>
  <r>
    <x v="1"/>
    <x v="8"/>
    <x v="5"/>
    <n v="129"/>
    <n v="13"/>
    <n v="0"/>
    <n v="0"/>
    <x v="3"/>
  </r>
  <r>
    <x v="1"/>
    <x v="8"/>
    <x v="7"/>
    <n v="177"/>
    <n v="14"/>
    <n v="2"/>
    <n v="0"/>
    <x v="17"/>
  </r>
  <r>
    <x v="1"/>
    <x v="9"/>
    <x v="17"/>
    <n v="49"/>
    <n v="6"/>
    <n v="0"/>
    <n v="0"/>
    <x v="3"/>
  </r>
  <r>
    <x v="1"/>
    <x v="9"/>
    <x v="19"/>
    <n v="73"/>
    <n v="10"/>
    <n v="0"/>
    <n v="1"/>
    <x v="3"/>
  </r>
  <r>
    <x v="1"/>
    <x v="9"/>
    <x v="23"/>
    <n v="29"/>
    <n v="7"/>
    <n v="0"/>
    <n v="0"/>
    <x v="3"/>
  </r>
  <r>
    <x v="1"/>
    <x v="10"/>
    <x v="10"/>
    <n v="28"/>
    <n v="7"/>
    <n v="0"/>
    <n v="0"/>
    <x v="3"/>
  </r>
  <r>
    <x v="1"/>
    <x v="11"/>
    <x v="11"/>
    <n v="24"/>
    <n v="6"/>
    <n v="0"/>
    <n v="0"/>
    <x v="3"/>
  </r>
  <r>
    <x v="1"/>
    <x v="11"/>
    <x v="12"/>
    <n v="90"/>
    <n v="6"/>
    <n v="0"/>
    <n v="0"/>
    <x v="3"/>
  </r>
  <r>
    <x v="1"/>
    <x v="12"/>
    <x v="10"/>
    <n v="60"/>
    <n v="7"/>
    <n v="0"/>
    <n v="0"/>
    <x v="3"/>
  </r>
  <r>
    <x v="1"/>
    <x v="12"/>
    <x v="11"/>
    <n v="19"/>
    <n v="2"/>
    <n v="0"/>
    <n v="0"/>
    <x v="3"/>
  </r>
  <r>
    <x v="1"/>
    <x v="12"/>
    <x v="12"/>
    <n v="94"/>
    <n v="7"/>
    <n v="2"/>
    <n v="0"/>
    <x v="18"/>
  </r>
  <r>
    <x v="1"/>
    <x v="12"/>
    <x v="5"/>
    <n v="87"/>
    <n v="9"/>
    <n v="0"/>
    <n v="0"/>
    <x v="3"/>
  </r>
  <r>
    <x v="1"/>
    <x v="12"/>
    <x v="8"/>
    <n v="58"/>
    <n v="7"/>
    <n v="2"/>
    <n v="0"/>
    <x v="19"/>
  </r>
  <r>
    <x v="1"/>
    <x v="13"/>
    <x v="10"/>
    <n v="190"/>
    <n v="12"/>
    <n v="0"/>
    <n v="0"/>
    <x v="3"/>
  </r>
  <r>
    <x v="1"/>
    <x v="13"/>
    <x v="11"/>
    <n v="33"/>
    <n v="8"/>
    <n v="0"/>
    <n v="0"/>
    <x v="3"/>
  </r>
  <r>
    <x v="1"/>
    <x v="13"/>
    <x v="12"/>
    <n v="233"/>
    <n v="12"/>
    <n v="7"/>
    <n v="0"/>
    <x v="20"/>
  </r>
  <r>
    <x v="1"/>
    <x v="14"/>
    <x v="5"/>
    <n v="162"/>
    <n v="16"/>
    <n v="0"/>
    <n v="0"/>
    <x v="3"/>
  </r>
  <r>
    <x v="1"/>
    <x v="14"/>
    <x v="7"/>
    <n v="55"/>
    <n v="10"/>
    <n v="0"/>
    <n v="0"/>
    <x v="3"/>
  </r>
  <r>
    <x v="1"/>
    <x v="14"/>
    <x v="8"/>
    <n v="155"/>
    <n v="14"/>
    <n v="0"/>
    <n v="0"/>
    <x v="3"/>
  </r>
  <r>
    <x v="1"/>
    <x v="14"/>
    <x v="9"/>
    <n v="99"/>
    <n v="18"/>
    <n v="0"/>
    <n v="0"/>
    <x v="3"/>
  </r>
  <r>
    <x v="1"/>
    <x v="15"/>
    <x v="10"/>
    <n v="66"/>
    <n v="12"/>
    <n v="4"/>
    <n v="0"/>
    <x v="21"/>
  </r>
  <r>
    <x v="1"/>
    <x v="15"/>
    <x v="11"/>
    <n v="13"/>
    <n v="4"/>
    <n v="1"/>
    <n v="0"/>
    <x v="22"/>
  </r>
  <r>
    <x v="1"/>
    <x v="15"/>
    <x v="12"/>
    <n v="84"/>
    <n v="8"/>
    <n v="9"/>
    <n v="0"/>
    <x v="23"/>
  </r>
  <r>
    <x v="1"/>
    <x v="16"/>
    <x v="8"/>
    <n v="55"/>
    <n v="8"/>
    <n v="2"/>
    <n v="0"/>
    <x v="24"/>
  </r>
  <r>
    <x v="1"/>
    <x v="16"/>
    <x v="9"/>
    <n v="408"/>
    <n v="2"/>
    <n v="0"/>
    <n v="0"/>
    <x v="3"/>
  </r>
  <r>
    <x v="1"/>
    <x v="17"/>
    <x v="5"/>
    <n v="63"/>
    <n v="4"/>
    <n v="0"/>
    <n v="0"/>
    <x v="3"/>
  </r>
  <r>
    <x v="1"/>
    <x v="17"/>
    <x v="8"/>
    <n v="68"/>
    <n v="8"/>
    <n v="0"/>
    <n v="0"/>
    <x v="3"/>
  </r>
  <r>
    <x v="1"/>
    <x v="17"/>
    <x v="9"/>
    <n v="24"/>
    <n v="5"/>
    <n v="0"/>
    <n v="0"/>
    <x v="3"/>
  </r>
  <r>
    <x v="1"/>
    <x v="18"/>
    <x v="10"/>
    <n v="143"/>
    <n v="10"/>
    <n v="0"/>
    <n v="0"/>
    <x v="3"/>
  </r>
  <r>
    <x v="1"/>
    <x v="18"/>
    <x v="11"/>
    <n v="16"/>
    <n v="3"/>
    <n v="0"/>
    <n v="0"/>
    <x v="3"/>
  </r>
  <r>
    <x v="1"/>
    <x v="18"/>
    <x v="12"/>
    <n v="183"/>
    <n v="6"/>
    <n v="1"/>
    <n v="0"/>
    <x v="25"/>
  </r>
  <r>
    <x v="1"/>
    <x v="19"/>
    <x v="5"/>
    <n v="110"/>
    <n v="6"/>
    <n v="0"/>
    <n v="0"/>
    <x v="3"/>
  </r>
  <r>
    <x v="1"/>
    <x v="19"/>
    <x v="8"/>
    <n v="77"/>
    <n v="7"/>
    <n v="1"/>
    <n v="0"/>
    <x v="14"/>
  </r>
  <r>
    <x v="1"/>
    <x v="19"/>
    <x v="9"/>
    <n v="54"/>
    <n v="8"/>
    <n v="1"/>
    <n v="0"/>
    <x v="26"/>
  </r>
  <r>
    <x v="2"/>
    <x v="20"/>
    <x v="24"/>
    <n v="76"/>
    <n v="8"/>
    <n v="17"/>
    <n v="0"/>
    <x v="27"/>
  </r>
  <r>
    <x v="2"/>
    <x v="20"/>
    <x v="25"/>
    <n v="236"/>
    <n v="8"/>
    <n v="26"/>
    <n v="0"/>
    <x v="28"/>
  </r>
  <r>
    <x v="2"/>
    <x v="20"/>
    <x v="26"/>
    <n v="270"/>
    <n v="5"/>
    <n v="9"/>
    <n v="0"/>
    <x v="29"/>
  </r>
  <r>
    <x v="2"/>
    <x v="21"/>
    <x v="24"/>
    <n v="123"/>
    <n v="9"/>
    <n v="11"/>
    <n v="0"/>
    <x v="30"/>
  </r>
  <r>
    <x v="2"/>
    <x v="21"/>
    <x v="25"/>
    <n v="315"/>
    <n v="11"/>
    <n v="23"/>
    <n v="0"/>
    <x v="31"/>
  </r>
  <r>
    <x v="2"/>
    <x v="21"/>
    <x v="26"/>
    <n v="89"/>
    <n v="7"/>
    <n v="9"/>
    <n v="0"/>
    <x v="32"/>
  </r>
  <r>
    <x v="2"/>
    <x v="22"/>
    <x v="24"/>
    <n v="51"/>
    <n v="7"/>
    <n v="11"/>
    <n v="0"/>
    <x v="33"/>
  </r>
  <r>
    <x v="2"/>
    <x v="22"/>
    <x v="25"/>
    <n v="154"/>
    <n v="10"/>
    <n v="6"/>
    <n v="0"/>
    <x v="34"/>
  </r>
  <r>
    <x v="2"/>
    <x v="22"/>
    <x v="26"/>
    <n v="51"/>
    <n v="7"/>
    <n v="11"/>
    <n v="1"/>
    <x v="33"/>
  </r>
  <r>
    <x v="2"/>
    <x v="23"/>
    <x v="24"/>
    <n v="96"/>
    <n v="10"/>
    <n v="11"/>
    <n v="0"/>
    <x v="35"/>
  </r>
  <r>
    <x v="2"/>
    <x v="23"/>
    <x v="26"/>
    <n v="127"/>
    <n v="8"/>
    <n v="7"/>
    <n v="0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0"/>
    <x v="0"/>
    <x v="3"/>
    <x v="2"/>
    <x v="3"/>
    <x v="3"/>
  </r>
  <r>
    <x v="0"/>
    <x v="1"/>
    <x v="1"/>
    <x v="0"/>
    <x v="4"/>
    <x v="4"/>
  </r>
  <r>
    <x v="0"/>
    <x v="1"/>
    <x v="4"/>
    <x v="2"/>
    <x v="4"/>
    <x v="5"/>
  </r>
  <r>
    <x v="0"/>
    <x v="1"/>
    <x v="0"/>
    <x v="3"/>
    <x v="5"/>
    <x v="2"/>
  </r>
  <r>
    <x v="0"/>
    <x v="2"/>
    <x v="5"/>
    <x v="2"/>
    <x v="5"/>
    <x v="6"/>
  </r>
  <r>
    <x v="0"/>
    <x v="2"/>
    <x v="1"/>
    <x v="3"/>
    <x v="0"/>
    <x v="2"/>
  </r>
  <r>
    <x v="0"/>
    <x v="2"/>
    <x v="4"/>
    <x v="2"/>
    <x v="5"/>
    <x v="5"/>
  </r>
  <r>
    <x v="1"/>
    <x v="3"/>
    <x v="0"/>
    <x v="2"/>
    <x v="2"/>
    <x v="7"/>
  </r>
  <r>
    <x v="1"/>
    <x v="3"/>
    <x v="3"/>
    <x v="2"/>
    <x v="2"/>
    <x v="8"/>
  </r>
  <r>
    <x v="1"/>
    <x v="3"/>
    <x v="6"/>
    <x v="2"/>
    <x v="2"/>
    <x v="9"/>
  </r>
  <r>
    <x v="1"/>
    <x v="3"/>
    <x v="5"/>
    <x v="2"/>
    <x v="2"/>
    <x v="2"/>
  </r>
  <r>
    <x v="1"/>
    <x v="3"/>
    <x v="7"/>
    <x v="2"/>
    <x v="2"/>
    <x v="2"/>
  </r>
  <r>
    <x v="1"/>
    <x v="3"/>
    <x v="8"/>
    <x v="2"/>
    <x v="2"/>
    <x v="2"/>
  </r>
  <r>
    <x v="1"/>
    <x v="3"/>
    <x v="9"/>
    <x v="2"/>
    <x v="2"/>
    <x v="2"/>
  </r>
  <r>
    <x v="1"/>
    <x v="3"/>
    <x v="10"/>
    <x v="2"/>
    <x v="2"/>
    <x v="2"/>
  </r>
  <r>
    <x v="1"/>
    <x v="3"/>
    <x v="11"/>
    <x v="2"/>
    <x v="2"/>
    <x v="2"/>
  </r>
  <r>
    <x v="1"/>
    <x v="3"/>
    <x v="12"/>
    <x v="2"/>
    <x v="5"/>
    <x v="2"/>
  </r>
  <r>
    <x v="1"/>
    <x v="4"/>
    <x v="0"/>
    <x v="2"/>
    <x v="2"/>
    <x v="10"/>
  </r>
  <r>
    <x v="1"/>
    <x v="4"/>
    <x v="6"/>
    <x v="2"/>
    <x v="2"/>
    <x v="0"/>
  </r>
  <r>
    <x v="1"/>
    <x v="5"/>
    <x v="0"/>
    <x v="3"/>
    <x v="5"/>
    <x v="11"/>
  </r>
  <r>
    <x v="1"/>
    <x v="5"/>
    <x v="4"/>
    <x v="2"/>
    <x v="2"/>
    <x v="2"/>
  </r>
  <r>
    <x v="1"/>
    <x v="5"/>
    <x v="3"/>
    <x v="2"/>
    <x v="2"/>
    <x v="12"/>
  </r>
  <r>
    <x v="1"/>
    <x v="5"/>
    <x v="7"/>
    <x v="2"/>
    <x v="2"/>
    <x v="2"/>
  </r>
  <r>
    <x v="1"/>
    <x v="5"/>
    <x v="8"/>
    <x v="2"/>
    <x v="2"/>
    <x v="2"/>
  </r>
  <r>
    <x v="1"/>
    <x v="5"/>
    <x v="6"/>
    <x v="2"/>
    <x v="2"/>
    <x v="13"/>
  </r>
  <r>
    <x v="1"/>
    <x v="5"/>
    <x v="13"/>
    <x v="2"/>
    <x v="2"/>
    <x v="2"/>
  </r>
  <r>
    <x v="2"/>
    <x v="6"/>
    <x v="0"/>
    <x v="2"/>
    <x v="2"/>
    <x v="14"/>
  </r>
  <r>
    <x v="2"/>
    <x v="6"/>
    <x v="7"/>
    <x v="2"/>
    <x v="2"/>
    <x v="15"/>
  </r>
  <r>
    <x v="2"/>
    <x v="6"/>
    <x v="8"/>
    <x v="2"/>
    <x v="2"/>
    <x v="4"/>
  </r>
  <r>
    <x v="2"/>
    <x v="6"/>
    <x v="3"/>
    <x v="2"/>
    <x v="2"/>
    <x v="16"/>
  </r>
  <r>
    <x v="2"/>
    <x v="6"/>
    <x v="5"/>
    <x v="2"/>
    <x v="2"/>
    <x v="2"/>
  </r>
  <r>
    <x v="2"/>
    <x v="6"/>
    <x v="14"/>
    <x v="2"/>
    <x v="2"/>
    <x v="2"/>
  </r>
  <r>
    <x v="2"/>
    <x v="7"/>
    <x v="0"/>
    <x v="3"/>
    <x v="5"/>
    <x v="17"/>
  </r>
  <r>
    <x v="2"/>
    <x v="7"/>
    <x v="5"/>
    <x v="2"/>
    <x v="2"/>
    <x v="2"/>
  </r>
  <r>
    <x v="2"/>
    <x v="7"/>
    <x v="15"/>
    <x v="2"/>
    <x v="2"/>
    <x v="2"/>
  </r>
  <r>
    <x v="2"/>
    <x v="7"/>
    <x v="8"/>
    <x v="2"/>
    <x v="2"/>
    <x v="6"/>
  </r>
  <r>
    <x v="2"/>
    <x v="7"/>
    <x v="7"/>
    <x v="2"/>
    <x v="2"/>
    <x v="0"/>
  </r>
  <r>
    <x v="2"/>
    <x v="7"/>
    <x v="16"/>
    <x v="2"/>
    <x v="2"/>
    <x v="2"/>
  </r>
  <r>
    <x v="2"/>
    <x v="7"/>
    <x v="17"/>
    <x v="2"/>
    <x v="2"/>
    <x v="2"/>
  </r>
  <r>
    <x v="2"/>
    <x v="8"/>
    <x v="0"/>
    <x v="2"/>
    <x v="2"/>
    <x v="18"/>
  </r>
  <r>
    <x v="2"/>
    <x v="8"/>
    <x v="7"/>
    <x v="2"/>
    <x v="2"/>
    <x v="4"/>
  </r>
  <r>
    <x v="2"/>
    <x v="8"/>
    <x v="3"/>
    <x v="2"/>
    <x v="2"/>
    <x v="15"/>
  </r>
  <r>
    <x v="2"/>
    <x v="8"/>
    <x v="8"/>
    <x v="2"/>
    <x v="2"/>
    <x v="0"/>
  </r>
  <r>
    <x v="2"/>
    <x v="8"/>
    <x v="18"/>
    <x v="2"/>
    <x v="2"/>
    <x v="2"/>
  </r>
  <r>
    <x v="2"/>
    <x v="8"/>
    <x v="4"/>
    <x v="2"/>
    <x v="2"/>
    <x v="2"/>
  </r>
  <r>
    <x v="3"/>
    <x v="6"/>
    <x v="0"/>
    <x v="2"/>
    <x v="2"/>
    <x v="19"/>
  </r>
  <r>
    <x v="3"/>
    <x v="6"/>
    <x v="7"/>
    <x v="2"/>
    <x v="2"/>
    <x v="9"/>
  </r>
  <r>
    <x v="3"/>
    <x v="6"/>
    <x v="8"/>
    <x v="2"/>
    <x v="2"/>
    <x v="16"/>
  </r>
  <r>
    <x v="3"/>
    <x v="6"/>
    <x v="19"/>
    <x v="2"/>
    <x v="2"/>
    <x v="0"/>
  </r>
  <r>
    <x v="3"/>
    <x v="6"/>
    <x v="3"/>
    <x v="2"/>
    <x v="2"/>
    <x v="14"/>
  </r>
  <r>
    <x v="3"/>
    <x v="6"/>
    <x v="3"/>
    <x v="2"/>
    <x v="2"/>
    <x v="20"/>
  </r>
  <r>
    <x v="3"/>
    <x v="6"/>
    <x v="8"/>
    <x v="2"/>
    <x v="2"/>
    <x v="0"/>
  </r>
  <r>
    <x v="3"/>
    <x v="6"/>
    <x v="20"/>
    <x v="2"/>
    <x v="2"/>
    <x v="0"/>
  </r>
  <r>
    <x v="3"/>
    <x v="6"/>
    <x v="0"/>
    <x v="2"/>
    <x v="2"/>
    <x v="14"/>
  </r>
  <r>
    <x v="3"/>
    <x v="6"/>
    <x v="5"/>
    <x v="2"/>
    <x v="2"/>
    <x v="0"/>
  </r>
  <r>
    <x v="3"/>
    <x v="6"/>
    <x v="15"/>
    <x v="2"/>
    <x v="2"/>
    <x v="6"/>
  </r>
  <r>
    <x v="3"/>
    <x v="6"/>
    <x v="7"/>
    <x v="2"/>
    <x v="2"/>
    <x v="4"/>
  </r>
  <r>
    <x v="3"/>
    <x v="6"/>
    <x v="19"/>
    <x v="2"/>
    <x v="2"/>
    <x v="0"/>
  </r>
  <r>
    <x v="4"/>
    <x v="3"/>
    <x v="0"/>
    <x v="2"/>
    <x v="2"/>
    <x v="13"/>
  </r>
  <r>
    <x v="4"/>
    <x v="3"/>
    <x v="21"/>
    <x v="2"/>
    <x v="2"/>
    <x v="2"/>
  </r>
  <r>
    <x v="4"/>
    <x v="3"/>
    <x v="4"/>
    <x v="2"/>
    <x v="2"/>
    <x v="4"/>
  </r>
  <r>
    <x v="4"/>
    <x v="3"/>
    <x v="22"/>
    <x v="2"/>
    <x v="2"/>
    <x v="15"/>
  </r>
  <r>
    <x v="4"/>
    <x v="3"/>
    <x v="8"/>
    <x v="2"/>
    <x v="2"/>
    <x v="6"/>
  </r>
  <r>
    <x v="4"/>
    <x v="3"/>
    <x v="3"/>
    <x v="2"/>
    <x v="2"/>
    <x v="6"/>
  </r>
  <r>
    <x v="4"/>
    <x v="3"/>
    <x v="15"/>
    <x v="2"/>
    <x v="2"/>
    <x v="2"/>
  </r>
  <r>
    <x v="5"/>
    <x v="5"/>
    <x v="0"/>
    <x v="2"/>
    <x v="2"/>
    <x v="21"/>
  </r>
  <r>
    <x v="5"/>
    <x v="5"/>
    <x v="3"/>
    <x v="2"/>
    <x v="2"/>
    <x v="22"/>
  </r>
  <r>
    <x v="5"/>
    <x v="5"/>
    <x v="19"/>
    <x v="2"/>
    <x v="2"/>
    <x v="15"/>
  </r>
  <r>
    <x v="5"/>
    <x v="5"/>
    <x v="8"/>
    <x v="2"/>
    <x v="2"/>
    <x v="2"/>
  </r>
  <r>
    <x v="5"/>
    <x v="5"/>
    <x v="5"/>
    <x v="2"/>
    <x v="2"/>
    <x v="0"/>
  </r>
  <r>
    <x v="5"/>
    <x v="5"/>
    <x v="23"/>
    <x v="2"/>
    <x v="2"/>
    <x v="2"/>
  </r>
  <r>
    <x v="5"/>
    <x v="4"/>
    <x v="0"/>
    <x v="2"/>
    <x v="2"/>
    <x v="23"/>
  </r>
  <r>
    <x v="5"/>
    <x v="4"/>
    <x v="24"/>
    <x v="2"/>
    <x v="2"/>
    <x v="2"/>
  </r>
  <r>
    <x v="5"/>
    <x v="4"/>
    <x v="8"/>
    <x v="2"/>
    <x v="2"/>
    <x v="0"/>
  </r>
  <r>
    <x v="5"/>
    <x v="4"/>
    <x v="5"/>
    <x v="2"/>
    <x v="2"/>
    <x v="2"/>
  </r>
  <r>
    <x v="5"/>
    <x v="4"/>
    <x v="19"/>
    <x v="2"/>
    <x v="2"/>
    <x v="2"/>
  </r>
  <r>
    <x v="5"/>
    <x v="4"/>
    <x v="18"/>
    <x v="2"/>
    <x v="2"/>
    <x v="2"/>
  </r>
  <r>
    <x v="6"/>
    <x v="5"/>
    <x v="0"/>
    <x v="0"/>
    <x v="4"/>
    <x v="24"/>
  </r>
  <r>
    <x v="6"/>
    <x v="5"/>
    <x v="3"/>
    <x v="2"/>
    <x v="2"/>
    <x v="22"/>
  </r>
  <r>
    <x v="6"/>
    <x v="5"/>
    <x v="19"/>
    <x v="2"/>
    <x v="2"/>
    <x v="16"/>
  </r>
  <r>
    <x v="6"/>
    <x v="5"/>
    <x v="4"/>
    <x v="2"/>
    <x v="2"/>
    <x v="6"/>
  </r>
  <r>
    <x v="6"/>
    <x v="5"/>
    <x v="5"/>
    <x v="2"/>
    <x v="2"/>
    <x v="6"/>
  </r>
  <r>
    <x v="6"/>
    <x v="5"/>
    <x v="12"/>
    <x v="2"/>
    <x v="2"/>
    <x v="2"/>
  </r>
  <r>
    <x v="6"/>
    <x v="5"/>
    <x v="7"/>
    <x v="2"/>
    <x v="2"/>
    <x v="2"/>
  </r>
  <r>
    <x v="6"/>
    <x v="3"/>
    <x v="0"/>
    <x v="2"/>
    <x v="2"/>
    <x v="25"/>
  </r>
  <r>
    <x v="6"/>
    <x v="3"/>
    <x v="3"/>
    <x v="2"/>
    <x v="2"/>
    <x v="4"/>
  </r>
  <r>
    <x v="6"/>
    <x v="3"/>
    <x v="12"/>
    <x v="2"/>
    <x v="2"/>
    <x v="2"/>
  </r>
  <r>
    <x v="6"/>
    <x v="3"/>
    <x v="8"/>
    <x v="2"/>
    <x v="2"/>
    <x v="2"/>
  </r>
  <r>
    <x v="6"/>
    <x v="3"/>
    <x v="25"/>
    <x v="2"/>
    <x v="2"/>
    <x v="2"/>
  </r>
  <r>
    <x v="6"/>
    <x v="3"/>
    <x v="19"/>
    <x v="2"/>
    <x v="2"/>
    <x v="6"/>
  </r>
  <r>
    <x v="6"/>
    <x v="3"/>
    <x v="23"/>
    <x v="2"/>
    <x v="2"/>
    <x v="2"/>
  </r>
  <r>
    <x v="6"/>
    <x v="4"/>
    <x v="0"/>
    <x v="2"/>
    <x v="2"/>
    <x v="23"/>
  </r>
  <r>
    <x v="6"/>
    <x v="4"/>
    <x v="19"/>
    <x v="2"/>
    <x v="2"/>
    <x v="2"/>
  </r>
  <r>
    <x v="7"/>
    <x v="6"/>
    <x v="7"/>
    <x v="2"/>
    <x v="2"/>
    <x v="22"/>
  </r>
  <r>
    <x v="7"/>
    <x v="6"/>
    <x v="0"/>
    <x v="2"/>
    <x v="2"/>
    <x v="26"/>
  </r>
  <r>
    <x v="7"/>
    <x v="6"/>
    <x v="26"/>
    <x v="2"/>
    <x v="2"/>
    <x v="2"/>
  </r>
  <r>
    <x v="7"/>
    <x v="6"/>
    <x v="8"/>
    <x v="2"/>
    <x v="2"/>
    <x v="0"/>
  </r>
  <r>
    <x v="7"/>
    <x v="6"/>
    <x v="3"/>
    <x v="2"/>
    <x v="2"/>
    <x v="27"/>
  </r>
  <r>
    <x v="7"/>
    <x v="6"/>
    <x v="4"/>
    <x v="2"/>
    <x v="2"/>
    <x v="2"/>
  </r>
  <r>
    <x v="7"/>
    <x v="6"/>
    <x v="20"/>
    <x v="2"/>
    <x v="2"/>
    <x v="6"/>
  </r>
  <r>
    <x v="7"/>
    <x v="6"/>
    <x v="19"/>
    <x v="2"/>
    <x v="2"/>
    <x v="0"/>
  </r>
  <r>
    <x v="7"/>
    <x v="6"/>
    <x v="18"/>
    <x v="2"/>
    <x v="2"/>
    <x v="2"/>
  </r>
  <r>
    <x v="7"/>
    <x v="7"/>
    <x v="3"/>
    <x v="3"/>
    <x v="5"/>
    <x v="22"/>
  </r>
  <r>
    <x v="7"/>
    <x v="7"/>
    <x v="0"/>
    <x v="3"/>
    <x v="5"/>
    <x v="28"/>
  </r>
  <r>
    <x v="7"/>
    <x v="7"/>
    <x v="7"/>
    <x v="2"/>
    <x v="2"/>
    <x v="2"/>
  </r>
  <r>
    <x v="7"/>
    <x v="7"/>
    <x v="20"/>
    <x v="2"/>
    <x v="2"/>
    <x v="4"/>
  </r>
  <r>
    <x v="7"/>
    <x v="7"/>
    <x v="27"/>
    <x v="2"/>
    <x v="2"/>
    <x v="2"/>
  </r>
  <r>
    <x v="7"/>
    <x v="7"/>
    <x v="15"/>
    <x v="2"/>
    <x v="2"/>
    <x v="6"/>
  </r>
  <r>
    <x v="7"/>
    <x v="7"/>
    <x v="8"/>
    <x v="2"/>
    <x v="2"/>
    <x v="0"/>
  </r>
  <r>
    <x v="8"/>
    <x v="9"/>
    <x v="0"/>
    <x v="4"/>
    <x v="6"/>
    <x v="29"/>
  </r>
  <r>
    <x v="8"/>
    <x v="9"/>
    <x v="4"/>
    <x v="2"/>
    <x v="2"/>
    <x v="0"/>
  </r>
  <r>
    <x v="8"/>
    <x v="9"/>
    <x v="5"/>
    <x v="2"/>
    <x v="2"/>
    <x v="2"/>
  </r>
  <r>
    <x v="8"/>
    <x v="9"/>
    <x v="8"/>
    <x v="2"/>
    <x v="2"/>
    <x v="1"/>
  </r>
  <r>
    <x v="8"/>
    <x v="9"/>
    <x v="12"/>
    <x v="3"/>
    <x v="5"/>
    <x v="2"/>
  </r>
  <r>
    <x v="8"/>
    <x v="10"/>
    <x v="0"/>
    <x v="5"/>
    <x v="7"/>
    <x v="30"/>
  </r>
  <r>
    <x v="8"/>
    <x v="10"/>
    <x v="12"/>
    <x v="2"/>
    <x v="2"/>
    <x v="15"/>
  </r>
  <r>
    <x v="8"/>
    <x v="10"/>
    <x v="4"/>
    <x v="2"/>
    <x v="2"/>
    <x v="6"/>
  </r>
  <r>
    <x v="8"/>
    <x v="10"/>
    <x v="3"/>
    <x v="2"/>
    <x v="2"/>
    <x v="4"/>
  </r>
  <r>
    <x v="8"/>
    <x v="10"/>
    <x v="8"/>
    <x v="2"/>
    <x v="2"/>
    <x v="4"/>
  </r>
  <r>
    <x v="8"/>
    <x v="10"/>
    <x v="5"/>
    <x v="2"/>
    <x v="2"/>
    <x v="9"/>
  </r>
  <r>
    <x v="8"/>
    <x v="10"/>
    <x v="28"/>
    <x v="2"/>
    <x v="2"/>
    <x v="4"/>
  </r>
  <r>
    <x v="8"/>
    <x v="10"/>
    <x v="9"/>
    <x v="3"/>
    <x v="5"/>
    <x v="31"/>
  </r>
  <r>
    <x v="8"/>
    <x v="11"/>
    <x v="0"/>
    <x v="6"/>
    <x v="8"/>
    <x v="32"/>
  </r>
  <r>
    <x v="8"/>
    <x v="11"/>
    <x v="12"/>
    <x v="2"/>
    <x v="2"/>
    <x v="2"/>
  </r>
  <r>
    <x v="8"/>
    <x v="11"/>
    <x v="5"/>
    <x v="2"/>
    <x v="2"/>
    <x v="0"/>
  </r>
  <r>
    <x v="8"/>
    <x v="11"/>
    <x v="3"/>
    <x v="3"/>
    <x v="5"/>
    <x v="4"/>
  </r>
  <r>
    <x v="8"/>
    <x v="11"/>
    <x v="8"/>
    <x v="2"/>
    <x v="2"/>
    <x v="6"/>
  </r>
  <r>
    <x v="8"/>
    <x v="11"/>
    <x v="13"/>
    <x v="2"/>
    <x v="2"/>
    <x v="6"/>
  </r>
  <r>
    <x v="8"/>
    <x v="11"/>
    <x v="19"/>
    <x v="3"/>
    <x v="5"/>
    <x v="31"/>
  </r>
  <r>
    <x v="8"/>
    <x v="11"/>
    <x v="29"/>
    <x v="2"/>
    <x v="2"/>
    <x v="2"/>
  </r>
  <r>
    <x v="9"/>
    <x v="11"/>
    <x v="0"/>
    <x v="7"/>
    <x v="9"/>
    <x v="33"/>
  </r>
  <r>
    <x v="9"/>
    <x v="11"/>
    <x v="12"/>
    <x v="3"/>
    <x v="5"/>
    <x v="31"/>
  </r>
  <r>
    <x v="9"/>
    <x v="11"/>
    <x v="8"/>
    <x v="2"/>
    <x v="2"/>
    <x v="22"/>
  </r>
  <r>
    <x v="9"/>
    <x v="11"/>
    <x v="3"/>
    <x v="2"/>
    <x v="2"/>
    <x v="0"/>
  </r>
  <r>
    <x v="9"/>
    <x v="11"/>
    <x v="29"/>
    <x v="2"/>
    <x v="2"/>
    <x v="7"/>
  </r>
  <r>
    <x v="9"/>
    <x v="11"/>
    <x v="5"/>
    <x v="2"/>
    <x v="2"/>
    <x v="4"/>
  </r>
  <r>
    <x v="9"/>
    <x v="11"/>
    <x v="19"/>
    <x v="2"/>
    <x v="2"/>
    <x v="0"/>
  </r>
  <r>
    <x v="9"/>
    <x v="11"/>
    <x v="4"/>
    <x v="2"/>
    <x v="2"/>
    <x v="6"/>
  </r>
  <r>
    <x v="9"/>
    <x v="11"/>
    <x v="1"/>
    <x v="2"/>
    <x v="2"/>
    <x v="2"/>
  </r>
  <r>
    <x v="9"/>
    <x v="10"/>
    <x v="0"/>
    <x v="8"/>
    <x v="10"/>
    <x v="34"/>
  </r>
  <r>
    <x v="9"/>
    <x v="10"/>
    <x v="5"/>
    <x v="2"/>
    <x v="2"/>
    <x v="22"/>
  </r>
  <r>
    <x v="9"/>
    <x v="10"/>
    <x v="3"/>
    <x v="2"/>
    <x v="2"/>
    <x v="8"/>
  </r>
  <r>
    <x v="9"/>
    <x v="10"/>
    <x v="8"/>
    <x v="2"/>
    <x v="2"/>
    <x v="35"/>
  </r>
  <r>
    <x v="9"/>
    <x v="10"/>
    <x v="30"/>
    <x v="2"/>
    <x v="2"/>
    <x v="2"/>
  </r>
  <r>
    <x v="9"/>
    <x v="10"/>
    <x v="12"/>
    <x v="2"/>
    <x v="2"/>
    <x v="18"/>
  </r>
  <r>
    <x v="9"/>
    <x v="10"/>
    <x v="4"/>
    <x v="2"/>
    <x v="2"/>
    <x v="4"/>
  </r>
  <r>
    <x v="9"/>
    <x v="10"/>
    <x v="19"/>
    <x v="2"/>
    <x v="2"/>
    <x v="2"/>
  </r>
  <r>
    <x v="9"/>
    <x v="10"/>
    <x v="28"/>
    <x v="2"/>
    <x v="2"/>
    <x v="27"/>
  </r>
  <r>
    <x v="9"/>
    <x v="10"/>
    <x v="9"/>
    <x v="2"/>
    <x v="2"/>
    <x v="2"/>
  </r>
  <r>
    <x v="9"/>
    <x v="10"/>
    <x v="16"/>
    <x v="2"/>
    <x v="2"/>
    <x v="2"/>
  </r>
  <r>
    <x v="9"/>
    <x v="11"/>
    <x v="0"/>
    <x v="1"/>
    <x v="1"/>
    <x v="36"/>
  </r>
  <r>
    <x v="9"/>
    <x v="11"/>
    <x v="3"/>
    <x v="2"/>
    <x v="2"/>
    <x v="1"/>
  </r>
  <r>
    <x v="9"/>
    <x v="11"/>
    <x v="5"/>
    <x v="2"/>
    <x v="2"/>
    <x v="6"/>
  </r>
  <r>
    <x v="9"/>
    <x v="11"/>
    <x v="8"/>
    <x v="2"/>
    <x v="2"/>
    <x v="1"/>
  </r>
  <r>
    <x v="9"/>
    <x v="11"/>
    <x v="13"/>
    <x v="2"/>
    <x v="2"/>
    <x v="6"/>
  </r>
  <r>
    <x v="9"/>
    <x v="11"/>
    <x v="19"/>
    <x v="2"/>
    <x v="2"/>
    <x v="0"/>
  </r>
  <r>
    <x v="9"/>
    <x v="11"/>
    <x v="12"/>
    <x v="2"/>
    <x v="2"/>
    <x v="0"/>
  </r>
  <r>
    <x v="10"/>
    <x v="3"/>
    <x v="0"/>
    <x v="2"/>
    <x v="2"/>
    <x v="37"/>
  </r>
  <r>
    <x v="10"/>
    <x v="3"/>
    <x v="3"/>
    <x v="2"/>
    <x v="2"/>
    <x v="16"/>
  </r>
  <r>
    <x v="10"/>
    <x v="3"/>
    <x v="19"/>
    <x v="2"/>
    <x v="2"/>
    <x v="15"/>
  </r>
  <r>
    <x v="10"/>
    <x v="3"/>
    <x v="5"/>
    <x v="2"/>
    <x v="2"/>
    <x v="0"/>
  </r>
  <r>
    <x v="10"/>
    <x v="3"/>
    <x v="8"/>
    <x v="2"/>
    <x v="2"/>
    <x v="2"/>
  </r>
  <r>
    <x v="10"/>
    <x v="3"/>
    <x v="18"/>
    <x v="2"/>
    <x v="2"/>
    <x v="2"/>
  </r>
  <r>
    <x v="10"/>
    <x v="3"/>
    <x v="9"/>
    <x v="2"/>
    <x v="2"/>
    <x v="2"/>
  </r>
  <r>
    <x v="10"/>
    <x v="3"/>
    <x v="8"/>
    <x v="2"/>
    <x v="2"/>
    <x v="6"/>
  </r>
  <r>
    <x v="10"/>
    <x v="3"/>
    <x v="0"/>
    <x v="2"/>
    <x v="2"/>
    <x v="26"/>
  </r>
  <r>
    <x v="10"/>
    <x v="3"/>
    <x v="3"/>
    <x v="2"/>
    <x v="2"/>
    <x v="22"/>
  </r>
  <r>
    <x v="10"/>
    <x v="3"/>
    <x v="19"/>
    <x v="2"/>
    <x v="2"/>
    <x v="1"/>
  </r>
  <r>
    <x v="10"/>
    <x v="3"/>
    <x v="15"/>
    <x v="2"/>
    <x v="2"/>
    <x v="2"/>
  </r>
  <r>
    <x v="10"/>
    <x v="4"/>
    <x v="0"/>
    <x v="2"/>
    <x v="2"/>
    <x v="38"/>
  </r>
  <r>
    <x v="10"/>
    <x v="4"/>
    <x v="18"/>
    <x v="2"/>
    <x v="2"/>
    <x v="0"/>
  </r>
  <r>
    <x v="10"/>
    <x v="4"/>
    <x v="19"/>
    <x v="2"/>
    <x v="2"/>
    <x v="6"/>
  </r>
  <r>
    <x v="10"/>
    <x v="4"/>
    <x v="15"/>
    <x v="2"/>
    <x v="2"/>
    <x v="2"/>
  </r>
  <r>
    <x v="10"/>
    <x v="4"/>
    <x v="0"/>
    <x v="2"/>
    <x v="2"/>
    <x v="16"/>
  </r>
  <r>
    <x v="10"/>
    <x v="4"/>
    <x v="15"/>
    <x v="2"/>
    <x v="2"/>
    <x v="2"/>
  </r>
  <r>
    <x v="10"/>
    <x v="4"/>
    <x v="5"/>
    <x v="2"/>
    <x v="2"/>
    <x v="0"/>
  </r>
  <r>
    <x v="10"/>
    <x v="4"/>
    <x v="19"/>
    <x v="2"/>
    <x v="2"/>
    <x v="0"/>
  </r>
  <r>
    <x v="10"/>
    <x v="5"/>
    <x v="0"/>
    <x v="9"/>
    <x v="11"/>
    <x v="39"/>
  </r>
  <r>
    <x v="10"/>
    <x v="5"/>
    <x v="3"/>
    <x v="2"/>
    <x v="2"/>
    <x v="12"/>
  </r>
  <r>
    <x v="10"/>
    <x v="5"/>
    <x v="5"/>
    <x v="2"/>
    <x v="2"/>
    <x v="1"/>
  </r>
  <r>
    <x v="10"/>
    <x v="5"/>
    <x v="19"/>
    <x v="2"/>
    <x v="2"/>
    <x v="4"/>
  </r>
  <r>
    <x v="10"/>
    <x v="5"/>
    <x v="4"/>
    <x v="2"/>
    <x v="2"/>
    <x v="0"/>
  </r>
  <r>
    <x v="10"/>
    <x v="5"/>
    <x v="8"/>
    <x v="2"/>
    <x v="2"/>
    <x v="2"/>
  </r>
  <r>
    <x v="10"/>
    <x v="5"/>
    <x v="0"/>
    <x v="10"/>
    <x v="0"/>
    <x v="29"/>
  </r>
  <r>
    <x v="10"/>
    <x v="5"/>
    <x v="3"/>
    <x v="2"/>
    <x v="2"/>
    <x v="3"/>
  </r>
  <r>
    <x v="10"/>
    <x v="5"/>
    <x v="7"/>
    <x v="2"/>
    <x v="2"/>
    <x v="2"/>
  </r>
  <r>
    <x v="10"/>
    <x v="5"/>
    <x v="19"/>
    <x v="2"/>
    <x v="2"/>
    <x v="16"/>
  </r>
  <r>
    <x v="10"/>
    <x v="5"/>
    <x v="5"/>
    <x v="2"/>
    <x v="2"/>
    <x v="2"/>
  </r>
  <r>
    <x v="10"/>
    <x v="5"/>
    <x v="15"/>
    <x v="2"/>
    <x v="2"/>
    <x v="2"/>
  </r>
  <r>
    <x v="11"/>
    <x v="6"/>
    <x v="0"/>
    <x v="2"/>
    <x v="2"/>
    <x v="40"/>
  </r>
  <r>
    <x v="11"/>
    <x v="6"/>
    <x v="3"/>
    <x v="2"/>
    <x v="2"/>
    <x v="9"/>
  </r>
  <r>
    <x v="11"/>
    <x v="6"/>
    <x v="31"/>
    <x v="2"/>
    <x v="2"/>
    <x v="0"/>
  </r>
  <r>
    <x v="11"/>
    <x v="6"/>
    <x v="7"/>
    <x v="2"/>
    <x v="2"/>
    <x v="15"/>
  </r>
  <r>
    <x v="11"/>
    <x v="6"/>
    <x v="8"/>
    <x v="2"/>
    <x v="2"/>
    <x v="16"/>
  </r>
  <r>
    <x v="11"/>
    <x v="6"/>
    <x v="18"/>
    <x v="2"/>
    <x v="2"/>
    <x v="0"/>
  </r>
  <r>
    <x v="11"/>
    <x v="6"/>
    <x v="5"/>
    <x v="2"/>
    <x v="2"/>
    <x v="0"/>
  </r>
  <r>
    <x v="11"/>
    <x v="6"/>
    <x v="15"/>
    <x v="2"/>
    <x v="2"/>
    <x v="2"/>
  </r>
  <r>
    <x v="11"/>
    <x v="6"/>
    <x v="3"/>
    <x v="2"/>
    <x v="2"/>
    <x v="3"/>
  </r>
  <r>
    <x v="11"/>
    <x v="6"/>
    <x v="0"/>
    <x v="2"/>
    <x v="2"/>
    <x v="41"/>
  </r>
  <r>
    <x v="11"/>
    <x v="6"/>
    <x v="7"/>
    <x v="2"/>
    <x v="2"/>
    <x v="15"/>
  </r>
  <r>
    <x v="11"/>
    <x v="6"/>
    <x v="8"/>
    <x v="2"/>
    <x v="2"/>
    <x v="2"/>
  </r>
  <r>
    <x v="11"/>
    <x v="6"/>
    <x v="32"/>
    <x v="2"/>
    <x v="2"/>
    <x v="2"/>
  </r>
  <r>
    <x v="11"/>
    <x v="6"/>
    <x v="1"/>
    <x v="2"/>
    <x v="2"/>
    <x v="0"/>
  </r>
  <r>
    <x v="11"/>
    <x v="6"/>
    <x v="20"/>
    <x v="2"/>
    <x v="2"/>
    <x v="0"/>
  </r>
  <r>
    <x v="11"/>
    <x v="6"/>
    <x v="13"/>
    <x v="2"/>
    <x v="2"/>
    <x v="0"/>
  </r>
  <r>
    <x v="11"/>
    <x v="7"/>
    <x v="0"/>
    <x v="2"/>
    <x v="2"/>
    <x v="42"/>
  </r>
  <r>
    <x v="11"/>
    <x v="7"/>
    <x v="28"/>
    <x v="2"/>
    <x v="2"/>
    <x v="6"/>
  </r>
  <r>
    <x v="11"/>
    <x v="7"/>
    <x v="5"/>
    <x v="2"/>
    <x v="2"/>
    <x v="1"/>
  </r>
  <r>
    <x v="11"/>
    <x v="7"/>
    <x v="7"/>
    <x v="2"/>
    <x v="2"/>
    <x v="6"/>
  </r>
  <r>
    <x v="11"/>
    <x v="7"/>
    <x v="3"/>
    <x v="2"/>
    <x v="2"/>
    <x v="43"/>
  </r>
  <r>
    <x v="11"/>
    <x v="7"/>
    <x v="33"/>
    <x v="2"/>
    <x v="2"/>
    <x v="0"/>
  </r>
  <r>
    <x v="11"/>
    <x v="7"/>
    <x v="20"/>
    <x v="2"/>
    <x v="2"/>
    <x v="0"/>
  </r>
  <r>
    <x v="11"/>
    <x v="7"/>
    <x v="8"/>
    <x v="2"/>
    <x v="2"/>
    <x v="16"/>
  </r>
  <r>
    <x v="11"/>
    <x v="7"/>
    <x v="19"/>
    <x v="2"/>
    <x v="2"/>
    <x v="2"/>
  </r>
  <r>
    <x v="11"/>
    <x v="7"/>
    <x v="3"/>
    <x v="2"/>
    <x v="2"/>
    <x v="27"/>
  </r>
  <r>
    <x v="11"/>
    <x v="7"/>
    <x v="0"/>
    <x v="2"/>
    <x v="2"/>
    <x v="40"/>
  </r>
  <r>
    <x v="11"/>
    <x v="7"/>
    <x v="28"/>
    <x v="2"/>
    <x v="2"/>
    <x v="2"/>
  </r>
  <r>
    <x v="11"/>
    <x v="7"/>
    <x v="8"/>
    <x v="2"/>
    <x v="2"/>
    <x v="6"/>
  </r>
  <r>
    <x v="11"/>
    <x v="7"/>
    <x v="7"/>
    <x v="2"/>
    <x v="2"/>
    <x v="0"/>
  </r>
  <r>
    <x v="11"/>
    <x v="8"/>
    <x v="0"/>
    <x v="2"/>
    <x v="2"/>
    <x v="44"/>
  </r>
  <r>
    <x v="11"/>
    <x v="8"/>
    <x v="3"/>
    <x v="2"/>
    <x v="2"/>
    <x v="22"/>
  </r>
  <r>
    <x v="11"/>
    <x v="8"/>
    <x v="5"/>
    <x v="2"/>
    <x v="2"/>
    <x v="6"/>
  </r>
  <r>
    <x v="11"/>
    <x v="8"/>
    <x v="8"/>
    <x v="2"/>
    <x v="2"/>
    <x v="4"/>
  </r>
  <r>
    <x v="11"/>
    <x v="8"/>
    <x v="13"/>
    <x v="2"/>
    <x v="2"/>
    <x v="6"/>
  </r>
  <r>
    <x v="11"/>
    <x v="8"/>
    <x v="20"/>
    <x v="2"/>
    <x v="2"/>
    <x v="2"/>
  </r>
  <r>
    <x v="11"/>
    <x v="8"/>
    <x v="0"/>
    <x v="2"/>
    <x v="2"/>
    <x v="12"/>
  </r>
  <r>
    <x v="11"/>
    <x v="8"/>
    <x v="20"/>
    <x v="2"/>
    <x v="2"/>
    <x v="6"/>
  </r>
  <r>
    <x v="11"/>
    <x v="8"/>
    <x v="34"/>
    <x v="2"/>
    <x v="2"/>
    <x v="2"/>
  </r>
  <r>
    <x v="11"/>
    <x v="8"/>
    <x v="5"/>
    <x v="2"/>
    <x v="2"/>
    <x v="0"/>
  </r>
  <r>
    <x v="11"/>
    <x v="8"/>
    <x v="7"/>
    <x v="2"/>
    <x v="2"/>
    <x v="4"/>
  </r>
  <r>
    <x v="11"/>
    <x v="8"/>
    <x v="3"/>
    <x v="2"/>
    <x v="2"/>
    <x v="6"/>
  </r>
  <r>
    <x v="11"/>
    <x v="8"/>
    <x v="8"/>
    <x v="2"/>
    <x v="2"/>
    <x v="6"/>
  </r>
  <r>
    <x v="11"/>
    <x v="8"/>
    <x v="13"/>
    <x v="2"/>
    <x v="2"/>
    <x v="2"/>
  </r>
  <r>
    <x v="11"/>
    <x v="8"/>
    <x v="18"/>
    <x v="2"/>
    <x v="2"/>
    <x v="2"/>
  </r>
  <r>
    <x v="11"/>
    <x v="8"/>
    <x v="1"/>
    <x v="2"/>
    <x v="2"/>
    <x v="2"/>
  </r>
  <r>
    <x v="11"/>
    <x v="8"/>
    <x v="35"/>
    <x v="2"/>
    <x v="2"/>
    <x v="2"/>
  </r>
  <r>
    <x v="11"/>
    <x v="8"/>
    <x v="9"/>
    <x v="2"/>
    <x v="2"/>
    <x v="2"/>
  </r>
  <r>
    <x v="12"/>
    <x v="12"/>
    <x v="4"/>
    <x v="2"/>
    <x v="2"/>
    <x v="2"/>
  </r>
  <r>
    <x v="12"/>
    <x v="12"/>
    <x v="15"/>
    <x v="2"/>
    <x v="2"/>
    <x v="13"/>
  </r>
  <r>
    <x v="12"/>
    <x v="12"/>
    <x v="0"/>
    <x v="2"/>
    <x v="2"/>
    <x v="0"/>
  </r>
  <r>
    <x v="12"/>
    <x v="12"/>
    <x v="36"/>
    <x v="2"/>
    <x v="2"/>
    <x v="2"/>
  </r>
  <r>
    <x v="12"/>
    <x v="13"/>
    <x v="0"/>
    <x v="2"/>
    <x v="2"/>
    <x v="9"/>
  </r>
  <r>
    <x v="12"/>
    <x v="13"/>
    <x v="36"/>
    <x v="2"/>
    <x v="2"/>
    <x v="4"/>
  </r>
  <r>
    <x v="12"/>
    <x v="13"/>
    <x v="7"/>
    <x v="2"/>
    <x v="2"/>
    <x v="43"/>
  </r>
  <r>
    <x v="12"/>
    <x v="13"/>
    <x v="15"/>
    <x v="2"/>
    <x v="2"/>
    <x v="3"/>
  </r>
  <r>
    <x v="12"/>
    <x v="13"/>
    <x v="8"/>
    <x v="2"/>
    <x v="2"/>
    <x v="6"/>
  </r>
  <r>
    <x v="12"/>
    <x v="13"/>
    <x v="3"/>
    <x v="2"/>
    <x v="2"/>
    <x v="8"/>
  </r>
  <r>
    <x v="12"/>
    <x v="14"/>
    <x v="3"/>
    <x v="2"/>
    <x v="2"/>
    <x v="45"/>
  </r>
  <r>
    <x v="12"/>
    <x v="14"/>
    <x v="0"/>
    <x v="2"/>
    <x v="2"/>
    <x v="2"/>
  </r>
  <r>
    <x v="12"/>
    <x v="14"/>
    <x v="15"/>
    <x v="2"/>
    <x v="2"/>
    <x v="35"/>
  </r>
  <r>
    <x v="12"/>
    <x v="14"/>
    <x v="1"/>
    <x v="2"/>
    <x v="2"/>
    <x v="1"/>
  </r>
  <r>
    <x v="13"/>
    <x v="9"/>
    <x v="0"/>
    <x v="11"/>
    <x v="12"/>
    <x v="21"/>
  </r>
  <r>
    <x v="13"/>
    <x v="9"/>
    <x v="8"/>
    <x v="2"/>
    <x v="2"/>
    <x v="9"/>
  </r>
  <r>
    <x v="13"/>
    <x v="9"/>
    <x v="4"/>
    <x v="2"/>
    <x v="2"/>
    <x v="0"/>
  </r>
  <r>
    <x v="13"/>
    <x v="9"/>
    <x v="29"/>
    <x v="2"/>
    <x v="2"/>
    <x v="6"/>
  </r>
  <r>
    <x v="13"/>
    <x v="9"/>
    <x v="3"/>
    <x v="3"/>
    <x v="5"/>
    <x v="2"/>
  </r>
  <r>
    <x v="13"/>
    <x v="9"/>
    <x v="9"/>
    <x v="2"/>
    <x v="2"/>
    <x v="2"/>
  </r>
  <r>
    <x v="13"/>
    <x v="9"/>
    <x v="13"/>
    <x v="2"/>
    <x v="5"/>
    <x v="2"/>
  </r>
  <r>
    <x v="13"/>
    <x v="9"/>
    <x v="5"/>
    <x v="2"/>
    <x v="2"/>
    <x v="6"/>
  </r>
  <r>
    <x v="13"/>
    <x v="10"/>
    <x v="0"/>
    <x v="9"/>
    <x v="11"/>
    <x v="46"/>
  </r>
  <r>
    <x v="13"/>
    <x v="10"/>
    <x v="3"/>
    <x v="0"/>
    <x v="4"/>
    <x v="8"/>
  </r>
  <r>
    <x v="13"/>
    <x v="10"/>
    <x v="8"/>
    <x v="2"/>
    <x v="2"/>
    <x v="16"/>
  </r>
  <r>
    <x v="13"/>
    <x v="10"/>
    <x v="4"/>
    <x v="2"/>
    <x v="2"/>
    <x v="9"/>
  </r>
  <r>
    <x v="13"/>
    <x v="10"/>
    <x v="12"/>
    <x v="2"/>
    <x v="2"/>
    <x v="4"/>
  </r>
  <r>
    <x v="13"/>
    <x v="10"/>
    <x v="5"/>
    <x v="2"/>
    <x v="2"/>
    <x v="15"/>
  </r>
  <r>
    <x v="13"/>
    <x v="10"/>
    <x v="15"/>
    <x v="2"/>
    <x v="2"/>
    <x v="15"/>
  </r>
  <r>
    <x v="13"/>
    <x v="10"/>
    <x v="32"/>
    <x v="2"/>
    <x v="2"/>
    <x v="2"/>
  </r>
  <r>
    <x v="13"/>
    <x v="10"/>
    <x v="18"/>
    <x v="3"/>
    <x v="5"/>
    <x v="5"/>
  </r>
  <r>
    <x v="13"/>
    <x v="10"/>
    <x v="28"/>
    <x v="2"/>
    <x v="2"/>
    <x v="4"/>
  </r>
  <r>
    <x v="13"/>
    <x v="11"/>
    <x v="0"/>
    <x v="9"/>
    <x v="11"/>
    <x v="19"/>
  </r>
  <r>
    <x v="13"/>
    <x v="11"/>
    <x v="13"/>
    <x v="2"/>
    <x v="2"/>
    <x v="2"/>
  </r>
  <r>
    <x v="13"/>
    <x v="11"/>
    <x v="3"/>
    <x v="2"/>
    <x v="4"/>
    <x v="1"/>
  </r>
  <r>
    <x v="13"/>
    <x v="11"/>
    <x v="19"/>
    <x v="2"/>
    <x v="4"/>
    <x v="6"/>
  </r>
  <r>
    <x v="13"/>
    <x v="11"/>
    <x v="15"/>
    <x v="2"/>
    <x v="2"/>
    <x v="6"/>
  </r>
  <r>
    <x v="13"/>
    <x v="11"/>
    <x v="5"/>
    <x v="2"/>
    <x v="2"/>
    <x v="0"/>
  </r>
  <r>
    <x v="13"/>
    <x v="11"/>
    <x v="21"/>
    <x v="2"/>
    <x v="0"/>
    <x v="0"/>
  </r>
  <r>
    <x v="14"/>
    <x v="4"/>
    <x v="0"/>
    <x v="2"/>
    <x v="5"/>
    <x v="13"/>
  </r>
  <r>
    <x v="14"/>
    <x v="4"/>
    <x v="5"/>
    <x v="2"/>
    <x v="2"/>
    <x v="2"/>
  </r>
  <r>
    <x v="14"/>
    <x v="4"/>
    <x v="19"/>
    <x v="2"/>
    <x v="2"/>
    <x v="2"/>
  </r>
  <r>
    <x v="14"/>
    <x v="4"/>
    <x v="37"/>
    <x v="2"/>
    <x v="2"/>
    <x v="2"/>
  </r>
  <r>
    <x v="14"/>
    <x v="5"/>
    <x v="0"/>
    <x v="2"/>
    <x v="0"/>
    <x v="47"/>
  </r>
  <r>
    <x v="14"/>
    <x v="5"/>
    <x v="19"/>
    <x v="2"/>
    <x v="12"/>
    <x v="2"/>
  </r>
  <r>
    <x v="14"/>
    <x v="5"/>
    <x v="13"/>
    <x v="2"/>
    <x v="2"/>
    <x v="2"/>
  </r>
  <r>
    <x v="14"/>
    <x v="5"/>
    <x v="3"/>
    <x v="2"/>
    <x v="2"/>
    <x v="1"/>
  </r>
  <r>
    <x v="14"/>
    <x v="5"/>
    <x v="4"/>
    <x v="2"/>
    <x v="2"/>
    <x v="2"/>
  </r>
  <r>
    <x v="14"/>
    <x v="5"/>
    <x v="5"/>
    <x v="2"/>
    <x v="2"/>
    <x v="0"/>
  </r>
  <r>
    <x v="14"/>
    <x v="5"/>
    <x v="18"/>
    <x v="2"/>
    <x v="2"/>
    <x v="2"/>
  </r>
  <r>
    <x v="14"/>
    <x v="5"/>
    <x v="9"/>
    <x v="2"/>
    <x v="2"/>
    <x v="2"/>
  </r>
  <r>
    <x v="14"/>
    <x v="3"/>
    <x v="0"/>
    <x v="2"/>
    <x v="2"/>
    <x v="44"/>
  </r>
  <r>
    <x v="14"/>
    <x v="3"/>
    <x v="7"/>
    <x v="2"/>
    <x v="2"/>
    <x v="2"/>
  </r>
  <r>
    <x v="14"/>
    <x v="3"/>
    <x v="19"/>
    <x v="2"/>
    <x v="11"/>
    <x v="1"/>
  </r>
  <r>
    <x v="14"/>
    <x v="3"/>
    <x v="5"/>
    <x v="2"/>
    <x v="2"/>
    <x v="4"/>
  </r>
  <r>
    <x v="14"/>
    <x v="3"/>
    <x v="3"/>
    <x v="2"/>
    <x v="2"/>
    <x v="48"/>
  </r>
  <r>
    <x v="14"/>
    <x v="3"/>
    <x v="20"/>
    <x v="2"/>
    <x v="2"/>
    <x v="6"/>
  </r>
  <r>
    <x v="14"/>
    <x v="3"/>
    <x v="12"/>
    <x v="2"/>
    <x v="2"/>
    <x v="2"/>
  </r>
  <r>
    <x v="14"/>
    <x v="3"/>
    <x v="8"/>
    <x v="2"/>
    <x v="2"/>
    <x v="2"/>
  </r>
  <r>
    <x v="14"/>
    <x v="3"/>
    <x v="18"/>
    <x v="2"/>
    <x v="2"/>
    <x v="6"/>
  </r>
  <r>
    <x v="14"/>
    <x v="3"/>
    <x v="13"/>
    <x v="2"/>
    <x v="2"/>
    <x v="0"/>
  </r>
  <r>
    <x v="14"/>
    <x v="3"/>
    <x v="9"/>
    <x v="2"/>
    <x v="2"/>
    <x v="0"/>
  </r>
  <r>
    <x v="14"/>
    <x v="3"/>
    <x v="38"/>
    <x v="2"/>
    <x v="5"/>
    <x v="5"/>
  </r>
  <r>
    <x v="15"/>
    <x v="8"/>
    <x v="0"/>
    <x v="2"/>
    <x v="5"/>
    <x v="14"/>
  </r>
  <r>
    <x v="15"/>
    <x v="8"/>
    <x v="3"/>
    <x v="2"/>
    <x v="2"/>
    <x v="4"/>
  </r>
  <r>
    <x v="15"/>
    <x v="8"/>
    <x v="4"/>
    <x v="2"/>
    <x v="2"/>
    <x v="0"/>
  </r>
  <r>
    <x v="15"/>
    <x v="8"/>
    <x v="5"/>
    <x v="2"/>
    <x v="2"/>
    <x v="0"/>
  </r>
  <r>
    <x v="15"/>
    <x v="8"/>
    <x v="20"/>
    <x v="2"/>
    <x v="2"/>
    <x v="6"/>
  </r>
  <r>
    <x v="15"/>
    <x v="8"/>
    <x v="13"/>
    <x v="2"/>
    <x v="2"/>
    <x v="2"/>
  </r>
  <r>
    <x v="15"/>
    <x v="8"/>
    <x v="15"/>
    <x v="2"/>
    <x v="2"/>
    <x v="1"/>
  </r>
  <r>
    <x v="15"/>
    <x v="8"/>
    <x v="39"/>
    <x v="2"/>
    <x v="5"/>
    <x v="0"/>
  </r>
  <r>
    <x v="15"/>
    <x v="7"/>
    <x v="0"/>
    <x v="2"/>
    <x v="5"/>
    <x v="49"/>
  </r>
  <r>
    <x v="15"/>
    <x v="7"/>
    <x v="28"/>
    <x v="2"/>
    <x v="2"/>
    <x v="4"/>
  </r>
  <r>
    <x v="15"/>
    <x v="7"/>
    <x v="5"/>
    <x v="2"/>
    <x v="2"/>
    <x v="6"/>
  </r>
  <r>
    <x v="15"/>
    <x v="7"/>
    <x v="20"/>
    <x v="2"/>
    <x v="2"/>
    <x v="2"/>
  </r>
  <r>
    <x v="15"/>
    <x v="7"/>
    <x v="15"/>
    <x v="2"/>
    <x v="2"/>
    <x v="2"/>
  </r>
  <r>
    <x v="15"/>
    <x v="7"/>
    <x v="3"/>
    <x v="2"/>
    <x v="5"/>
    <x v="13"/>
  </r>
  <r>
    <x v="15"/>
    <x v="7"/>
    <x v="13"/>
    <x v="2"/>
    <x v="2"/>
    <x v="6"/>
  </r>
  <r>
    <x v="15"/>
    <x v="7"/>
    <x v="7"/>
    <x v="2"/>
    <x v="2"/>
    <x v="2"/>
  </r>
  <r>
    <x v="16"/>
    <x v="13"/>
    <x v="0"/>
    <x v="2"/>
    <x v="2"/>
    <x v="2"/>
  </r>
  <r>
    <x v="16"/>
    <x v="13"/>
    <x v="15"/>
    <x v="2"/>
    <x v="2"/>
    <x v="1"/>
  </r>
  <r>
    <x v="16"/>
    <x v="13"/>
    <x v="4"/>
    <x v="2"/>
    <x v="5"/>
    <x v="5"/>
  </r>
  <r>
    <x v="16"/>
    <x v="15"/>
    <x v="1"/>
    <x v="2"/>
    <x v="11"/>
    <x v="4"/>
  </r>
  <r>
    <x v="16"/>
    <x v="12"/>
    <x v="15"/>
    <x v="2"/>
    <x v="2"/>
    <x v="16"/>
  </r>
  <r>
    <x v="16"/>
    <x v="12"/>
    <x v="4"/>
    <x v="2"/>
    <x v="2"/>
    <x v="2"/>
  </r>
  <r>
    <x v="17"/>
    <x v="9"/>
    <x v="0"/>
    <x v="2"/>
    <x v="13"/>
    <x v="50"/>
  </r>
  <r>
    <x v="17"/>
    <x v="9"/>
    <x v="4"/>
    <x v="2"/>
    <x v="2"/>
    <x v="6"/>
  </r>
  <r>
    <x v="17"/>
    <x v="9"/>
    <x v="8"/>
    <x v="2"/>
    <x v="5"/>
    <x v="3"/>
  </r>
  <r>
    <x v="17"/>
    <x v="9"/>
    <x v="3"/>
    <x v="2"/>
    <x v="2"/>
    <x v="4"/>
  </r>
  <r>
    <x v="17"/>
    <x v="9"/>
    <x v="5"/>
    <x v="2"/>
    <x v="2"/>
    <x v="6"/>
  </r>
  <r>
    <x v="17"/>
    <x v="9"/>
    <x v="12"/>
    <x v="2"/>
    <x v="2"/>
    <x v="2"/>
  </r>
  <r>
    <x v="17"/>
    <x v="9"/>
    <x v="29"/>
    <x v="2"/>
    <x v="2"/>
    <x v="7"/>
  </r>
  <r>
    <x v="17"/>
    <x v="9"/>
    <x v="40"/>
    <x v="2"/>
    <x v="2"/>
    <x v="2"/>
  </r>
  <r>
    <x v="17"/>
    <x v="11"/>
    <x v="0"/>
    <x v="2"/>
    <x v="14"/>
    <x v="25"/>
  </r>
  <r>
    <x v="17"/>
    <x v="11"/>
    <x v="3"/>
    <x v="2"/>
    <x v="2"/>
    <x v="9"/>
  </r>
  <r>
    <x v="17"/>
    <x v="11"/>
    <x v="8"/>
    <x v="2"/>
    <x v="2"/>
    <x v="48"/>
  </r>
  <r>
    <x v="17"/>
    <x v="11"/>
    <x v="5"/>
    <x v="2"/>
    <x v="2"/>
    <x v="16"/>
  </r>
  <r>
    <x v="17"/>
    <x v="11"/>
    <x v="4"/>
    <x v="2"/>
    <x v="2"/>
    <x v="2"/>
  </r>
  <r>
    <x v="17"/>
    <x v="11"/>
    <x v="12"/>
    <x v="2"/>
    <x v="2"/>
    <x v="0"/>
  </r>
  <r>
    <x v="17"/>
    <x v="11"/>
    <x v="13"/>
    <x v="2"/>
    <x v="2"/>
    <x v="6"/>
  </r>
  <r>
    <x v="17"/>
    <x v="11"/>
    <x v="19"/>
    <x v="2"/>
    <x v="2"/>
    <x v="0"/>
  </r>
  <r>
    <x v="17"/>
    <x v="11"/>
    <x v="1"/>
    <x v="2"/>
    <x v="2"/>
    <x v="2"/>
  </r>
  <r>
    <x v="17"/>
    <x v="11"/>
    <x v="18"/>
    <x v="2"/>
    <x v="2"/>
    <x v="2"/>
  </r>
  <r>
    <x v="18"/>
    <x v="7"/>
    <x v="0"/>
    <x v="2"/>
    <x v="2"/>
    <x v="51"/>
  </r>
  <r>
    <x v="18"/>
    <x v="7"/>
    <x v="3"/>
    <x v="2"/>
    <x v="2"/>
    <x v="52"/>
  </r>
  <r>
    <x v="18"/>
    <x v="7"/>
    <x v="28"/>
    <x v="2"/>
    <x v="2"/>
    <x v="4"/>
  </r>
  <r>
    <x v="18"/>
    <x v="7"/>
    <x v="38"/>
    <x v="2"/>
    <x v="2"/>
    <x v="2"/>
  </r>
  <r>
    <x v="18"/>
    <x v="7"/>
    <x v="7"/>
    <x v="2"/>
    <x v="2"/>
    <x v="4"/>
  </r>
  <r>
    <x v="18"/>
    <x v="7"/>
    <x v="8"/>
    <x v="2"/>
    <x v="2"/>
    <x v="0"/>
  </r>
  <r>
    <x v="18"/>
    <x v="7"/>
    <x v="5"/>
    <x v="2"/>
    <x v="2"/>
    <x v="2"/>
  </r>
  <r>
    <x v="18"/>
    <x v="7"/>
    <x v="12"/>
    <x v="2"/>
    <x v="2"/>
    <x v="2"/>
  </r>
  <r>
    <x v="18"/>
    <x v="8"/>
    <x v="3"/>
    <x v="2"/>
    <x v="2"/>
    <x v="6"/>
  </r>
  <r>
    <x v="18"/>
    <x v="8"/>
    <x v="0"/>
    <x v="2"/>
    <x v="2"/>
    <x v="23"/>
  </r>
  <r>
    <x v="18"/>
    <x v="8"/>
    <x v="5"/>
    <x v="2"/>
    <x v="2"/>
    <x v="2"/>
  </r>
  <r>
    <x v="18"/>
    <x v="8"/>
    <x v="20"/>
    <x v="2"/>
    <x v="2"/>
    <x v="2"/>
  </r>
  <r>
    <x v="18"/>
    <x v="8"/>
    <x v="13"/>
    <x v="2"/>
    <x v="2"/>
    <x v="2"/>
  </r>
  <r>
    <x v="18"/>
    <x v="6"/>
    <x v="0"/>
    <x v="2"/>
    <x v="2"/>
    <x v="53"/>
  </r>
  <r>
    <x v="18"/>
    <x v="6"/>
    <x v="3"/>
    <x v="2"/>
    <x v="2"/>
    <x v="14"/>
  </r>
  <r>
    <x v="18"/>
    <x v="6"/>
    <x v="8"/>
    <x v="2"/>
    <x v="2"/>
    <x v="2"/>
  </r>
  <r>
    <x v="18"/>
    <x v="6"/>
    <x v="18"/>
    <x v="2"/>
    <x v="2"/>
    <x v="2"/>
  </r>
  <r>
    <x v="19"/>
    <x v="3"/>
    <x v="0"/>
    <x v="2"/>
    <x v="2"/>
    <x v="54"/>
  </r>
  <r>
    <x v="19"/>
    <x v="3"/>
    <x v="3"/>
    <x v="2"/>
    <x v="2"/>
    <x v="23"/>
  </r>
  <r>
    <x v="19"/>
    <x v="3"/>
    <x v="5"/>
    <x v="2"/>
    <x v="2"/>
    <x v="6"/>
  </r>
  <r>
    <x v="19"/>
    <x v="3"/>
    <x v="12"/>
    <x v="2"/>
    <x v="2"/>
    <x v="2"/>
  </r>
  <r>
    <x v="19"/>
    <x v="3"/>
    <x v="19"/>
    <x v="2"/>
    <x v="2"/>
    <x v="38"/>
  </r>
  <r>
    <x v="19"/>
    <x v="3"/>
    <x v="23"/>
    <x v="2"/>
    <x v="2"/>
    <x v="2"/>
  </r>
  <r>
    <x v="19"/>
    <x v="3"/>
    <x v="8"/>
    <x v="2"/>
    <x v="2"/>
    <x v="0"/>
  </r>
  <r>
    <x v="19"/>
    <x v="3"/>
    <x v="7"/>
    <x v="2"/>
    <x v="2"/>
    <x v="0"/>
  </r>
  <r>
    <x v="19"/>
    <x v="3"/>
    <x v="13"/>
    <x v="2"/>
    <x v="2"/>
    <x v="2"/>
  </r>
  <r>
    <x v="19"/>
    <x v="3"/>
    <x v="18"/>
    <x v="2"/>
    <x v="2"/>
    <x v="2"/>
  </r>
  <r>
    <x v="19"/>
    <x v="5"/>
    <x v="0"/>
    <x v="2"/>
    <x v="2"/>
    <x v="55"/>
  </r>
  <r>
    <x v="19"/>
    <x v="5"/>
    <x v="5"/>
    <x v="2"/>
    <x v="2"/>
    <x v="2"/>
  </r>
  <r>
    <x v="19"/>
    <x v="5"/>
    <x v="8"/>
    <x v="2"/>
    <x v="5"/>
    <x v="0"/>
  </r>
  <r>
    <x v="19"/>
    <x v="5"/>
    <x v="3"/>
    <x v="2"/>
    <x v="2"/>
    <x v="56"/>
  </r>
  <r>
    <x v="19"/>
    <x v="5"/>
    <x v="19"/>
    <x v="2"/>
    <x v="2"/>
    <x v="22"/>
  </r>
  <r>
    <x v="19"/>
    <x v="5"/>
    <x v="11"/>
    <x v="2"/>
    <x v="2"/>
    <x v="2"/>
  </r>
  <r>
    <x v="19"/>
    <x v="4"/>
    <x v="0"/>
    <x v="2"/>
    <x v="2"/>
    <x v="43"/>
  </r>
  <r>
    <x v="19"/>
    <x v="4"/>
    <x v="24"/>
    <x v="2"/>
    <x v="2"/>
    <x v="2"/>
  </r>
  <r>
    <x v="19"/>
    <x v="4"/>
    <x v="5"/>
    <x v="2"/>
    <x v="2"/>
    <x v="2"/>
  </r>
  <r>
    <x v="20"/>
    <x v="14"/>
    <x v="3"/>
    <x v="2"/>
    <x v="2"/>
    <x v="57"/>
  </r>
  <r>
    <x v="20"/>
    <x v="14"/>
    <x v="2"/>
    <x v="2"/>
    <x v="2"/>
    <x v="2"/>
  </r>
  <r>
    <x v="20"/>
    <x v="14"/>
    <x v="1"/>
    <x v="2"/>
    <x v="5"/>
    <x v="4"/>
  </r>
  <r>
    <x v="20"/>
    <x v="15"/>
    <x v="1"/>
    <x v="2"/>
    <x v="4"/>
    <x v="2"/>
  </r>
  <r>
    <x v="20"/>
    <x v="15"/>
    <x v="8"/>
    <x v="2"/>
    <x v="2"/>
    <x v="0"/>
  </r>
  <r>
    <x v="20"/>
    <x v="13"/>
    <x v="0"/>
    <x v="2"/>
    <x v="2"/>
    <x v="6"/>
  </r>
  <r>
    <x v="20"/>
    <x v="13"/>
    <x v="3"/>
    <x v="2"/>
    <x v="2"/>
    <x v="6"/>
  </r>
  <r>
    <x v="20"/>
    <x v="13"/>
    <x v="1"/>
    <x v="2"/>
    <x v="2"/>
    <x v="2"/>
  </r>
  <r>
    <x v="20"/>
    <x v="13"/>
    <x v="15"/>
    <x v="2"/>
    <x v="2"/>
    <x v="0"/>
  </r>
  <r>
    <x v="20"/>
    <x v="12"/>
    <x v="4"/>
    <x v="2"/>
    <x v="2"/>
    <x v="2"/>
  </r>
  <r>
    <x v="20"/>
    <x v="12"/>
    <x v="8"/>
    <x v="2"/>
    <x v="2"/>
    <x v="2"/>
  </r>
  <r>
    <x v="21"/>
    <x v="6"/>
    <x v="0"/>
    <x v="2"/>
    <x v="2"/>
    <x v="58"/>
  </r>
  <r>
    <x v="21"/>
    <x v="6"/>
    <x v="3"/>
    <x v="2"/>
    <x v="2"/>
    <x v="59"/>
  </r>
  <r>
    <x v="21"/>
    <x v="6"/>
    <x v="15"/>
    <x v="2"/>
    <x v="2"/>
    <x v="2"/>
  </r>
  <r>
    <x v="21"/>
    <x v="6"/>
    <x v="38"/>
    <x v="2"/>
    <x v="2"/>
    <x v="2"/>
  </r>
  <r>
    <x v="21"/>
    <x v="6"/>
    <x v="7"/>
    <x v="2"/>
    <x v="2"/>
    <x v="2"/>
  </r>
  <r>
    <x v="21"/>
    <x v="6"/>
    <x v="19"/>
    <x v="2"/>
    <x v="2"/>
    <x v="2"/>
  </r>
  <r>
    <x v="21"/>
    <x v="8"/>
    <x v="0"/>
    <x v="2"/>
    <x v="2"/>
    <x v="52"/>
  </r>
  <r>
    <x v="21"/>
    <x v="8"/>
    <x v="3"/>
    <x v="2"/>
    <x v="2"/>
    <x v="3"/>
  </r>
  <r>
    <x v="21"/>
    <x v="8"/>
    <x v="5"/>
    <x v="2"/>
    <x v="2"/>
    <x v="22"/>
  </r>
  <r>
    <x v="21"/>
    <x v="8"/>
    <x v="18"/>
    <x v="2"/>
    <x v="5"/>
    <x v="4"/>
  </r>
  <r>
    <x v="21"/>
    <x v="8"/>
    <x v="15"/>
    <x v="2"/>
    <x v="2"/>
    <x v="6"/>
  </r>
  <r>
    <x v="21"/>
    <x v="8"/>
    <x v="38"/>
    <x v="2"/>
    <x v="2"/>
    <x v="2"/>
  </r>
  <r>
    <x v="21"/>
    <x v="8"/>
    <x v="41"/>
    <x v="2"/>
    <x v="2"/>
    <x v="2"/>
  </r>
  <r>
    <x v="21"/>
    <x v="8"/>
    <x v="20"/>
    <x v="2"/>
    <x v="2"/>
    <x v="4"/>
  </r>
  <r>
    <x v="21"/>
    <x v="7"/>
    <x v="0"/>
    <x v="2"/>
    <x v="5"/>
    <x v="60"/>
  </r>
  <r>
    <x v="21"/>
    <x v="7"/>
    <x v="19"/>
    <x v="2"/>
    <x v="2"/>
    <x v="2"/>
  </r>
  <r>
    <x v="21"/>
    <x v="7"/>
    <x v="15"/>
    <x v="2"/>
    <x v="2"/>
    <x v="4"/>
  </r>
  <r>
    <x v="21"/>
    <x v="7"/>
    <x v="3"/>
    <x v="2"/>
    <x v="2"/>
    <x v="44"/>
  </r>
  <r>
    <x v="21"/>
    <x v="7"/>
    <x v="20"/>
    <x v="2"/>
    <x v="2"/>
    <x v="2"/>
  </r>
  <r>
    <x v="21"/>
    <x v="7"/>
    <x v="18"/>
    <x v="2"/>
    <x v="2"/>
    <x v="2"/>
  </r>
  <r>
    <x v="21"/>
    <x v="7"/>
    <x v="7"/>
    <x v="2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d v="2017-11-09T00:00:00"/>
    <s v="SEFL01"/>
    <n v="15"/>
    <x v="0"/>
    <x v="0"/>
    <n v="2"/>
    <x v="0"/>
    <x v="0"/>
  </r>
  <r>
    <d v="2017-11-09T00:00:00"/>
    <s v="SEFL01"/>
    <n v="15"/>
    <x v="1"/>
    <x v="1"/>
    <n v="5"/>
    <x v="1"/>
    <x v="1"/>
  </r>
  <r>
    <d v="2017-11-09T00:00:00"/>
    <s v="SEFL01"/>
    <n v="15"/>
    <x v="2"/>
    <x v="2"/>
    <n v="1"/>
    <x v="2"/>
    <x v="2"/>
  </r>
  <r>
    <d v="2017-11-09T00:00:00"/>
    <s v="SEFL01"/>
    <n v="15"/>
    <x v="3"/>
    <x v="2"/>
    <n v="13"/>
    <x v="3"/>
    <x v="2"/>
  </r>
  <r>
    <d v="2017-11-09T00:00:00"/>
    <s v="SEFL02"/>
    <n v="20"/>
    <x v="1"/>
    <x v="0"/>
    <n v="4"/>
    <x v="4"/>
    <x v="3"/>
  </r>
  <r>
    <d v="2017-11-09T00:00:00"/>
    <s v="SEFL02"/>
    <n v="20"/>
    <x v="0"/>
    <x v="3"/>
    <n v="1"/>
    <x v="5"/>
    <x v="0"/>
  </r>
  <r>
    <d v="2017-11-09T00:00:00"/>
    <s v="SEFL03"/>
    <n v="20"/>
    <x v="4"/>
    <x v="2"/>
    <n v="3"/>
    <x v="6"/>
    <x v="2"/>
  </r>
  <r>
    <d v="2017-11-09T00:00:00"/>
    <s v="SEFL03"/>
    <n v="20"/>
    <x v="1"/>
    <x v="3"/>
    <n v="1"/>
    <x v="5"/>
    <x v="0"/>
  </r>
  <r>
    <d v="2017-12-08T00:00:00"/>
    <s v="SEFL04"/>
    <n v="65"/>
    <x v="0"/>
    <x v="2"/>
    <n v="20"/>
    <x v="7"/>
    <x v="2"/>
  </r>
  <r>
    <d v="2017-12-08T00:00:00"/>
    <s v="SEFL04"/>
    <n v="65"/>
    <x v="3"/>
    <x v="2"/>
    <n v="11"/>
    <x v="8"/>
    <x v="2"/>
  </r>
  <r>
    <d v="2017-12-08T00:00:00"/>
    <s v="SEFL04"/>
    <n v="65"/>
    <x v="5"/>
    <x v="2"/>
    <n v="8"/>
    <x v="9"/>
    <x v="2"/>
  </r>
  <r>
    <d v="2017-12-08T00:00:00"/>
    <s v="SEFL04"/>
    <n v="65"/>
    <x v="4"/>
    <x v="2"/>
    <n v="1"/>
    <x v="2"/>
    <x v="2"/>
  </r>
  <r>
    <d v="2017-12-08T00:00:00"/>
    <s v="SEFL04"/>
    <n v="65"/>
    <x v="6"/>
    <x v="2"/>
    <n v="1"/>
    <x v="2"/>
    <x v="2"/>
  </r>
  <r>
    <d v="2017-12-08T00:00:00"/>
    <s v="SEFL04"/>
    <n v="65"/>
    <x v="7"/>
    <x v="2"/>
    <n v="1"/>
    <x v="2"/>
    <x v="2"/>
  </r>
  <r>
    <d v="2017-12-08T00:00:00"/>
    <s v="SEFL04"/>
    <n v="65"/>
    <x v="8"/>
    <x v="2"/>
    <n v="1"/>
    <x v="2"/>
    <x v="2"/>
  </r>
  <r>
    <d v="2017-12-08T00:00:00"/>
    <s v="SEFL04"/>
    <n v="65"/>
    <x v="9"/>
    <x v="2"/>
    <n v="1"/>
    <x v="2"/>
    <x v="2"/>
  </r>
  <r>
    <d v="2017-12-08T00:00:00"/>
    <s v="SEFL04"/>
    <n v="65"/>
    <x v="10"/>
    <x v="2"/>
    <n v="1"/>
    <x v="2"/>
    <x v="2"/>
  </r>
  <r>
    <d v="2017-12-08T00:00:00"/>
    <s v="SEFL04"/>
    <n v="65"/>
    <x v="11"/>
    <x v="2"/>
    <n v="1"/>
    <x v="2"/>
    <x v="2"/>
  </r>
  <r>
    <d v="2017-12-08T00:00:00"/>
    <s v="SEFL05"/>
    <n v="70"/>
    <x v="0"/>
    <x v="2"/>
    <n v="22"/>
    <x v="10"/>
    <x v="2"/>
  </r>
  <r>
    <d v="2017-12-08T00:00:00"/>
    <s v="SEFL05"/>
    <n v="70"/>
    <x v="5"/>
    <x v="2"/>
    <n v="2"/>
    <x v="5"/>
    <x v="2"/>
  </r>
  <r>
    <d v="2017-12-08T00:00:00"/>
    <s v="SEFL06"/>
    <n v="71"/>
    <x v="0"/>
    <x v="3"/>
    <n v="87"/>
    <x v="11"/>
    <x v="4"/>
  </r>
  <r>
    <d v="2017-12-08T00:00:00"/>
    <s v="SEFL06"/>
    <n v="71"/>
    <x v="12"/>
    <x v="2"/>
    <n v="1"/>
    <x v="2"/>
    <x v="2"/>
  </r>
  <r>
    <d v="2017-12-08T00:00:00"/>
    <s v="SEFL06"/>
    <n v="71"/>
    <x v="3"/>
    <x v="2"/>
    <n v="29"/>
    <x v="12"/>
    <x v="2"/>
  </r>
  <r>
    <d v="2017-12-08T00:00:00"/>
    <s v="SEFL06"/>
    <n v="71"/>
    <x v="6"/>
    <x v="2"/>
    <n v="1"/>
    <x v="2"/>
    <x v="2"/>
  </r>
  <r>
    <d v="2017-12-08T00:00:00"/>
    <s v="SEFL06"/>
    <n v="71"/>
    <x v="7"/>
    <x v="2"/>
    <n v="1"/>
    <x v="2"/>
    <x v="2"/>
  </r>
  <r>
    <d v="2017-12-08T00:00:00"/>
    <s v="SEFL06"/>
    <n v="71"/>
    <x v="5"/>
    <x v="2"/>
    <n v="9"/>
    <x v="13"/>
    <x v="2"/>
  </r>
  <r>
    <d v="2017-12-08T00:00:00"/>
    <s v="SEFL06"/>
    <n v="71"/>
    <x v="13"/>
    <x v="2"/>
    <n v="1"/>
    <x v="2"/>
    <x v="2"/>
  </r>
  <r>
    <d v="2017-12-07T00:00:00"/>
    <s v="SEFL08"/>
    <n v="55"/>
    <x v="0"/>
    <x v="2"/>
    <n v="19"/>
    <x v="14"/>
    <x v="2"/>
  </r>
  <r>
    <d v="2017-12-07T00:00:00"/>
    <s v="SEFL08"/>
    <n v="55"/>
    <x v="6"/>
    <x v="2"/>
    <n v="7"/>
    <x v="15"/>
    <x v="2"/>
  </r>
  <r>
    <d v="2017-12-07T00:00:00"/>
    <s v="SEFL08"/>
    <n v="55"/>
    <x v="7"/>
    <x v="2"/>
    <n v="4"/>
    <x v="0"/>
    <x v="2"/>
  </r>
  <r>
    <d v="2017-12-07T00:00:00"/>
    <s v="SEFL08"/>
    <n v="55"/>
    <x v="3"/>
    <x v="2"/>
    <n v="6"/>
    <x v="4"/>
    <x v="2"/>
  </r>
  <r>
    <d v="2017-12-07T00:00:00"/>
    <s v="SEFL08"/>
    <n v="55"/>
    <x v="4"/>
    <x v="2"/>
    <n v="1"/>
    <x v="2"/>
    <x v="2"/>
  </r>
  <r>
    <d v="2017-12-07T00:00:00"/>
    <s v="SEFL08"/>
    <n v="55"/>
    <x v="14"/>
    <x v="2"/>
    <n v="1"/>
    <x v="2"/>
    <x v="2"/>
  </r>
  <r>
    <d v="2017-12-07T00:00:00"/>
    <s v="SEFL11"/>
    <n v="49"/>
    <x v="0"/>
    <x v="3"/>
    <n v="34"/>
    <x v="16"/>
    <x v="5"/>
  </r>
  <r>
    <d v="2017-12-07T00:00:00"/>
    <s v="SEFL11"/>
    <n v="49"/>
    <x v="4"/>
    <x v="2"/>
    <n v="1"/>
    <x v="2"/>
    <x v="2"/>
  </r>
  <r>
    <d v="2017-12-07T00:00:00"/>
    <s v="SEFL11"/>
    <n v="49"/>
    <x v="15"/>
    <x v="2"/>
    <n v="1"/>
    <x v="2"/>
    <x v="2"/>
  </r>
  <r>
    <d v="2017-12-07T00:00:00"/>
    <s v="SEFL11"/>
    <n v="49"/>
    <x v="7"/>
    <x v="2"/>
    <n v="3"/>
    <x v="6"/>
    <x v="2"/>
  </r>
  <r>
    <d v="2017-12-07T00:00:00"/>
    <s v="SEFL11"/>
    <n v="49"/>
    <x v="6"/>
    <x v="2"/>
    <n v="2"/>
    <x v="5"/>
    <x v="2"/>
  </r>
  <r>
    <d v="2017-12-07T00:00:00"/>
    <s v="SEFL11"/>
    <n v="49"/>
    <x v="16"/>
    <x v="2"/>
    <n v="1"/>
    <x v="2"/>
    <x v="2"/>
  </r>
  <r>
    <d v="2017-12-07T00:00:00"/>
    <s v="SEFL11"/>
    <n v="49"/>
    <x v="17"/>
    <x v="2"/>
    <n v="1"/>
    <x v="2"/>
    <x v="2"/>
  </r>
  <r>
    <d v="2017-12-07T00:00:00"/>
    <s v="SEFL12"/>
    <n v="46"/>
    <x v="0"/>
    <x v="2"/>
    <n v="15"/>
    <x v="17"/>
    <x v="2"/>
  </r>
  <r>
    <d v="2017-12-07T00:00:00"/>
    <s v="SEFL12"/>
    <n v="46"/>
    <x v="6"/>
    <x v="2"/>
    <n v="4"/>
    <x v="0"/>
    <x v="2"/>
  </r>
  <r>
    <d v="2017-12-07T00:00:00"/>
    <s v="SEFL12"/>
    <n v="46"/>
    <x v="3"/>
    <x v="2"/>
    <n v="7"/>
    <x v="15"/>
    <x v="2"/>
  </r>
  <r>
    <d v="2017-12-07T00:00:00"/>
    <s v="SEFL12"/>
    <n v="46"/>
    <x v="7"/>
    <x v="2"/>
    <n v="2"/>
    <x v="5"/>
    <x v="2"/>
  </r>
  <r>
    <d v="2017-12-07T00:00:00"/>
    <s v="SEFL12"/>
    <n v="46"/>
    <x v="18"/>
    <x v="2"/>
    <n v="1"/>
    <x v="2"/>
    <x v="2"/>
  </r>
  <r>
    <d v="2017-12-07T00:00:00"/>
    <s v="SEFL12"/>
    <n v="46"/>
    <x v="12"/>
    <x v="2"/>
    <n v="1"/>
    <x v="2"/>
    <x v="2"/>
  </r>
  <r>
    <d v="2018-04-19T00:00:00"/>
    <s v="SEFL08"/>
    <n v="50"/>
    <x v="0"/>
    <x v="2"/>
    <n v="24"/>
    <x v="18"/>
    <x v="2"/>
  </r>
  <r>
    <d v="2018-04-19T00:00:00"/>
    <s v="SEFL08"/>
    <n v="50"/>
    <x v="6"/>
    <x v="2"/>
    <n v="8"/>
    <x v="9"/>
    <x v="2"/>
  </r>
  <r>
    <d v="2018-04-19T00:00:00"/>
    <s v="SEFL08"/>
    <n v="50"/>
    <x v="7"/>
    <x v="2"/>
    <n v="6"/>
    <x v="4"/>
    <x v="2"/>
  </r>
  <r>
    <d v="2018-04-19T00:00:00"/>
    <s v="SEFL08"/>
    <n v="50"/>
    <x v="19"/>
    <x v="2"/>
    <n v="2"/>
    <x v="5"/>
    <x v="2"/>
  </r>
  <r>
    <d v="2018-04-19T00:00:00"/>
    <s v="SEFL08"/>
    <n v="50"/>
    <x v="3"/>
    <x v="2"/>
    <n v="19"/>
    <x v="14"/>
    <x v="2"/>
  </r>
  <r>
    <d v="2018-04-19T00:00:00"/>
    <s v="SEFL08"/>
    <n v="50"/>
    <x v="3"/>
    <x v="2"/>
    <n v="36"/>
    <x v="19"/>
    <x v="2"/>
  </r>
  <r>
    <d v="2018-04-19T00:00:00"/>
    <s v="SEFL08"/>
    <n v="50"/>
    <x v="7"/>
    <x v="2"/>
    <n v="2"/>
    <x v="5"/>
    <x v="2"/>
  </r>
  <r>
    <d v="2018-04-19T00:00:00"/>
    <s v="SEFL08"/>
    <n v="50"/>
    <x v="20"/>
    <x v="2"/>
    <n v="2"/>
    <x v="5"/>
    <x v="2"/>
  </r>
  <r>
    <d v="2018-04-19T00:00:00"/>
    <s v="SEFL08"/>
    <n v="50"/>
    <x v="0"/>
    <x v="2"/>
    <n v="19"/>
    <x v="14"/>
    <x v="2"/>
  </r>
  <r>
    <d v="2018-04-19T00:00:00"/>
    <s v="SEFL08"/>
    <n v="50"/>
    <x v="4"/>
    <x v="2"/>
    <n v="2"/>
    <x v="5"/>
    <x v="2"/>
  </r>
  <r>
    <d v="2018-04-19T00:00:00"/>
    <s v="SEFL08"/>
    <n v="50"/>
    <x v="15"/>
    <x v="2"/>
    <n v="3"/>
    <x v="6"/>
    <x v="2"/>
  </r>
  <r>
    <d v="2018-04-19T00:00:00"/>
    <s v="SEFL08"/>
    <n v="50"/>
    <x v="6"/>
    <x v="2"/>
    <n v="4"/>
    <x v="0"/>
    <x v="2"/>
  </r>
  <r>
    <d v="2018-04-19T00:00:00"/>
    <s v="SEFL08"/>
    <n v="50"/>
    <x v="19"/>
    <x v="2"/>
    <n v="2"/>
    <x v="5"/>
    <x v="2"/>
  </r>
  <r>
    <d v="2018-05-30T00:00:00"/>
    <s v="SEFL04"/>
    <n v="70"/>
    <x v="0"/>
    <x v="2"/>
    <n v="9"/>
    <x v="13"/>
    <x v="2"/>
  </r>
  <r>
    <d v="2018-05-30T00:00:00"/>
    <s v="SEFL04"/>
    <n v="70"/>
    <x v="21"/>
    <x v="2"/>
    <n v="1"/>
    <x v="2"/>
    <x v="2"/>
  </r>
  <r>
    <d v="2018-05-30T00:00:00"/>
    <s v="SEFL04"/>
    <n v="70"/>
    <x v="12"/>
    <x v="2"/>
    <n v="4"/>
    <x v="0"/>
    <x v="2"/>
  </r>
  <r>
    <d v="2018-05-30T00:00:00"/>
    <s v="SEFL04"/>
    <n v="70"/>
    <x v="22"/>
    <x v="2"/>
    <n v="7"/>
    <x v="15"/>
    <x v="2"/>
  </r>
  <r>
    <d v="2018-05-30T00:00:00"/>
    <s v="SEFL04"/>
    <n v="70"/>
    <x v="7"/>
    <x v="2"/>
    <n v="3"/>
    <x v="6"/>
    <x v="2"/>
  </r>
  <r>
    <d v="2018-05-30T00:00:00"/>
    <s v="SEFL04"/>
    <n v="70"/>
    <x v="3"/>
    <x v="2"/>
    <n v="3"/>
    <x v="6"/>
    <x v="2"/>
  </r>
  <r>
    <d v="2018-05-30T00:00:00"/>
    <s v="SEFL04"/>
    <n v="70"/>
    <x v="15"/>
    <x v="2"/>
    <n v="1"/>
    <x v="2"/>
    <x v="2"/>
  </r>
  <r>
    <d v="2018-06-01T00:00:00"/>
    <s v="SEFL06"/>
    <n v="70"/>
    <x v="0"/>
    <x v="2"/>
    <n v="69"/>
    <x v="20"/>
    <x v="2"/>
  </r>
  <r>
    <d v="2018-06-01T00:00:00"/>
    <s v="SEFL06"/>
    <n v="70"/>
    <x v="3"/>
    <x v="2"/>
    <n v="10"/>
    <x v="21"/>
    <x v="2"/>
  </r>
  <r>
    <d v="2018-06-01T00:00:00"/>
    <s v="SEFL06"/>
    <n v="70"/>
    <x v="19"/>
    <x v="2"/>
    <n v="7"/>
    <x v="15"/>
    <x v="2"/>
  </r>
  <r>
    <d v="2018-06-01T00:00:00"/>
    <s v="SEFL06"/>
    <n v="70"/>
    <x v="7"/>
    <x v="2"/>
    <n v="1"/>
    <x v="2"/>
    <x v="2"/>
  </r>
  <r>
    <d v="2018-06-01T00:00:00"/>
    <s v="SEFL06"/>
    <n v="70"/>
    <x v="4"/>
    <x v="2"/>
    <n v="2"/>
    <x v="5"/>
    <x v="2"/>
  </r>
  <r>
    <d v="2018-06-01T00:00:00"/>
    <s v="SEFL06"/>
    <n v="70"/>
    <x v="23"/>
    <x v="2"/>
    <n v="1"/>
    <x v="2"/>
    <x v="2"/>
  </r>
  <r>
    <d v="2018-06-01T00:00:00"/>
    <s v="SEFL05"/>
    <n v="67"/>
    <x v="0"/>
    <x v="2"/>
    <n v="18"/>
    <x v="22"/>
    <x v="2"/>
  </r>
  <r>
    <d v="2018-06-01T00:00:00"/>
    <s v="SEFL05"/>
    <n v="67"/>
    <x v="24"/>
    <x v="2"/>
    <n v="1"/>
    <x v="2"/>
    <x v="2"/>
  </r>
  <r>
    <d v="2018-06-01T00:00:00"/>
    <s v="SEFL05"/>
    <n v="67"/>
    <x v="7"/>
    <x v="2"/>
    <n v="2"/>
    <x v="5"/>
    <x v="2"/>
  </r>
  <r>
    <d v="2018-06-01T00:00:00"/>
    <s v="SEFL05"/>
    <n v="67"/>
    <x v="4"/>
    <x v="2"/>
    <n v="1"/>
    <x v="2"/>
    <x v="2"/>
  </r>
  <r>
    <d v="2018-06-01T00:00:00"/>
    <s v="SEFL05"/>
    <n v="67"/>
    <x v="19"/>
    <x v="2"/>
    <n v="1"/>
    <x v="2"/>
    <x v="2"/>
  </r>
  <r>
    <d v="2018-06-01T00:00:00"/>
    <s v="SEFL05"/>
    <n v="67"/>
    <x v="18"/>
    <x v="2"/>
    <n v="1"/>
    <x v="2"/>
    <x v="2"/>
  </r>
  <r>
    <d v="2018-08-22T00:00:00"/>
    <s v="SEFL06"/>
    <n v="60"/>
    <x v="0"/>
    <x v="0"/>
    <n v="68"/>
    <x v="23"/>
    <x v="5"/>
  </r>
  <r>
    <d v="2018-08-22T00:00:00"/>
    <s v="SEFL06"/>
    <n v="60"/>
    <x v="3"/>
    <x v="2"/>
    <n v="10"/>
    <x v="21"/>
    <x v="2"/>
  </r>
  <r>
    <d v="2018-08-22T00:00:00"/>
    <s v="SEFL06"/>
    <n v="60"/>
    <x v="19"/>
    <x v="2"/>
    <n v="6"/>
    <x v="4"/>
    <x v="2"/>
  </r>
  <r>
    <d v="2018-08-22T00:00:00"/>
    <s v="SEFL06"/>
    <n v="60"/>
    <x v="12"/>
    <x v="2"/>
    <n v="3"/>
    <x v="6"/>
    <x v="2"/>
  </r>
  <r>
    <d v="2018-08-22T00:00:00"/>
    <s v="SEFL06"/>
    <n v="60"/>
    <x v="4"/>
    <x v="2"/>
    <n v="3"/>
    <x v="6"/>
    <x v="2"/>
  </r>
  <r>
    <d v="2018-08-22T00:00:00"/>
    <s v="SEFL06"/>
    <n v="60"/>
    <x v="11"/>
    <x v="2"/>
    <n v="1"/>
    <x v="2"/>
    <x v="2"/>
  </r>
  <r>
    <d v="2018-08-22T00:00:00"/>
    <s v="SEFL06"/>
    <n v="60"/>
    <x v="6"/>
    <x v="2"/>
    <n v="1"/>
    <x v="2"/>
    <x v="2"/>
  </r>
  <r>
    <d v="2018-08-22T00:00:00"/>
    <s v="SEFL04"/>
    <n v="62"/>
    <x v="0"/>
    <x v="2"/>
    <n v="49"/>
    <x v="24"/>
    <x v="2"/>
  </r>
  <r>
    <d v="2018-08-22T00:00:00"/>
    <s v="SEFL04"/>
    <n v="62"/>
    <x v="3"/>
    <x v="2"/>
    <n v="4"/>
    <x v="0"/>
    <x v="2"/>
  </r>
  <r>
    <d v="2018-08-22T00:00:00"/>
    <s v="SEFL04"/>
    <n v="62"/>
    <x v="11"/>
    <x v="2"/>
    <n v="1"/>
    <x v="2"/>
    <x v="2"/>
  </r>
  <r>
    <d v="2018-08-22T00:00:00"/>
    <s v="SEFL04"/>
    <n v="62"/>
    <x v="7"/>
    <x v="2"/>
    <n v="1"/>
    <x v="2"/>
    <x v="2"/>
  </r>
  <r>
    <d v="2018-08-22T00:00:00"/>
    <s v="SEFL04"/>
    <n v="62"/>
    <x v="25"/>
    <x v="2"/>
    <n v="1"/>
    <x v="2"/>
    <x v="2"/>
  </r>
  <r>
    <d v="2018-08-22T00:00:00"/>
    <s v="SEFL04"/>
    <n v="62"/>
    <x v="19"/>
    <x v="2"/>
    <n v="3"/>
    <x v="6"/>
    <x v="2"/>
  </r>
  <r>
    <d v="2018-08-22T00:00:00"/>
    <s v="SEFL04"/>
    <n v="62"/>
    <x v="23"/>
    <x v="2"/>
    <n v="1"/>
    <x v="2"/>
    <x v="2"/>
  </r>
  <r>
    <d v="2018-08-22T00:00:00"/>
    <s v="SEFL05"/>
    <n v="66"/>
    <x v="0"/>
    <x v="2"/>
    <n v="18"/>
    <x v="22"/>
    <x v="2"/>
  </r>
  <r>
    <d v="2018-08-22T00:00:00"/>
    <s v="SEFL05"/>
    <n v="66"/>
    <x v="19"/>
    <x v="2"/>
    <n v="1"/>
    <x v="2"/>
    <x v="2"/>
  </r>
  <r>
    <d v="2018-08-31T00:00:00"/>
    <s v="SEFL08"/>
    <n v="68"/>
    <x v="6"/>
    <x v="2"/>
    <n v="10"/>
    <x v="21"/>
    <x v="2"/>
  </r>
  <r>
    <d v="2018-08-31T00:00:00"/>
    <s v="SEFL08"/>
    <n v="68"/>
    <x v="0"/>
    <x v="2"/>
    <n v="44"/>
    <x v="25"/>
    <x v="2"/>
  </r>
  <r>
    <d v="2018-08-31T00:00:00"/>
    <s v="SEFL08"/>
    <n v="68"/>
    <x v="26"/>
    <x v="2"/>
    <n v="1"/>
    <x v="2"/>
    <x v="2"/>
  </r>
  <r>
    <d v="2018-08-31T00:00:00"/>
    <s v="SEFL08"/>
    <n v="68"/>
    <x v="7"/>
    <x v="2"/>
    <n v="2"/>
    <x v="5"/>
    <x v="2"/>
  </r>
  <r>
    <d v="2018-08-31T00:00:00"/>
    <s v="SEFL08"/>
    <n v="68"/>
    <x v="3"/>
    <x v="2"/>
    <n v="23"/>
    <x v="26"/>
    <x v="2"/>
  </r>
  <r>
    <d v="2018-08-31T00:00:00"/>
    <s v="SEFL08"/>
    <n v="68"/>
    <x v="12"/>
    <x v="2"/>
    <n v="1"/>
    <x v="2"/>
    <x v="2"/>
  </r>
  <r>
    <d v="2018-08-31T00:00:00"/>
    <s v="SEFL08"/>
    <n v="68"/>
    <x v="20"/>
    <x v="2"/>
    <n v="3"/>
    <x v="6"/>
    <x v="2"/>
  </r>
  <r>
    <d v="2018-08-31T00:00:00"/>
    <s v="SEFL08"/>
    <n v="68"/>
    <x v="19"/>
    <x v="2"/>
    <n v="2"/>
    <x v="5"/>
    <x v="2"/>
  </r>
  <r>
    <d v="2018-08-31T00:00:00"/>
    <s v="SEFL08"/>
    <n v="68"/>
    <x v="18"/>
    <x v="2"/>
    <n v="1"/>
    <x v="2"/>
    <x v="2"/>
  </r>
  <r>
    <d v="2018-08-31T00:00:00"/>
    <s v="SEFL11"/>
    <n v="50"/>
    <x v="3"/>
    <x v="3"/>
    <n v="10"/>
    <x v="8"/>
    <x v="6"/>
  </r>
  <r>
    <d v="2018-08-31T00:00:00"/>
    <s v="SEFL11"/>
    <n v="50"/>
    <x v="0"/>
    <x v="3"/>
    <n v="35"/>
    <x v="19"/>
    <x v="7"/>
  </r>
  <r>
    <d v="2018-08-31T00:00:00"/>
    <s v="SEFL11"/>
    <n v="50"/>
    <x v="6"/>
    <x v="2"/>
    <n v="1"/>
    <x v="2"/>
    <x v="2"/>
  </r>
  <r>
    <d v="2018-08-31T00:00:00"/>
    <s v="SEFL11"/>
    <n v="50"/>
    <x v="20"/>
    <x v="2"/>
    <n v="4"/>
    <x v="0"/>
    <x v="2"/>
  </r>
  <r>
    <d v="2018-08-31T00:00:00"/>
    <s v="SEFL11"/>
    <n v="50"/>
    <x v="27"/>
    <x v="2"/>
    <n v="1"/>
    <x v="2"/>
    <x v="2"/>
  </r>
  <r>
    <d v="2018-08-31T00:00:00"/>
    <s v="SEFL11"/>
    <n v="50"/>
    <x v="15"/>
    <x v="2"/>
    <n v="3"/>
    <x v="6"/>
    <x v="2"/>
  </r>
  <r>
    <d v="2018-08-31T00:00:00"/>
    <s v="SEFL11"/>
    <n v="50"/>
    <x v="7"/>
    <x v="2"/>
    <n v="2"/>
    <x v="5"/>
    <x v="2"/>
  </r>
  <r>
    <d v="2018-11-08T00:00:00"/>
    <s v="FTL4"/>
    <n v="22"/>
    <x v="0"/>
    <x v="4"/>
    <n v="47"/>
    <x v="27"/>
    <x v="8"/>
  </r>
  <r>
    <d v="2018-11-08T00:00:00"/>
    <s v="FTL4"/>
    <n v="22"/>
    <x v="12"/>
    <x v="2"/>
    <n v="2"/>
    <x v="5"/>
    <x v="2"/>
  </r>
  <r>
    <d v="2018-11-08T00:00:00"/>
    <s v="FTL4"/>
    <n v="22"/>
    <x v="4"/>
    <x v="2"/>
    <n v="1"/>
    <x v="2"/>
    <x v="2"/>
  </r>
  <r>
    <d v="2018-11-08T00:00:00"/>
    <s v="FTL4"/>
    <n v="22"/>
    <x v="7"/>
    <x v="2"/>
    <n v="5"/>
    <x v="28"/>
    <x v="2"/>
  </r>
  <r>
    <d v="2018-11-08T00:00:00"/>
    <s v="FTL4"/>
    <n v="22"/>
    <x v="11"/>
    <x v="3"/>
    <n v="1"/>
    <x v="5"/>
    <x v="0"/>
  </r>
  <r>
    <d v="2018-11-08T00:00:00"/>
    <s v="BC1"/>
    <n v="31"/>
    <x v="0"/>
    <x v="5"/>
    <n v="180"/>
    <x v="29"/>
    <x v="9"/>
  </r>
  <r>
    <d v="2018-11-08T00:00:00"/>
    <s v="BC1"/>
    <n v="31"/>
    <x v="11"/>
    <x v="2"/>
    <n v="7"/>
    <x v="15"/>
    <x v="2"/>
  </r>
  <r>
    <d v="2018-11-08T00:00:00"/>
    <s v="BC1"/>
    <n v="31"/>
    <x v="12"/>
    <x v="2"/>
    <n v="3"/>
    <x v="6"/>
    <x v="2"/>
  </r>
  <r>
    <d v="2018-11-08T00:00:00"/>
    <s v="BC1"/>
    <n v="31"/>
    <x v="3"/>
    <x v="2"/>
    <n v="4"/>
    <x v="0"/>
    <x v="2"/>
  </r>
  <r>
    <d v="2018-11-08T00:00:00"/>
    <s v="BC1"/>
    <n v="31"/>
    <x v="7"/>
    <x v="2"/>
    <n v="4"/>
    <x v="0"/>
    <x v="2"/>
  </r>
  <r>
    <d v="2018-11-08T00:00:00"/>
    <s v="BC1"/>
    <n v="31"/>
    <x v="4"/>
    <x v="2"/>
    <n v="8"/>
    <x v="9"/>
    <x v="2"/>
  </r>
  <r>
    <d v="2018-11-08T00:00:00"/>
    <s v="BC1"/>
    <n v="31"/>
    <x v="28"/>
    <x v="2"/>
    <n v="4"/>
    <x v="0"/>
    <x v="2"/>
  </r>
  <r>
    <d v="2018-11-08T00:00:00"/>
    <s v="BC1"/>
    <n v="31"/>
    <x v="8"/>
    <x v="3"/>
    <n v="0"/>
    <x v="2"/>
    <x v="10"/>
  </r>
  <r>
    <d v="2018-11-08T00:00:00"/>
    <s v="T328"/>
    <n v="18"/>
    <x v="0"/>
    <x v="6"/>
    <n v="45"/>
    <x v="30"/>
    <x v="11"/>
  </r>
  <r>
    <d v="2018-11-08T00:00:00"/>
    <s v="T328"/>
    <n v="18"/>
    <x v="11"/>
    <x v="2"/>
    <n v="1"/>
    <x v="2"/>
    <x v="2"/>
  </r>
  <r>
    <d v="2018-11-08T00:00:00"/>
    <s v="T328"/>
    <n v="18"/>
    <x v="4"/>
    <x v="2"/>
    <n v="2"/>
    <x v="5"/>
    <x v="2"/>
  </r>
  <r>
    <d v="2018-11-08T00:00:00"/>
    <s v="T328"/>
    <n v="18"/>
    <x v="3"/>
    <x v="3"/>
    <n v="4"/>
    <x v="28"/>
    <x v="12"/>
  </r>
  <r>
    <d v="2018-11-08T00:00:00"/>
    <s v="T328"/>
    <n v="18"/>
    <x v="7"/>
    <x v="2"/>
    <n v="3"/>
    <x v="6"/>
    <x v="2"/>
  </r>
  <r>
    <d v="2018-11-08T00:00:00"/>
    <s v="T328"/>
    <n v="18"/>
    <x v="13"/>
    <x v="2"/>
    <n v="3"/>
    <x v="6"/>
    <x v="2"/>
  </r>
  <r>
    <d v="2018-11-08T00:00:00"/>
    <s v="T328"/>
    <n v="18"/>
    <x v="19"/>
    <x v="3"/>
    <n v="0"/>
    <x v="2"/>
    <x v="10"/>
  </r>
  <r>
    <d v="2018-11-08T00:00:00"/>
    <s v="T328"/>
    <n v="18"/>
    <x v="29"/>
    <x v="2"/>
    <n v="1"/>
    <x v="2"/>
    <x v="2"/>
  </r>
  <r>
    <d v="2018-12-17T00:00:00"/>
    <s v="T328"/>
    <n v="22"/>
    <x v="0"/>
    <x v="7"/>
    <n v="70"/>
    <x v="31"/>
    <x v="13"/>
  </r>
  <r>
    <d v="2018-12-17T00:00:00"/>
    <s v="T328"/>
    <n v="22"/>
    <x v="11"/>
    <x v="3"/>
    <n v="0"/>
    <x v="2"/>
    <x v="10"/>
  </r>
  <r>
    <d v="2018-12-17T00:00:00"/>
    <s v="T328"/>
    <n v="22"/>
    <x v="7"/>
    <x v="2"/>
    <n v="10"/>
    <x v="21"/>
    <x v="2"/>
  </r>
  <r>
    <d v="2018-12-17T00:00:00"/>
    <s v="T328"/>
    <n v="22"/>
    <x v="3"/>
    <x v="2"/>
    <n v="2"/>
    <x v="5"/>
    <x v="2"/>
  </r>
  <r>
    <d v="2018-12-17T00:00:00"/>
    <s v="T328"/>
    <n v="22"/>
    <x v="29"/>
    <x v="2"/>
    <n v="20"/>
    <x v="7"/>
    <x v="2"/>
  </r>
  <r>
    <d v="2018-12-17T00:00:00"/>
    <s v="T328"/>
    <n v="22"/>
    <x v="4"/>
    <x v="2"/>
    <n v="4"/>
    <x v="0"/>
    <x v="2"/>
  </r>
  <r>
    <d v="2018-12-17T00:00:00"/>
    <s v="T328"/>
    <n v="22"/>
    <x v="19"/>
    <x v="2"/>
    <n v="2"/>
    <x v="5"/>
    <x v="2"/>
  </r>
  <r>
    <d v="2018-12-17T00:00:00"/>
    <s v="T328"/>
    <n v="22"/>
    <x v="12"/>
    <x v="2"/>
    <n v="3"/>
    <x v="6"/>
    <x v="2"/>
  </r>
  <r>
    <d v="2018-12-17T00:00:00"/>
    <s v="T328"/>
    <n v="22"/>
    <x v="1"/>
    <x v="2"/>
    <n v="1"/>
    <x v="2"/>
    <x v="2"/>
  </r>
  <r>
    <d v="2018-12-17T00:00:00"/>
    <s v="BC1"/>
    <n v="31"/>
    <x v="0"/>
    <x v="8"/>
    <n v="192"/>
    <x v="32"/>
    <x v="14"/>
  </r>
  <r>
    <d v="2018-12-17T00:00:00"/>
    <s v="BC1"/>
    <n v="31"/>
    <x v="4"/>
    <x v="2"/>
    <n v="10"/>
    <x v="21"/>
    <x v="2"/>
  </r>
  <r>
    <d v="2018-12-17T00:00:00"/>
    <s v="BC1"/>
    <n v="31"/>
    <x v="3"/>
    <x v="2"/>
    <n v="11"/>
    <x v="8"/>
    <x v="2"/>
  </r>
  <r>
    <d v="2018-12-17T00:00:00"/>
    <s v="BC1"/>
    <n v="31"/>
    <x v="7"/>
    <x v="2"/>
    <n v="33"/>
    <x v="33"/>
    <x v="2"/>
  </r>
  <r>
    <d v="2018-12-17T00:00:00"/>
    <s v="BC1"/>
    <n v="31"/>
    <x v="30"/>
    <x v="2"/>
    <n v="1"/>
    <x v="2"/>
    <x v="2"/>
  </r>
  <r>
    <d v="2018-12-17T00:00:00"/>
    <s v="BC1"/>
    <n v="31"/>
    <x v="11"/>
    <x v="2"/>
    <n v="15"/>
    <x v="17"/>
    <x v="2"/>
  </r>
  <r>
    <d v="2018-12-17T00:00:00"/>
    <s v="BC1"/>
    <n v="31"/>
    <x v="12"/>
    <x v="2"/>
    <n v="4"/>
    <x v="0"/>
    <x v="2"/>
  </r>
  <r>
    <d v="2018-12-17T00:00:00"/>
    <s v="BC1"/>
    <n v="31"/>
    <x v="19"/>
    <x v="2"/>
    <n v="1"/>
    <x v="2"/>
    <x v="2"/>
  </r>
  <r>
    <d v="2018-12-17T00:00:00"/>
    <s v="BC1"/>
    <n v="31"/>
    <x v="28"/>
    <x v="2"/>
    <n v="23"/>
    <x v="26"/>
    <x v="2"/>
  </r>
  <r>
    <d v="2018-12-17T00:00:00"/>
    <s v="BC1"/>
    <n v="31"/>
    <x v="8"/>
    <x v="2"/>
    <n v="1"/>
    <x v="2"/>
    <x v="2"/>
  </r>
  <r>
    <d v="2018-12-17T00:00:00"/>
    <s v="BC1"/>
    <n v="31"/>
    <x v="16"/>
    <x v="2"/>
    <n v="1"/>
    <x v="2"/>
    <x v="2"/>
  </r>
  <r>
    <d v="2018-12-17T00:00:00"/>
    <s v="T328"/>
    <n v="18"/>
    <x v="0"/>
    <x v="1"/>
    <n v="60"/>
    <x v="20"/>
    <x v="15"/>
  </r>
  <r>
    <d v="2018-12-17T00:00:00"/>
    <s v="T328"/>
    <n v="18"/>
    <x v="3"/>
    <x v="2"/>
    <n v="5"/>
    <x v="28"/>
    <x v="2"/>
  </r>
  <r>
    <d v="2018-12-17T00:00:00"/>
    <s v="T328"/>
    <n v="18"/>
    <x v="4"/>
    <x v="2"/>
    <n v="3"/>
    <x v="6"/>
    <x v="2"/>
  </r>
  <r>
    <d v="2018-12-17T00:00:00"/>
    <s v="T328"/>
    <n v="18"/>
    <x v="7"/>
    <x v="2"/>
    <n v="5"/>
    <x v="28"/>
    <x v="2"/>
  </r>
  <r>
    <d v="2018-12-17T00:00:00"/>
    <s v="T328"/>
    <n v="18"/>
    <x v="13"/>
    <x v="2"/>
    <n v="3"/>
    <x v="6"/>
    <x v="2"/>
  </r>
  <r>
    <d v="2018-12-17T00:00:00"/>
    <s v="T328"/>
    <n v="18"/>
    <x v="19"/>
    <x v="2"/>
    <n v="2"/>
    <x v="5"/>
    <x v="2"/>
  </r>
  <r>
    <d v="2018-12-17T00:00:00"/>
    <s v="T328"/>
    <n v="18"/>
    <x v="11"/>
    <x v="2"/>
    <n v="2"/>
    <x v="5"/>
    <x v="2"/>
  </r>
  <r>
    <d v="2018-12-18T00:00:00"/>
    <s v="SEFL04"/>
    <n v="67"/>
    <x v="0"/>
    <x v="2"/>
    <n v="109"/>
    <x v="34"/>
    <x v="2"/>
  </r>
  <r>
    <d v="2018-12-18T00:00:00"/>
    <s v="SEFL04"/>
    <n v="67"/>
    <x v="3"/>
    <x v="2"/>
    <n v="6"/>
    <x v="4"/>
    <x v="2"/>
  </r>
  <r>
    <d v="2018-12-18T00:00:00"/>
    <s v="SEFL04"/>
    <n v="67"/>
    <x v="19"/>
    <x v="2"/>
    <n v="7"/>
    <x v="15"/>
    <x v="2"/>
  </r>
  <r>
    <d v="2018-12-18T00:00:00"/>
    <s v="SEFL04"/>
    <n v="67"/>
    <x v="4"/>
    <x v="2"/>
    <n v="2"/>
    <x v="5"/>
    <x v="2"/>
  </r>
  <r>
    <d v="2018-12-18T00:00:00"/>
    <s v="SEFL04"/>
    <n v="67"/>
    <x v="7"/>
    <x v="2"/>
    <n v="1"/>
    <x v="2"/>
    <x v="2"/>
  </r>
  <r>
    <d v="2018-12-18T00:00:00"/>
    <s v="SEFL04"/>
    <n v="67"/>
    <x v="18"/>
    <x v="2"/>
    <n v="1"/>
    <x v="2"/>
    <x v="2"/>
  </r>
  <r>
    <d v="2018-12-18T00:00:00"/>
    <s v="SEFL04"/>
    <n v="67"/>
    <x v="8"/>
    <x v="2"/>
    <n v="1"/>
    <x v="2"/>
    <x v="2"/>
  </r>
  <r>
    <d v="2018-12-18T00:00:00"/>
    <s v="SEFL04"/>
    <n v="67"/>
    <x v="7"/>
    <x v="2"/>
    <n v="3"/>
    <x v="6"/>
    <x v="2"/>
  </r>
  <r>
    <d v="2018-12-18T00:00:00"/>
    <s v="SEFL04"/>
    <n v="67"/>
    <x v="0"/>
    <x v="2"/>
    <n v="44"/>
    <x v="25"/>
    <x v="2"/>
  </r>
  <r>
    <d v="2018-12-18T00:00:00"/>
    <s v="SEFL04"/>
    <n v="67"/>
    <x v="3"/>
    <x v="2"/>
    <n v="10"/>
    <x v="21"/>
    <x v="2"/>
  </r>
  <r>
    <d v="2018-12-18T00:00:00"/>
    <s v="SEFL04"/>
    <n v="67"/>
    <x v="19"/>
    <x v="2"/>
    <n v="5"/>
    <x v="28"/>
    <x v="2"/>
  </r>
  <r>
    <d v="2018-12-18T00:00:00"/>
    <s v="SEFL04"/>
    <n v="67"/>
    <x v="15"/>
    <x v="2"/>
    <n v="1"/>
    <x v="2"/>
    <x v="2"/>
  </r>
  <r>
    <d v="2018-12-18T00:00:00"/>
    <s v="SEFL05"/>
    <n v="74"/>
    <x v="0"/>
    <x v="2"/>
    <n v="16"/>
    <x v="35"/>
    <x v="2"/>
  </r>
  <r>
    <d v="2018-12-18T00:00:00"/>
    <s v="SEFL05"/>
    <n v="74"/>
    <x v="18"/>
    <x v="2"/>
    <n v="2"/>
    <x v="5"/>
    <x v="2"/>
  </r>
  <r>
    <d v="2018-12-18T00:00:00"/>
    <s v="SEFL05"/>
    <n v="74"/>
    <x v="19"/>
    <x v="2"/>
    <n v="3"/>
    <x v="6"/>
    <x v="2"/>
  </r>
  <r>
    <d v="2018-12-18T00:00:00"/>
    <s v="SEFL05"/>
    <n v="74"/>
    <x v="15"/>
    <x v="2"/>
    <n v="1"/>
    <x v="2"/>
    <x v="2"/>
  </r>
  <r>
    <d v="2018-12-18T00:00:00"/>
    <s v="SEFL05"/>
    <n v="74"/>
    <x v="0"/>
    <x v="2"/>
    <n v="6"/>
    <x v="4"/>
    <x v="2"/>
  </r>
  <r>
    <d v="2018-12-18T00:00:00"/>
    <s v="SEFL05"/>
    <n v="74"/>
    <x v="15"/>
    <x v="2"/>
    <n v="1"/>
    <x v="2"/>
    <x v="2"/>
  </r>
  <r>
    <d v="2018-12-18T00:00:00"/>
    <s v="SEFL05"/>
    <n v="74"/>
    <x v="4"/>
    <x v="2"/>
    <n v="2"/>
    <x v="5"/>
    <x v="2"/>
  </r>
  <r>
    <d v="2018-12-18T00:00:00"/>
    <s v="SEFL05"/>
    <n v="74"/>
    <x v="19"/>
    <x v="2"/>
    <n v="2"/>
    <x v="5"/>
    <x v="2"/>
  </r>
  <r>
    <d v="2018-12-18T00:00:00"/>
    <s v="SEFL06"/>
    <n v="78"/>
    <x v="0"/>
    <x v="9"/>
    <n v="123"/>
    <x v="36"/>
    <x v="16"/>
  </r>
  <r>
    <d v="2018-12-18T00:00:00"/>
    <s v="SEFL06"/>
    <n v="78"/>
    <x v="3"/>
    <x v="2"/>
    <n v="29"/>
    <x v="12"/>
    <x v="2"/>
  </r>
  <r>
    <d v="2018-12-18T00:00:00"/>
    <s v="SEFL06"/>
    <n v="78"/>
    <x v="4"/>
    <x v="2"/>
    <n v="5"/>
    <x v="28"/>
    <x v="2"/>
  </r>
  <r>
    <d v="2018-12-18T00:00:00"/>
    <s v="SEFL06"/>
    <n v="78"/>
    <x v="19"/>
    <x v="2"/>
    <n v="4"/>
    <x v="0"/>
    <x v="2"/>
  </r>
  <r>
    <d v="2018-12-18T00:00:00"/>
    <s v="SEFL06"/>
    <n v="78"/>
    <x v="12"/>
    <x v="2"/>
    <n v="2"/>
    <x v="5"/>
    <x v="2"/>
  </r>
  <r>
    <d v="2018-12-18T00:00:00"/>
    <s v="SEFL06"/>
    <n v="78"/>
    <x v="7"/>
    <x v="2"/>
    <n v="1"/>
    <x v="2"/>
    <x v="2"/>
  </r>
  <r>
    <d v="2018-12-18T00:00:00"/>
    <s v="SEFL06"/>
    <n v="78"/>
    <x v="0"/>
    <x v="10"/>
    <n v="47"/>
    <x v="37"/>
    <x v="17"/>
  </r>
  <r>
    <d v="2018-12-18T00:00:00"/>
    <s v="SEFL06"/>
    <n v="78"/>
    <x v="3"/>
    <x v="2"/>
    <n v="13"/>
    <x v="3"/>
    <x v="2"/>
  </r>
  <r>
    <d v="2018-12-18T00:00:00"/>
    <s v="SEFL06"/>
    <n v="78"/>
    <x v="6"/>
    <x v="2"/>
    <n v="1"/>
    <x v="2"/>
    <x v="2"/>
  </r>
  <r>
    <d v="2018-12-18T00:00:00"/>
    <s v="SEFL06"/>
    <n v="78"/>
    <x v="19"/>
    <x v="2"/>
    <n v="6"/>
    <x v="4"/>
    <x v="2"/>
  </r>
  <r>
    <d v="2018-12-18T00:00:00"/>
    <s v="SEFL06"/>
    <n v="78"/>
    <x v="4"/>
    <x v="2"/>
    <n v="1"/>
    <x v="2"/>
    <x v="2"/>
  </r>
  <r>
    <d v="2018-12-18T00:00:00"/>
    <s v="SEFL06"/>
    <n v="78"/>
    <x v="15"/>
    <x v="2"/>
    <n v="1"/>
    <x v="2"/>
    <x v="2"/>
  </r>
  <r>
    <d v="2019-02-05T00:00:00"/>
    <s v="SEFL08"/>
    <m/>
    <x v="0"/>
    <x v="2"/>
    <n v="58"/>
    <x v="38"/>
    <x v="2"/>
  </r>
  <r>
    <d v="2019-02-05T00:00:00"/>
    <s v="SEFL08"/>
    <m/>
    <x v="3"/>
    <x v="2"/>
    <n v="8"/>
    <x v="9"/>
    <x v="2"/>
  </r>
  <r>
    <d v="2019-02-05T00:00:00"/>
    <s v="SEFL08"/>
    <m/>
    <x v="31"/>
    <x v="2"/>
    <n v="2"/>
    <x v="5"/>
    <x v="2"/>
  </r>
  <r>
    <d v="2019-02-05T00:00:00"/>
    <s v="SEFL08"/>
    <m/>
    <x v="6"/>
    <x v="2"/>
    <n v="7"/>
    <x v="15"/>
    <x v="2"/>
  </r>
  <r>
    <d v="2019-02-05T00:00:00"/>
    <s v="SEFL08"/>
    <m/>
    <x v="7"/>
    <x v="2"/>
    <n v="6"/>
    <x v="4"/>
    <x v="2"/>
  </r>
  <r>
    <d v="2019-02-05T00:00:00"/>
    <s v="SEFL08"/>
    <m/>
    <x v="18"/>
    <x v="2"/>
    <n v="2"/>
    <x v="5"/>
    <x v="2"/>
  </r>
  <r>
    <d v="2019-02-05T00:00:00"/>
    <s v="SEFL08"/>
    <m/>
    <x v="4"/>
    <x v="2"/>
    <n v="2"/>
    <x v="5"/>
    <x v="2"/>
  </r>
  <r>
    <d v="2019-02-05T00:00:00"/>
    <s v="SEFL08"/>
    <m/>
    <x v="15"/>
    <x v="2"/>
    <n v="1"/>
    <x v="2"/>
    <x v="2"/>
  </r>
  <r>
    <d v="2019-02-05T00:00:00"/>
    <s v="SEFL08"/>
    <m/>
    <x v="3"/>
    <x v="2"/>
    <n v="13"/>
    <x v="3"/>
    <x v="2"/>
  </r>
  <r>
    <d v="2019-02-05T00:00:00"/>
    <s v="SEFL08"/>
    <m/>
    <x v="0"/>
    <x v="2"/>
    <n v="48"/>
    <x v="39"/>
    <x v="2"/>
  </r>
  <r>
    <d v="2019-02-05T00:00:00"/>
    <s v="SEFL08"/>
    <m/>
    <x v="6"/>
    <x v="2"/>
    <n v="7"/>
    <x v="15"/>
    <x v="2"/>
  </r>
  <r>
    <d v="2019-02-05T00:00:00"/>
    <s v="SEFL08"/>
    <m/>
    <x v="7"/>
    <x v="2"/>
    <n v="1"/>
    <x v="2"/>
    <x v="2"/>
  </r>
  <r>
    <d v="2019-02-05T00:00:00"/>
    <s v="SEFL08"/>
    <m/>
    <x v="32"/>
    <x v="2"/>
    <n v="1"/>
    <x v="2"/>
    <x v="2"/>
  </r>
  <r>
    <d v="2019-02-05T00:00:00"/>
    <s v="SEFL08"/>
    <m/>
    <x v="1"/>
    <x v="2"/>
    <n v="2"/>
    <x v="5"/>
    <x v="2"/>
  </r>
  <r>
    <d v="2019-02-05T00:00:00"/>
    <s v="SEFL08"/>
    <m/>
    <x v="20"/>
    <x v="2"/>
    <n v="2"/>
    <x v="5"/>
    <x v="2"/>
  </r>
  <r>
    <d v="2019-02-05T00:00:00"/>
    <s v="SEFL08"/>
    <m/>
    <x v="13"/>
    <x v="2"/>
    <n v="2"/>
    <x v="5"/>
    <x v="2"/>
  </r>
  <r>
    <d v="2019-02-05T00:00:00"/>
    <s v="SEFL11"/>
    <m/>
    <x v="0"/>
    <x v="2"/>
    <n v="32"/>
    <x v="40"/>
    <x v="2"/>
  </r>
  <r>
    <d v="2019-02-05T00:00:00"/>
    <s v="SEFL11"/>
    <m/>
    <x v="28"/>
    <x v="2"/>
    <n v="3"/>
    <x v="6"/>
    <x v="2"/>
  </r>
  <r>
    <d v="2019-02-05T00:00:00"/>
    <s v="SEFL11"/>
    <m/>
    <x v="4"/>
    <x v="2"/>
    <n v="5"/>
    <x v="28"/>
    <x v="2"/>
  </r>
  <r>
    <d v="2019-02-05T00:00:00"/>
    <s v="SEFL11"/>
    <m/>
    <x v="6"/>
    <x v="2"/>
    <n v="3"/>
    <x v="6"/>
    <x v="2"/>
  </r>
  <r>
    <d v="2019-02-05T00:00:00"/>
    <s v="SEFL11"/>
    <m/>
    <x v="3"/>
    <x v="2"/>
    <n v="14"/>
    <x v="1"/>
    <x v="2"/>
  </r>
  <r>
    <d v="2019-02-05T00:00:00"/>
    <s v="SEFL11"/>
    <m/>
    <x v="33"/>
    <x v="2"/>
    <n v="2"/>
    <x v="5"/>
    <x v="2"/>
  </r>
  <r>
    <d v="2019-02-05T00:00:00"/>
    <s v="SEFL11"/>
    <m/>
    <x v="20"/>
    <x v="2"/>
    <n v="2"/>
    <x v="5"/>
    <x v="2"/>
  </r>
  <r>
    <d v="2019-02-05T00:00:00"/>
    <s v="SEFL11"/>
    <m/>
    <x v="7"/>
    <x v="2"/>
    <n v="6"/>
    <x v="4"/>
    <x v="2"/>
  </r>
  <r>
    <d v="2019-02-05T00:00:00"/>
    <s v="SEFL11"/>
    <m/>
    <x v="19"/>
    <x v="2"/>
    <n v="1"/>
    <x v="2"/>
    <x v="2"/>
  </r>
  <r>
    <d v="2019-02-05T00:00:00"/>
    <s v="SEFL11"/>
    <m/>
    <x v="3"/>
    <x v="2"/>
    <n v="23"/>
    <x v="26"/>
    <x v="2"/>
  </r>
  <r>
    <d v="2019-02-05T00:00:00"/>
    <s v="SEFL11"/>
    <m/>
    <x v="0"/>
    <x v="2"/>
    <n v="58"/>
    <x v="38"/>
    <x v="2"/>
  </r>
  <r>
    <d v="2019-02-05T00:00:00"/>
    <s v="SEFL11"/>
    <m/>
    <x v="28"/>
    <x v="2"/>
    <n v="1"/>
    <x v="2"/>
    <x v="2"/>
  </r>
  <r>
    <d v="2019-02-05T00:00:00"/>
    <s v="SEFL11"/>
    <m/>
    <x v="7"/>
    <x v="2"/>
    <n v="3"/>
    <x v="6"/>
    <x v="2"/>
  </r>
  <r>
    <d v="2019-02-05T00:00:00"/>
    <s v="SEFL11"/>
    <m/>
    <x v="6"/>
    <x v="2"/>
    <n v="2"/>
    <x v="5"/>
    <x v="2"/>
  </r>
  <r>
    <d v="2019-02-05T00:00:00"/>
    <s v="SEFL12"/>
    <m/>
    <x v="0"/>
    <x v="2"/>
    <n v="28"/>
    <x v="41"/>
    <x v="2"/>
  </r>
  <r>
    <d v="2019-02-05T00:00:00"/>
    <s v="SEFL12"/>
    <m/>
    <x v="3"/>
    <x v="2"/>
    <n v="10"/>
    <x v="21"/>
    <x v="2"/>
  </r>
  <r>
    <d v="2019-02-05T00:00:00"/>
    <s v="SEFL12"/>
    <m/>
    <x v="4"/>
    <x v="2"/>
    <n v="3"/>
    <x v="6"/>
    <x v="2"/>
  </r>
  <r>
    <d v="2019-02-05T00:00:00"/>
    <s v="SEFL12"/>
    <m/>
    <x v="7"/>
    <x v="2"/>
    <n v="4"/>
    <x v="0"/>
    <x v="2"/>
  </r>
  <r>
    <d v="2019-02-05T00:00:00"/>
    <s v="SEFL12"/>
    <m/>
    <x v="13"/>
    <x v="2"/>
    <n v="3"/>
    <x v="6"/>
    <x v="2"/>
  </r>
  <r>
    <d v="2019-02-05T00:00:00"/>
    <s v="SEFL12"/>
    <m/>
    <x v="20"/>
    <x v="2"/>
    <n v="1"/>
    <x v="2"/>
    <x v="2"/>
  </r>
  <r>
    <d v="2019-02-05T00:00:00"/>
    <s v="SEFL12"/>
    <m/>
    <x v="0"/>
    <x v="2"/>
    <n v="29"/>
    <x v="12"/>
    <x v="2"/>
  </r>
  <r>
    <d v="2019-02-05T00:00:00"/>
    <s v="SEFL12"/>
    <m/>
    <x v="20"/>
    <x v="2"/>
    <n v="3"/>
    <x v="6"/>
    <x v="2"/>
  </r>
  <r>
    <d v="2019-02-05T00:00:00"/>
    <s v="SEFL12"/>
    <m/>
    <x v="34"/>
    <x v="2"/>
    <n v="1"/>
    <x v="2"/>
    <x v="2"/>
  </r>
  <r>
    <d v="2019-02-05T00:00:00"/>
    <s v="SEFL12"/>
    <m/>
    <x v="4"/>
    <x v="2"/>
    <n v="2"/>
    <x v="5"/>
    <x v="2"/>
  </r>
  <r>
    <d v="2019-02-05T00:00:00"/>
    <s v="SEFL12"/>
    <m/>
    <x v="6"/>
    <x v="2"/>
    <n v="4"/>
    <x v="0"/>
    <x v="2"/>
  </r>
  <r>
    <d v="2019-02-05T00:00:00"/>
    <s v="SEFL12"/>
    <m/>
    <x v="3"/>
    <x v="2"/>
    <n v="3"/>
    <x v="6"/>
    <x v="2"/>
  </r>
  <r>
    <d v="2019-02-05T00:00:00"/>
    <s v="SEFL12"/>
    <m/>
    <x v="7"/>
    <x v="2"/>
    <n v="3"/>
    <x v="6"/>
    <x v="2"/>
  </r>
  <r>
    <d v="2019-02-05T00:00:00"/>
    <s v="SEFL12"/>
    <m/>
    <x v="13"/>
    <x v="2"/>
    <n v="1"/>
    <x v="2"/>
    <x v="2"/>
  </r>
  <r>
    <d v="2019-02-05T00:00:00"/>
    <s v="SEFL12"/>
    <m/>
    <x v="18"/>
    <x v="2"/>
    <n v="1"/>
    <x v="2"/>
    <x v="2"/>
  </r>
  <r>
    <d v="2019-02-05T00:00:00"/>
    <s v="SEFL12"/>
    <m/>
    <x v="1"/>
    <x v="2"/>
    <n v="1"/>
    <x v="2"/>
    <x v="2"/>
  </r>
  <r>
    <d v="2019-02-05T00:00:00"/>
    <s v="SEFL12"/>
    <m/>
    <x v="35"/>
    <x v="2"/>
    <n v="1"/>
    <x v="2"/>
    <x v="2"/>
  </r>
  <r>
    <d v="2019-02-05T00:00:00"/>
    <s v="SEFL12"/>
    <m/>
    <x v="8"/>
    <x v="2"/>
    <n v="1"/>
    <x v="2"/>
    <x v="2"/>
  </r>
  <r>
    <d v="2019-03-01T00:00:00"/>
    <s v="SLR South"/>
    <m/>
    <x v="12"/>
    <x v="2"/>
    <n v="1"/>
    <x v="2"/>
    <x v="2"/>
  </r>
  <r>
    <d v="2019-03-01T00:00:00"/>
    <s v="SLR South"/>
    <m/>
    <x v="15"/>
    <x v="2"/>
    <n v="9"/>
    <x v="13"/>
    <x v="2"/>
  </r>
  <r>
    <d v="2019-03-01T00:00:00"/>
    <s v="SLR South"/>
    <m/>
    <x v="0"/>
    <x v="2"/>
    <n v="2"/>
    <x v="5"/>
    <x v="2"/>
  </r>
  <r>
    <d v="2019-03-01T00:00:00"/>
    <s v="SLR South"/>
    <m/>
    <x v="36"/>
    <x v="2"/>
    <n v="1"/>
    <x v="2"/>
    <x v="2"/>
  </r>
  <r>
    <d v="2019-03-01T00:00:00"/>
    <s v="SLR Ledge"/>
    <m/>
    <x v="0"/>
    <x v="2"/>
    <n v="8"/>
    <x v="9"/>
    <x v="2"/>
  </r>
  <r>
    <d v="2019-03-01T00:00:00"/>
    <s v="SLR Ledge"/>
    <m/>
    <x v="36"/>
    <x v="2"/>
    <n v="4"/>
    <x v="0"/>
    <x v="2"/>
  </r>
  <r>
    <d v="2019-03-01T00:00:00"/>
    <s v="SLR Ledge"/>
    <m/>
    <x v="6"/>
    <x v="2"/>
    <n v="14"/>
    <x v="1"/>
    <x v="2"/>
  </r>
  <r>
    <d v="2019-03-01T00:00:00"/>
    <s v="SLR Ledge"/>
    <m/>
    <x v="15"/>
    <x v="2"/>
    <n v="13"/>
    <x v="3"/>
    <x v="2"/>
  </r>
  <r>
    <d v="2019-03-01T00:00:00"/>
    <s v="SLR Ledge"/>
    <m/>
    <x v="7"/>
    <x v="2"/>
    <n v="3"/>
    <x v="6"/>
    <x v="2"/>
  </r>
  <r>
    <d v="2019-03-01T00:00:00"/>
    <s v="SLR Ledge"/>
    <m/>
    <x v="3"/>
    <x v="2"/>
    <n v="11"/>
    <x v="8"/>
    <x v="2"/>
  </r>
  <r>
    <d v="2019-03-01T00:00:00"/>
    <s v="SLR Central"/>
    <m/>
    <x v="3"/>
    <x v="2"/>
    <n v="207"/>
    <x v="42"/>
    <x v="2"/>
  </r>
  <r>
    <d v="2019-03-01T00:00:00"/>
    <s v="SLR Central"/>
    <m/>
    <x v="0"/>
    <x v="2"/>
    <n v="1"/>
    <x v="2"/>
    <x v="2"/>
  </r>
  <r>
    <d v="2019-03-01T00:00:00"/>
    <s v="SLR Central"/>
    <m/>
    <x v="15"/>
    <x v="2"/>
    <n v="33"/>
    <x v="33"/>
    <x v="2"/>
  </r>
  <r>
    <d v="2019-03-01T00:00:00"/>
    <s v="SLR Central"/>
    <m/>
    <x v="1"/>
    <x v="2"/>
    <n v="5"/>
    <x v="28"/>
    <x v="2"/>
  </r>
  <r>
    <d v="2019-03-04T00:00:00"/>
    <s v="FTL4"/>
    <m/>
    <x v="0"/>
    <x v="11"/>
    <n v="69"/>
    <x v="43"/>
    <x v="18"/>
  </r>
  <r>
    <d v="2019-03-04T00:00:00"/>
    <s v="FTL4"/>
    <m/>
    <x v="7"/>
    <x v="2"/>
    <n v="8"/>
    <x v="9"/>
    <x v="2"/>
  </r>
  <r>
    <d v="2019-03-04T00:00:00"/>
    <s v="FTL4"/>
    <m/>
    <x v="12"/>
    <x v="2"/>
    <n v="2"/>
    <x v="5"/>
    <x v="2"/>
  </r>
  <r>
    <d v="2019-03-04T00:00:00"/>
    <s v="FTL4"/>
    <m/>
    <x v="29"/>
    <x v="2"/>
    <n v="3"/>
    <x v="6"/>
    <x v="2"/>
  </r>
  <r>
    <d v="2019-03-04T00:00:00"/>
    <s v="FTL4"/>
    <m/>
    <x v="3"/>
    <x v="3"/>
    <n v="1"/>
    <x v="5"/>
    <x v="0"/>
  </r>
  <r>
    <d v="2019-03-04T00:00:00"/>
    <s v="FTL4"/>
    <m/>
    <x v="8"/>
    <x v="2"/>
    <n v="1"/>
    <x v="2"/>
    <x v="2"/>
  </r>
  <r>
    <d v="2019-03-04T00:00:00"/>
    <s v="FTL4"/>
    <m/>
    <x v="13"/>
    <x v="2"/>
    <n v="1"/>
    <x v="2"/>
    <x v="2"/>
  </r>
  <r>
    <d v="2019-03-04T00:00:00"/>
    <s v="FTL4"/>
    <m/>
    <x v="4"/>
    <x v="2"/>
    <n v="3"/>
    <x v="6"/>
    <x v="2"/>
  </r>
  <r>
    <d v="2019-03-04T00:00:00"/>
    <s v="BC1"/>
    <m/>
    <x v="0"/>
    <x v="9"/>
    <n v="100"/>
    <x v="44"/>
    <x v="19"/>
  </r>
  <r>
    <d v="2019-03-04T00:00:00"/>
    <s v="BC1"/>
    <m/>
    <x v="3"/>
    <x v="0"/>
    <n v="11"/>
    <x v="3"/>
    <x v="20"/>
  </r>
  <r>
    <d v="2019-03-04T00:00:00"/>
    <s v="BC1"/>
    <m/>
    <x v="7"/>
    <x v="2"/>
    <n v="6"/>
    <x v="4"/>
    <x v="2"/>
  </r>
  <r>
    <d v="2019-03-04T00:00:00"/>
    <s v="BC1"/>
    <m/>
    <x v="12"/>
    <x v="2"/>
    <n v="8"/>
    <x v="9"/>
    <x v="2"/>
  </r>
  <r>
    <d v="2019-03-04T00:00:00"/>
    <s v="BC1"/>
    <m/>
    <x v="11"/>
    <x v="2"/>
    <n v="4"/>
    <x v="0"/>
    <x v="2"/>
  </r>
  <r>
    <d v="2019-03-04T00:00:00"/>
    <s v="BC1"/>
    <m/>
    <x v="4"/>
    <x v="2"/>
    <n v="7"/>
    <x v="15"/>
    <x v="2"/>
  </r>
  <r>
    <d v="2019-03-04T00:00:00"/>
    <s v="BC1"/>
    <m/>
    <x v="15"/>
    <x v="2"/>
    <n v="7"/>
    <x v="15"/>
    <x v="2"/>
  </r>
  <r>
    <d v="2019-03-04T00:00:00"/>
    <s v="BC1"/>
    <m/>
    <x v="32"/>
    <x v="2"/>
    <n v="1"/>
    <x v="2"/>
    <x v="2"/>
  </r>
  <r>
    <d v="2019-03-04T00:00:00"/>
    <s v="BC1"/>
    <m/>
    <x v="18"/>
    <x v="3"/>
    <m/>
    <x v="2"/>
    <x v="10"/>
  </r>
  <r>
    <d v="2019-03-04T00:00:00"/>
    <s v="BC1"/>
    <m/>
    <x v="28"/>
    <x v="2"/>
    <n v="4"/>
    <x v="0"/>
    <x v="2"/>
  </r>
  <r>
    <d v="2019-03-04T00:00:00"/>
    <s v="T328"/>
    <m/>
    <x v="0"/>
    <x v="9"/>
    <n v="24"/>
    <x v="45"/>
    <x v="21"/>
  </r>
  <r>
    <d v="2019-03-04T00:00:00"/>
    <s v="T328"/>
    <m/>
    <x v="13"/>
    <x v="2"/>
    <n v="1"/>
    <x v="2"/>
    <x v="2"/>
  </r>
  <r>
    <d v="2019-03-04T00:00:00"/>
    <s v="T328"/>
    <m/>
    <x v="3"/>
    <x v="2"/>
    <n v="5"/>
    <x v="28"/>
    <x v="2"/>
  </r>
  <r>
    <d v="2019-03-04T00:00:00"/>
    <s v="T328"/>
    <m/>
    <x v="19"/>
    <x v="2"/>
    <n v="3"/>
    <x v="6"/>
    <x v="2"/>
  </r>
  <r>
    <d v="2019-03-04T00:00:00"/>
    <s v="T328"/>
    <m/>
    <x v="15"/>
    <x v="2"/>
    <n v="3"/>
    <x v="6"/>
    <x v="2"/>
  </r>
  <r>
    <d v="2019-03-04T00:00:00"/>
    <s v="T328"/>
    <m/>
    <x v="4"/>
    <x v="2"/>
    <n v="2"/>
    <x v="5"/>
    <x v="2"/>
  </r>
  <r>
    <d v="2019-03-04T00:00:00"/>
    <s v="T328"/>
    <m/>
    <x v="21"/>
    <x v="2"/>
    <n v="2"/>
    <x v="5"/>
    <x v="2"/>
  </r>
  <r>
    <d v="2019-03-11T00:00:00"/>
    <s v="SEFL05"/>
    <m/>
    <x v="0"/>
    <x v="2"/>
    <n v="9"/>
    <x v="13"/>
    <x v="2"/>
  </r>
  <r>
    <d v="2019-03-11T00:00:00"/>
    <s v="SEFL05"/>
    <m/>
    <x v="4"/>
    <x v="2"/>
    <n v="1"/>
    <x v="2"/>
    <x v="2"/>
  </r>
  <r>
    <d v="2019-03-11T00:00:00"/>
    <s v="SEFL05"/>
    <m/>
    <x v="19"/>
    <x v="2"/>
    <n v="1"/>
    <x v="2"/>
    <x v="2"/>
  </r>
  <r>
    <d v="2019-03-11T00:00:00"/>
    <s v="SEFL05"/>
    <m/>
    <x v="37"/>
    <x v="2"/>
    <n v="1"/>
    <x v="2"/>
    <x v="2"/>
  </r>
  <r>
    <d v="2019-03-11T00:00:00"/>
    <s v="SEFL06"/>
    <m/>
    <x v="0"/>
    <x v="2"/>
    <n v="63"/>
    <x v="46"/>
    <x v="2"/>
  </r>
  <r>
    <d v="2019-03-11T00:00:00"/>
    <s v="SEFL06"/>
    <m/>
    <x v="19"/>
    <x v="2"/>
    <n v="1"/>
    <x v="2"/>
    <x v="2"/>
  </r>
  <r>
    <d v="2019-03-11T00:00:00"/>
    <s v="SEFL06"/>
    <m/>
    <x v="13"/>
    <x v="2"/>
    <n v="1"/>
    <x v="2"/>
    <x v="2"/>
  </r>
  <r>
    <d v="2019-03-11T00:00:00"/>
    <s v="SEFL06"/>
    <m/>
    <x v="3"/>
    <x v="2"/>
    <n v="5"/>
    <x v="28"/>
    <x v="2"/>
  </r>
  <r>
    <d v="2019-03-11T00:00:00"/>
    <s v="SEFL06"/>
    <m/>
    <x v="12"/>
    <x v="2"/>
    <n v="1"/>
    <x v="2"/>
    <x v="2"/>
  </r>
  <r>
    <d v="2019-03-11T00:00:00"/>
    <s v="SEFL06"/>
    <m/>
    <x v="4"/>
    <x v="2"/>
    <n v="2"/>
    <x v="5"/>
    <x v="2"/>
  </r>
  <r>
    <d v="2019-03-11T00:00:00"/>
    <s v="SEFL06"/>
    <m/>
    <x v="18"/>
    <x v="2"/>
    <n v="1"/>
    <x v="2"/>
    <x v="2"/>
  </r>
  <r>
    <d v="2019-03-11T00:00:00"/>
    <s v="SEFL06"/>
    <m/>
    <x v="8"/>
    <x v="2"/>
    <n v="1"/>
    <x v="2"/>
    <x v="2"/>
  </r>
  <r>
    <d v="2019-03-11T00:00:00"/>
    <s v="SEFL04"/>
    <m/>
    <x v="0"/>
    <x v="2"/>
    <n v="28"/>
    <x v="41"/>
    <x v="2"/>
  </r>
  <r>
    <d v="2019-03-11T00:00:00"/>
    <s v="SEFL04"/>
    <m/>
    <x v="6"/>
    <x v="2"/>
    <n v="1"/>
    <x v="2"/>
    <x v="2"/>
  </r>
  <r>
    <d v="2019-03-11T00:00:00"/>
    <s v="SEFL04"/>
    <m/>
    <x v="19"/>
    <x v="2"/>
    <n v="5"/>
    <x v="28"/>
    <x v="2"/>
  </r>
  <r>
    <d v="2019-03-11T00:00:00"/>
    <s v="SEFL04"/>
    <m/>
    <x v="4"/>
    <x v="2"/>
    <n v="4"/>
    <x v="0"/>
    <x v="2"/>
  </r>
  <r>
    <d v="2019-03-11T00:00:00"/>
    <s v="SEFL04"/>
    <m/>
    <x v="3"/>
    <x v="2"/>
    <n v="12"/>
    <x v="47"/>
    <x v="2"/>
  </r>
  <r>
    <d v="2019-03-11T00:00:00"/>
    <s v="SEFL04"/>
    <m/>
    <x v="20"/>
    <x v="2"/>
    <n v="3"/>
    <x v="6"/>
    <x v="2"/>
  </r>
  <r>
    <d v="2019-03-11T00:00:00"/>
    <s v="SEFL04"/>
    <m/>
    <x v="11"/>
    <x v="2"/>
    <n v="1"/>
    <x v="2"/>
    <x v="2"/>
  </r>
  <r>
    <d v="2019-03-11T00:00:00"/>
    <s v="SEFL04"/>
    <m/>
    <x v="7"/>
    <x v="2"/>
    <n v="1"/>
    <x v="2"/>
    <x v="2"/>
  </r>
  <r>
    <d v="2019-03-11T00:00:00"/>
    <s v="SEFL04"/>
    <m/>
    <x v="18"/>
    <x v="2"/>
    <n v="3"/>
    <x v="6"/>
    <x v="2"/>
  </r>
  <r>
    <d v="2019-03-11T00:00:00"/>
    <s v="SEFL04"/>
    <m/>
    <x v="13"/>
    <x v="2"/>
    <n v="2"/>
    <x v="5"/>
    <x v="2"/>
  </r>
  <r>
    <d v="2019-03-11T00:00:00"/>
    <s v="SEFL04"/>
    <m/>
    <x v="8"/>
    <x v="2"/>
    <n v="2"/>
    <x v="5"/>
    <x v="2"/>
  </r>
  <r>
    <d v="2019-03-12T00:00:00"/>
    <s v="SEFL12"/>
    <m/>
    <x v="0"/>
    <x v="2"/>
    <n v="19"/>
    <x v="14"/>
    <x v="2"/>
  </r>
  <r>
    <d v="2019-03-12T00:00:00"/>
    <s v="SEFL12"/>
    <m/>
    <x v="3"/>
    <x v="2"/>
    <n v="4"/>
    <x v="0"/>
    <x v="2"/>
  </r>
  <r>
    <d v="2019-03-12T00:00:00"/>
    <s v="SEFL12"/>
    <m/>
    <x v="12"/>
    <x v="2"/>
    <n v="2"/>
    <x v="5"/>
    <x v="2"/>
  </r>
  <r>
    <d v="2019-03-12T00:00:00"/>
    <s v="SEFL12"/>
    <m/>
    <x v="4"/>
    <x v="2"/>
    <n v="2"/>
    <x v="5"/>
    <x v="2"/>
  </r>
  <r>
    <d v="2019-03-12T00:00:00"/>
    <s v="SEFL12"/>
    <m/>
    <x v="20"/>
    <x v="2"/>
    <n v="3"/>
    <x v="6"/>
    <x v="2"/>
  </r>
  <r>
    <d v="2019-03-12T00:00:00"/>
    <s v="SEFL12"/>
    <m/>
    <x v="13"/>
    <x v="2"/>
    <n v="1"/>
    <x v="2"/>
    <x v="2"/>
  </r>
  <r>
    <d v="2019-03-12T00:00:00"/>
    <s v="SEFL12"/>
    <m/>
    <x v="15"/>
    <x v="2"/>
    <n v="5"/>
    <x v="28"/>
    <x v="2"/>
  </r>
  <r>
    <d v="2019-03-12T00:00:00"/>
    <s v="SEFL12"/>
    <m/>
    <x v="38"/>
    <x v="2"/>
    <n v="2"/>
    <x v="5"/>
    <x v="2"/>
  </r>
  <r>
    <d v="2019-03-12T00:00:00"/>
    <s v="SEFL11"/>
    <m/>
    <x v="0"/>
    <x v="2"/>
    <n v="31"/>
    <x v="48"/>
    <x v="2"/>
  </r>
  <r>
    <d v="2019-03-12T00:00:00"/>
    <s v="SEFL11"/>
    <m/>
    <x v="28"/>
    <x v="2"/>
    <n v="4"/>
    <x v="0"/>
    <x v="2"/>
  </r>
  <r>
    <d v="2019-03-12T00:00:00"/>
    <s v="SEFL11"/>
    <m/>
    <x v="4"/>
    <x v="2"/>
    <n v="3"/>
    <x v="6"/>
    <x v="2"/>
  </r>
  <r>
    <d v="2019-03-12T00:00:00"/>
    <s v="SEFL11"/>
    <m/>
    <x v="20"/>
    <x v="2"/>
    <n v="1"/>
    <x v="2"/>
    <x v="2"/>
  </r>
  <r>
    <d v="2019-03-12T00:00:00"/>
    <s v="SEFL11"/>
    <m/>
    <x v="15"/>
    <x v="2"/>
    <n v="1"/>
    <x v="2"/>
    <x v="2"/>
  </r>
  <r>
    <d v="2019-03-12T00:00:00"/>
    <s v="SEFL11"/>
    <m/>
    <x v="3"/>
    <x v="2"/>
    <n v="9"/>
    <x v="13"/>
    <x v="2"/>
  </r>
  <r>
    <d v="2019-03-12T00:00:00"/>
    <s v="SEFL11"/>
    <m/>
    <x v="13"/>
    <x v="2"/>
    <n v="3"/>
    <x v="6"/>
    <x v="2"/>
  </r>
  <r>
    <d v="2019-03-12T00:00:00"/>
    <s v="SEFL11"/>
    <m/>
    <x v="6"/>
    <x v="2"/>
    <n v="1"/>
    <x v="2"/>
    <x v="2"/>
  </r>
  <r>
    <d v="2019-04-25T00:00:00"/>
    <s v="SLR Ledge"/>
    <m/>
    <x v="0"/>
    <x v="2"/>
    <n v="1"/>
    <x v="2"/>
    <x v="2"/>
  </r>
  <r>
    <d v="2019-04-25T00:00:00"/>
    <s v="SLR Ledge"/>
    <m/>
    <x v="15"/>
    <x v="2"/>
    <n v="5"/>
    <x v="28"/>
    <x v="2"/>
  </r>
  <r>
    <d v="2019-04-25T00:00:00"/>
    <s v="SLR North"/>
    <m/>
    <x v="1"/>
    <x v="2"/>
    <n v="4"/>
    <x v="0"/>
    <x v="2"/>
  </r>
  <r>
    <d v="2019-04-25T00:00:00"/>
    <s v="SLR South"/>
    <m/>
    <x v="15"/>
    <x v="2"/>
    <n v="6"/>
    <x v="4"/>
    <x v="2"/>
  </r>
  <r>
    <d v="2019-04-25T00:00:00"/>
    <s v="SLR South"/>
    <m/>
    <x v="12"/>
    <x v="2"/>
    <n v="1"/>
    <x v="2"/>
    <x v="2"/>
  </r>
  <r>
    <d v="2019-05-07T00:00:00"/>
    <s v="FTL4"/>
    <m/>
    <x v="0"/>
    <x v="2"/>
    <n v="76"/>
    <x v="49"/>
    <x v="2"/>
  </r>
  <r>
    <d v="2019-05-07T00:00:00"/>
    <s v="FTL4"/>
    <m/>
    <x v="12"/>
    <x v="2"/>
    <n v="3"/>
    <x v="6"/>
    <x v="2"/>
  </r>
  <r>
    <d v="2019-05-07T00:00:00"/>
    <s v="FTL4"/>
    <m/>
    <x v="7"/>
    <x v="2"/>
    <n v="13"/>
    <x v="3"/>
    <x v="2"/>
  </r>
  <r>
    <d v="2019-05-07T00:00:00"/>
    <s v="FTL4"/>
    <m/>
    <x v="3"/>
    <x v="2"/>
    <n v="4"/>
    <x v="0"/>
    <x v="2"/>
  </r>
  <r>
    <d v="2019-05-07T00:00:00"/>
    <s v="FTL4"/>
    <m/>
    <x v="4"/>
    <x v="2"/>
    <n v="3"/>
    <x v="6"/>
    <x v="2"/>
  </r>
  <r>
    <d v="2019-05-07T00:00:00"/>
    <s v="FTL4"/>
    <m/>
    <x v="11"/>
    <x v="2"/>
    <n v="1"/>
    <x v="2"/>
    <x v="2"/>
  </r>
  <r>
    <d v="2019-05-07T00:00:00"/>
    <s v="FTL4"/>
    <m/>
    <x v="29"/>
    <x v="2"/>
    <n v="20"/>
    <x v="7"/>
    <x v="2"/>
  </r>
  <r>
    <d v="2019-05-07T00:00:00"/>
    <s v="FTL4"/>
    <m/>
    <x v="39"/>
    <x v="2"/>
    <n v="1"/>
    <x v="2"/>
    <x v="2"/>
  </r>
  <r>
    <d v="2019-05-07T00:00:00"/>
    <s v="T328"/>
    <m/>
    <x v="0"/>
    <x v="2"/>
    <n v="49"/>
    <x v="24"/>
    <x v="2"/>
  </r>
  <r>
    <d v="2019-05-07T00:00:00"/>
    <s v="T328"/>
    <m/>
    <x v="3"/>
    <x v="2"/>
    <n v="8"/>
    <x v="9"/>
    <x v="2"/>
  </r>
  <r>
    <d v="2019-05-07T00:00:00"/>
    <s v="T328"/>
    <m/>
    <x v="7"/>
    <x v="2"/>
    <n v="12"/>
    <x v="47"/>
    <x v="2"/>
  </r>
  <r>
    <d v="2019-05-07T00:00:00"/>
    <s v="T328"/>
    <m/>
    <x v="4"/>
    <x v="2"/>
    <n v="6"/>
    <x v="4"/>
    <x v="2"/>
  </r>
  <r>
    <d v="2019-05-07T00:00:00"/>
    <s v="T328"/>
    <m/>
    <x v="12"/>
    <x v="2"/>
    <n v="1"/>
    <x v="2"/>
    <x v="2"/>
  </r>
  <r>
    <d v="2019-05-07T00:00:00"/>
    <s v="T328"/>
    <m/>
    <x v="11"/>
    <x v="2"/>
    <n v="2"/>
    <x v="5"/>
    <x v="2"/>
  </r>
  <r>
    <d v="2019-05-07T00:00:00"/>
    <s v="T328"/>
    <m/>
    <x v="13"/>
    <x v="2"/>
    <n v="3"/>
    <x v="6"/>
    <x v="2"/>
  </r>
  <r>
    <d v="2019-05-07T00:00:00"/>
    <s v="T328"/>
    <m/>
    <x v="19"/>
    <x v="2"/>
    <n v="2"/>
    <x v="5"/>
    <x v="2"/>
  </r>
  <r>
    <d v="2019-05-07T00:00:00"/>
    <s v="T328"/>
    <m/>
    <x v="1"/>
    <x v="2"/>
    <n v="1"/>
    <x v="2"/>
    <x v="2"/>
  </r>
  <r>
    <d v="2019-05-07T00:00:00"/>
    <s v="T328"/>
    <m/>
    <x v="18"/>
    <x v="2"/>
    <n v="1"/>
    <x v="2"/>
    <x v="2"/>
  </r>
  <r>
    <d v="2019-05-14T00:00:00"/>
    <s v="SEFL11"/>
    <m/>
    <x v="0"/>
    <x v="2"/>
    <n v="38"/>
    <x v="50"/>
    <x v="2"/>
  </r>
  <r>
    <d v="2019-05-14T00:00:00"/>
    <s v="SEFL11"/>
    <m/>
    <x v="3"/>
    <x v="2"/>
    <n v="17"/>
    <x v="51"/>
    <x v="2"/>
  </r>
  <r>
    <d v="2019-05-14T00:00:00"/>
    <s v="SEFL11"/>
    <m/>
    <x v="28"/>
    <x v="2"/>
    <n v="4"/>
    <x v="0"/>
    <x v="2"/>
  </r>
  <r>
    <d v="2019-05-14T00:00:00"/>
    <s v="SEFL11"/>
    <m/>
    <x v="40"/>
    <x v="2"/>
    <n v="1"/>
    <x v="2"/>
    <x v="2"/>
  </r>
  <r>
    <d v="2019-05-14T00:00:00"/>
    <s v="SEFL11"/>
    <m/>
    <x v="6"/>
    <x v="2"/>
    <n v="4"/>
    <x v="0"/>
    <x v="2"/>
  </r>
  <r>
    <d v="2019-05-14T00:00:00"/>
    <s v="SEFL11"/>
    <m/>
    <x v="7"/>
    <x v="2"/>
    <n v="2"/>
    <x v="5"/>
    <x v="2"/>
  </r>
  <r>
    <d v="2019-05-14T00:00:00"/>
    <s v="SEFL11"/>
    <m/>
    <x v="4"/>
    <x v="2"/>
    <n v="1"/>
    <x v="2"/>
    <x v="2"/>
  </r>
  <r>
    <d v="2019-05-14T00:00:00"/>
    <s v="SEFL11"/>
    <m/>
    <x v="11"/>
    <x v="2"/>
    <n v="1"/>
    <x v="2"/>
    <x v="2"/>
  </r>
  <r>
    <d v="2019-05-14T00:00:00"/>
    <s v="SEFL12"/>
    <m/>
    <x v="3"/>
    <x v="2"/>
    <n v="3"/>
    <x v="6"/>
    <x v="2"/>
  </r>
  <r>
    <d v="2019-05-14T00:00:00"/>
    <s v="SEFL12"/>
    <m/>
    <x v="0"/>
    <x v="2"/>
    <n v="18"/>
    <x v="22"/>
    <x v="2"/>
  </r>
  <r>
    <d v="2019-05-14T00:00:00"/>
    <s v="SEFL12"/>
    <m/>
    <x v="4"/>
    <x v="2"/>
    <n v="1"/>
    <x v="2"/>
    <x v="2"/>
  </r>
  <r>
    <d v="2019-05-14T00:00:00"/>
    <s v="SEFL12"/>
    <m/>
    <x v="20"/>
    <x v="2"/>
    <n v="1"/>
    <x v="2"/>
    <x v="2"/>
  </r>
  <r>
    <d v="2019-05-14T00:00:00"/>
    <s v="SEFL12"/>
    <m/>
    <x v="13"/>
    <x v="2"/>
    <n v="1"/>
    <x v="2"/>
    <x v="2"/>
  </r>
  <r>
    <d v="2019-05-14T00:00:00"/>
    <s v="SEFL08"/>
    <m/>
    <x v="0"/>
    <x v="2"/>
    <n v="42"/>
    <x v="52"/>
    <x v="2"/>
  </r>
  <r>
    <d v="2019-05-14T00:00:00"/>
    <s v="SEFL08"/>
    <m/>
    <x v="3"/>
    <x v="2"/>
    <n v="19"/>
    <x v="14"/>
    <x v="2"/>
  </r>
  <r>
    <d v="2019-05-14T00:00:00"/>
    <s v="SEFL08"/>
    <m/>
    <x v="7"/>
    <x v="2"/>
    <n v="1"/>
    <x v="2"/>
    <x v="2"/>
  </r>
  <r>
    <d v="2019-05-14T00:00:00"/>
    <s v="SEFL08"/>
    <m/>
    <x v="18"/>
    <x v="2"/>
    <n v="1"/>
    <x v="2"/>
    <x v="2"/>
  </r>
  <r>
    <d v="2019-05-15T00:00:00"/>
    <s v="SEFL04"/>
    <m/>
    <x v="0"/>
    <x v="2"/>
    <n v="98"/>
    <x v="53"/>
    <x v="2"/>
  </r>
  <r>
    <d v="2019-05-15T00:00:00"/>
    <s v="SEFL04"/>
    <m/>
    <x v="3"/>
    <x v="2"/>
    <n v="18"/>
    <x v="22"/>
    <x v="2"/>
  </r>
  <r>
    <d v="2019-05-15T00:00:00"/>
    <s v="SEFL04"/>
    <m/>
    <x v="4"/>
    <x v="2"/>
    <n v="3"/>
    <x v="6"/>
    <x v="2"/>
  </r>
  <r>
    <d v="2019-05-15T00:00:00"/>
    <s v="SEFL04"/>
    <m/>
    <x v="11"/>
    <x v="2"/>
    <n v="1"/>
    <x v="2"/>
    <x v="2"/>
  </r>
  <r>
    <d v="2019-05-15T00:00:00"/>
    <s v="SEFL04"/>
    <m/>
    <x v="19"/>
    <x v="2"/>
    <n v="16"/>
    <x v="35"/>
    <x v="2"/>
  </r>
  <r>
    <d v="2019-05-15T00:00:00"/>
    <s v="SEFL04"/>
    <m/>
    <x v="23"/>
    <x v="2"/>
    <n v="1"/>
    <x v="2"/>
    <x v="2"/>
  </r>
  <r>
    <d v="2019-05-15T00:00:00"/>
    <s v="SEFL04"/>
    <m/>
    <x v="7"/>
    <x v="2"/>
    <n v="2"/>
    <x v="5"/>
    <x v="2"/>
  </r>
  <r>
    <d v="2019-05-15T00:00:00"/>
    <s v="SEFL04"/>
    <m/>
    <x v="6"/>
    <x v="2"/>
    <n v="2"/>
    <x v="5"/>
    <x v="2"/>
  </r>
  <r>
    <d v="2019-05-15T00:00:00"/>
    <s v="SEFL04"/>
    <m/>
    <x v="13"/>
    <x v="2"/>
    <n v="1"/>
    <x v="2"/>
    <x v="2"/>
  </r>
  <r>
    <d v="2019-05-15T00:00:00"/>
    <s v="SEFL04"/>
    <m/>
    <x v="18"/>
    <x v="2"/>
    <n v="1"/>
    <x v="2"/>
    <x v="2"/>
  </r>
  <r>
    <d v="2019-05-15T00:00:00"/>
    <s v="SEFL06"/>
    <m/>
    <x v="0"/>
    <x v="2"/>
    <n v="141"/>
    <x v="54"/>
    <x v="2"/>
  </r>
  <r>
    <d v="2019-05-15T00:00:00"/>
    <s v="SEFL06"/>
    <m/>
    <x v="4"/>
    <x v="2"/>
    <n v="1"/>
    <x v="2"/>
    <x v="2"/>
  </r>
  <r>
    <d v="2019-05-15T00:00:00"/>
    <s v="SEFL06"/>
    <m/>
    <x v="7"/>
    <x v="2"/>
    <n v="2"/>
    <x v="5"/>
    <x v="2"/>
  </r>
  <r>
    <d v="2019-05-15T00:00:00"/>
    <s v="SEFL06"/>
    <m/>
    <x v="3"/>
    <x v="2"/>
    <n v="27"/>
    <x v="45"/>
    <x v="2"/>
  </r>
  <r>
    <d v="2019-05-15T00:00:00"/>
    <s v="SEFL06"/>
    <m/>
    <x v="19"/>
    <x v="2"/>
    <n v="10"/>
    <x v="21"/>
    <x v="2"/>
  </r>
  <r>
    <d v="2019-05-15T00:00:00"/>
    <s v="SEFL06"/>
    <m/>
    <x v="10"/>
    <x v="2"/>
    <n v="1"/>
    <x v="2"/>
    <x v="2"/>
  </r>
  <r>
    <d v="2019-05-15T00:00:00"/>
    <s v="SEFL05"/>
    <m/>
    <x v="0"/>
    <x v="2"/>
    <n v="14"/>
    <x v="1"/>
    <x v="2"/>
  </r>
  <r>
    <d v="2019-05-15T00:00:00"/>
    <s v="SEFL05"/>
    <m/>
    <x v="24"/>
    <x v="2"/>
    <n v="1"/>
    <x v="2"/>
    <x v="2"/>
  </r>
  <r>
    <d v="2019-05-15T00:00:00"/>
    <s v="SEFL05"/>
    <m/>
    <x v="4"/>
    <x v="2"/>
    <n v="1"/>
    <x v="2"/>
    <x v="2"/>
  </r>
  <r>
    <d v="2019-06-04T00:00:00"/>
    <s v="SLR Central"/>
    <m/>
    <x v="3"/>
    <x v="2"/>
    <n v="56"/>
    <x v="55"/>
    <x v="2"/>
  </r>
  <r>
    <d v="2019-06-04T00:00:00"/>
    <s v="SLR Central"/>
    <m/>
    <x v="2"/>
    <x v="2"/>
    <n v="1"/>
    <x v="2"/>
    <x v="2"/>
  </r>
  <r>
    <d v="2019-06-04T00:00:00"/>
    <s v="SLR Central"/>
    <m/>
    <x v="1"/>
    <x v="2"/>
    <n v="4"/>
    <x v="0"/>
    <x v="2"/>
  </r>
  <r>
    <d v="2019-06-04T00:00:00"/>
    <s v="SLR North"/>
    <m/>
    <x v="1"/>
    <x v="2"/>
    <n v="1"/>
    <x v="2"/>
    <x v="2"/>
  </r>
  <r>
    <d v="2019-06-04T00:00:00"/>
    <s v="SLR North"/>
    <m/>
    <x v="7"/>
    <x v="2"/>
    <n v="2"/>
    <x v="5"/>
    <x v="2"/>
  </r>
  <r>
    <d v="2019-06-04T00:00:00"/>
    <s v="SLR Ledge"/>
    <m/>
    <x v="0"/>
    <x v="2"/>
    <n v="3"/>
    <x v="6"/>
    <x v="2"/>
  </r>
  <r>
    <d v="2019-06-04T00:00:00"/>
    <s v="SLR Ledge"/>
    <m/>
    <x v="3"/>
    <x v="2"/>
    <n v="3"/>
    <x v="6"/>
    <x v="2"/>
  </r>
  <r>
    <d v="2019-06-04T00:00:00"/>
    <s v="SLR Ledge"/>
    <m/>
    <x v="1"/>
    <x v="2"/>
    <n v="1"/>
    <x v="2"/>
    <x v="2"/>
  </r>
  <r>
    <d v="2019-06-04T00:00:00"/>
    <s v="SLR Ledge"/>
    <m/>
    <x v="15"/>
    <x v="2"/>
    <n v="2"/>
    <x v="5"/>
    <x v="2"/>
  </r>
  <r>
    <d v="2019-06-04T00:00:00"/>
    <s v="SLR South"/>
    <m/>
    <x v="12"/>
    <x v="2"/>
    <n v="1"/>
    <x v="2"/>
    <x v="2"/>
  </r>
  <r>
    <d v="2019-06-04T00:00:00"/>
    <s v="SLR South"/>
    <m/>
    <x v="7"/>
    <x v="2"/>
    <n v="1"/>
    <x v="2"/>
    <x v="2"/>
  </r>
  <r>
    <d v="2019-06-12T00:00:00"/>
    <s v="SEFL08"/>
    <m/>
    <x v="0"/>
    <x v="2"/>
    <n v="66"/>
    <x v="56"/>
    <x v="2"/>
  </r>
  <r>
    <d v="2019-06-12T00:00:00"/>
    <s v="SEFL08"/>
    <m/>
    <x v="3"/>
    <x v="2"/>
    <n v="40"/>
    <x v="57"/>
    <x v="2"/>
  </r>
  <r>
    <d v="2019-06-12T00:00:00"/>
    <s v="SEFL08"/>
    <m/>
    <x v="15"/>
    <x v="2"/>
    <n v="1"/>
    <x v="2"/>
    <x v="2"/>
  </r>
  <r>
    <d v="2019-06-12T00:00:00"/>
    <s v="SEFL08"/>
    <m/>
    <x v="40"/>
    <x v="2"/>
    <n v="1"/>
    <x v="2"/>
    <x v="2"/>
  </r>
  <r>
    <d v="2019-06-12T00:00:00"/>
    <s v="SEFL08"/>
    <m/>
    <x v="6"/>
    <x v="2"/>
    <n v="1"/>
    <x v="2"/>
    <x v="2"/>
  </r>
  <r>
    <d v="2019-06-12T00:00:00"/>
    <s v="SEFL08"/>
    <m/>
    <x v="19"/>
    <x v="2"/>
    <n v="1"/>
    <x v="2"/>
    <x v="2"/>
  </r>
  <r>
    <d v="2019-06-12T00:00:00"/>
    <s v="SEFL12"/>
    <m/>
    <x v="0"/>
    <x v="2"/>
    <n v="17"/>
    <x v="51"/>
    <x v="2"/>
  </r>
  <r>
    <d v="2019-06-12T00:00:00"/>
    <s v="SEFL12"/>
    <m/>
    <x v="3"/>
    <x v="2"/>
    <n v="13"/>
    <x v="3"/>
    <x v="2"/>
  </r>
  <r>
    <d v="2019-06-12T00:00:00"/>
    <s v="SEFL12"/>
    <m/>
    <x v="4"/>
    <x v="2"/>
    <n v="10"/>
    <x v="21"/>
    <x v="2"/>
  </r>
  <r>
    <d v="2019-06-12T00:00:00"/>
    <s v="SEFL12"/>
    <m/>
    <x v="18"/>
    <x v="2"/>
    <n v="4"/>
    <x v="0"/>
    <x v="2"/>
  </r>
  <r>
    <d v="2019-06-12T00:00:00"/>
    <s v="SEFL12"/>
    <m/>
    <x v="15"/>
    <x v="2"/>
    <n v="3"/>
    <x v="6"/>
    <x v="2"/>
  </r>
  <r>
    <d v="2019-06-12T00:00:00"/>
    <s v="SEFL12"/>
    <m/>
    <x v="40"/>
    <x v="2"/>
    <n v="1"/>
    <x v="2"/>
    <x v="2"/>
  </r>
  <r>
    <d v="2019-06-12T00:00:00"/>
    <s v="SEFL12"/>
    <m/>
    <x v="41"/>
    <x v="2"/>
    <n v="1"/>
    <x v="2"/>
    <x v="2"/>
  </r>
  <r>
    <d v="2019-06-12T00:00:00"/>
    <s v="SEFL12"/>
    <m/>
    <x v="20"/>
    <x v="2"/>
    <n v="4"/>
    <x v="0"/>
    <x v="2"/>
  </r>
  <r>
    <d v="2019-06-12T00:00:00"/>
    <s v="SEFL11"/>
    <m/>
    <x v="0"/>
    <x v="2"/>
    <n v="39"/>
    <x v="58"/>
    <x v="2"/>
  </r>
  <r>
    <d v="2019-06-12T00:00:00"/>
    <s v="SEFL11"/>
    <m/>
    <x v="19"/>
    <x v="2"/>
    <n v="1"/>
    <x v="2"/>
    <x v="2"/>
  </r>
  <r>
    <d v="2019-06-12T00:00:00"/>
    <s v="SEFL11"/>
    <m/>
    <x v="15"/>
    <x v="2"/>
    <n v="4"/>
    <x v="0"/>
    <x v="2"/>
  </r>
  <r>
    <d v="2019-06-12T00:00:00"/>
    <s v="SEFL11"/>
    <m/>
    <x v="3"/>
    <x v="2"/>
    <n v="28"/>
    <x v="41"/>
    <x v="2"/>
  </r>
  <r>
    <d v="2019-06-12T00:00:00"/>
    <s v="SEFL11"/>
    <m/>
    <x v="20"/>
    <x v="2"/>
    <n v="1"/>
    <x v="2"/>
    <x v="2"/>
  </r>
  <r>
    <d v="2019-06-12T00:00:00"/>
    <s v="SEFL11"/>
    <m/>
    <x v="18"/>
    <x v="2"/>
    <n v="1"/>
    <x v="2"/>
    <x v="2"/>
  </r>
  <r>
    <d v="2019-06-12T00:00:00"/>
    <s v="SEFL11"/>
    <m/>
    <x v="6"/>
    <x v="2"/>
    <n v="2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46ECB-ED26-EF40-B593-1DF84C43C224}" name="PivotTable1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5:AN22" firstHeaderRow="1" firstDataRow="4" firstDataCol="1"/>
  <pivotFields count="10">
    <pivotField axis="axisRow" showAll="0">
      <items count="4">
        <item x="2"/>
        <item x="0"/>
        <item x="1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8">
        <item x="25"/>
        <item x="26"/>
        <item x="2"/>
        <item x="10"/>
        <item x="11"/>
        <item x="12"/>
        <item x="5"/>
        <item x="6"/>
        <item x="7"/>
        <item x="8"/>
        <item x="9"/>
        <item x="13"/>
        <item x="14"/>
        <item x="15"/>
        <item x="17"/>
        <item x="16"/>
        <item x="18"/>
        <item x="19"/>
        <item x="23"/>
        <item x="20"/>
        <item x="21"/>
        <item x="22"/>
        <item x="0"/>
        <item x="3"/>
        <item x="4"/>
        <item x="1"/>
        <item x="24"/>
        <item t="default"/>
      </items>
    </pivotField>
    <pivotField showAll="0"/>
    <pivotField showAll="0"/>
    <pivotField showAll="0"/>
    <pivotField showAll="0"/>
    <pivotField dataField="1" showAll="0">
      <items count="38">
        <item x="3"/>
        <item x="25"/>
        <item x="10"/>
        <item x="17"/>
        <item x="14"/>
        <item x="15"/>
        <item x="7"/>
        <item x="26"/>
        <item x="16"/>
        <item x="18"/>
        <item x="9"/>
        <item x="12"/>
        <item x="20"/>
        <item x="29"/>
        <item x="19"/>
        <item x="24"/>
        <item x="34"/>
        <item x="11"/>
        <item x="36"/>
        <item x="21"/>
        <item x="8"/>
        <item x="13"/>
        <item x="31"/>
        <item x="22"/>
        <item x="30"/>
        <item x="2"/>
        <item x="32"/>
        <item x="23"/>
        <item x="28"/>
        <item x="35"/>
        <item x="5"/>
        <item x="33"/>
        <item x="27"/>
        <item x="0"/>
        <item x="1"/>
        <item x="6"/>
        <item x="4"/>
        <item t="default"/>
      </items>
    </pivotField>
    <pivotField axis="axisCol" showAll="0">
      <items count="7">
        <item sd="0" x="0"/>
        <item x="1"/>
        <item x="2"/>
        <item x="3"/>
        <item x="4"/>
        <item sd="0" x="5"/>
        <item t="default"/>
      </items>
    </pivotField>
    <pivotField axis="axisCol" showAll="0">
      <items count="6">
        <item sd="0" x="0"/>
        <item x="1"/>
        <item x="2"/>
        <item x="3"/>
        <item sd="0"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3">
    <field x="9"/>
    <field x="8"/>
    <field x="1"/>
  </colFields>
  <colItems count="25">
    <i>
      <x v="1"/>
      <x v="4"/>
      <x v="11"/>
    </i>
    <i r="2">
      <x v="12"/>
    </i>
    <i t="default" r="1">
      <x v="4"/>
    </i>
    <i t="default">
      <x v="1"/>
    </i>
    <i>
      <x v="2"/>
      <x v="1"/>
      <x v="1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8"/>
    </i>
    <i t="default" r="1">
      <x v="3"/>
    </i>
    <i r="1">
      <x v="4"/>
      <x v="11"/>
    </i>
    <i r="2">
      <x v="12"/>
    </i>
    <i t="default" r="1">
      <x v="4"/>
    </i>
    <i t="default">
      <x v="2"/>
    </i>
    <i>
      <x v="3"/>
      <x v="1"/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t="default">
      <x v="3"/>
    </i>
    <i t="grand">
      <x/>
    </i>
  </colItems>
  <dataFields count="1">
    <dataField name="Average of prevalen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B07C2-6E7C-2D4E-AA40-71D898218ED7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K47" firstHeaderRow="0" firstDataRow="1" firstDataCol="1"/>
  <pivotFields count="8">
    <pivotField axis="axisRow" numFmtId="14" showAll="0">
      <items count="15">
        <item x="0"/>
        <item x="1"/>
        <item sd="0" x="2"/>
        <item sd="0" x="3"/>
        <item sd="0" x="4"/>
        <item sd="0" x="5"/>
        <item x="6"/>
        <item x="7"/>
        <item sd="0" x="8"/>
        <item x="9"/>
        <item x="10"/>
        <item sd="0" x="11"/>
        <item sd="0" x="12"/>
        <item x="13"/>
        <item t="default"/>
      </items>
    </pivotField>
    <pivotField showAll="0">
      <items count="17">
        <item x="10"/>
        <item x="9"/>
        <item x="0"/>
        <item x="1"/>
        <item x="2"/>
        <item x="3"/>
        <item x="4"/>
        <item x="5"/>
        <item x="6"/>
        <item x="7"/>
        <item x="8"/>
        <item x="14"/>
        <item x="13"/>
        <item x="15"/>
        <item x="12"/>
        <item x="11"/>
        <item t="default"/>
      </items>
    </pivotField>
    <pivotField axis="axisRow" showAll="0">
      <items count="43">
        <item sd="0" x="19"/>
        <item sd="0" x="29"/>
        <item sd="0" x="37"/>
        <item sd="0" x="22"/>
        <item sd="0" x="11"/>
        <item sd="0" x="9"/>
        <item sd="0" x="32"/>
        <item sd="0" x="18"/>
        <item sd="0" x="33"/>
        <item sd="0" x="17"/>
        <item sd="0" x="35"/>
        <item sd="0" x="23"/>
        <item sd="0" x="2"/>
        <item sd="0" x="31"/>
        <item sd="0" x="38"/>
        <item sd="0" x="27"/>
        <item sd="0" x="28"/>
        <item sd="0" x="0"/>
        <item sd="0" x="7"/>
        <item sd="0" x="34"/>
        <item sd="0" x="16"/>
        <item sd="0" x="14"/>
        <item sd="0" x="20"/>
        <item sd="0" x="26"/>
        <item sd="0" x="21"/>
        <item sd="0" x="24"/>
        <item sd="0" x="12"/>
        <item sd="0" x="36"/>
        <item sd="0" x="3"/>
        <item sd="0" x="1"/>
        <item sd="0" x="41"/>
        <item sd="0" x="40"/>
        <item sd="0" x="30"/>
        <item sd="0" x="39"/>
        <item sd="0" x="13"/>
        <item sd="0" x="10"/>
        <item sd="0" x="4"/>
        <item sd="0" x="25"/>
        <item sd="0" x="5"/>
        <item sd="0" x="15"/>
        <item sd="0" x="8"/>
        <item sd="0" x="6"/>
        <item t="default"/>
      </items>
    </pivotField>
    <pivotField showAll="0">
      <items count="13">
        <item x="3"/>
        <item x="0"/>
        <item x="9"/>
        <item x="10"/>
        <item x="11"/>
        <item x="4"/>
        <item x="1"/>
        <item x="7"/>
        <item x="6"/>
        <item x="8"/>
        <item x="5"/>
        <item x="2"/>
        <item t="default"/>
      </items>
    </pivotField>
    <pivotField dataField="1" showAll="0">
      <items count="16">
        <item x="5"/>
        <item x="4"/>
        <item x="11"/>
        <item x="0"/>
        <item x="12"/>
        <item x="13"/>
        <item x="6"/>
        <item x="1"/>
        <item x="9"/>
        <item x="14"/>
        <item x="3"/>
        <item x="8"/>
        <item x="10"/>
        <item x="7"/>
        <item x="2"/>
        <item t="default"/>
      </items>
    </pivotField>
    <pivotField dataField="1" showAll="0">
      <items count="62">
        <item x="31"/>
        <item x="2"/>
        <item x="0"/>
        <item x="6"/>
        <item x="4"/>
        <item x="1"/>
        <item x="16"/>
        <item x="15"/>
        <item x="9"/>
        <item x="13"/>
        <item x="22"/>
        <item x="8"/>
        <item x="48"/>
        <item x="3"/>
        <item x="43"/>
        <item x="18"/>
        <item x="38"/>
        <item x="52"/>
        <item x="23"/>
        <item x="14"/>
        <item x="7"/>
        <item x="10"/>
        <item x="27"/>
        <item x="19"/>
        <item x="56"/>
        <item x="44"/>
        <item x="12"/>
        <item x="49"/>
        <item x="42"/>
        <item x="35"/>
        <item x="17"/>
        <item x="28"/>
        <item x="20"/>
        <item x="51"/>
        <item x="60"/>
        <item x="59"/>
        <item x="53"/>
        <item x="26"/>
        <item x="32"/>
        <item x="29"/>
        <item x="41"/>
        <item x="25"/>
        <item x="57"/>
        <item x="40"/>
        <item x="36"/>
        <item x="47"/>
        <item x="58"/>
        <item x="24"/>
        <item x="21"/>
        <item x="33"/>
        <item x="50"/>
        <item x="11"/>
        <item x="54"/>
        <item x="46"/>
        <item x="37"/>
        <item x="39"/>
        <item x="55"/>
        <item x="30"/>
        <item x="34"/>
        <item x="45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sd="0" x="2"/>
        <item x="3"/>
        <item sd="0" x="4"/>
        <item t="default"/>
      </items>
    </pivotField>
  </pivotFields>
  <rowFields count="3">
    <field x="2"/>
    <field x="7"/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ally of colonies &gt; 10cm with &quot;disease&quot; " fld="4" baseField="0" baseItem="0"/>
    <dataField name="Sum of Tally of Colonies&gt;10cm without diseas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F6BF0-AEF2-D44E-B132-F845A2F090E8}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8:N61" firstHeaderRow="0" firstDataRow="1" firstDataCol="1"/>
  <pivotFields count="9">
    <pivotField numFmtId="14" showAll="0"/>
    <pivotField showAll="0"/>
    <pivotField showAll="0"/>
    <pivotField axis="axisRow" showAll="0" sortType="descending">
      <items count="43">
        <item x="19"/>
        <item x="29"/>
        <item x="37"/>
        <item x="22"/>
        <item x="10"/>
        <item x="8"/>
        <item x="32"/>
        <item x="18"/>
        <item x="33"/>
        <item x="17"/>
        <item x="35"/>
        <item x="23"/>
        <item x="2"/>
        <item x="31"/>
        <item x="40"/>
        <item x="27"/>
        <item x="28"/>
        <item x="0"/>
        <item x="6"/>
        <item x="34"/>
        <item x="16"/>
        <item x="14"/>
        <item x="20"/>
        <item x="26"/>
        <item x="21"/>
        <item x="24"/>
        <item x="11"/>
        <item x="36"/>
        <item x="3"/>
        <item x="1"/>
        <item x="41"/>
        <item x="39"/>
        <item x="30"/>
        <item x="38"/>
        <item x="13"/>
        <item x="9"/>
        <item x="12"/>
        <item x="25"/>
        <item x="4"/>
        <item x="15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13">
        <item x="3"/>
        <item x="0"/>
        <item x="9"/>
        <item x="10"/>
        <item x="11"/>
        <item x="4"/>
        <item x="1"/>
        <item x="7"/>
        <item x="6"/>
        <item x="8"/>
        <item x="5"/>
        <item x="2"/>
        <item t="default"/>
      </items>
    </pivotField>
    <pivotField showAll="0"/>
    <pivotField dataField="1" numFmtId="1" showAll="0">
      <items count="60">
        <item x="2"/>
        <item x="5"/>
        <item x="6"/>
        <item x="0"/>
        <item x="28"/>
        <item x="4"/>
        <item x="15"/>
        <item x="9"/>
        <item x="13"/>
        <item x="21"/>
        <item x="8"/>
        <item x="47"/>
        <item x="3"/>
        <item x="1"/>
        <item x="17"/>
        <item x="35"/>
        <item x="51"/>
        <item x="22"/>
        <item x="14"/>
        <item x="7"/>
        <item x="10"/>
        <item x="26"/>
        <item x="18"/>
        <item x="45"/>
        <item x="41"/>
        <item x="12"/>
        <item x="48"/>
        <item x="40"/>
        <item x="33"/>
        <item x="16"/>
        <item x="19"/>
        <item x="50"/>
        <item x="58"/>
        <item x="57"/>
        <item x="52"/>
        <item x="25"/>
        <item x="39"/>
        <item x="24"/>
        <item x="37"/>
        <item x="27"/>
        <item x="55"/>
        <item x="38"/>
        <item x="30"/>
        <item x="46"/>
        <item x="56"/>
        <item x="20"/>
        <item x="23"/>
        <item x="43"/>
        <item x="49"/>
        <item x="31"/>
        <item x="11"/>
        <item x="53"/>
        <item x="44"/>
        <item x="34"/>
        <item x="36"/>
        <item x="54"/>
        <item x="29"/>
        <item x="42"/>
        <item x="32"/>
        <item t="default"/>
      </items>
    </pivotField>
    <pivotField showAll="0">
      <items count="23">
        <item x="2"/>
        <item x="4"/>
        <item x="16"/>
        <item x="7"/>
        <item x="5"/>
        <item x="19"/>
        <item x="18"/>
        <item x="17"/>
        <item x="6"/>
        <item x="14"/>
        <item x="21"/>
        <item x="9"/>
        <item x="13"/>
        <item x="15"/>
        <item x="8"/>
        <item x="20"/>
        <item x="12"/>
        <item x="11"/>
        <item x="3"/>
        <item x="0"/>
        <item x="1"/>
        <item x="10"/>
        <item t="default"/>
      </items>
    </pivotField>
    <pivotField dataField="1" dragToRow="0" dragToCol="0" dragToPage="0" showAll="0" defaultSubtotal="0"/>
  </pivotFields>
  <rowFields count="1">
    <field x="3"/>
  </rowFields>
  <rowItems count="43">
    <i>
      <x v="17"/>
    </i>
    <i>
      <x v="28"/>
    </i>
    <i>
      <x v="40"/>
    </i>
    <i>
      <x v="38"/>
    </i>
    <i>
      <x v="39"/>
    </i>
    <i>
      <x/>
    </i>
    <i>
      <x v="18"/>
    </i>
    <i>
      <x v="36"/>
    </i>
    <i>
      <x v="1"/>
    </i>
    <i>
      <x v="16"/>
    </i>
    <i>
      <x v="29"/>
    </i>
    <i>
      <x v="26"/>
    </i>
    <i>
      <x v="22"/>
    </i>
    <i>
      <x v="34"/>
    </i>
    <i>
      <x v="7"/>
    </i>
    <i>
      <x v="41"/>
    </i>
    <i>
      <x v="5"/>
    </i>
    <i>
      <x v="3"/>
    </i>
    <i>
      <x v="27"/>
    </i>
    <i>
      <x v="11"/>
    </i>
    <i>
      <x v="14"/>
    </i>
    <i>
      <x v="24"/>
    </i>
    <i>
      <x v="8"/>
    </i>
    <i>
      <x v="6"/>
    </i>
    <i>
      <x v="13"/>
    </i>
    <i>
      <x v="33"/>
    </i>
    <i>
      <x v="4"/>
    </i>
    <i>
      <x v="25"/>
    </i>
    <i>
      <x v="12"/>
    </i>
    <i>
      <x v="20"/>
    </i>
    <i>
      <x v="37"/>
    </i>
    <i>
      <x v="9"/>
    </i>
    <i>
      <x v="15"/>
    </i>
    <i>
      <x v="31"/>
    </i>
    <i>
      <x v="2"/>
    </i>
    <i>
      <x v="32"/>
    </i>
    <i>
      <x v="19"/>
    </i>
    <i>
      <x v="23"/>
    </i>
    <i>
      <x v="21"/>
    </i>
    <i>
      <x v="10"/>
    </i>
    <i>
      <x v="30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LD" fld="4" baseField="0" baseItem="0"/>
    <dataField name="Sum of Total Observed" fld="6" baseField="0" baseItem="0"/>
    <dataField name="Sum of Prev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6C25-80ED-FB41-9948-69B2DC9D80A0}">
  <dimension ref="A1:AN77"/>
  <sheetViews>
    <sheetView workbookViewId="0"/>
  </sheetViews>
  <sheetFormatPr baseColWidth="10" defaultRowHeight="16" x14ac:dyDescent="0.2"/>
  <cols>
    <col min="4" max="5" width="10.6640625" bestFit="1" customWidth="1"/>
    <col min="6" max="6" width="10.33203125" bestFit="1" customWidth="1"/>
    <col min="7" max="7" width="10.6640625" bestFit="1" customWidth="1"/>
    <col min="11" max="11" width="21.33203125" bestFit="1" customWidth="1"/>
    <col min="12" max="12" width="15.5" bestFit="1" customWidth="1"/>
    <col min="13" max="14" width="12.1640625" bestFit="1" customWidth="1"/>
    <col min="15" max="15" width="20.33203125" bestFit="1" customWidth="1"/>
    <col min="16" max="16" width="17" bestFit="1" customWidth="1"/>
    <col min="17" max="22" width="13.6640625" bestFit="1" customWidth="1"/>
    <col min="23" max="23" width="5" bestFit="1" customWidth="1"/>
    <col min="24" max="24" width="4.33203125" bestFit="1" customWidth="1"/>
    <col min="25" max="31" width="13.6640625" bestFit="1" customWidth="1"/>
    <col min="32" max="32" width="7.83203125" bestFit="1" customWidth="1"/>
    <col min="33" max="34" width="13.6640625" bestFit="1" customWidth="1"/>
    <col min="35" max="35" width="12.6640625" bestFit="1" customWidth="1"/>
    <col min="36" max="40" width="13.6640625" bestFit="1" customWidth="1"/>
    <col min="41" max="41" width="20.83203125" bestFit="1" customWidth="1"/>
    <col min="42" max="42" width="16" bestFit="1" customWidth="1"/>
    <col min="43" max="43" width="21.1640625" bestFit="1" customWidth="1"/>
    <col min="44" max="44" width="11.5" bestFit="1" customWidth="1"/>
    <col min="45" max="45" width="16.6640625" bestFit="1" customWidth="1"/>
    <col min="46" max="46" width="11.5" bestFit="1" customWidth="1"/>
    <col min="47" max="47" width="16.6640625" bestFit="1" customWidth="1"/>
    <col min="48" max="48" width="15.6640625" bestFit="1" customWidth="1"/>
    <col min="49" max="49" width="20.83203125" bestFit="1" customWidth="1"/>
    <col min="50" max="50" width="11.5" bestFit="1" customWidth="1"/>
    <col min="51" max="51" width="16.6640625" bestFit="1" customWidth="1"/>
    <col min="52" max="52" width="11.5" bestFit="1" customWidth="1"/>
    <col min="53" max="53" width="16.6640625" bestFit="1" customWidth="1"/>
    <col min="54" max="54" width="11.5" bestFit="1" customWidth="1"/>
    <col min="55" max="55" width="16.6640625" bestFit="1" customWidth="1"/>
    <col min="56" max="56" width="15.6640625" bestFit="1" customWidth="1"/>
    <col min="57" max="57" width="20.83203125" bestFit="1" customWidth="1"/>
    <col min="58" max="58" width="16" bestFit="1" customWidth="1"/>
    <col min="59" max="59" width="21.1640625" bestFit="1" customWidth="1"/>
    <col min="60" max="60" width="16.33203125" bestFit="1" customWidth="1"/>
    <col min="61" max="61" width="21.5" bestFit="1" customWidth="1"/>
  </cols>
  <sheetData>
    <row r="1" spans="1:40" ht="34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40" ht="34" x14ac:dyDescent="0.2">
      <c r="A2" s="1" t="s">
        <v>0</v>
      </c>
      <c r="B2" s="2">
        <v>43048</v>
      </c>
      <c r="C2" s="1" t="s">
        <v>1</v>
      </c>
      <c r="D2" s="1">
        <v>48</v>
      </c>
      <c r="E2" s="1">
        <v>4</v>
      </c>
      <c r="F2" s="1">
        <v>11</v>
      </c>
      <c r="G2" s="1">
        <v>14</v>
      </c>
      <c r="H2">
        <f>F2/D2</f>
        <v>0.22916666666666666</v>
      </c>
    </row>
    <row r="3" spans="1:40" ht="34" x14ac:dyDescent="0.2">
      <c r="A3" s="1" t="s">
        <v>0</v>
      </c>
      <c r="B3" s="2">
        <v>43048</v>
      </c>
      <c r="C3" s="1" t="s">
        <v>2</v>
      </c>
      <c r="D3" s="1">
        <v>10</v>
      </c>
      <c r="E3" s="1">
        <v>3</v>
      </c>
      <c r="F3" s="1">
        <v>3</v>
      </c>
      <c r="G3" s="1">
        <v>2</v>
      </c>
      <c r="H3">
        <f>F3/D3</f>
        <v>0.3</v>
      </c>
    </row>
    <row r="4" spans="1:40" ht="34" x14ac:dyDescent="0.2">
      <c r="A4" s="1" t="s">
        <v>0</v>
      </c>
      <c r="B4" s="2">
        <v>43048</v>
      </c>
      <c r="C4" s="1" t="s">
        <v>3</v>
      </c>
      <c r="D4" s="1">
        <v>10</v>
      </c>
      <c r="E4" s="1">
        <v>3</v>
      </c>
      <c r="F4" s="1">
        <v>1</v>
      </c>
      <c r="G4" s="1">
        <v>4</v>
      </c>
      <c r="H4">
        <f t="shared" ref="H4:H66" si="0">F4/D4</f>
        <v>0.1</v>
      </c>
    </row>
    <row r="5" spans="1:40" ht="34" x14ac:dyDescent="0.2">
      <c r="A5" s="1" t="s">
        <v>0</v>
      </c>
      <c r="B5" s="2">
        <v>43525</v>
      </c>
      <c r="C5" s="1" t="s">
        <v>1</v>
      </c>
      <c r="D5" s="1">
        <v>246</v>
      </c>
      <c r="E5" s="1">
        <v>4</v>
      </c>
      <c r="F5" s="1">
        <v>0</v>
      </c>
      <c r="G5" s="1">
        <v>0</v>
      </c>
      <c r="H5">
        <f t="shared" si="0"/>
        <v>0</v>
      </c>
    </row>
    <row r="6" spans="1:40" ht="34" x14ac:dyDescent="0.2">
      <c r="A6" s="1" t="s">
        <v>0</v>
      </c>
      <c r="B6" s="2">
        <v>43525</v>
      </c>
      <c r="C6" s="1" t="s">
        <v>2</v>
      </c>
      <c r="D6" s="1">
        <v>13</v>
      </c>
      <c r="E6" s="1">
        <v>4</v>
      </c>
      <c r="F6" s="1">
        <v>0</v>
      </c>
      <c r="G6" s="1">
        <v>0</v>
      </c>
      <c r="H6">
        <f t="shared" si="0"/>
        <v>0</v>
      </c>
    </row>
    <row r="7" spans="1:40" ht="34" x14ac:dyDescent="0.2">
      <c r="A7" s="1" t="s">
        <v>0</v>
      </c>
      <c r="B7" s="2">
        <v>43525</v>
      </c>
      <c r="C7" s="1" t="s">
        <v>4</v>
      </c>
      <c r="D7" s="1">
        <v>53</v>
      </c>
      <c r="E7" s="1">
        <v>6</v>
      </c>
      <c r="F7" s="1">
        <v>0</v>
      </c>
      <c r="G7" s="1">
        <v>0</v>
      </c>
      <c r="H7">
        <f t="shared" si="0"/>
        <v>0</v>
      </c>
    </row>
    <row r="8" spans="1:40" ht="34" x14ac:dyDescent="0.2">
      <c r="A8" s="1" t="s">
        <v>0</v>
      </c>
      <c r="B8" s="2">
        <v>43580</v>
      </c>
      <c r="C8" s="1" t="s">
        <v>5</v>
      </c>
      <c r="D8" s="1">
        <v>7</v>
      </c>
      <c r="E8" s="1">
        <v>1</v>
      </c>
      <c r="F8" s="1">
        <v>3</v>
      </c>
      <c r="G8" s="1">
        <v>0</v>
      </c>
      <c r="H8">
        <f t="shared" si="0"/>
        <v>0.42857142857142855</v>
      </c>
    </row>
    <row r="9" spans="1:40" ht="34" x14ac:dyDescent="0.2">
      <c r="A9" s="1" t="s">
        <v>0</v>
      </c>
      <c r="B9" s="2">
        <v>43580</v>
      </c>
      <c r="C9" s="1" t="s">
        <v>2</v>
      </c>
      <c r="D9" s="1">
        <v>7</v>
      </c>
      <c r="E9" s="1">
        <v>2</v>
      </c>
      <c r="F9" s="1">
        <v>0</v>
      </c>
      <c r="G9" s="1">
        <v>0</v>
      </c>
      <c r="H9">
        <f t="shared" si="0"/>
        <v>0</v>
      </c>
    </row>
    <row r="10" spans="1:40" ht="34" x14ac:dyDescent="0.2">
      <c r="A10" s="1" t="s">
        <v>0</v>
      </c>
      <c r="B10" s="2">
        <v>43580</v>
      </c>
      <c r="C10" s="1" t="s">
        <v>4</v>
      </c>
      <c r="D10" s="1">
        <v>7</v>
      </c>
      <c r="E10" s="1">
        <v>3</v>
      </c>
      <c r="F10" s="1">
        <v>1</v>
      </c>
      <c r="G10" s="1">
        <v>1</v>
      </c>
      <c r="H10">
        <f t="shared" si="0"/>
        <v>0.14285714285714285</v>
      </c>
    </row>
    <row r="11" spans="1:40" ht="34" x14ac:dyDescent="0.2">
      <c r="A11" s="1" t="s">
        <v>0</v>
      </c>
      <c r="B11" s="2">
        <v>43620</v>
      </c>
      <c r="C11" s="1" t="s">
        <v>5</v>
      </c>
      <c r="D11" s="1">
        <v>5</v>
      </c>
      <c r="E11" s="1">
        <v>2</v>
      </c>
      <c r="F11" s="1">
        <v>2</v>
      </c>
      <c r="G11" s="1">
        <v>0</v>
      </c>
      <c r="H11">
        <f t="shared" si="0"/>
        <v>0.4</v>
      </c>
    </row>
    <row r="12" spans="1:40" ht="34" x14ac:dyDescent="0.2">
      <c r="A12" s="1" t="s">
        <v>0</v>
      </c>
      <c r="B12" s="2">
        <v>43620</v>
      </c>
      <c r="C12" s="1" t="s">
        <v>1</v>
      </c>
      <c r="D12" s="1">
        <v>62</v>
      </c>
      <c r="E12" s="1">
        <v>3</v>
      </c>
      <c r="F12" s="1">
        <v>1</v>
      </c>
      <c r="G12" s="1">
        <v>0</v>
      </c>
      <c r="H12">
        <f t="shared" si="0"/>
        <v>1.6129032258064516E-2</v>
      </c>
    </row>
    <row r="13" spans="1:40" ht="34" x14ac:dyDescent="0.2">
      <c r="A13" s="1" t="s">
        <v>0</v>
      </c>
      <c r="B13" s="2">
        <v>43620</v>
      </c>
      <c r="C13" s="1" t="s">
        <v>2</v>
      </c>
      <c r="D13" s="1">
        <v>2</v>
      </c>
      <c r="E13" s="1">
        <v>2</v>
      </c>
      <c r="F13" s="1">
        <v>0</v>
      </c>
      <c r="G13" s="1">
        <v>0</v>
      </c>
      <c r="H13">
        <f t="shared" si="0"/>
        <v>0</v>
      </c>
    </row>
    <row r="14" spans="1:40" ht="34" x14ac:dyDescent="0.2">
      <c r="A14" s="1" t="s">
        <v>0</v>
      </c>
      <c r="B14" s="2">
        <v>43620</v>
      </c>
      <c r="C14" s="1" t="s">
        <v>4</v>
      </c>
      <c r="D14" s="1">
        <v>9</v>
      </c>
      <c r="E14" s="1">
        <v>4</v>
      </c>
      <c r="F14" s="1">
        <v>0</v>
      </c>
      <c r="G14" s="1">
        <v>0</v>
      </c>
      <c r="H14">
        <f t="shared" si="0"/>
        <v>0</v>
      </c>
    </row>
    <row r="15" spans="1:40" ht="34" x14ac:dyDescent="0.2">
      <c r="A15" s="1" t="s">
        <v>6</v>
      </c>
      <c r="B15" s="2">
        <v>43076</v>
      </c>
      <c r="C15" s="1" t="s">
        <v>7</v>
      </c>
      <c r="D15" s="1">
        <v>38</v>
      </c>
      <c r="E15" s="1">
        <v>6</v>
      </c>
      <c r="F15" s="1">
        <v>0</v>
      </c>
      <c r="G15" s="1">
        <v>0</v>
      </c>
      <c r="H15">
        <f t="shared" si="0"/>
        <v>0</v>
      </c>
      <c r="O15" s="3" t="s">
        <v>78</v>
      </c>
      <c r="P15" s="3" t="s">
        <v>56</v>
      </c>
    </row>
    <row r="16" spans="1:40" ht="34" x14ac:dyDescent="0.2">
      <c r="A16" s="1" t="s">
        <v>6</v>
      </c>
      <c r="B16" s="2">
        <v>43076</v>
      </c>
      <c r="C16" s="1" t="s">
        <v>8</v>
      </c>
      <c r="D16" s="1">
        <v>8</v>
      </c>
      <c r="E16" s="1">
        <v>4</v>
      </c>
      <c r="F16" s="1">
        <v>0</v>
      </c>
      <c r="G16" s="1">
        <v>0</v>
      </c>
      <c r="H16">
        <f t="shared" si="0"/>
        <v>0</v>
      </c>
      <c r="P16" t="s">
        <v>40</v>
      </c>
      <c r="S16" t="s">
        <v>57</v>
      </c>
      <c r="T16" t="s">
        <v>44</v>
      </c>
      <c r="AE16" t="s">
        <v>58</v>
      </c>
      <c r="AF16" t="s">
        <v>53</v>
      </c>
      <c r="AM16" t="s">
        <v>59</v>
      </c>
      <c r="AN16" t="s">
        <v>39</v>
      </c>
    </row>
    <row r="17" spans="1:40" ht="34" x14ac:dyDescent="0.2">
      <c r="A17" s="1" t="s">
        <v>6</v>
      </c>
      <c r="B17" s="2">
        <v>43076</v>
      </c>
      <c r="C17" s="1" t="s">
        <v>9</v>
      </c>
      <c r="D17" s="1">
        <v>16</v>
      </c>
      <c r="E17" s="1">
        <v>9</v>
      </c>
      <c r="F17" s="1">
        <v>1</v>
      </c>
      <c r="G17" s="1">
        <v>2</v>
      </c>
      <c r="H17">
        <f t="shared" si="0"/>
        <v>6.25E-2</v>
      </c>
      <c r="P17" t="s">
        <v>41</v>
      </c>
      <c r="R17" t="s">
        <v>60</v>
      </c>
      <c r="T17" t="s">
        <v>45</v>
      </c>
      <c r="U17" t="s">
        <v>61</v>
      </c>
      <c r="V17" t="s">
        <v>47</v>
      </c>
      <c r="Y17" t="s">
        <v>62</v>
      </c>
      <c r="Z17" t="s">
        <v>51</v>
      </c>
      <c r="AA17" t="s">
        <v>63</v>
      </c>
      <c r="AB17" t="s">
        <v>41</v>
      </c>
      <c r="AD17" t="s">
        <v>60</v>
      </c>
      <c r="AF17" t="s">
        <v>45</v>
      </c>
      <c r="AH17" t="s">
        <v>61</v>
      </c>
      <c r="AI17" t="s">
        <v>47</v>
      </c>
      <c r="AL17" t="s">
        <v>62</v>
      </c>
    </row>
    <row r="18" spans="1:40" ht="34" x14ac:dyDescent="0.2">
      <c r="A18" s="1" t="s">
        <v>6</v>
      </c>
      <c r="B18" s="2">
        <v>43076</v>
      </c>
      <c r="C18" s="1" t="s">
        <v>10</v>
      </c>
      <c r="D18" s="1">
        <v>44</v>
      </c>
      <c r="E18" s="1">
        <v>8</v>
      </c>
      <c r="F18" s="1">
        <v>1</v>
      </c>
      <c r="G18" s="1">
        <v>0</v>
      </c>
      <c r="H18">
        <f t="shared" si="0"/>
        <v>2.2727272727272728E-2</v>
      </c>
      <c r="O18" s="3" t="s">
        <v>38</v>
      </c>
      <c r="P18" s="6" t="s">
        <v>42</v>
      </c>
      <c r="Q18" s="6" t="s">
        <v>43</v>
      </c>
      <c r="T18" s="6" t="s">
        <v>46</v>
      </c>
      <c r="V18" s="6" t="s">
        <v>48</v>
      </c>
      <c r="W18" s="6" t="s">
        <v>49</v>
      </c>
      <c r="X18" s="6" t="s">
        <v>50</v>
      </c>
      <c r="Z18" s="6" t="s">
        <v>52</v>
      </c>
      <c r="AB18" s="6" t="s">
        <v>42</v>
      </c>
      <c r="AC18" s="6" t="s">
        <v>43</v>
      </c>
      <c r="AF18" s="6" t="s">
        <v>54</v>
      </c>
      <c r="AG18" s="6" t="s">
        <v>55</v>
      </c>
      <c r="AI18" s="6" t="s">
        <v>48</v>
      </c>
      <c r="AJ18" s="6" t="s">
        <v>49</v>
      </c>
      <c r="AK18" s="6" t="s">
        <v>50</v>
      </c>
    </row>
    <row r="19" spans="1:40" ht="34" x14ac:dyDescent="0.2">
      <c r="A19" s="1" t="s">
        <v>6</v>
      </c>
      <c r="B19" s="2">
        <v>43076</v>
      </c>
      <c r="C19" s="1" t="s">
        <v>11</v>
      </c>
      <c r="D19" s="1">
        <v>30</v>
      </c>
      <c r="E19" s="1">
        <v>6</v>
      </c>
      <c r="F19" s="1">
        <v>0</v>
      </c>
      <c r="G19" s="1">
        <v>0</v>
      </c>
      <c r="H19">
        <f t="shared" si="0"/>
        <v>0</v>
      </c>
      <c r="O19" s="4" t="s">
        <v>26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0.12239567846169096</v>
      </c>
      <c r="AC19" s="5">
        <v>8.7856787610144704E-2</v>
      </c>
      <c r="AD19" s="5">
        <v>0.10512623303591782</v>
      </c>
      <c r="AE19" s="5">
        <v>0.10512623303591782</v>
      </c>
      <c r="AF19" s="5"/>
      <c r="AG19" s="5">
        <v>0.15677786266021562</v>
      </c>
      <c r="AH19" s="5">
        <v>0.15677786266021562</v>
      </c>
      <c r="AI19" s="5"/>
      <c r="AJ19" s="5">
        <v>8.48507217847769E-2</v>
      </c>
      <c r="AK19" s="5"/>
      <c r="AL19" s="5">
        <v>8.48507217847769E-2</v>
      </c>
      <c r="AM19" s="5">
        <v>0.12800700631004014</v>
      </c>
      <c r="AN19" s="5">
        <v>0.11552658452415522</v>
      </c>
    </row>
    <row r="20" spans="1:40" ht="34" x14ac:dyDescent="0.2">
      <c r="A20" s="1" t="s">
        <v>6</v>
      </c>
      <c r="B20" s="2">
        <v>43077</v>
      </c>
      <c r="C20" s="1" t="s">
        <v>12</v>
      </c>
      <c r="D20" s="1">
        <v>47</v>
      </c>
      <c r="E20" s="1">
        <v>11</v>
      </c>
      <c r="F20" s="1">
        <v>0</v>
      </c>
      <c r="G20" s="1">
        <v>1</v>
      </c>
      <c r="H20">
        <f t="shared" si="0"/>
        <v>0</v>
      </c>
      <c r="O20" s="4" t="s">
        <v>0</v>
      </c>
      <c r="P20" s="5">
        <v>0.20972222222222223</v>
      </c>
      <c r="Q20" s="5"/>
      <c r="R20" s="5">
        <v>0.20972222222222223</v>
      </c>
      <c r="S20" s="5">
        <v>0.20972222222222223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>
        <v>0</v>
      </c>
      <c r="AH20" s="5">
        <v>0</v>
      </c>
      <c r="AI20" s="5">
        <v>0.19047619047619047</v>
      </c>
      <c r="AJ20" s="5"/>
      <c r="AK20" s="5">
        <v>0.10403225806451613</v>
      </c>
      <c r="AL20" s="5">
        <v>0.14107965766951941</v>
      </c>
      <c r="AM20" s="5">
        <v>9.8755760368663598E-2</v>
      </c>
      <c r="AN20" s="5">
        <v>0.1243634054117925</v>
      </c>
    </row>
    <row r="21" spans="1:40" ht="34" x14ac:dyDescent="0.2">
      <c r="A21" s="1" t="s">
        <v>6</v>
      </c>
      <c r="B21" s="2">
        <v>43077</v>
      </c>
      <c r="C21" s="1" t="s">
        <v>13</v>
      </c>
      <c r="D21" s="1">
        <v>24</v>
      </c>
      <c r="E21" s="1">
        <v>2</v>
      </c>
      <c r="F21" s="1">
        <v>0</v>
      </c>
      <c r="G21" s="1">
        <v>0</v>
      </c>
      <c r="H21">
        <f t="shared" si="0"/>
        <v>0</v>
      </c>
      <c r="O21" s="4" t="s">
        <v>6</v>
      </c>
      <c r="P21" s="5"/>
      <c r="Q21" s="5">
        <v>1.1711552336552336E-2</v>
      </c>
      <c r="R21" s="5">
        <v>1.1711552336552336E-2</v>
      </c>
      <c r="S21" s="5">
        <v>1.1711552336552336E-2</v>
      </c>
      <c r="T21" s="5">
        <v>2.3710288032040668E-2</v>
      </c>
      <c r="U21" s="5">
        <v>2.3710288032040668E-2</v>
      </c>
      <c r="V21" s="5">
        <v>5.6497175141242938E-3</v>
      </c>
      <c r="W21" s="5">
        <v>0</v>
      </c>
      <c r="X21" s="5">
        <v>0</v>
      </c>
      <c r="Y21" s="5">
        <v>1.4124293785310734E-3</v>
      </c>
      <c r="Z21" s="5">
        <v>1.1151870873074102E-2</v>
      </c>
      <c r="AA21" s="5">
        <v>1.1151870873074102E-2</v>
      </c>
      <c r="AB21" s="5"/>
      <c r="AC21" s="5">
        <v>1.0014306151645207E-2</v>
      </c>
      <c r="AD21" s="5">
        <v>1.0014306151645207E-2</v>
      </c>
      <c r="AE21" s="5">
        <v>1.0880156183672669E-2</v>
      </c>
      <c r="AF21" s="5">
        <v>0</v>
      </c>
      <c r="AG21" s="5">
        <v>5.6207126207126215E-2</v>
      </c>
      <c r="AH21" s="5">
        <v>3.1226181226181229E-2</v>
      </c>
      <c r="AI21" s="5"/>
      <c r="AJ21" s="5">
        <v>9.1074681238615665E-4</v>
      </c>
      <c r="AK21" s="5">
        <v>1.0501843835177169E-2</v>
      </c>
      <c r="AL21" s="5">
        <v>4.1077791533164938E-3</v>
      </c>
      <c r="AM21" s="5">
        <v>1.7666980189748865E-2</v>
      </c>
      <c r="AN21" s="5">
        <v>1.3421302067209734E-2</v>
      </c>
    </row>
    <row r="22" spans="1:40" ht="34" x14ac:dyDescent="0.2">
      <c r="A22" s="1" t="s">
        <v>6</v>
      </c>
      <c r="B22" s="2">
        <v>43077</v>
      </c>
      <c r="C22" s="1" t="s">
        <v>14</v>
      </c>
      <c r="D22" s="1">
        <v>130</v>
      </c>
      <c r="E22" s="1">
        <v>8</v>
      </c>
      <c r="F22" s="1">
        <v>1</v>
      </c>
      <c r="G22" s="1">
        <v>0</v>
      </c>
      <c r="H22">
        <f t="shared" si="0"/>
        <v>7.6923076923076927E-3</v>
      </c>
      <c r="O22" s="4" t="s">
        <v>39</v>
      </c>
      <c r="P22" s="5">
        <v>0.20972222222222223</v>
      </c>
      <c r="Q22" s="5">
        <v>1.1711552336552336E-2</v>
      </c>
      <c r="R22" s="5">
        <v>5.131368631368631E-2</v>
      </c>
      <c r="S22" s="5">
        <v>5.131368631368631E-2</v>
      </c>
      <c r="T22" s="5">
        <v>2.3710288032040668E-2</v>
      </c>
      <c r="U22" s="5">
        <v>2.3710288032040668E-2</v>
      </c>
      <c r="V22" s="5">
        <v>5.6497175141242938E-3</v>
      </c>
      <c r="W22" s="5">
        <v>0</v>
      </c>
      <c r="X22" s="5">
        <v>0</v>
      </c>
      <c r="Y22" s="5">
        <v>1.4124293785310734E-3</v>
      </c>
      <c r="Z22" s="5">
        <v>1.1151870873074102E-2</v>
      </c>
      <c r="AA22" s="5">
        <v>1.1151870873074102E-2</v>
      </c>
      <c r="AB22" s="5">
        <v>0.12239567846169096</v>
      </c>
      <c r="AC22" s="5">
        <v>4.8935546880894958E-2</v>
      </c>
      <c r="AD22" s="5">
        <v>7.3422257407826957E-2</v>
      </c>
      <c r="AE22" s="5">
        <v>3.1075744080582342E-2</v>
      </c>
      <c r="AF22" s="5">
        <v>0</v>
      </c>
      <c r="AG22" s="5">
        <v>6.8306292637843435E-2</v>
      </c>
      <c r="AH22" s="5">
        <v>5.0091281267751864E-2</v>
      </c>
      <c r="AI22" s="5">
        <v>0.19047619047619047</v>
      </c>
      <c r="AJ22" s="5">
        <v>2.1895740555483843E-2</v>
      </c>
      <c r="AK22" s="5">
        <v>6.394779482337086E-2</v>
      </c>
      <c r="AL22" s="5">
        <v>6.6346058868668789E-2</v>
      </c>
      <c r="AM22" s="5">
        <v>5.8957523595524738E-2</v>
      </c>
      <c r="AN22" s="5">
        <v>4.7176636942288366E-2</v>
      </c>
    </row>
    <row r="23" spans="1:40" ht="34" x14ac:dyDescent="0.2">
      <c r="A23" s="1" t="s">
        <v>6</v>
      </c>
      <c r="B23" s="2">
        <v>43081</v>
      </c>
      <c r="C23" s="1" t="s">
        <v>15</v>
      </c>
      <c r="D23" s="1">
        <v>49</v>
      </c>
      <c r="E23" s="1">
        <v>13</v>
      </c>
      <c r="F23" s="1">
        <v>0</v>
      </c>
      <c r="G23" s="1">
        <v>0</v>
      </c>
      <c r="H23">
        <f t="shared" si="0"/>
        <v>0</v>
      </c>
    </row>
    <row r="24" spans="1:40" ht="34" x14ac:dyDescent="0.2">
      <c r="A24" s="1" t="s">
        <v>6</v>
      </c>
      <c r="B24" s="2">
        <v>43081</v>
      </c>
      <c r="C24" s="1" t="s">
        <v>16</v>
      </c>
      <c r="D24" s="1">
        <v>21</v>
      </c>
      <c r="E24" s="1">
        <v>7</v>
      </c>
      <c r="F24" s="1">
        <v>1</v>
      </c>
      <c r="G24" s="1">
        <v>0</v>
      </c>
      <c r="H24">
        <f t="shared" si="0"/>
        <v>4.7619047619047616E-2</v>
      </c>
    </row>
    <row r="25" spans="1:40" ht="34" x14ac:dyDescent="0.2">
      <c r="A25" s="1" t="s">
        <v>6</v>
      </c>
      <c r="B25" s="2">
        <v>43081</v>
      </c>
      <c r="C25" s="1" t="s">
        <v>17</v>
      </c>
      <c r="D25" s="1">
        <v>104</v>
      </c>
      <c r="E25" s="1">
        <v>10</v>
      </c>
      <c r="F25" s="1">
        <v>0</v>
      </c>
      <c r="G25" s="1">
        <v>0</v>
      </c>
      <c r="H25">
        <f t="shared" si="0"/>
        <v>0</v>
      </c>
    </row>
    <row r="26" spans="1:40" ht="34" x14ac:dyDescent="0.2">
      <c r="A26" s="1" t="s">
        <v>6</v>
      </c>
      <c r="B26" s="2">
        <v>43081</v>
      </c>
      <c r="C26" s="1" t="s">
        <v>18</v>
      </c>
      <c r="D26" s="1">
        <v>67</v>
      </c>
      <c r="E26" s="1">
        <v>9</v>
      </c>
      <c r="F26" s="1">
        <v>0</v>
      </c>
      <c r="G26" s="1">
        <v>0</v>
      </c>
      <c r="H26">
        <f t="shared" si="0"/>
        <v>0</v>
      </c>
    </row>
    <row r="27" spans="1:40" ht="34" x14ac:dyDescent="0.2">
      <c r="A27" s="1" t="s">
        <v>6</v>
      </c>
      <c r="B27" s="2">
        <v>43110</v>
      </c>
      <c r="C27" s="1" t="s">
        <v>19</v>
      </c>
      <c r="D27" s="1">
        <v>68</v>
      </c>
      <c r="E27" s="1">
        <v>4</v>
      </c>
      <c r="F27" s="1">
        <v>2</v>
      </c>
      <c r="G27" s="1">
        <v>0</v>
      </c>
      <c r="H27">
        <f t="shared" si="0"/>
        <v>2.9411764705882353E-2</v>
      </c>
    </row>
    <row r="28" spans="1:40" ht="34" x14ac:dyDescent="0.2">
      <c r="A28" s="1" t="s">
        <v>6</v>
      </c>
      <c r="B28" s="2">
        <v>43110</v>
      </c>
      <c r="C28" s="1" t="s">
        <v>20</v>
      </c>
      <c r="D28" s="1">
        <v>24</v>
      </c>
      <c r="E28" s="1">
        <v>4</v>
      </c>
      <c r="F28" s="1">
        <v>0</v>
      </c>
      <c r="G28" s="1">
        <v>0</v>
      </c>
      <c r="H28">
        <f t="shared" si="0"/>
        <v>0</v>
      </c>
    </row>
    <row r="29" spans="1:40" ht="34" x14ac:dyDescent="0.2">
      <c r="A29" s="1" t="s">
        <v>6</v>
      </c>
      <c r="B29" s="2">
        <v>43110</v>
      </c>
      <c r="C29" s="1" t="s">
        <v>21</v>
      </c>
      <c r="D29" s="1">
        <v>47</v>
      </c>
      <c r="E29" s="1">
        <v>11</v>
      </c>
      <c r="F29" s="1">
        <v>3</v>
      </c>
      <c r="G29" s="1">
        <v>0</v>
      </c>
      <c r="H29">
        <f t="shared" si="0"/>
        <v>6.3829787234042548E-2</v>
      </c>
    </row>
    <row r="30" spans="1:40" ht="34" x14ac:dyDescent="0.2">
      <c r="A30" s="1" t="s">
        <v>6</v>
      </c>
      <c r="B30" s="2">
        <v>43110</v>
      </c>
      <c r="C30" s="1" t="s">
        <v>22</v>
      </c>
      <c r="D30" s="1">
        <v>77</v>
      </c>
      <c r="E30" s="1">
        <v>9</v>
      </c>
      <c r="F30" s="1">
        <v>1</v>
      </c>
      <c r="G30" s="1">
        <v>1</v>
      </c>
      <c r="H30">
        <f t="shared" si="0"/>
        <v>1.2987012987012988E-2</v>
      </c>
    </row>
    <row r="31" spans="1:40" ht="34" x14ac:dyDescent="0.2">
      <c r="A31" s="1" t="s">
        <v>6</v>
      </c>
      <c r="B31" s="2">
        <v>43110</v>
      </c>
      <c r="C31" s="1" t="s">
        <v>23</v>
      </c>
      <c r="D31" s="1">
        <v>64</v>
      </c>
      <c r="E31" s="1">
        <v>8</v>
      </c>
      <c r="F31" s="1">
        <v>1</v>
      </c>
      <c r="G31" s="1">
        <v>1</v>
      </c>
      <c r="H31">
        <f t="shared" si="0"/>
        <v>1.5625E-2</v>
      </c>
    </row>
    <row r="32" spans="1:40" ht="34" x14ac:dyDescent="0.2">
      <c r="A32" s="1" t="s">
        <v>6</v>
      </c>
      <c r="B32" s="2">
        <v>43110</v>
      </c>
      <c r="C32" s="1" t="s">
        <v>24</v>
      </c>
      <c r="D32" s="1">
        <v>98</v>
      </c>
      <c r="E32" s="1">
        <v>11</v>
      </c>
      <c r="F32" s="1">
        <v>2</v>
      </c>
      <c r="G32" s="1">
        <v>0</v>
      </c>
      <c r="H32">
        <f t="shared" si="0"/>
        <v>2.0408163265306121E-2</v>
      </c>
    </row>
    <row r="33" spans="1:8" ht="34" x14ac:dyDescent="0.2">
      <c r="A33" s="1" t="s">
        <v>6</v>
      </c>
      <c r="B33" s="2">
        <v>43209</v>
      </c>
      <c r="C33" s="1" t="s">
        <v>7</v>
      </c>
      <c r="D33" s="1">
        <v>129</v>
      </c>
      <c r="E33" s="1">
        <v>13</v>
      </c>
      <c r="F33" s="1">
        <v>0</v>
      </c>
      <c r="G33" s="1">
        <v>0</v>
      </c>
      <c r="H33">
        <f t="shared" si="0"/>
        <v>0</v>
      </c>
    </row>
    <row r="34" spans="1:8" ht="34" x14ac:dyDescent="0.2">
      <c r="A34" s="1" t="s">
        <v>6</v>
      </c>
      <c r="B34" s="2">
        <v>43209</v>
      </c>
      <c r="C34" s="1" t="s">
        <v>9</v>
      </c>
      <c r="D34" s="1">
        <v>177</v>
      </c>
      <c r="E34" s="1">
        <v>14</v>
      </c>
      <c r="F34" s="1">
        <v>2</v>
      </c>
      <c r="G34" s="1">
        <v>0</v>
      </c>
      <c r="H34">
        <f t="shared" si="0"/>
        <v>1.1299435028248588E-2</v>
      </c>
    </row>
    <row r="35" spans="1:8" ht="34" x14ac:dyDescent="0.2">
      <c r="A35" s="1" t="s">
        <v>6</v>
      </c>
      <c r="B35" s="2">
        <v>43231</v>
      </c>
      <c r="C35" s="1" t="s">
        <v>19</v>
      </c>
      <c r="D35" s="1">
        <v>49</v>
      </c>
      <c r="E35" s="1">
        <v>6</v>
      </c>
      <c r="F35" s="1">
        <v>0</v>
      </c>
      <c r="G35" s="1">
        <v>0</v>
      </c>
      <c r="H35">
        <f t="shared" si="0"/>
        <v>0</v>
      </c>
    </row>
    <row r="36" spans="1:8" ht="34" x14ac:dyDescent="0.2">
      <c r="A36" s="1" t="s">
        <v>6</v>
      </c>
      <c r="B36" s="2">
        <v>43231</v>
      </c>
      <c r="C36" s="1" t="s">
        <v>21</v>
      </c>
      <c r="D36" s="1">
        <v>73</v>
      </c>
      <c r="E36" s="1">
        <v>10</v>
      </c>
      <c r="F36" s="1">
        <v>0</v>
      </c>
      <c r="G36" s="1">
        <v>1</v>
      </c>
      <c r="H36">
        <f t="shared" si="0"/>
        <v>0</v>
      </c>
    </row>
    <row r="37" spans="1:8" ht="34" x14ac:dyDescent="0.2">
      <c r="A37" s="1" t="s">
        <v>6</v>
      </c>
      <c r="B37" s="2">
        <v>43231</v>
      </c>
      <c r="C37" s="1" t="s">
        <v>25</v>
      </c>
      <c r="D37" s="1">
        <v>29</v>
      </c>
      <c r="E37" s="1">
        <v>7</v>
      </c>
      <c r="F37" s="1">
        <v>0</v>
      </c>
      <c r="G37" s="1">
        <v>0</v>
      </c>
      <c r="H37">
        <f t="shared" si="0"/>
        <v>0</v>
      </c>
    </row>
    <row r="38" spans="1:8" ht="34" x14ac:dyDescent="0.2">
      <c r="A38" s="1" t="s">
        <v>6</v>
      </c>
      <c r="B38" s="2">
        <v>43250</v>
      </c>
      <c r="C38" s="1" t="s">
        <v>12</v>
      </c>
      <c r="D38" s="1">
        <v>28</v>
      </c>
      <c r="E38" s="1">
        <v>7</v>
      </c>
      <c r="F38" s="1">
        <v>0</v>
      </c>
      <c r="G38" s="1">
        <v>0</v>
      </c>
      <c r="H38">
        <f t="shared" si="0"/>
        <v>0</v>
      </c>
    </row>
    <row r="39" spans="1:8" ht="34" x14ac:dyDescent="0.2">
      <c r="A39" s="1" t="s">
        <v>6</v>
      </c>
      <c r="B39" s="2">
        <v>43252</v>
      </c>
      <c r="C39" s="1" t="s">
        <v>13</v>
      </c>
      <c r="D39" s="1">
        <v>24</v>
      </c>
      <c r="E39" s="1">
        <v>6</v>
      </c>
      <c r="F39" s="1">
        <v>0</v>
      </c>
      <c r="G39" s="1">
        <v>0</v>
      </c>
      <c r="H39">
        <f t="shared" si="0"/>
        <v>0</v>
      </c>
    </row>
    <row r="40" spans="1:8" ht="34" x14ac:dyDescent="0.2">
      <c r="A40" s="1" t="s">
        <v>6</v>
      </c>
      <c r="B40" s="2">
        <v>43252</v>
      </c>
      <c r="C40" s="1" t="s">
        <v>14</v>
      </c>
      <c r="D40" s="1">
        <v>90</v>
      </c>
      <c r="E40" s="1">
        <v>6</v>
      </c>
      <c r="F40" s="1">
        <v>0</v>
      </c>
      <c r="G40" s="1">
        <v>0</v>
      </c>
      <c r="H40">
        <f t="shared" si="0"/>
        <v>0</v>
      </c>
    </row>
    <row r="41" spans="1:8" ht="34" x14ac:dyDescent="0.2">
      <c r="A41" s="1" t="s">
        <v>6</v>
      </c>
      <c r="B41" s="2">
        <v>43334</v>
      </c>
      <c r="C41" s="1" t="s">
        <v>12</v>
      </c>
      <c r="D41" s="1">
        <v>60</v>
      </c>
      <c r="E41" s="1">
        <v>7</v>
      </c>
      <c r="F41" s="1">
        <v>0</v>
      </c>
      <c r="G41" s="1">
        <v>0</v>
      </c>
      <c r="H41">
        <f t="shared" si="0"/>
        <v>0</v>
      </c>
    </row>
    <row r="42" spans="1:8" ht="34" x14ac:dyDescent="0.2">
      <c r="A42" s="1" t="s">
        <v>6</v>
      </c>
      <c r="B42" s="2">
        <v>43334</v>
      </c>
      <c r="C42" s="1" t="s">
        <v>13</v>
      </c>
      <c r="D42" s="1">
        <v>19</v>
      </c>
      <c r="E42" s="1">
        <v>2</v>
      </c>
      <c r="F42" s="1">
        <v>0</v>
      </c>
      <c r="G42" s="1">
        <v>0</v>
      </c>
      <c r="H42">
        <f t="shared" si="0"/>
        <v>0</v>
      </c>
    </row>
    <row r="43" spans="1:8" ht="34" x14ac:dyDescent="0.2">
      <c r="A43" s="1" t="s">
        <v>6</v>
      </c>
      <c r="B43" s="2">
        <v>43334</v>
      </c>
      <c r="C43" s="1" t="s">
        <v>14</v>
      </c>
      <c r="D43" s="1">
        <v>94</v>
      </c>
      <c r="E43" s="1">
        <v>7</v>
      </c>
      <c r="F43" s="1">
        <v>2</v>
      </c>
      <c r="G43" s="1">
        <v>0</v>
      </c>
      <c r="H43">
        <f t="shared" si="0"/>
        <v>2.1276595744680851E-2</v>
      </c>
    </row>
    <row r="44" spans="1:8" ht="34" x14ac:dyDescent="0.2">
      <c r="A44" s="1" t="s">
        <v>6</v>
      </c>
      <c r="B44" s="2">
        <v>43334</v>
      </c>
      <c r="C44" s="1" t="s">
        <v>7</v>
      </c>
      <c r="D44" s="1">
        <v>87</v>
      </c>
      <c r="E44" s="1">
        <v>9</v>
      </c>
      <c r="F44" s="1">
        <v>0</v>
      </c>
      <c r="G44" s="1">
        <v>0</v>
      </c>
      <c r="H44">
        <f t="shared" si="0"/>
        <v>0</v>
      </c>
    </row>
    <row r="45" spans="1:8" ht="34" x14ac:dyDescent="0.2">
      <c r="A45" s="1" t="s">
        <v>6</v>
      </c>
      <c r="B45" s="2">
        <v>43334</v>
      </c>
      <c r="C45" s="1" t="s">
        <v>10</v>
      </c>
      <c r="D45" s="1">
        <v>58</v>
      </c>
      <c r="E45" s="1">
        <v>7</v>
      </c>
      <c r="F45" s="1">
        <v>2</v>
      </c>
      <c r="G45" s="1">
        <v>0</v>
      </c>
      <c r="H45">
        <f t="shared" si="0"/>
        <v>3.4482758620689655E-2</v>
      </c>
    </row>
    <row r="46" spans="1:8" ht="34" x14ac:dyDescent="0.2">
      <c r="A46" s="1" t="s">
        <v>6</v>
      </c>
      <c r="B46" s="2">
        <v>43452</v>
      </c>
      <c r="C46" s="1" t="s">
        <v>12</v>
      </c>
      <c r="D46" s="1">
        <v>190</v>
      </c>
      <c r="E46" s="1">
        <v>12</v>
      </c>
      <c r="F46" s="1">
        <v>0</v>
      </c>
      <c r="G46" s="1">
        <v>0</v>
      </c>
      <c r="H46">
        <f t="shared" si="0"/>
        <v>0</v>
      </c>
    </row>
    <row r="47" spans="1:8" ht="34" x14ac:dyDescent="0.2">
      <c r="A47" s="1" t="s">
        <v>6</v>
      </c>
      <c r="B47" s="2">
        <v>43452</v>
      </c>
      <c r="C47" s="1" t="s">
        <v>13</v>
      </c>
      <c r="D47" s="1">
        <v>33</v>
      </c>
      <c r="E47" s="1">
        <v>8</v>
      </c>
      <c r="F47" s="1">
        <v>0</v>
      </c>
      <c r="G47" s="1">
        <v>0</v>
      </c>
      <c r="H47">
        <f t="shared" si="0"/>
        <v>0</v>
      </c>
    </row>
    <row r="48" spans="1:8" ht="34" x14ac:dyDescent="0.2">
      <c r="A48" s="1" t="s">
        <v>6</v>
      </c>
      <c r="B48" s="2">
        <v>43452</v>
      </c>
      <c r="C48" s="1" t="s">
        <v>14</v>
      </c>
      <c r="D48" s="1">
        <v>233</v>
      </c>
      <c r="E48" s="1">
        <v>12</v>
      </c>
      <c r="F48" s="1">
        <v>7</v>
      </c>
      <c r="G48" s="1">
        <v>0</v>
      </c>
      <c r="H48">
        <f t="shared" si="0"/>
        <v>3.0042918454935622E-2</v>
      </c>
    </row>
    <row r="49" spans="1:8" ht="34" x14ac:dyDescent="0.2">
      <c r="A49" s="1" t="s">
        <v>6</v>
      </c>
      <c r="B49" s="2">
        <v>43501</v>
      </c>
      <c r="C49" s="1" t="s">
        <v>7</v>
      </c>
      <c r="D49" s="1">
        <v>162</v>
      </c>
      <c r="E49" s="1">
        <v>16</v>
      </c>
      <c r="F49" s="1">
        <v>0</v>
      </c>
      <c r="G49" s="1">
        <v>0</v>
      </c>
      <c r="H49">
        <f t="shared" si="0"/>
        <v>0</v>
      </c>
    </row>
    <row r="50" spans="1:8" ht="34" x14ac:dyDescent="0.2">
      <c r="A50" s="1" t="s">
        <v>6</v>
      </c>
      <c r="B50" s="2">
        <v>43501</v>
      </c>
      <c r="C50" s="1" t="s">
        <v>9</v>
      </c>
      <c r="D50" s="1">
        <v>55</v>
      </c>
      <c r="E50" s="1">
        <v>10</v>
      </c>
      <c r="F50" s="1">
        <v>0</v>
      </c>
      <c r="G50" s="1">
        <v>0</v>
      </c>
      <c r="H50">
        <f t="shared" si="0"/>
        <v>0</v>
      </c>
    </row>
    <row r="51" spans="1:8" ht="34" x14ac:dyDescent="0.2">
      <c r="A51" s="1" t="s">
        <v>6</v>
      </c>
      <c r="B51" s="2">
        <v>43501</v>
      </c>
      <c r="C51" s="1" t="s">
        <v>10</v>
      </c>
      <c r="D51" s="1">
        <v>155</v>
      </c>
      <c r="E51" s="1">
        <v>14</v>
      </c>
      <c r="F51" s="1">
        <v>0</v>
      </c>
      <c r="G51" s="1">
        <v>0</v>
      </c>
      <c r="H51">
        <f t="shared" si="0"/>
        <v>0</v>
      </c>
    </row>
    <row r="52" spans="1:8" ht="34" x14ac:dyDescent="0.2">
      <c r="A52" s="1" t="s">
        <v>6</v>
      </c>
      <c r="B52" s="2">
        <v>43501</v>
      </c>
      <c r="C52" s="1" t="s">
        <v>11</v>
      </c>
      <c r="D52" s="1">
        <v>99</v>
      </c>
      <c r="E52" s="1">
        <v>18</v>
      </c>
      <c r="F52" s="1">
        <v>0</v>
      </c>
      <c r="G52" s="1">
        <v>0</v>
      </c>
      <c r="H52">
        <f t="shared" si="0"/>
        <v>0</v>
      </c>
    </row>
    <row r="53" spans="1:8" ht="34" x14ac:dyDescent="0.2">
      <c r="A53" s="1" t="s">
        <v>6</v>
      </c>
      <c r="B53" s="2">
        <v>43535</v>
      </c>
      <c r="C53" s="1" t="s">
        <v>12</v>
      </c>
      <c r="D53" s="1">
        <v>66</v>
      </c>
      <c r="E53" s="1">
        <v>12</v>
      </c>
      <c r="F53" s="1">
        <v>4</v>
      </c>
      <c r="G53" s="1">
        <v>0</v>
      </c>
      <c r="H53">
        <f t="shared" si="0"/>
        <v>6.0606060606060608E-2</v>
      </c>
    </row>
    <row r="54" spans="1:8" ht="34" x14ac:dyDescent="0.2">
      <c r="A54" s="1" t="s">
        <v>6</v>
      </c>
      <c r="B54" s="2">
        <v>43535</v>
      </c>
      <c r="C54" s="1" t="s">
        <v>13</v>
      </c>
      <c r="D54" s="1">
        <v>13</v>
      </c>
      <c r="E54" s="1">
        <v>4</v>
      </c>
      <c r="F54" s="1">
        <v>1</v>
      </c>
      <c r="G54" s="1">
        <v>0</v>
      </c>
      <c r="H54">
        <f t="shared" si="0"/>
        <v>7.6923076923076927E-2</v>
      </c>
    </row>
    <row r="55" spans="1:8" ht="34" x14ac:dyDescent="0.2">
      <c r="A55" s="1" t="s">
        <v>6</v>
      </c>
      <c r="B55" s="2">
        <v>43535</v>
      </c>
      <c r="C55" s="1" t="s">
        <v>14</v>
      </c>
      <c r="D55" s="1">
        <v>84</v>
      </c>
      <c r="E55" s="1">
        <v>8</v>
      </c>
      <c r="F55" s="1">
        <v>9</v>
      </c>
      <c r="G55" s="1">
        <v>0</v>
      </c>
      <c r="H55">
        <f t="shared" si="0"/>
        <v>0.10714285714285714</v>
      </c>
    </row>
    <row r="56" spans="1:8" ht="34" x14ac:dyDescent="0.2">
      <c r="A56" s="1" t="s">
        <v>6</v>
      </c>
      <c r="B56" s="2">
        <v>43536</v>
      </c>
      <c r="C56" s="1" t="s">
        <v>10</v>
      </c>
      <c r="D56" s="1">
        <v>55</v>
      </c>
      <c r="E56" s="1">
        <v>8</v>
      </c>
      <c r="F56" s="1">
        <v>2</v>
      </c>
      <c r="G56" s="1">
        <v>0</v>
      </c>
      <c r="H56">
        <f t="shared" si="0"/>
        <v>3.6363636363636362E-2</v>
      </c>
    </row>
    <row r="57" spans="1:8" ht="34" x14ac:dyDescent="0.2">
      <c r="A57" s="1" t="s">
        <v>6</v>
      </c>
      <c r="B57" s="2">
        <v>43536</v>
      </c>
      <c r="C57" s="1" t="s">
        <v>11</v>
      </c>
      <c r="D57" s="1">
        <v>408</v>
      </c>
      <c r="E57" s="1">
        <v>2</v>
      </c>
      <c r="F57" s="1">
        <v>0</v>
      </c>
      <c r="G57" s="1">
        <v>0</v>
      </c>
      <c r="H57">
        <f t="shared" si="0"/>
        <v>0</v>
      </c>
    </row>
    <row r="58" spans="1:8" ht="34" x14ac:dyDescent="0.2">
      <c r="A58" s="1" t="s">
        <v>6</v>
      </c>
      <c r="B58" s="2">
        <v>43599</v>
      </c>
      <c r="C58" s="1" t="s">
        <v>7</v>
      </c>
      <c r="D58" s="1">
        <v>63</v>
      </c>
      <c r="E58" s="1">
        <v>4</v>
      </c>
      <c r="F58" s="1">
        <v>0</v>
      </c>
      <c r="G58" s="1">
        <v>0</v>
      </c>
      <c r="H58">
        <f t="shared" si="0"/>
        <v>0</v>
      </c>
    </row>
    <row r="59" spans="1:8" ht="34" x14ac:dyDescent="0.2">
      <c r="A59" s="1" t="s">
        <v>6</v>
      </c>
      <c r="B59" s="2">
        <v>43599</v>
      </c>
      <c r="C59" s="1" t="s">
        <v>10</v>
      </c>
      <c r="D59" s="1">
        <v>68</v>
      </c>
      <c r="E59" s="1">
        <v>8</v>
      </c>
      <c r="F59" s="1">
        <v>0</v>
      </c>
      <c r="G59" s="1">
        <v>0</v>
      </c>
      <c r="H59">
        <f t="shared" si="0"/>
        <v>0</v>
      </c>
    </row>
    <row r="60" spans="1:8" ht="34" x14ac:dyDescent="0.2">
      <c r="A60" s="1" t="s">
        <v>6</v>
      </c>
      <c r="B60" s="2">
        <v>43599</v>
      </c>
      <c r="C60" s="1" t="s">
        <v>11</v>
      </c>
      <c r="D60" s="1">
        <v>24</v>
      </c>
      <c r="E60" s="1">
        <v>5</v>
      </c>
      <c r="F60" s="1">
        <v>0</v>
      </c>
      <c r="G60" s="1">
        <v>0</v>
      </c>
      <c r="H60">
        <f t="shared" si="0"/>
        <v>0</v>
      </c>
    </row>
    <row r="61" spans="1:8" ht="34" x14ac:dyDescent="0.2">
      <c r="A61" s="1" t="s">
        <v>6</v>
      </c>
      <c r="B61" s="2">
        <v>43600</v>
      </c>
      <c r="C61" s="1" t="s">
        <v>12</v>
      </c>
      <c r="D61" s="1">
        <v>143</v>
      </c>
      <c r="E61" s="1">
        <v>10</v>
      </c>
      <c r="F61" s="1">
        <v>0</v>
      </c>
      <c r="G61" s="1">
        <v>0</v>
      </c>
      <c r="H61">
        <f t="shared" si="0"/>
        <v>0</v>
      </c>
    </row>
    <row r="62" spans="1:8" ht="34" x14ac:dyDescent="0.2">
      <c r="A62" s="1" t="s">
        <v>6</v>
      </c>
      <c r="B62" s="2">
        <v>43600</v>
      </c>
      <c r="C62" s="1" t="s">
        <v>13</v>
      </c>
      <c r="D62" s="1">
        <v>16</v>
      </c>
      <c r="E62" s="1">
        <v>3</v>
      </c>
      <c r="F62" s="1">
        <v>0</v>
      </c>
      <c r="G62" s="1">
        <v>0</v>
      </c>
      <c r="H62">
        <f t="shared" si="0"/>
        <v>0</v>
      </c>
    </row>
    <row r="63" spans="1:8" ht="34" x14ac:dyDescent="0.2">
      <c r="A63" s="1" t="s">
        <v>6</v>
      </c>
      <c r="B63" s="2">
        <v>43600</v>
      </c>
      <c r="C63" s="1" t="s">
        <v>14</v>
      </c>
      <c r="D63" s="1">
        <v>183</v>
      </c>
      <c r="E63" s="1">
        <v>6</v>
      </c>
      <c r="F63" s="1">
        <v>1</v>
      </c>
      <c r="G63" s="1">
        <v>0</v>
      </c>
      <c r="H63">
        <f t="shared" si="0"/>
        <v>5.4644808743169399E-3</v>
      </c>
    </row>
    <row r="64" spans="1:8" ht="34" x14ac:dyDescent="0.2">
      <c r="A64" s="1" t="s">
        <v>6</v>
      </c>
      <c r="B64" s="2">
        <v>43628</v>
      </c>
      <c r="C64" s="1" t="s">
        <v>7</v>
      </c>
      <c r="D64" s="1">
        <v>110</v>
      </c>
      <c r="E64" s="1">
        <v>6</v>
      </c>
      <c r="F64" s="1">
        <v>0</v>
      </c>
      <c r="G64" s="1">
        <v>0</v>
      </c>
      <c r="H64">
        <f t="shared" si="0"/>
        <v>0</v>
      </c>
    </row>
    <row r="65" spans="1:8" ht="34" x14ac:dyDescent="0.2">
      <c r="A65" s="1" t="s">
        <v>6</v>
      </c>
      <c r="B65" s="2">
        <v>43628</v>
      </c>
      <c r="C65" s="1" t="s">
        <v>10</v>
      </c>
      <c r="D65" s="1">
        <v>77</v>
      </c>
      <c r="E65" s="1">
        <v>7</v>
      </c>
      <c r="F65" s="1">
        <v>1</v>
      </c>
      <c r="G65" s="1">
        <v>0</v>
      </c>
      <c r="H65">
        <f t="shared" si="0"/>
        <v>1.2987012987012988E-2</v>
      </c>
    </row>
    <row r="66" spans="1:8" ht="34" x14ac:dyDescent="0.2">
      <c r="A66" s="1" t="s">
        <v>6</v>
      </c>
      <c r="B66" s="2">
        <v>43628</v>
      </c>
      <c r="C66" s="1" t="s">
        <v>11</v>
      </c>
      <c r="D66" s="1">
        <v>54</v>
      </c>
      <c r="E66" s="1">
        <v>8</v>
      </c>
      <c r="F66" s="1">
        <v>1</v>
      </c>
      <c r="G66" s="1">
        <v>0</v>
      </c>
      <c r="H66">
        <f t="shared" si="0"/>
        <v>1.8518518518518517E-2</v>
      </c>
    </row>
    <row r="67" spans="1:8" ht="34" x14ac:dyDescent="0.2">
      <c r="A67" s="1" t="s">
        <v>26</v>
      </c>
      <c r="B67" s="2">
        <v>43412</v>
      </c>
      <c r="C67" s="1" t="s">
        <v>27</v>
      </c>
      <c r="D67" s="1">
        <v>76</v>
      </c>
      <c r="E67" s="1">
        <v>8</v>
      </c>
      <c r="F67" s="1">
        <v>17</v>
      </c>
      <c r="G67" s="1">
        <v>0</v>
      </c>
      <c r="H67">
        <f t="shared" ref="H67:H77" si="1">F67/D67</f>
        <v>0.22368421052631579</v>
      </c>
    </row>
    <row r="68" spans="1:8" ht="34" x14ac:dyDescent="0.2">
      <c r="A68" s="1" t="s">
        <v>26</v>
      </c>
      <c r="B68" s="2">
        <v>43412</v>
      </c>
      <c r="C68" s="1" t="s">
        <v>28</v>
      </c>
      <c r="D68" s="1">
        <v>236</v>
      </c>
      <c r="E68" s="1">
        <v>8</v>
      </c>
      <c r="F68" s="1">
        <v>26</v>
      </c>
      <c r="G68" s="1">
        <v>0</v>
      </c>
      <c r="H68">
        <f t="shared" si="1"/>
        <v>0.11016949152542373</v>
      </c>
    </row>
    <row r="69" spans="1:8" ht="34" x14ac:dyDescent="0.2">
      <c r="A69" s="1" t="s">
        <v>26</v>
      </c>
      <c r="B69" s="2">
        <v>43412</v>
      </c>
      <c r="C69" s="1" t="s">
        <v>29</v>
      </c>
      <c r="D69" s="1">
        <v>270</v>
      </c>
      <c r="E69" s="1">
        <v>5</v>
      </c>
      <c r="F69" s="1">
        <v>9</v>
      </c>
      <c r="G69" s="1">
        <v>0</v>
      </c>
      <c r="H69">
        <f t="shared" si="1"/>
        <v>3.3333333333333333E-2</v>
      </c>
    </row>
    <row r="70" spans="1:8" ht="34" x14ac:dyDescent="0.2">
      <c r="A70" s="1" t="s">
        <v>26</v>
      </c>
      <c r="B70" s="2">
        <v>43451</v>
      </c>
      <c r="C70" s="1" t="s">
        <v>27</v>
      </c>
      <c r="D70" s="1">
        <v>123</v>
      </c>
      <c r="E70" s="1">
        <v>9</v>
      </c>
      <c r="F70" s="1">
        <v>11</v>
      </c>
      <c r="G70" s="1">
        <v>0</v>
      </c>
      <c r="H70">
        <f t="shared" si="1"/>
        <v>8.943089430894309E-2</v>
      </c>
    </row>
    <row r="71" spans="1:8" ht="34" x14ac:dyDescent="0.2">
      <c r="A71" s="1" t="s">
        <v>26</v>
      </c>
      <c r="B71" s="2">
        <v>43451</v>
      </c>
      <c r="C71" s="1" t="s">
        <v>28</v>
      </c>
      <c r="D71" s="1">
        <v>315</v>
      </c>
      <c r="E71" s="1">
        <v>11</v>
      </c>
      <c r="F71" s="1">
        <v>23</v>
      </c>
      <c r="G71" s="1">
        <v>0</v>
      </c>
      <c r="H71">
        <f t="shared" si="1"/>
        <v>7.301587301587302E-2</v>
      </c>
    </row>
    <row r="72" spans="1:8" ht="34" x14ac:dyDescent="0.2">
      <c r="A72" s="1" t="s">
        <v>26</v>
      </c>
      <c r="B72" s="2">
        <v>43451</v>
      </c>
      <c r="C72" s="1" t="s">
        <v>29</v>
      </c>
      <c r="D72" s="1">
        <v>89</v>
      </c>
      <c r="E72" s="1">
        <v>7</v>
      </c>
      <c r="F72" s="1">
        <v>9</v>
      </c>
      <c r="G72" s="1">
        <v>0</v>
      </c>
      <c r="H72">
        <f t="shared" si="1"/>
        <v>0.10112359550561797</v>
      </c>
    </row>
    <row r="73" spans="1:8" ht="34" x14ac:dyDescent="0.2">
      <c r="A73" s="1" t="s">
        <v>26</v>
      </c>
      <c r="B73" s="2">
        <v>43528</v>
      </c>
      <c r="C73" s="1" t="s">
        <v>27</v>
      </c>
      <c r="D73" s="1">
        <v>51</v>
      </c>
      <c r="E73" s="1">
        <v>7</v>
      </c>
      <c r="F73" s="1">
        <v>11</v>
      </c>
      <c r="G73" s="1">
        <v>0</v>
      </c>
      <c r="H73">
        <f t="shared" si="1"/>
        <v>0.21568627450980393</v>
      </c>
    </row>
    <row r="74" spans="1:8" ht="34" x14ac:dyDescent="0.2">
      <c r="A74" s="1" t="s">
        <v>26</v>
      </c>
      <c r="B74" s="2">
        <v>43528</v>
      </c>
      <c r="C74" s="1" t="s">
        <v>28</v>
      </c>
      <c r="D74" s="1">
        <v>154</v>
      </c>
      <c r="E74" s="1">
        <v>10</v>
      </c>
      <c r="F74" s="1">
        <v>6</v>
      </c>
      <c r="G74" s="1">
        <v>0</v>
      </c>
      <c r="H74">
        <f t="shared" si="1"/>
        <v>3.896103896103896E-2</v>
      </c>
    </row>
    <row r="75" spans="1:8" ht="34" x14ac:dyDescent="0.2">
      <c r="A75" s="1" t="s">
        <v>26</v>
      </c>
      <c r="B75" s="2">
        <v>43528</v>
      </c>
      <c r="C75" s="1" t="s">
        <v>29</v>
      </c>
      <c r="D75" s="1">
        <v>51</v>
      </c>
      <c r="E75" s="1">
        <v>7</v>
      </c>
      <c r="F75" s="1">
        <v>11</v>
      </c>
      <c r="G75" s="1">
        <v>1</v>
      </c>
      <c r="H75">
        <f t="shared" si="1"/>
        <v>0.21568627450980393</v>
      </c>
    </row>
    <row r="76" spans="1:8" ht="34" x14ac:dyDescent="0.2">
      <c r="A76" s="1" t="s">
        <v>26</v>
      </c>
      <c r="B76" s="2">
        <v>43592</v>
      </c>
      <c r="C76" s="1" t="s">
        <v>27</v>
      </c>
      <c r="D76" s="1">
        <v>96</v>
      </c>
      <c r="E76" s="1">
        <v>10</v>
      </c>
      <c r="F76" s="1">
        <v>11</v>
      </c>
      <c r="G76" s="1">
        <v>0</v>
      </c>
      <c r="H76">
        <f t="shared" si="1"/>
        <v>0.11458333333333333</v>
      </c>
    </row>
    <row r="77" spans="1:8" ht="34" x14ac:dyDescent="0.2">
      <c r="A77" s="1" t="s">
        <v>26</v>
      </c>
      <c r="B77" s="2">
        <v>43592</v>
      </c>
      <c r="C77" s="1" t="s">
        <v>29</v>
      </c>
      <c r="D77" s="1">
        <v>127</v>
      </c>
      <c r="E77" s="1">
        <v>8</v>
      </c>
      <c r="F77" s="1">
        <v>7</v>
      </c>
      <c r="G77" s="1">
        <v>0</v>
      </c>
      <c r="H77">
        <f t="shared" si="1"/>
        <v>5.5118110236220472E-2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35D1-C06E-7D41-B123-DF3B813DFC12}">
  <dimension ref="A1:O14"/>
  <sheetViews>
    <sheetView workbookViewId="0"/>
  </sheetViews>
  <sheetFormatPr baseColWidth="10" defaultRowHeight="16" x14ac:dyDescent="0.2"/>
  <cols>
    <col min="1" max="1" width="10.83203125" style="1"/>
    <col min="2" max="2" width="13.1640625" style="1" bestFit="1" customWidth="1"/>
    <col min="3" max="3" width="16.6640625" style="1" bestFit="1" customWidth="1"/>
    <col min="4" max="4" width="15.83203125" style="1" bestFit="1" customWidth="1"/>
    <col min="5" max="5" width="16.6640625" style="1" bestFit="1" customWidth="1"/>
    <col min="6" max="6" width="20.83203125" style="1" bestFit="1" customWidth="1"/>
    <col min="7" max="9" width="11.6640625" style="1" bestFit="1" customWidth="1"/>
    <col min="10" max="16384" width="10.83203125" style="1"/>
  </cols>
  <sheetData>
    <row r="1" spans="1:15" s="7" customFormat="1" ht="17" x14ac:dyDescent="0.2">
      <c r="A1" s="7" t="s">
        <v>32</v>
      </c>
      <c r="B1" s="8">
        <v>43040</v>
      </c>
      <c r="C1" s="8">
        <v>43070</v>
      </c>
      <c r="D1" s="8">
        <v>43101</v>
      </c>
      <c r="E1" s="8">
        <v>43191</v>
      </c>
      <c r="F1" s="8">
        <v>43221</v>
      </c>
      <c r="G1" s="8">
        <v>43252</v>
      </c>
      <c r="H1" s="8">
        <v>43313</v>
      </c>
      <c r="I1" s="8">
        <v>43405</v>
      </c>
      <c r="J1" s="8">
        <v>43435</v>
      </c>
      <c r="K1" s="8">
        <v>43497</v>
      </c>
      <c r="L1" s="8">
        <v>43525</v>
      </c>
      <c r="M1" s="8">
        <v>43556</v>
      </c>
      <c r="N1" s="8">
        <v>43586</v>
      </c>
      <c r="O1" s="8">
        <v>43617</v>
      </c>
    </row>
    <row r="2" spans="1:15" ht="17" x14ac:dyDescent="0.2">
      <c r="A2" s="1" t="s">
        <v>28</v>
      </c>
      <c r="I2" s="1">
        <v>0.11016949152542373</v>
      </c>
      <c r="J2" s="1">
        <v>7.301587301587302E-2</v>
      </c>
      <c r="L2" s="1">
        <v>3.896103896103896E-2</v>
      </c>
    </row>
    <row r="3" spans="1:15" ht="17" x14ac:dyDescent="0.2">
      <c r="A3" s="1" t="s">
        <v>29</v>
      </c>
      <c r="I3" s="1">
        <v>3.3333333333333333E-2</v>
      </c>
      <c r="J3" s="1">
        <v>0.10112359550561797</v>
      </c>
      <c r="L3" s="1">
        <v>0.21568627450980393</v>
      </c>
      <c r="N3" s="1">
        <v>5.5118110236220472E-2</v>
      </c>
    </row>
    <row r="4" spans="1:15" ht="17" x14ac:dyDescent="0.2">
      <c r="A4" s="1" t="s">
        <v>12</v>
      </c>
      <c r="C4" s="1">
        <v>0</v>
      </c>
      <c r="F4" s="1">
        <v>0</v>
      </c>
      <c r="H4" s="1">
        <v>0</v>
      </c>
      <c r="J4" s="1">
        <v>0</v>
      </c>
      <c r="L4" s="1">
        <v>6.0606060606060608E-2</v>
      </c>
      <c r="N4" s="1">
        <v>0</v>
      </c>
    </row>
    <row r="5" spans="1:15" ht="17" x14ac:dyDescent="0.2">
      <c r="A5" s="1" t="s">
        <v>13</v>
      </c>
      <c r="C5" s="1">
        <v>0</v>
      </c>
      <c r="G5" s="1">
        <v>0</v>
      </c>
      <c r="H5" s="1">
        <v>0</v>
      </c>
      <c r="J5" s="1">
        <v>0</v>
      </c>
      <c r="L5" s="1">
        <v>7.6923076923076927E-2</v>
      </c>
      <c r="N5" s="1">
        <v>0</v>
      </c>
    </row>
    <row r="6" spans="1:15" ht="17" x14ac:dyDescent="0.2">
      <c r="A6" s="1" t="s">
        <v>14</v>
      </c>
      <c r="C6" s="1">
        <v>7.6923076923076927E-3</v>
      </c>
      <c r="G6" s="1">
        <v>0</v>
      </c>
      <c r="H6" s="1">
        <v>2.1276595744680851E-2</v>
      </c>
      <c r="J6" s="1">
        <v>3.0042918454935622E-2</v>
      </c>
      <c r="L6" s="1">
        <v>0.10714285714285714</v>
      </c>
      <c r="N6" s="1">
        <v>5.4644808743169399E-3</v>
      </c>
    </row>
    <row r="7" spans="1:15" ht="17" x14ac:dyDescent="0.2">
      <c r="A7" s="1" t="s">
        <v>7</v>
      </c>
      <c r="C7" s="1">
        <v>0</v>
      </c>
      <c r="E7" s="1">
        <v>0</v>
      </c>
      <c r="H7" s="1">
        <v>0</v>
      </c>
      <c r="K7" s="1">
        <v>0</v>
      </c>
      <c r="N7" s="1">
        <v>0</v>
      </c>
      <c r="O7" s="1">
        <v>0</v>
      </c>
    </row>
    <row r="8" spans="1:15" ht="17" x14ac:dyDescent="0.2">
      <c r="A8" s="1" t="s">
        <v>10</v>
      </c>
      <c r="C8" s="1">
        <v>2.2727272727272728E-2</v>
      </c>
      <c r="H8" s="1">
        <v>3.4482758620689655E-2</v>
      </c>
      <c r="K8" s="1">
        <v>0</v>
      </c>
      <c r="L8" s="1">
        <v>3.6363636363636362E-2</v>
      </c>
      <c r="N8" s="1">
        <v>0</v>
      </c>
      <c r="O8" s="1">
        <v>1.2987012987012988E-2</v>
      </c>
    </row>
    <row r="9" spans="1:15" ht="17" x14ac:dyDescent="0.2">
      <c r="A9" s="1" t="s">
        <v>11</v>
      </c>
      <c r="C9" s="1">
        <v>0</v>
      </c>
      <c r="K9" s="1">
        <v>0</v>
      </c>
      <c r="L9" s="1">
        <v>0</v>
      </c>
      <c r="N9" s="1">
        <v>0</v>
      </c>
      <c r="O9" s="1">
        <v>1.8518518518518517E-2</v>
      </c>
    </row>
    <row r="10" spans="1:15" ht="34" x14ac:dyDescent="0.2">
      <c r="A10" s="1" t="s">
        <v>1</v>
      </c>
      <c r="B10" s="1">
        <v>0.22916666666666666</v>
      </c>
      <c r="L10" s="1">
        <v>0</v>
      </c>
      <c r="O10" s="1">
        <v>1.6129032258064516E-2</v>
      </c>
    </row>
    <row r="11" spans="1:15" ht="17" x14ac:dyDescent="0.2">
      <c r="A11" s="1" t="s">
        <v>4</v>
      </c>
      <c r="L11" s="1">
        <v>0</v>
      </c>
      <c r="M11" s="1">
        <v>0.14285714285714285</v>
      </c>
      <c r="O11" s="1">
        <v>0</v>
      </c>
    </row>
    <row r="12" spans="1:15" ht="17" x14ac:dyDescent="0.2">
      <c r="A12" s="1" t="s">
        <v>5</v>
      </c>
      <c r="M12" s="1">
        <v>0.42857142857142855</v>
      </c>
      <c r="O12" s="1">
        <v>0.4</v>
      </c>
    </row>
    <row r="13" spans="1:15" ht="34" x14ac:dyDescent="0.2">
      <c r="A13" s="1" t="s">
        <v>2</v>
      </c>
      <c r="B13" s="1">
        <v>0.3</v>
      </c>
      <c r="L13" s="1">
        <v>0</v>
      </c>
      <c r="M13" s="1">
        <v>0</v>
      </c>
      <c r="O13" s="1">
        <v>0</v>
      </c>
    </row>
    <row r="14" spans="1:15" ht="17" x14ac:dyDescent="0.2">
      <c r="A14" s="1" t="s">
        <v>27</v>
      </c>
      <c r="I14" s="1">
        <v>0.22368421052631579</v>
      </c>
      <c r="J14" s="1">
        <v>8.943089430894309E-2</v>
      </c>
      <c r="L14" s="1">
        <v>0.21568627450980393</v>
      </c>
      <c r="N14" s="1">
        <v>0.11458333333333333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D255-EC0D-BD48-AECD-F35727F3DAA8}">
  <dimension ref="A1:V560"/>
  <sheetViews>
    <sheetView workbookViewId="0">
      <selection sqref="A1:XFD1048576"/>
    </sheetView>
  </sheetViews>
  <sheetFormatPr baseColWidth="10" defaultRowHeight="16" x14ac:dyDescent="0.2"/>
  <sheetData>
    <row r="1" spans="1:22" ht="85" x14ac:dyDescent="0.2">
      <c r="A1" s="13" t="s">
        <v>88</v>
      </c>
      <c r="B1" s="14" t="s">
        <v>101</v>
      </c>
      <c r="C1" s="14" t="s">
        <v>102</v>
      </c>
      <c r="D1" s="15" t="s">
        <v>103</v>
      </c>
      <c r="E1" s="15" t="s">
        <v>104</v>
      </c>
      <c r="F1" s="16" t="s">
        <v>105</v>
      </c>
      <c r="G1" s="17" t="s">
        <v>106</v>
      </c>
      <c r="H1" s="18" t="s">
        <v>107</v>
      </c>
      <c r="I1" s="19" t="s">
        <v>108</v>
      </c>
      <c r="J1" s="19" t="s">
        <v>109</v>
      </c>
      <c r="K1" s="19" t="s">
        <v>110</v>
      </c>
      <c r="L1" s="19" t="s">
        <v>111</v>
      </c>
      <c r="M1" s="19" t="s">
        <v>112</v>
      </c>
      <c r="N1" s="19" t="s">
        <v>113</v>
      </c>
      <c r="O1" s="19" t="s">
        <v>114</v>
      </c>
      <c r="P1" s="19" t="s">
        <v>115</v>
      </c>
      <c r="Q1" s="19" t="s">
        <v>116</v>
      </c>
      <c r="R1" s="19" t="s">
        <v>117</v>
      </c>
      <c r="S1" s="19" t="s">
        <v>118</v>
      </c>
      <c r="T1" s="20" t="s">
        <v>119</v>
      </c>
      <c r="U1" s="20" t="s">
        <v>120</v>
      </c>
      <c r="V1" s="18" t="s">
        <v>121</v>
      </c>
    </row>
    <row r="2" spans="1:22" x14ac:dyDescent="0.2">
      <c r="A2" s="21">
        <v>43048</v>
      </c>
      <c r="B2" s="22" t="s">
        <v>122</v>
      </c>
      <c r="C2" s="22" t="s">
        <v>123</v>
      </c>
      <c r="D2" s="23" t="s">
        <v>124</v>
      </c>
      <c r="E2" s="23" t="s">
        <v>125</v>
      </c>
      <c r="F2" s="24">
        <v>15</v>
      </c>
      <c r="G2" s="25">
        <v>700</v>
      </c>
      <c r="H2" s="18" t="s">
        <v>126</v>
      </c>
      <c r="I2" s="19"/>
      <c r="J2" s="19"/>
      <c r="K2" s="19"/>
      <c r="L2" s="19"/>
      <c r="M2" s="19"/>
      <c r="N2" s="19">
        <v>2</v>
      </c>
      <c r="O2" s="19"/>
      <c r="P2" s="19"/>
      <c r="Q2" s="19"/>
      <c r="R2" s="19"/>
      <c r="S2" s="19"/>
      <c r="T2" s="26">
        <v>4</v>
      </c>
      <c r="U2" s="26">
        <v>2</v>
      </c>
      <c r="V2" s="18" t="s">
        <v>127</v>
      </c>
    </row>
    <row r="3" spans="1:22" x14ac:dyDescent="0.2">
      <c r="A3" s="21">
        <v>43048</v>
      </c>
      <c r="B3" s="22" t="s">
        <v>122</v>
      </c>
      <c r="C3" s="22" t="s">
        <v>123</v>
      </c>
      <c r="D3" s="23" t="s">
        <v>124</v>
      </c>
      <c r="E3" s="23" t="s">
        <v>125</v>
      </c>
      <c r="F3" s="24">
        <v>15</v>
      </c>
      <c r="G3" s="25">
        <v>700</v>
      </c>
      <c r="H3" s="18" t="s">
        <v>128</v>
      </c>
      <c r="I3" s="19"/>
      <c r="J3" s="19"/>
      <c r="K3" s="19"/>
      <c r="L3" s="19"/>
      <c r="M3" s="19"/>
      <c r="N3" s="19">
        <v>9</v>
      </c>
      <c r="O3" s="19"/>
      <c r="P3" s="19"/>
      <c r="Q3" s="19"/>
      <c r="R3" s="19"/>
      <c r="S3" s="19"/>
      <c r="T3" s="26">
        <v>9</v>
      </c>
      <c r="U3" s="26">
        <v>5</v>
      </c>
      <c r="V3" s="27" t="s">
        <v>129</v>
      </c>
    </row>
    <row r="4" spans="1:22" x14ac:dyDescent="0.2">
      <c r="A4" s="21">
        <v>43048</v>
      </c>
      <c r="B4" s="22" t="s">
        <v>122</v>
      </c>
      <c r="C4" s="22" t="s">
        <v>123</v>
      </c>
      <c r="D4" s="23" t="s">
        <v>124</v>
      </c>
      <c r="E4" s="23" t="s">
        <v>125</v>
      </c>
      <c r="F4" s="24">
        <v>15</v>
      </c>
      <c r="G4" s="25">
        <v>700</v>
      </c>
      <c r="H4" s="18" t="s">
        <v>130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6"/>
      <c r="U4" s="26">
        <v>1</v>
      </c>
      <c r="V4" s="27"/>
    </row>
    <row r="5" spans="1:22" x14ac:dyDescent="0.2">
      <c r="A5" s="21">
        <v>43048</v>
      </c>
      <c r="B5" s="22" t="s">
        <v>122</v>
      </c>
      <c r="C5" s="22" t="s">
        <v>123</v>
      </c>
      <c r="D5" s="23" t="s">
        <v>124</v>
      </c>
      <c r="E5" s="23" t="s">
        <v>125</v>
      </c>
      <c r="F5" s="24">
        <v>15</v>
      </c>
      <c r="G5" s="25">
        <v>700</v>
      </c>
      <c r="H5" s="18" t="s">
        <v>131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>
        <v>14</v>
      </c>
      <c r="T5" s="26">
        <v>14</v>
      </c>
      <c r="U5" s="26">
        <v>13</v>
      </c>
      <c r="V5" s="18"/>
    </row>
    <row r="6" spans="1:22" x14ac:dyDescent="0.2">
      <c r="A6" s="21">
        <v>43048</v>
      </c>
      <c r="B6" s="22" t="s">
        <v>122</v>
      </c>
      <c r="C6" s="22" t="s">
        <v>132</v>
      </c>
      <c r="D6" s="23" t="s">
        <v>133</v>
      </c>
      <c r="E6" s="23" t="s">
        <v>134</v>
      </c>
      <c r="F6" s="24">
        <v>20</v>
      </c>
      <c r="G6" s="25">
        <v>600</v>
      </c>
      <c r="H6" s="18" t="s">
        <v>128</v>
      </c>
      <c r="I6" s="19"/>
      <c r="J6" s="19"/>
      <c r="K6" s="19"/>
      <c r="L6" s="19"/>
      <c r="M6" s="19"/>
      <c r="N6" s="19">
        <v>2</v>
      </c>
      <c r="O6" s="19"/>
      <c r="P6" s="19"/>
      <c r="Q6" s="19"/>
      <c r="R6" s="19"/>
      <c r="S6" s="19"/>
      <c r="T6" s="26">
        <v>2</v>
      </c>
      <c r="U6" s="26">
        <v>4</v>
      </c>
      <c r="V6" s="18" t="s">
        <v>127</v>
      </c>
    </row>
    <row r="7" spans="1:22" x14ac:dyDescent="0.2">
      <c r="A7" s="21">
        <v>43048</v>
      </c>
      <c r="B7" s="22" t="s">
        <v>122</v>
      </c>
      <c r="C7" s="22" t="s">
        <v>132</v>
      </c>
      <c r="D7" s="23" t="s">
        <v>133</v>
      </c>
      <c r="E7" s="23" t="s">
        <v>134</v>
      </c>
      <c r="F7" s="24">
        <v>20</v>
      </c>
      <c r="G7" s="25">
        <v>600</v>
      </c>
      <c r="H7" s="18" t="s">
        <v>135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>
        <v>2</v>
      </c>
      <c r="T7" s="26">
        <v>2</v>
      </c>
      <c r="U7" s="26"/>
      <c r="V7" s="27" t="s">
        <v>136</v>
      </c>
    </row>
    <row r="8" spans="1:22" x14ac:dyDescent="0.2">
      <c r="A8" s="21">
        <v>43048</v>
      </c>
      <c r="B8" s="22" t="s">
        <v>122</v>
      </c>
      <c r="C8" s="22" t="s">
        <v>132</v>
      </c>
      <c r="D8" s="23" t="s">
        <v>133</v>
      </c>
      <c r="E8" s="23" t="s">
        <v>134</v>
      </c>
      <c r="F8" s="24">
        <v>20</v>
      </c>
      <c r="G8" s="25">
        <v>600</v>
      </c>
      <c r="H8" s="18" t="s">
        <v>126</v>
      </c>
      <c r="I8" s="19"/>
      <c r="J8" s="19"/>
      <c r="K8" s="19"/>
      <c r="L8" s="19"/>
      <c r="M8" s="19"/>
      <c r="N8" s="19">
        <v>1</v>
      </c>
      <c r="O8" s="19"/>
      <c r="P8" s="19"/>
      <c r="Q8" s="19"/>
      <c r="R8" s="19"/>
      <c r="S8" s="19"/>
      <c r="T8" s="26">
        <v>1</v>
      </c>
      <c r="U8" s="26">
        <v>1</v>
      </c>
      <c r="V8" s="27" t="s">
        <v>137</v>
      </c>
    </row>
    <row r="9" spans="1:22" x14ac:dyDescent="0.2">
      <c r="A9" s="21">
        <v>43048</v>
      </c>
      <c r="B9" s="22" t="s">
        <v>122</v>
      </c>
      <c r="C9" s="22" t="s">
        <v>3</v>
      </c>
      <c r="D9" s="23" t="s">
        <v>138</v>
      </c>
      <c r="E9" s="23" t="s">
        <v>139</v>
      </c>
      <c r="F9" s="24">
        <v>20</v>
      </c>
      <c r="G9" s="25">
        <v>400</v>
      </c>
      <c r="H9" s="18" t="s">
        <v>140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>
        <v>1</v>
      </c>
      <c r="T9" s="26">
        <v>1</v>
      </c>
      <c r="U9" s="26">
        <v>3</v>
      </c>
      <c r="V9" s="27" t="s">
        <v>141</v>
      </c>
    </row>
    <row r="10" spans="1:22" x14ac:dyDescent="0.2">
      <c r="A10" s="21">
        <v>43048</v>
      </c>
      <c r="B10" s="22" t="s">
        <v>122</v>
      </c>
      <c r="C10" s="22" t="s">
        <v>3</v>
      </c>
      <c r="D10" s="23" t="s">
        <v>138</v>
      </c>
      <c r="E10" s="23" t="s">
        <v>139</v>
      </c>
      <c r="F10" s="24">
        <v>20</v>
      </c>
      <c r="G10" s="25">
        <v>400</v>
      </c>
      <c r="H10" s="18" t="s">
        <v>128</v>
      </c>
      <c r="I10" s="19"/>
      <c r="J10" s="19"/>
      <c r="K10" s="19"/>
      <c r="L10" s="19"/>
      <c r="M10" s="19"/>
      <c r="N10" s="19">
        <v>1</v>
      </c>
      <c r="O10" s="19"/>
      <c r="P10" s="19"/>
      <c r="Q10" s="19"/>
      <c r="R10" s="19"/>
      <c r="S10" s="19">
        <v>3</v>
      </c>
      <c r="T10" s="26">
        <v>4</v>
      </c>
      <c r="U10" s="26">
        <v>1</v>
      </c>
      <c r="V10" s="27"/>
    </row>
    <row r="11" spans="1:22" x14ac:dyDescent="0.2">
      <c r="A11" s="21">
        <v>43048</v>
      </c>
      <c r="B11" s="22" t="s">
        <v>122</v>
      </c>
      <c r="C11" s="22" t="s">
        <v>3</v>
      </c>
      <c r="D11" s="23" t="s">
        <v>138</v>
      </c>
      <c r="E11" s="23" t="s">
        <v>139</v>
      </c>
      <c r="F11" s="24">
        <v>20</v>
      </c>
      <c r="G11" s="25">
        <v>400</v>
      </c>
      <c r="H11" s="18" t="s">
        <v>135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>
        <v>1</v>
      </c>
      <c r="T11" s="26">
        <v>1</v>
      </c>
      <c r="U11" s="26"/>
      <c r="V11" s="18"/>
    </row>
    <row r="12" spans="1:22" x14ac:dyDescent="0.2">
      <c r="A12" s="21">
        <v>43077</v>
      </c>
      <c r="B12" s="22" t="s">
        <v>142</v>
      </c>
      <c r="C12" s="22" t="s">
        <v>12</v>
      </c>
      <c r="D12" s="23" t="s">
        <v>143</v>
      </c>
      <c r="E12" s="23" t="s">
        <v>144</v>
      </c>
      <c r="F12" s="24">
        <v>65</v>
      </c>
      <c r="G12" s="25">
        <v>450</v>
      </c>
      <c r="H12" s="18" t="s">
        <v>126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6"/>
      <c r="U12" s="26">
        <v>20</v>
      </c>
      <c r="V12" s="18"/>
    </row>
    <row r="13" spans="1:22" x14ac:dyDescent="0.2">
      <c r="A13" s="21">
        <v>43077</v>
      </c>
      <c r="B13" s="22" t="s">
        <v>142</v>
      </c>
      <c r="C13" s="22" t="s">
        <v>12</v>
      </c>
      <c r="D13" s="23" t="s">
        <v>143</v>
      </c>
      <c r="E13" s="23" t="s">
        <v>144</v>
      </c>
      <c r="F13" s="24">
        <v>65</v>
      </c>
      <c r="G13" s="25">
        <v>450</v>
      </c>
      <c r="H13" s="18" t="s">
        <v>131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6"/>
      <c r="U13" s="26">
        <v>11</v>
      </c>
      <c r="V13" s="18"/>
    </row>
    <row r="14" spans="1:22" x14ac:dyDescent="0.2">
      <c r="A14" s="21">
        <v>43077</v>
      </c>
      <c r="B14" s="22" t="s">
        <v>142</v>
      </c>
      <c r="C14" s="22" t="s">
        <v>12</v>
      </c>
      <c r="D14" s="23" t="s">
        <v>143</v>
      </c>
      <c r="E14" s="23" t="s">
        <v>144</v>
      </c>
      <c r="F14" s="24">
        <v>65</v>
      </c>
      <c r="G14" s="25">
        <v>450</v>
      </c>
      <c r="H14" s="18" t="s">
        <v>145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6"/>
      <c r="U14" s="26">
        <v>8</v>
      </c>
      <c r="V14" s="18"/>
    </row>
    <row r="15" spans="1:22" x14ac:dyDescent="0.2">
      <c r="A15" s="21">
        <v>43077</v>
      </c>
      <c r="B15" s="22" t="s">
        <v>142</v>
      </c>
      <c r="C15" s="22" t="s">
        <v>12</v>
      </c>
      <c r="D15" s="23" t="s">
        <v>143</v>
      </c>
      <c r="E15" s="23" t="s">
        <v>144</v>
      </c>
      <c r="F15" s="24">
        <v>65</v>
      </c>
      <c r="G15" s="25">
        <v>450</v>
      </c>
      <c r="H15" s="18" t="s">
        <v>140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6"/>
      <c r="U15" s="26">
        <v>1</v>
      </c>
      <c r="V15" s="18"/>
    </row>
    <row r="16" spans="1:22" x14ac:dyDescent="0.2">
      <c r="A16" s="21">
        <v>43077</v>
      </c>
      <c r="B16" s="22" t="s">
        <v>142</v>
      </c>
      <c r="C16" s="22" t="s">
        <v>12</v>
      </c>
      <c r="D16" s="23" t="s">
        <v>143</v>
      </c>
      <c r="E16" s="23" t="s">
        <v>144</v>
      </c>
      <c r="F16" s="24">
        <v>65</v>
      </c>
      <c r="G16" s="25">
        <v>450</v>
      </c>
      <c r="H16" s="18" t="s">
        <v>146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6"/>
      <c r="U16" s="26">
        <v>1</v>
      </c>
      <c r="V16" s="18"/>
    </row>
    <row r="17" spans="1:22" x14ac:dyDescent="0.2">
      <c r="A17" s="21">
        <v>43077</v>
      </c>
      <c r="B17" s="22" t="s">
        <v>142</v>
      </c>
      <c r="C17" s="22" t="s">
        <v>12</v>
      </c>
      <c r="D17" s="23" t="s">
        <v>143</v>
      </c>
      <c r="E17" s="23" t="s">
        <v>144</v>
      </c>
      <c r="F17" s="24">
        <v>65</v>
      </c>
      <c r="G17" s="25">
        <v>450</v>
      </c>
      <c r="H17" s="18" t="s">
        <v>147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6"/>
      <c r="U17" s="26">
        <v>1</v>
      </c>
      <c r="V17" s="18"/>
    </row>
    <row r="18" spans="1:22" x14ac:dyDescent="0.2">
      <c r="A18" s="21">
        <v>43077</v>
      </c>
      <c r="B18" s="22" t="s">
        <v>142</v>
      </c>
      <c r="C18" s="22" t="s">
        <v>12</v>
      </c>
      <c r="D18" s="23" t="s">
        <v>143</v>
      </c>
      <c r="E18" s="23" t="s">
        <v>144</v>
      </c>
      <c r="F18" s="24">
        <v>65</v>
      </c>
      <c r="G18" s="25">
        <v>450</v>
      </c>
      <c r="H18" s="18" t="s">
        <v>148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6"/>
      <c r="U18" s="26">
        <v>1</v>
      </c>
      <c r="V18" s="18"/>
    </row>
    <row r="19" spans="1:22" x14ac:dyDescent="0.2">
      <c r="A19" s="21">
        <v>43077</v>
      </c>
      <c r="B19" s="22" t="s">
        <v>142</v>
      </c>
      <c r="C19" s="22" t="s">
        <v>12</v>
      </c>
      <c r="D19" s="23" t="s">
        <v>143</v>
      </c>
      <c r="E19" s="23" t="s">
        <v>144</v>
      </c>
      <c r="F19" s="24">
        <v>65</v>
      </c>
      <c r="G19" s="25">
        <v>450</v>
      </c>
      <c r="H19" s="18" t="s">
        <v>149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6"/>
      <c r="U19" s="26">
        <v>1</v>
      </c>
      <c r="V19" s="18"/>
    </row>
    <row r="20" spans="1:22" x14ac:dyDescent="0.2">
      <c r="A20" s="21">
        <v>43077</v>
      </c>
      <c r="B20" s="22" t="s">
        <v>142</v>
      </c>
      <c r="C20" s="22" t="s">
        <v>12</v>
      </c>
      <c r="D20" s="23" t="s">
        <v>143</v>
      </c>
      <c r="E20" s="23" t="s">
        <v>144</v>
      </c>
      <c r="F20" s="24">
        <v>65</v>
      </c>
      <c r="G20" s="25">
        <v>450</v>
      </c>
      <c r="H20" s="18" t="s">
        <v>150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6"/>
      <c r="U20" s="26">
        <v>1</v>
      </c>
      <c r="V20" s="18"/>
    </row>
    <row r="21" spans="1:22" x14ac:dyDescent="0.2">
      <c r="A21" s="21">
        <v>43077</v>
      </c>
      <c r="B21" s="22" t="s">
        <v>142</v>
      </c>
      <c r="C21" s="22" t="s">
        <v>12</v>
      </c>
      <c r="D21" s="23" t="s">
        <v>143</v>
      </c>
      <c r="E21" s="23" t="s">
        <v>144</v>
      </c>
      <c r="F21" s="24">
        <v>65</v>
      </c>
      <c r="G21" s="25">
        <v>450</v>
      </c>
      <c r="H21" s="18" t="s">
        <v>151</v>
      </c>
      <c r="I21" s="19"/>
      <c r="J21" s="19"/>
      <c r="K21" s="19"/>
      <c r="L21" s="19"/>
      <c r="M21" s="19"/>
      <c r="N21" s="19"/>
      <c r="O21" s="19"/>
      <c r="P21" s="19"/>
      <c r="Q21" s="19">
        <v>1</v>
      </c>
      <c r="R21" s="19"/>
      <c r="S21" s="19"/>
      <c r="T21" s="26">
        <v>1</v>
      </c>
      <c r="U21" s="26">
        <v>1</v>
      </c>
      <c r="V21" s="18" t="s">
        <v>152</v>
      </c>
    </row>
    <row r="22" spans="1:22" x14ac:dyDescent="0.2">
      <c r="A22" s="21">
        <v>43077</v>
      </c>
      <c r="B22" s="22" t="s">
        <v>142</v>
      </c>
      <c r="C22" s="22" t="s">
        <v>13</v>
      </c>
      <c r="D22" s="23" t="s">
        <v>153</v>
      </c>
      <c r="E22" s="23" t="s">
        <v>154</v>
      </c>
      <c r="F22" s="24">
        <v>70</v>
      </c>
      <c r="G22" s="25">
        <v>480</v>
      </c>
      <c r="H22" s="18" t="s">
        <v>126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6"/>
      <c r="U22" s="26">
        <v>22</v>
      </c>
      <c r="V22" s="18" t="s">
        <v>155</v>
      </c>
    </row>
    <row r="23" spans="1:22" x14ac:dyDescent="0.2">
      <c r="A23" s="21">
        <v>43077</v>
      </c>
      <c r="B23" s="22" t="s">
        <v>142</v>
      </c>
      <c r="C23" s="22" t="s">
        <v>13</v>
      </c>
      <c r="D23" s="23" t="s">
        <v>153</v>
      </c>
      <c r="E23" s="23" t="s">
        <v>154</v>
      </c>
      <c r="F23" s="24">
        <v>70</v>
      </c>
      <c r="G23" s="25">
        <v>480</v>
      </c>
      <c r="H23" s="18" t="s">
        <v>145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6"/>
      <c r="U23" s="26">
        <v>2</v>
      </c>
      <c r="V23" s="18"/>
    </row>
    <row r="24" spans="1:22" x14ac:dyDescent="0.2">
      <c r="A24" s="21">
        <v>43077</v>
      </c>
      <c r="B24" s="22" t="s">
        <v>142</v>
      </c>
      <c r="C24" s="22" t="s">
        <v>14</v>
      </c>
      <c r="D24" s="23" t="s">
        <v>156</v>
      </c>
      <c r="E24" s="23" t="s">
        <v>157</v>
      </c>
      <c r="F24" s="24">
        <v>71</v>
      </c>
      <c r="G24" s="25">
        <v>600</v>
      </c>
      <c r="H24" s="18" t="s">
        <v>126</v>
      </c>
      <c r="I24" s="19"/>
      <c r="J24" s="19"/>
      <c r="K24" s="19"/>
      <c r="L24" s="19"/>
      <c r="M24" s="19"/>
      <c r="N24" s="19">
        <v>1</v>
      </c>
      <c r="O24" s="19"/>
      <c r="P24" s="19"/>
      <c r="Q24" s="19"/>
      <c r="R24" s="19"/>
      <c r="S24" s="19"/>
      <c r="T24" s="26">
        <v>1</v>
      </c>
      <c r="U24" s="26">
        <v>87</v>
      </c>
      <c r="V24" s="18" t="s">
        <v>158</v>
      </c>
    </row>
    <row r="25" spans="1:22" x14ac:dyDescent="0.2">
      <c r="A25" s="21">
        <v>43077</v>
      </c>
      <c r="B25" s="22" t="s">
        <v>142</v>
      </c>
      <c r="C25" s="22" t="s">
        <v>14</v>
      </c>
      <c r="D25" s="23" t="s">
        <v>156</v>
      </c>
      <c r="E25" s="23" t="s">
        <v>157</v>
      </c>
      <c r="F25" s="24">
        <v>71</v>
      </c>
      <c r="G25" s="25">
        <v>600</v>
      </c>
      <c r="H25" s="18" t="s">
        <v>135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6"/>
      <c r="U25" s="26">
        <v>1</v>
      </c>
      <c r="V25" s="18"/>
    </row>
    <row r="26" spans="1:22" x14ac:dyDescent="0.2">
      <c r="A26" s="21">
        <v>43077</v>
      </c>
      <c r="B26" s="22" t="s">
        <v>142</v>
      </c>
      <c r="C26" s="22" t="s">
        <v>14</v>
      </c>
      <c r="D26" s="23" t="s">
        <v>156</v>
      </c>
      <c r="E26" s="23" t="s">
        <v>157</v>
      </c>
      <c r="F26" s="24">
        <v>71</v>
      </c>
      <c r="G26" s="25">
        <v>600</v>
      </c>
      <c r="H26" s="18" t="s">
        <v>131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6"/>
      <c r="U26" s="26">
        <v>29</v>
      </c>
      <c r="V26" s="18"/>
    </row>
    <row r="27" spans="1:22" x14ac:dyDescent="0.2">
      <c r="A27" s="21">
        <v>43077</v>
      </c>
      <c r="B27" s="22" t="s">
        <v>142</v>
      </c>
      <c r="C27" s="22" t="s">
        <v>14</v>
      </c>
      <c r="D27" s="23" t="s">
        <v>156</v>
      </c>
      <c r="E27" s="23" t="s">
        <v>157</v>
      </c>
      <c r="F27" s="24">
        <v>71</v>
      </c>
      <c r="G27" s="25">
        <v>600</v>
      </c>
      <c r="H27" s="18" t="s">
        <v>146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6"/>
      <c r="U27" s="26">
        <v>1</v>
      </c>
      <c r="V27" s="18"/>
    </row>
    <row r="28" spans="1:22" x14ac:dyDescent="0.2">
      <c r="A28" s="21">
        <v>43077</v>
      </c>
      <c r="B28" s="22" t="s">
        <v>142</v>
      </c>
      <c r="C28" s="22" t="s">
        <v>14</v>
      </c>
      <c r="D28" s="23" t="s">
        <v>156</v>
      </c>
      <c r="E28" s="23" t="s">
        <v>157</v>
      </c>
      <c r="F28" s="24">
        <v>71</v>
      </c>
      <c r="G28" s="25">
        <v>600</v>
      </c>
      <c r="H28" s="18" t="s">
        <v>147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6"/>
      <c r="U28" s="26">
        <v>1</v>
      </c>
      <c r="V28" s="18"/>
    </row>
    <row r="29" spans="1:22" x14ac:dyDescent="0.2">
      <c r="A29" s="21">
        <v>43077</v>
      </c>
      <c r="B29" s="22" t="s">
        <v>142</v>
      </c>
      <c r="C29" s="22" t="s">
        <v>14</v>
      </c>
      <c r="D29" s="23" t="s">
        <v>156</v>
      </c>
      <c r="E29" s="23" t="s">
        <v>157</v>
      </c>
      <c r="F29" s="24">
        <v>71</v>
      </c>
      <c r="G29" s="25">
        <v>600</v>
      </c>
      <c r="H29" s="18" t="s">
        <v>145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6"/>
      <c r="U29" s="26">
        <v>9</v>
      </c>
      <c r="V29" s="18"/>
    </row>
    <row r="30" spans="1:22" x14ac:dyDescent="0.2">
      <c r="A30" s="21">
        <v>43077</v>
      </c>
      <c r="B30" s="22" t="s">
        <v>142</v>
      </c>
      <c r="C30" s="22" t="s">
        <v>14</v>
      </c>
      <c r="D30" s="23" t="s">
        <v>156</v>
      </c>
      <c r="E30" s="23" t="s">
        <v>157</v>
      </c>
      <c r="F30" s="24">
        <v>71</v>
      </c>
      <c r="G30" s="25">
        <v>600</v>
      </c>
      <c r="H30" s="18" t="s">
        <v>159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6"/>
      <c r="U30" s="26">
        <v>1</v>
      </c>
      <c r="V30" s="18"/>
    </row>
    <row r="31" spans="1:22" x14ac:dyDescent="0.2">
      <c r="A31" s="21">
        <v>43076</v>
      </c>
      <c r="B31" s="22" t="s">
        <v>122</v>
      </c>
      <c r="C31" s="28" t="s">
        <v>7</v>
      </c>
      <c r="D31" s="23" t="s">
        <v>160</v>
      </c>
      <c r="E31" s="23" t="s">
        <v>161</v>
      </c>
      <c r="F31" s="24">
        <v>55</v>
      </c>
      <c r="G31" s="25">
        <v>700</v>
      </c>
      <c r="H31" s="18" t="s">
        <v>126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6"/>
      <c r="U31" s="26">
        <v>19</v>
      </c>
      <c r="V31" s="18"/>
    </row>
    <row r="32" spans="1:22" x14ac:dyDescent="0.2">
      <c r="A32" s="21">
        <v>43076</v>
      </c>
      <c r="B32" s="22" t="s">
        <v>122</v>
      </c>
      <c r="C32" s="28" t="s">
        <v>7</v>
      </c>
      <c r="D32" s="23" t="s">
        <v>160</v>
      </c>
      <c r="E32" s="23" t="s">
        <v>161</v>
      </c>
      <c r="F32" s="24">
        <v>55</v>
      </c>
      <c r="G32" s="25">
        <v>700</v>
      </c>
      <c r="H32" s="18" t="s">
        <v>146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6"/>
      <c r="U32" s="26">
        <v>7</v>
      </c>
      <c r="V32" s="18"/>
    </row>
    <row r="33" spans="1:22" x14ac:dyDescent="0.2">
      <c r="A33" s="21">
        <v>43076</v>
      </c>
      <c r="B33" s="22" t="s">
        <v>122</v>
      </c>
      <c r="C33" s="28" t="s">
        <v>7</v>
      </c>
      <c r="D33" s="23" t="s">
        <v>160</v>
      </c>
      <c r="E33" s="23" t="s">
        <v>161</v>
      </c>
      <c r="F33" s="24">
        <v>55</v>
      </c>
      <c r="G33" s="25">
        <v>700</v>
      </c>
      <c r="H33" s="18" t="s">
        <v>147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6"/>
      <c r="U33" s="26">
        <v>4</v>
      </c>
      <c r="V33" s="18"/>
    </row>
    <row r="34" spans="1:22" x14ac:dyDescent="0.2">
      <c r="A34" s="21">
        <v>43076</v>
      </c>
      <c r="B34" s="22" t="s">
        <v>122</v>
      </c>
      <c r="C34" s="28" t="s">
        <v>7</v>
      </c>
      <c r="D34" s="23" t="s">
        <v>160</v>
      </c>
      <c r="E34" s="23" t="s">
        <v>161</v>
      </c>
      <c r="F34" s="24">
        <v>55</v>
      </c>
      <c r="G34" s="25">
        <v>700</v>
      </c>
      <c r="H34" s="18" t="s">
        <v>131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6"/>
      <c r="U34" s="26">
        <v>6</v>
      </c>
      <c r="V34" s="18"/>
    </row>
    <row r="35" spans="1:22" x14ac:dyDescent="0.2">
      <c r="A35" s="21">
        <v>43076</v>
      </c>
      <c r="B35" s="22" t="s">
        <v>122</v>
      </c>
      <c r="C35" s="28" t="s">
        <v>7</v>
      </c>
      <c r="D35" s="23" t="s">
        <v>160</v>
      </c>
      <c r="E35" s="23" t="s">
        <v>161</v>
      </c>
      <c r="F35" s="24">
        <v>55</v>
      </c>
      <c r="G35" s="25">
        <v>700</v>
      </c>
      <c r="H35" s="18" t="s">
        <v>140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6"/>
      <c r="U35" s="26">
        <v>1</v>
      </c>
      <c r="V35" s="18"/>
    </row>
    <row r="36" spans="1:22" x14ac:dyDescent="0.2">
      <c r="A36" s="21">
        <v>43076</v>
      </c>
      <c r="B36" s="22" t="s">
        <v>122</v>
      </c>
      <c r="C36" s="28" t="s">
        <v>7</v>
      </c>
      <c r="D36" s="23" t="s">
        <v>160</v>
      </c>
      <c r="E36" s="23" t="s">
        <v>161</v>
      </c>
      <c r="F36" s="24">
        <v>55</v>
      </c>
      <c r="G36" s="25">
        <v>700</v>
      </c>
      <c r="H36" s="18" t="s">
        <v>162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6"/>
      <c r="U36" s="26">
        <v>1</v>
      </c>
      <c r="V36" s="18"/>
    </row>
    <row r="37" spans="1:22" x14ac:dyDescent="0.2">
      <c r="A37" s="21">
        <v>43076</v>
      </c>
      <c r="B37" s="29" t="s">
        <v>122</v>
      </c>
      <c r="C37" s="28" t="s">
        <v>8</v>
      </c>
      <c r="D37" s="23" t="s">
        <v>163</v>
      </c>
      <c r="E37" s="23" t="s">
        <v>164</v>
      </c>
      <c r="F37" s="24">
        <v>26</v>
      </c>
      <c r="G37" s="25">
        <v>900</v>
      </c>
      <c r="H37" s="18" t="s">
        <v>126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6"/>
      <c r="U37" s="26">
        <v>3</v>
      </c>
      <c r="V37" s="18"/>
    </row>
    <row r="38" spans="1:22" x14ac:dyDescent="0.2">
      <c r="A38" s="21">
        <v>43076</v>
      </c>
      <c r="B38" s="29" t="s">
        <v>122</v>
      </c>
      <c r="C38" s="28" t="s">
        <v>8</v>
      </c>
      <c r="D38" s="23" t="s">
        <v>163</v>
      </c>
      <c r="E38" s="23" t="s">
        <v>164</v>
      </c>
      <c r="F38" s="24">
        <v>26</v>
      </c>
      <c r="G38" s="25">
        <v>900</v>
      </c>
      <c r="H38" s="18" t="s">
        <v>159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6"/>
      <c r="U38" s="26">
        <v>3</v>
      </c>
      <c r="V38" s="18"/>
    </row>
    <row r="39" spans="1:22" x14ac:dyDescent="0.2">
      <c r="A39" s="21">
        <v>43076</v>
      </c>
      <c r="B39" s="29" t="s">
        <v>122</v>
      </c>
      <c r="C39" s="28" t="s">
        <v>8</v>
      </c>
      <c r="D39" s="23" t="s">
        <v>163</v>
      </c>
      <c r="E39" s="23" t="s">
        <v>164</v>
      </c>
      <c r="F39" s="24">
        <v>26</v>
      </c>
      <c r="G39" s="25">
        <v>900</v>
      </c>
      <c r="H39" s="18" t="s">
        <v>135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6">
        <v>1</v>
      </c>
      <c r="V39" s="18"/>
    </row>
    <row r="40" spans="1:22" x14ac:dyDescent="0.2">
      <c r="A40" s="21">
        <v>43076</v>
      </c>
      <c r="B40" s="29" t="s">
        <v>122</v>
      </c>
      <c r="C40" s="28" t="s">
        <v>8</v>
      </c>
      <c r="D40" s="23" t="s">
        <v>163</v>
      </c>
      <c r="E40" s="23" t="s">
        <v>164</v>
      </c>
      <c r="F40" s="24">
        <v>26</v>
      </c>
      <c r="G40" s="25">
        <v>900</v>
      </c>
      <c r="H40" s="18" t="s">
        <v>165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6"/>
      <c r="U40" s="26"/>
      <c r="V40" s="18" t="s">
        <v>166</v>
      </c>
    </row>
    <row r="41" spans="1:22" x14ac:dyDescent="0.2">
      <c r="A41" s="21">
        <v>43076</v>
      </c>
      <c r="B41" s="29" t="s">
        <v>122</v>
      </c>
      <c r="C41" s="28" t="s">
        <v>8</v>
      </c>
      <c r="D41" s="23" t="s">
        <v>163</v>
      </c>
      <c r="E41" s="23" t="s">
        <v>164</v>
      </c>
      <c r="F41" s="24">
        <v>26</v>
      </c>
      <c r="G41" s="25">
        <v>900</v>
      </c>
      <c r="H41" s="18" t="s">
        <v>128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6"/>
      <c r="U41" s="26">
        <v>1</v>
      </c>
      <c r="V41" s="18"/>
    </row>
    <row r="42" spans="1:22" x14ac:dyDescent="0.2">
      <c r="A42" s="21">
        <v>43076</v>
      </c>
      <c r="B42" s="29" t="s">
        <v>122</v>
      </c>
      <c r="C42" s="28" t="s">
        <v>9</v>
      </c>
      <c r="D42" s="23" t="s">
        <v>167</v>
      </c>
      <c r="E42" s="23" t="s">
        <v>168</v>
      </c>
      <c r="F42" s="24">
        <v>17</v>
      </c>
      <c r="G42" s="25">
        <v>1200</v>
      </c>
      <c r="H42" s="18" t="s">
        <v>146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6"/>
      <c r="U42" s="26">
        <v>1</v>
      </c>
      <c r="V42" s="18"/>
    </row>
    <row r="43" spans="1:22" x14ac:dyDescent="0.2">
      <c r="A43" s="21">
        <v>43076</v>
      </c>
      <c r="B43" s="29" t="s">
        <v>122</v>
      </c>
      <c r="C43" s="28" t="s">
        <v>9</v>
      </c>
      <c r="D43" s="23" t="s">
        <v>167</v>
      </c>
      <c r="E43" s="23" t="s">
        <v>168</v>
      </c>
      <c r="F43" s="24">
        <v>17</v>
      </c>
      <c r="G43" s="25">
        <v>1200</v>
      </c>
      <c r="H43" s="18" t="s">
        <v>131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6"/>
      <c r="U43" s="26">
        <v>3</v>
      </c>
      <c r="V43" s="18"/>
    </row>
    <row r="44" spans="1:22" x14ac:dyDescent="0.2">
      <c r="A44" s="21">
        <v>43076</v>
      </c>
      <c r="B44" s="29" t="s">
        <v>122</v>
      </c>
      <c r="C44" s="28" t="s">
        <v>9</v>
      </c>
      <c r="D44" s="23" t="s">
        <v>167</v>
      </c>
      <c r="E44" s="23" t="s">
        <v>168</v>
      </c>
      <c r="F44" s="24">
        <v>17</v>
      </c>
      <c r="G44" s="25">
        <v>1200</v>
      </c>
      <c r="H44" s="18" t="s">
        <v>140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6"/>
      <c r="U44" s="26">
        <v>2</v>
      </c>
      <c r="V44" s="18"/>
    </row>
    <row r="45" spans="1:22" x14ac:dyDescent="0.2">
      <c r="A45" s="21">
        <v>43076</v>
      </c>
      <c r="B45" s="29" t="s">
        <v>122</v>
      </c>
      <c r="C45" s="28" t="s">
        <v>9</v>
      </c>
      <c r="D45" s="23" t="s">
        <v>167</v>
      </c>
      <c r="E45" s="23" t="s">
        <v>168</v>
      </c>
      <c r="F45" s="24">
        <v>17</v>
      </c>
      <c r="G45" s="25">
        <v>1200</v>
      </c>
      <c r="H45" s="18" t="s">
        <v>169</v>
      </c>
      <c r="I45" s="28"/>
      <c r="J45" s="28"/>
      <c r="K45" s="28"/>
      <c r="L45" s="28"/>
      <c r="M45" s="28"/>
      <c r="N45" s="28"/>
      <c r="O45" s="28"/>
      <c r="P45" s="28"/>
      <c r="Q45" s="28">
        <v>2</v>
      </c>
      <c r="R45" s="28"/>
      <c r="S45" s="28"/>
      <c r="T45" s="26">
        <v>2</v>
      </c>
      <c r="U45" s="26">
        <v>2</v>
      </c>
      <c r="V45" s="18" t="s">
        <v>170</v>
      </c>
    </row>
    <row r="46" spans="1:22" x14ac:dyDescent="0.2">
      <c r="A46" s="21">
        <v>43076</v>
      </c>
      <c r="B46" s="29" t="s">
        <v>122</v>
      </c>
      <c r="C46" s="28" t="s">
        <v>9</v>
      </c>
      <c r="D46" s="23" t="s">
        <v>167</v>
      </c>
      <c r="E46" s="23" t="s">
        <v>168</v>
      </c>
      <c r="F46" s="24">
        <v>17</v>
      </c>
      <c r="G46" s="25">
        <v>1200</v>
      </c>
      <c r="H46" s="18" t="s">
        <v>128</v>
      </c>
      <c r="I46" s="28"/>
      <c r="J46" s="28"/>
      <c r="K46" s="28"/>
      <c r="L46" s="28"/>
      <c r="M46" s="28"/>
      <c r="N46" s="28">
        <v>1</v>
      </c>
      <c r="O46" s="28"/>
      <c r="P46" s="28"/>
      <c r="Q46" s="28"/>
      <c r="R46" s="28"/>
      <c r="S46" s="28"/>
      <c r="T46" s="26">
        <v>1</v>
      </c>
      <c r="U46" s="26">
        <v>3</v>
      </c>
      <c r="V46" s="18" t="s">
        <v>171</v>
      </c>
    </row>
    <row r="47" spans="1:22" x14ac:dyDescent="0.2">
      <c r="A47" s="21">
        <v>43076</v>
      </c>
      <c r="B47" s="29" t="s">
        <v>122</v>
      </c>
      <c r="C47" s="28" t="s">
        <v>9</v>
      </c>
      <c r="D47" s="23" t="s">
        <v>167</v>
      </c>
      <c r="E47" s="23" t="s">
        <v>168</v>
      </c>
      <c r="F47" s="24">
        <v>17</v>
      </c>
      <c r="G47" s="25">
        <v>1200</v>
      </c>
      <c r="H47" s="18" t="s">
        <v>135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6"/>
      <c r="U47" s="26">
        <v>1</v>
      </c>
      <c r="V47" s="18"/>
    </row>
    <row r="48" spans="1:22" x14ac:dyDescent="0.2">
      <c r="A48" s="21">
        <v>43076</v>
      </c>
      <c r="B48" s="29" t="s">
        <v>122</v>
      </c>
      <c r="C48" s="28" t="s">
        <v>9</v>
      </c>
      <c r="D48" s="23" t="s">
        <v>167</v>
      </c>
      <c r="E48" s="23" t="s">
        <v>168</v>
      </c>
      <c r="F48" s="24">
        <v>17</v>
      </c>
      <c r="G48" s="25">
        <v>1200</v>
      </c>
      <c r="H48" s="18" t="s">
        <v>159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6"/>
      <c r="U48" s="26">
        <v>1</v>
      </c>
      <c r="V48" s="27"/>
    </row>
    <row r="49" spans="1:22" x14ac:dyDescent="0.2">
      <c r="A49" s="21">
        <v>43076</v>
      </c>
      <c r="B49" s="29" t="s">
        <v>122</v>
      </c>
      <c r="C49" s="28" t="s">
        <v>10</v>
      </c>
      <c r="D49" s="23" t="s">
        <v>172</v>
      </c>
      <c r="E49" s="23" t="s">
        <v>173</v>
      </c>
      <c r="F49" s="24">
        <v>49</v>
      </c>
      <c r="G49" s="25">
        <v>1300</v>
      </c>
      <c r="H49" s="18" t="s">
        <v>126</v>
      </c>
      <c r="I49" s="28"/>
      <c r="J49" s="28"/>
      <c r="K49" s="28"/>
      <c r="L49" s="28"/>
      <c r="M49" s="28"/>
      <c r="N49" s="28">
        <v>1</v>
      </c>
      <c r="O49" s="28"/>
      <c r="P49" s="28"/>
      <c r="Q49" s="28"/>
      <c r="R49" s="28"/>
      <c r="S49" s="28"/>
      <c r="T49" s="26">
        <v>1</v>
      </c>
      <c r="U49" s="26">
        <v>34</v>
      </c>
      <c r="V49" s="18" t="s">
        <v>174</v>
      </c>
    </row>
    <row r="50" spans="1:22" x14ac:dyDescent="0.2">
      <c r="A50" s="21">
        <v>43076</v>
      </c>
      <c r="B50" s="29" t="s">
        <v>122</v>
      </c>
      <c r="C50" s="28" t="s">
        <v>10</v>
      </c>
      <c r="D50" s="23" t="s">
        <v>172</v>
      </c>
      <c r="E50" s="23" t="s">
        <v>173</v>
      </c>
      <c r="F50" s="24">
        <v>49</v>
      </c>
      <c r="G50" s="25">
        <v>1300</v>
      </c>
      <c r="H50" s="18" t="s">
        <v>140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6"/>
      <c r="U50" s="26">
        <v>1</v>
      </c>
      <c r="V50" s="18"/>
    </row>
    <row r="51" spans="1:22" x14ac:dyDescent="0.2">
      <c r="A51" s="21">
        <v>43076</v>
      </c>
      <c r="B51" s="29" t="s">
        <v>122</v>
      </c>
      <c r="C51" s="28" t="s">
        <v>10</v>
      </c>
      <c r="D51" s="23" t="s">
        <v>172</v>
      </c>
      <c r="E51" s="23" t="s">
        <v>173</v>
      </c>
      <c r="F51" s="24">
        <v>49</v>
      </c>
      <c r="G51" s="25">
        <v>1300</v>
      </c>
      <c r="H51" s="18" t="s">
        <v>169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6"/>
      <c r="U51" s="26">
        <v>1</v>
      </c>
      <c r="V51" s="18"/>
    </row>
    <row r="52" spans="1:22" x14ac:dyDescent="0.2">
      <c r="A52" s="21">
        <v>43076</v>
      </c>
      <c r="B52" s="29" t="s">
        <v>122</v>
      </c>
      <c r="C52" s="28" t="s">
        <v>10</v>
      </c>
      <c r="D52" s="23" t="s">
        <v>172</v>
      </c>
      <c r="E52" s="23" t="s">
        <v>173</v>
      </c>
      <c r="F52" s="24">
        <v>49</v>
      </c>
      <c r="G52" s="25">
        <v>1300</v>
      </c>
      <c r="H52" s="18" t="s">
        <v>147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6"/>
      <c r="U52" s="26">
        <v>3</v>
      </c>
      <c r="V52" s="18" t="s">
        <v>175</v>
      </c>
    </row>
    <row r="53" spans="1:22" x14ac:dyDescent="0.2">
      <c r="A53" s="21">
        <v>43076</v>
      </c>
      <c r="B53" s="29" t="s">
        <v>122</v>
      </c>
      <c r="C53" s="28" t="s">
        <v>10</v>
      </c>
      <c r="D53" s="23" t="s">
        <v>172</v>
      </c>
      <c r="E53" s="23" t="s">
        <v>173</v>
      </c>
      <c r="F53" s="24">
        <v>49</v>
      </c>
      <c r="G53" s="25">
        <v>1300</v>
      </c>
      <c r="H53" s="18" t="s">
        <v>146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6"/>
      <c r="U53" s="26">
        <v>2</v>
      </c>
      <c r="V53" s="18"/>
    </row>
    <row r="54" spans="1:22" x14ac:dyDescent="0.2">
      <c r="A54" s="21">
        <v>43076</v>
      </c>
      <c r="B54" s="29" t="s">
        <v>122</v>
      </c>
      <c r="C54" s="28" t="s">
        <v>10</v>
      </c>
      <c r="D54" s="23" t="s">
        <v>172</v>
      </c>
      <c r="E54" s="23" t="s">
        <v>173</v>
      </c>
      <c r="F54" s="24">
        <v>49</v>
      </c>
      <c r="G54" s="25">
        <v>1300</v>
      </c>
      <c r="H54" s="18" t="s">
        <v>176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6"/>
      <c r="U54" s="26">
        <v>1</v>
      </c>
      <c r="V54" s="18"/>
    </row>
    <row r="55" spans="1:22" x14ac:dyDescent="0.2">
      <c r="A55" s="21">
        <v>43076</v>
      </c>
      <c r="B55" s="29" t="s">
        <v>122</v>
      </c>
      <c r="C55" s="28" t="s">
        <v>10</v>
      </c>
      <c r="D55" s="23" t="s">
        <v>172</v>
      </c>
      <c r="E55" s="23" t="s">
        <v>173</v>
      </c>
      <c r="F55" s="24">
        <v>49</v>
      </c>
      <c r="G55" s="25">
        <v>1300</v>
      </c>
      <c r="H55" s="18" t="s">
        <v>177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6"/>
      <c r="U55" s="26">
        <v>1</v>
      </c>
      <c r="V55" s="18"/>
    </row>
    <row r="56" spans="1:22" x14ac:dyDescent="0.2">
      <c r="A56" s="21">
        <v>43076</v>
      </c>
      <c r="B56" s="29" t="s">
        <v>122</v>
      </c>
      <c r="C56" s="28" t="s">
        <v>11</v>
      </c>
      <c r="D56" s="23" t="s">
        <v>178</v>
      </c>
      <c r="E56" s="23" t="s">
        <v>179</v>
      </c>
      <c r="F56" s="24">
        <v>46</v>
      </c>
      <c r="G56" s="25">
        <v>1600</v>
      </c>
      <c r="H56" s="18" t="s">
        <v>126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6"/>
      <c r="U56" s="26">
        <v>15</v>
      </c>
      <c r="V56" s="18" t="s">
        <v>180</v>
      </c>
    </row>
    <row r="57" spans="1:22" x14ac:dyDescent="0.2">
      <c r="A57" s="21">
        <v>43076</v>
      </c>
      <c r="B57" s="29" t="s">
        <v>122</v>
      </c>
      <c r="C57" s="28" t="s">
        <v>11</v>
      </c>
      <c r="D57" s="23" t="s">
        <v>178</v>
      </c>
      <c r="E57" s="23" t="s">
        <v>179</v>
      </c>
      <c r="F57" s="24">
        <v>46</v>
      </c>
      <c r="G57" s="25">
        <v>1600</v>
      </c>
      <c r="H57" s="18" t="s">
        <v>146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6"/>
      <c r="U57" s="26">
        <v>4</v>
      </c>
      <c r="V57" s="18"/>
    </row>
    <row r="58" spans="1:22" x14ac:dyDescent="0.2">
      <c r="A58" s="21">
        <v>43076</v>
      </c>
      <c r="B58" s="29" t="s">
        <v>122</v>
      </c>
      <c r="C58" s="28" t="s">
        <v>11</v>
      </c>
      <c r="D58" s="23" t="s">
        <v>178</v>
      </c>
      <c r="E58" s="23" t="s">
        <v>179</v>
      </c>
      <c r="F58" s="24">
        <v>46</v>
      </c>
      <c r="G58" s="25">
        <v>1600</v>
      </c>
      <c r="H58" s="18" t="s">
        <v>131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6"/>
      <c r="U58" s="26">
        <v>7</v>
      </c>
      <c r="V58" s="18"/>
    </row>
    <row r="59" spans="1:22" x14ac:dyDescent="0.2">
      <c r="A59" s="21">
        <v>43076</v>
      </c>
      <c r="B59" s="29" t="s">
        <v>122</v>
      </c>
      <c r="C59" s="28" t="s">
        <v>11</v>
      </c>
      <c r="D59" s="23" t="s">
        <v>178</v>
      </c>
      <c r="E59" s="23" t="s">
        <v>179</v>
      </c>
      <c r="F59" s="24">
        <v>46</v>
      </c>
      <c r="G59" s="25">
        <v>1600</v>
      </c>
      <c r="H59" s="18" t="s">
        <v>147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6"/>
      <c r="U59" s="26">
        <v>2</v>
      </c>
      <c r="V59" s="18"/>
    </row>
    <row r="60" spans="1:22" x14ac:dyDescent="0.2">
      <c r="A60" s="21">
        <v>43076</v>
      </c>
      <c r="B60" s="29" t="s">
        <v>122</v>
      </c>
      <c r="C60" s="28" t="s">
        <v>11</v>
      </c>
      <c r="D60" s="23" t="s">
        <v>178</v>
      </c>
      <c r="E60" s="23" t="s">
        <v>179</v>
      </c>
      <c r="F60" s="24">
        <v>46</v>
      </c>
      <c r="G60" s="25">
        <v>1600</v>
      </c>
      <c r="H60" s="18" t="s">
        <v>165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6"/>
      <c r="U60" s="26">
        <v>1</v>
      </c>
      <c r="V60" s="27" t="s">
        <v>181</v>
      </c>
    </row>
    <row r="61" spans="1:22" x14ac:dyDescent="0.2">
      <c r="A61" s="21">
        <v>43076</v>
      </c>
      <c r="B61" s="29" t="s">
        <v>122</v>
      </c>
      <c r="C61" s="28" t="s">
        <v>11</v>
      </c>
      <c r="D61" s="23" t="s">
        <v>178</v>
      </c>
      <c r="E61" s="23" t="s">
        <v>179</v>
      </c>
      <c r="F61" s="24">
        <v>46</v>
      </c>
      <c r="G61" s="25">
        <v>1600</v>
      </c>
      <c r="H61" s="18" t="s">
        <v>135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6"/>
      <c r="U61" s="26">
        <v>1</v>
      </c>
      <c r="V61" s="18"/>
    </row>
    <row r="62" spans="1:22" x14ac:dyDescent="0.2">
      <c r="A62" s="21">
        <v>43081</v>
      </c>
      <c r="B62" s="29" t="s">
        <v>142</v>
      </c>
      <c r="C62" s="28" t="s">
        <v>15</v>
      </c>
      <c r="D62" s="23" t="s">
        <v>182</v>
      </c>
      <c r="E62" s="23" t="s">
        <v>160</v>
      </c>
      <c r="F62" s="24">
        <v>57</v>
      </c>
      <c r="G62" s="25">
        <v>500</v>
      </c>
      <c r="H62" s="18" t="s">
        <v>126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6"/>
      <c r="U62" s="26">
        <v>9</v>
      </c>
      <c r="V62" s="18"/>
    </row>
    <row r="63" spans="1:22" x14ac:dyDescent="0.2">
      <c r="A63" s="21">
        <v>43081</v>
      </c>
      <c r="B63" s="29" t="s">
        <v>142</v>
      </c>
      <c r="C63" s="28" t="s">
        <v>15</v>
      </c>
      <c r="D63" s="23" t="s">
        <v>182</v>
      </c>
      <c r="E63" s="23" t="s">
        <v>160</v>
      </c>
      <c r="F63" s="24">
        <v>57</v>
      </c>
      <c r="G63" s="25">
        <v>500</v>
      </c>
      <c r="H63" s="18" t="s">
        <v>176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6"/>
      <c r="U63" s="26">
        <v>13</v>
      </c>
      <c r="V63" s="18"/>
    </row>
    <row r="64" spans="1:22" x14ac:dyDescent="0.2">
      <c r="A64" s="21">
        <v>43081</v>
      </c>
      <c r="B64" s="29" t="s">
        <v>142</v>
      </c>
      <c r="C64" s="28" t="s">
        <v>15</v>
      </c>
      <c r="D64" s="23" t="s">
        <v>182</v>
      </c>
      <c r="E64" s="23" t="s">
        <v>160</v>
      </c>
      <c r="F64" s="24">
        <v>57</v>
      </c>
      <c r="G64" s="25">
        <v>500</v>
      </c>
      <c r="H64" s="18" t="s">
        <v>183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6"/>
      <c r="U64" s="26">
        <v>1</v>
      </c>
      <c r="V64" s="18"/>
    </row>
    <row r="65" spans="1:22" x14ac:dyDescent="0.2">
      <c r="A65" s="21">
        <v>43081</v>
      </c>
      <c r="B65" s="29" t="s">
        <v>142</v>
      </c>
      <c r="C65" s="28" t="s">
        <v>15</v>
      </c>
      <c r="D65" s="23" t="s">
        <v>182</v>
      </c>
      <c r="E65" s="23" t="s">
        <v>160</v>
      </c>
      <c r="F65" s="24">
        <v>57</v>
      </c>
      <c r="G65" s="25">
        <v>500</v>
      </c>
      <c r="H65" s="18" t="s">
        <v>131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6"/>
      <c r="U65" s="26">
        <v>8</v>
      </c>
      <c r="V65" s="18"/>
    </row>
    <row r="66" spans="1:22" x14ac:dyDescent="0.2">
      <c r="A66" s="21">
        <v>43081</v>
      </c>
      <c r="B66" s="29" t="s">
        <v>142</v>
      </c>
      <c r="C66" s="28" t="s">
        <v>15</v>
      </c>
      <c r="D66" s="23" t="s">
        <v>182</v>
      </c>
      <c r="E66" s="23" t="s">
        <v>160</v>
      </c>
      <c r="F66" s="24">
        <v>57</v>
      </c>
      <c r="G66" s="25">
        <v>500</v>
      </c>
      <c r="H66" s="18" t="s">
        <v>147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6"/>
      <c r="U66" s="26">
        <v>4</v>
      </c>
      <c r="V66" s="18"/>
    </row>
    <row r="67" spans="1:22" x14ac:dyDescent="0.2">
      <c r="A67" s="21">
        <v>43081</v>
      </c>
      <c r="B67" s="29" t="s">
        <v>142</v>
      </c>
      <c r="C67" s="28" t="s">
        <v>15</v>
      </c>
      <c r="D67" s="23" t="s">
        <v>182</v>
      </c>
      <c r="E67" s="23" t="s">
        <v>160</v>
      </c>
      <c r="F67" s="24">
        <v>57</v>
      </c>
      <c r="G67" s="25">
        <v>500</v>
      </c>
      <c r="H67" s="18" t="s">
        <v>184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6"/>
      <c r="U67" s="26">
        <v>1</v>
      </c>
      <c r="V67" s="18"/>
    </row>
    <row r="68" spans="1:22" x14ac:dyDescent="0.2">
      <c r="A68" s="21">
        <v>43081</v>
      </c>
      <c r="B68" s="29" t="s">
        <v>142</v>
      </c>
      <c r="C68" s="28" t="s">
        <v>15</v>
      </c>
      <c r="D68" s="23" t="s">
        <v>182</v>
      </c>
      <c r="E68" s="23" t="s">
        <v>160</v>
      </c>
      <c r="F68" s="24">
        <v>57</v>
      </c>
      <c r="G68" s="25">
        <v>500</v>
      </c>
      <c r="H68" s="18" t="s">
        <v>140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6"/>
      <c r="U68" s="26">
        <v>5</v>
      </c>
      <c r="V68" s="18"/>
    </row>
    <row r="69" spans="1:22" x14ac:dyDescent="0.2">
      <c r="A69" s="21">
        <v>43081</v>
      </c>
      <c r="B69" s="29" t="s">
        <v>142</v>
      </c>
      <c r="C69" s="28" t="s">
        <v>15</v>
      </c>
      <c r="D69" s="23" t="s">
        <v>182</v>
      </c>
      <c r="E69" s="23" t="s">
        <v>160</v>
      </c>
      <c r="F69" s="24">
        <v>57</v>
      </c>
      <c r="G69" s="25">
        <v>500</v>
      </c>
      <c r="H69" s="18" t="s">
        <v>162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6"/>
      <c r="U69" s="26">
        <v>2</v>
      </c>
      <c r="V69" s="18"/>
    </row>
    <row r="70" spans="1:22" x14ac:dyDescent="0.2">
      <c r="A70" s="21">
        <v>43081</v>
      </c>
      <c r="B70" s="29" t="s">
        <v>142</v>
      </c>
      <c r="C70" s="28" t="s">
        <v>15</v>
      </c>
      <c r="D70" s="23" t="s">
        <v>182</v>
      </c>
      <c r="E70" s="23" t="s">
        <v>160</v>
      </c>
      <c r="F70" s="24">
        <v>57</v>
      </c>
      <c r="G70" s="25">
        <v>500</v>
      </c>
      <c r="H70" s="18" t="s">
        <v>159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6"/>
      <c r="U70" s="26">
        <v>1</v>
      </c>
      <c r="V70" s="18"/>
    </row>
    <row r="71" spans="1:22" x14ac:dyDescent="0.2">
      <c r="A71" s="21">
        <v>43081</v>
      </c>
      <c r="B71" s="29" t="s">
        <v>142</v>
      </c>
      <c r="C71" s="28" t="s">
        <v>15</v>
      </c>
      <c r="D71" s="23" t="s">
        <v>182</v>
      </c>
      <c r="E71" s="23" t="s">
        <v>160</v>
      </c>
      <c r="F71" s="24">
        <v>57</v>
      </c>
      <c r="G71" s="25">
        <v>500</v>
      </c>
      <c r="H71" s="18" t="s">
        <v>177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6"/>
      <c r="U71" s="26">
        <v>1</v>
      </c>
      <c r="V71" s="18"/>
    </row>
    <row r="72" spans="1:22" x14ac:dyDescent="0.2">
      <c r="A72" s="21">
        <v>43081</v>
      </c>
      <c r="B72" s="29" t="s">
        <v>142</v>
      </c>
      <c r="C72" s="28" t="s">
        <v>15</v>
      </c>
      <c r="D72" s="23" t="s">
        <v>182</v>
      </c>
      <c r="E72" s="23" t="s">
        <v>160</v>
      </c>
      <c r="F72" s="24">
        <v>57</v>
      </c>
      <c r="G72" s="25">
        <v>500</v>
      </c>
      <c r="H72" s="18" t="s">
        <v>165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6"/>
      <c r="U72" s="26">
        <v>1</v>
      </c>
      <c r="V72" s="18"/>
    </row>
    <row r="73" spans="1:22" x14ac:dyDescent="0.2">
      <c r="A73" s="21">
        <v>43081</v>
      </c>
      <c r="B73" s="29" t="s">
        <v>142</v>
      </c>
      <c r="C73" s="28" t="s">
        <v>15</v>
      </c>
      <c r="D73" s="23" t="s">
        <v>182</v>
      </c>
      <c r="E73" s="23" t="s">
        <v>160</v>
      </c>
      <c r="F73" s="24">
        <v>57</v>
      </c>
      <c r="G73" s="25">
        <v>500</v>
      </c>
      <c r="H73" s="18" t="s">
        <v>185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6"/>
      <c r="U73" s="26">
        <v>2</v>
      </c>
      <c r="V73" s="18"/>
    </row>
    <row r="74" spans="1:22" x14ac:dyDescent="0.2">
      <c r="A74" s="21">
        <v>43081</v>
      </c>
      <c r="B74" s="29" t="s">
        <v>142</v>
      </c>
      <c r="C74" s="28" t="s">
        <v>15</v>
      </c>
      <c r="D74" s="23" t="s">
        <v>182</v>
      </c>
      <c r="E74" s="23" t="s">
        <v>160</v>
      </c>
      <c r="F74" s="24">
        <v>57</v>
      </c>
      <c r="G74" s="25">
        <v>500</v>
      </c>
      <c r="H74" s="18" t="s">
        <v>186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6"/>
      <c r="U74" s="26">
        <v>1</v>
      </c>
      <c r="V74" s="18"/>
    </row>
    <row r="75" spans="1:22" x14ac:dyDescent="0.2">
      <c r="A75" s="21">
        <v>43081</v>
      </c>
      <c r="B75" s="29" t="s">
        <v>142</v>
      </c>
      <c r="C75" s="28" t="s">
        <v>16</v>
      </c>
      <c r="D75" s="23" t="s">
        <v>187</v>
      </c>
      <c r="E75" s="23" t="s">
        <v>188</v>
      </c>
      <c r="F75" s="24">
        <v>56</v>
      </c>
      <c r="G75" s="25">
        <v>400</v>
      </c>
      <c r="H75" s="18" t="s">
        <v>126</v>
      </c>
      <c r="I75" s="28"/>
      <c r="J75" s="28"/>
      <c r="K75" s="28"/>
      <c r="L75" s="28"/>
      <c r="M75" s="28"/>
      <c r="N75" s="28">
        <v>1</v>
      </c>
      <c r="O75" s="28"/>
      <c r="P75" s="28"/>
      <c r="Q75" s="28"/>
      <c r="R75" s="28"/>
      <c r="S75" s="28"/>
      <c r="T75" s="26">
        <v>1</v>
      </c>
      <c r="U75" s="26">
        <v>13</v>
      </c>
      <c r="V75" s="18" t="s">
        <v>189</v>
      </c>
    </row>
    <row r="76" spans="1:22" x14ac:dyDescent="0.2">
      <c r="A76" s="21">
        <v>43081</v>
      </c>
      <c r="B76" s="29" t="s">
        <v>142</v>
      </c>
      <c r="C76" s="28" t="s">
        <v>16</v>
      </c>
      <c r="D76" s="23" t="s">
        <v>187</v>
      </c>
      <c r="E76" s="23" t="s">
        <v>188</v>
      </c>
      <c r="F76" s="24">
        <v>56</v>
      </c>
      <c r="G76" s="25">
        <v>400</v>
      </c>
      <c r="H76" s="18" t="s">
        <v>140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6"/>
      <c r="U76" s="26">
        <v>3</v>
      </c>
      <c r="V76" s="18"/>
    </row>
    <row r="77" spans="1:22" x14ac:dyDescent="0.2">
      <c r="A77" s="21">
        <v>43081</v>
      </c>
      <c r="B77" s="29" t="s">
        <v>142</v>
      </c>
      <c r="C77" s="28" t="s">
        <v>16</v>
      </c>
      <c r="D77" s="23" t="s">
        <v>187</v>
      </c>
      <c r="E77" s="23" t="s">
        <v>188</v>
      </c>
      <c r="F77" s="24">
        <v>56</v>
      </c>
      <c r="G77" s="25">
        <v>400</v>
      </c>
      <c r="H77" s="18" t="s">
        <v>190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6"/>
      <c r="U77" s="26">
        <v>1</v>
      </c>
      <c r="V77" s="18"/>
    </row>
    <row r="78" spans="1:22" x14ac:dyDescent="0.2">
      <c r="A78" s="21">
        <v>43081</v>
      </c>
      <c r="B78" s="29" t="s">
        <v>142</v>
      </c>
      <c r="C78" s="28" t="s">
        <v>16</v>
      </c>
      <c r="D78" s="23" t="s">
        <v>187</v>
      </c>
      <c r="E78" s="23" t="s">
        <v>188</v>
      </c>
      <c r="F78" s="24">
        <v>56</v>
      </c>
      <c r="G78" s="25">
        <v>400</v>
      </c>
      <c r="H78" s="18" t="s">
        <v>165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6"/>
      <c r="U78" s="26">
        <v>1</v>
      </c>
      <c r="V78" s="18"/>
    </row>
    <row r="79" spans="1:22" x14ac:dyDescent="0.2">
      <c r="A79" s="21">
        <v>43081</v>
      </c>
      <c r="B79" s="29" t="s">
        <v>142</v>
      </c>
      <c r="C79" s="28" t="s">
        <v>16</v>
      </c>
      <c r="D79" s="23" t="s">
        <v>187</v>
      </c>
      <c r="E79" s="23" t="s">
        <v>188</v>
      </c>
      <c r="F79" s="24">
        <v>56</v>
      </c>
      <c r="G79" s="25">
        <v>400</v>
      </c>
      <c r="H79" s="18" t="s">
        <v>131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6"/>
      <c r="U79" s="26">
        <v>1</v>
      </c>
      <c r="V79" s="18"/>
    </row>
    <row r="80" spans="1:22" x14ac:dyDescent="0.2">
      <c r="A80" s="21">
        <v>43081</v>
      </c>
      <c r="B80" s="29" t="s">
        <v>142</v>
      </c>
      <c r="C80" s="28" t="s">
        <v>16</v>
      </c>
      <c r="D80" s="23" t="s">
        <v>187</v>
      </c>
      <c r="E80" s="23" t="s">
        <v>188</v>
      </c>
      <c r="F80" s="24">
        <v>56</v>
      </c>
      <c r="G80" s="25">
        <v>400</v>
      </c>
      <c r="H80" s="18" t="s">
        <v>147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6"/>
      <c r="U80" s="26">
        <v>1</v>
      </c>
      <c r="V80" s="18"/>
    </row>
    <row r="81" spans="1:22" x14ac:dyDescent="0.2">
      <c r="A81" s="21">
        <v>43081</v>
      </c>
      <c r="B81" s="29" t="s">
        <v>142</v>
      </c>
      <c r="C81" s="28" t="s">
        <v>17</v>
      </c>
      <c r="D81" s="23" t="s">
        <v>191</v>
      </c>
      <c r="E81" s="23" t="s">
        <v>173</v>
      </c>
      <c r="F81" s="24">
        <v>74</v>
      </c>
      <c r="G81" s="25">
        <v>400</v>
      </c>
      <c r="H81" s="18" t="s">
        <v>145</v>
      </c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6"/>
      <c r="U81" s="26">
        <v>39</v>
      </c>
      <c r="V81" s="18"/>
    </row>
    <row r="82" spans="1:22" x14ac:dyDescent="0.2">
      <c r="A82" s="21">
        <v>43081</v>
      </c>
      <c r="B82" s="29" t="s">
        <v>142</v>
      </c>
      <c r="C82" s="28" t="s">
        <v>17</v>
      </c>
      <c r="D82" s="23" t="s">
        <v>191</v>
      </c>
      <c r="E82" s="23" t="s">
        <v>173</v>
      </c>
      <c r="F82" s="24">
        <v>74</v>
      </c>
      <c r="G82" s="25">
        <v>400</v>
      </c>
      <c r="H82" s="18" t="s">
        <v>126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6"/>
      <c r="U82" s="26">
        <v>28</v>
      </c>
      <c r="V82" s="27"/>
    </row>
    <row r="83" spans="1:22" x14ac:dyDescent="0.2">
      <c r="A83" s="21">
        <v>43081</v>
      </c>
      <c r="B83" s="29" t="s">
        <v>142</v>
      </c>
      <c r="C83" s="28" t="s">
        <v>17</v>
      </c>
      <c r="D83" s="23" t="s">
        <v>191</v>
      </c>
      <c r="E83" s="23" t="s">
        <v>173</v>
      </c>
      <c r="F83" s="24">
        <v>74</v>
      </c>
      <c r="G83" s="25">
        <v>400</v>
      </c>
      <c r="H83" s="18" t="s">
        <v>162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6"/>
      <c r="U83" s="26">
        <v>4</v>
      </c>
      <c r="V83" s="18"/>
    </row>
    <row r="84" spans="1:22" x14ac:dyDescent="0.2">
      <c r="A84" s="21">
        <v>43081</v>
      </c>
      <c r="B84" s="29" t="s">
        <v>142</v>
      </c>
      <c r="C84" s="28" t="s">
        <v>17</v>
      </c>
      <c r="D84" s="23" t="s">
        <v>191</v>
      </c>
      <c r="E84" s="23" t="s">
        <v>173</v>
      </c>
      <c r="F84" s="24">
        <v>74</v>
      </c>
      <c r="G84" s="25">
        <v>400</v>
      </c>
      <c r="H84" s="18" t="s">
        <v>192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6"/>
      <c r="U84" s="26">
        <v>3</v>
      </c>
      <c r="V84" s="18"/>
    </row>
    <row r="85" spans="1:22" x14ac:dyDescent="0.2">
      <c r="A85" s="21">
        <v>43081</v>
      </c>
      <c r="B85" s="29" t="s">
        <v>142</v>
      </c>
      <c r="C85" s="28" t="s">
        <v>17</v>
      </c>
      <c r="D85" s="23" t="s">
        <v>191</v>
      </c>
      <c r="E85" s="23" t="s">
        <v>173</v>
      </c>
      <c r="F85" s="24">
        <v>74</v>
      </c>
      <c r="G85" s="25">
        <v>400</v>
      </c>
      <c r="H85" s="18" t="s">
        <v>131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6"/>
      <c r="U85" s="26">
        <v>20</v>
      </c>
      <c r="V85" s="18"/>
    </row>
    <row r="86" spans="1:22" x14ac:dyDescent="0.2">
      <c r="A86" s="21">
        <v>43081</v>
      </c>
      <c r="B86" s="29" t="s">
        <v>142</v>
      </c>
      <c r="C86" s="28" t="s">
        <v>17</v>
      </c>
      <c r="D86" s="23" t="s">
        <v>191</v>
      </c>
      <c r="E86" s="23" t="s">
        <v>173</v>
      </c>
      <c r="F86" s="24">
        <v>74</v>
      </c>
      <c r="G86" s="25">
        <v>400</v>
      </c>
      <c r="H86" s="18" t="s">
        <v>146</v>
      </c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6"/>
      <c r="U86" s="26">
        <v>3</v>
      </c>
      <c r="V86" s="18"/>
    </row>
    <row r="87" spans="1:22" x14ac:dyDescent="0.2">
      <c r="A87" s="21">
        <v>43081</v>
      </c>
      <c r="B87" s="29" t="s">
        <v>142</v>
      </c>
      <c r="C87" s="28" t="s">
        <v>17</v>
      </c>
      <c r="D87" s="23" t="s">
        <v>191</v>
      </c>
      <c r="E87" s="23" t="s">
        <v>173</v>
      </c>
      <c r="F87" s="24">
        <v>74</v>
      </c>
      <c r="G87" s="25">
        <v>400</v>
      </c>
      <c r="H87" s="18" t="s">
        <v>140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6"/>
      <c r="U87" s="26">
        <v>4</v>
      </c>
      <c r="V87" s="18"/>
    </row>
    <row r="88" spans="1:22" x14ac:dyDescent="0.2">
      <c r="A88" s="21">
        <v>43081</v>
      </c>
      <c r="B88" s="29" t="s">
        <v>142</v>
      </c>
      <c r="C88" s="28" t="s">
        <v>17</v>
      </c>
      <c r="D88" s="23" t="s">
        <v>191</v>
      </c>
      <c r="E88" s="23" t="s">
        <v>173</v>
      </c>
      <c r="F88" s="24">
        <v>74</v>
      </c>
      <c r="G88" s="25">
        <v>400</v>
      </c>
      <c r="H88" s="18" t="s">
        <v>193</v>
      </c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6"/>
      <c r="U88" s="26">
        <v>1</v>
      </c>
      <c r="V88" s="18"/>
    </row>
    <row r="89" spans="1:22" x14ac:dyDescent="0.2">
      <c r="A89" s="21">
        <v>43081</v>
      </c>
      <c r="B89" s="29" t="s">
        <v>142</v>
      </c>
      <c r="C89" s="28" t="s">
        <v>17</v>
      </c>
      <c r="D89" s="23" t="s">
        <v>191</v>
      </c>
      <c r="E89" s="23" t="s">
        <v>173</v>
      </c>
      <c r="F89" s="24">
        <v>74</v>
      </c>
      <c r="G89" s="25">
        <v>400</v>
      </c>
      <c r="H89" s="18" t="s">
        <v>147</v>
      </c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6"/>
      <c r="U89" s="26">
        <v>1</v>
      </c>
      <c r="V89" s="18"/>
    </row>
    <row r="90" spans="1:22" x14ac:dyDescent="0.2">
      <c r="A90" s="21">
        <v>43081</v>
      </c>
      <c r="B90" s="29" t="s">
        <v>142</v>
      </c>
      <c r="C90" s="28" t="s">
        <v>17</v>
      </c>
      <c r="D90" s="23" t="s">
        <v>191</v>
      </c>
      <c r="E90" s="23" t="s">
        <v>173</v>
      </c>
      <c r="F90" s="24">
        <v>74</v>
      </c>
      <c r="G90" s="25">
        <v>400</v>
      </c>
      <c r="H90" s="18" t="s">
        <v>135</v>
      </c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6"/>
      <c r="U90" s="26">
        <v>1</v>
      </c>
      <c r="V90" s="18"/>
    </row>
    <row r="91" spans="1:22" x14ac:dyDescent="0.2">
      <c r="A91" s="21">
        <v>43081</v>
      </c>
      <c r="B91" s="29" t="s">
        <v>142</v>
      </c>
      <c r="C91" s="28" t="s">
        <v>18</v>
      </c>
      <c r="D91" s="23" t="s">
        <v>194</v>
      </c>
      <c r="E91" s="23" t="s">
        <v>195</v>
      </c>
      <c r="F91" s="24">
        <v>65</v>
      </c>
      <c r="G91" s="25">
        <v>550</v>
      </c>
      <c r="H91" s="18" t="s">
        <v>146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6"/>
      <c r="U91" s="26">
        <v>3</v>
      </c>
      <c r="V91" s="18"/>
    </row>
    <row r="92" spans="1:22" x14ac:dyDescent="0.2">
      <c r="A92" s="21">
        <v>43081</v>
      </c>
      <c r="B92" s="29" t="s">
        <v>142</v>
      </c>
      <c r="C92" s="28" t="s">
        <v>18</v>
      </c>
      <c r="D92" s="23" t="s">
        <v>194</v>
      </c>
      <c r="E92" s="23" t="s">
        <v>195</v>
      </c>
      <c r="F92" s="24">
        <v>65</v>
      </c>
      <c r="G92" s="25">
        <v>550</v>
      </c>
      <c r="H92" s="18" t="s">
        <v>126</v>
      </c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6"/>
      <c r="U92" s="26">
        <v>45</v>
      </c>
      <c r="V92" s="27"/>
    </row>
    <row r="93" spans="1:22" x14ac:dyDescent="0.2">
      <c r="A93" s="21">
        <v>43081</v>
      </c>
      <c r="B93" s="29" t="s">
        <v>142</v>
      </c>
      <c r="C93" s="28" t="s">
        <v>18</v>
      </c>
      <c r="D93" s="23" t="s">
        <v>194</v>
      </c>
      <c r="E93" s="23" t="s">
        <v>195</v>
      </c>
      <c r="F93" s="24">
        <v>65</v>
      </c>
      <c r="G93" s="25">
        <v>550</v>
      </c>
      <c r="H93" s="18" t="s">
        <v>140</v>
      </c>
      <c r="I93" s="28"/>
      <c r="J93" s="28"/>
      <c r="K93" s="28"/>
      <c r="L93" s="28"/>
      <c r="M93" s="28"/>
      <c r="N93" s="28">
        <v>1</v>
      </c>
      <c r="O93" s="28"/>
      <c r="P93" s="28"/>
      <c r="Q93" s="28"/>
      <c r="R93" s="28"/>
      <c r="S93" s="28"/>
      <c r="T93" s="26">
        <v>1</v>
      </c>
      <c r="U93" s="26">
        <v>3</v>
      </c>
      <c r="V93" s="18" t="s">
        <v>196</v>
      </c>
    </row>
    <row r="94" spans="1:22" x14ac:dyDescent="0.2">
      <c r="A94" s="21">
        <v>43081</v>
      </c>
      <c r="B94" s="29" t="s">
        <v>142</v>
      </c>
      <c r="C94" s="28" t="s">
        <v>18</v>
      </c>
      <c r="D94" s="23" t="s">
        <v>194</v>
      </c>
      <c r="E94" s="23" t="s">
        <v>195</v>
      </c>
      <c r="F94" s="24">
        <v>65</v>
      </c>
      <c r="G94" s="25">
        <v>550</v>
      </c>
      <c r="H94" s="18" t="s">
        <v>162</v>
      </c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6"/>
      <c r="U94" s="26">
        <v>1</v>
      </c>
      <c r="V94" s="18"/>
    </row>
    <row r="95" spans="1:22" x14ac:dyDescent="0.2">
      <c r="A95" s="21">
        <v>43081</v>
      </c>
      <c r="B95" s="29" t="s">
        <v>142</v>
      </c>
      <c r="C95" s="28" t="s">
        <v>18</v>
      </c>
      <c r="D95" s="23" t="s">
        <v>194</v>
      </c>
      <c r="E95" s="23" t="s">
        <v>195</v>
      </c>
      <c r="F95" s="24">
        <v>65</v>
      </c>
      <c r="G95" s="25">
        <v>550</v>
      </c>
      <c r="H95" s="18" t="s">
        <v>147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6"/>
      <c r="U95" s="26">
        <v>3</v>
      </c>
      <c r="V95" s="18"/>
    </row>
    <row r="96" spans="1:22" x14ac:dyDescent="0.2">
      <c r="A96" s="21">
        <v>43081</v>
      </c>
      <c r="B96" s="29" t="s">
        <v>142</v>
      </c>
      <c r="C96" s="28" t="s">
        <v>18</v>
      </c>
      <c r="D96" s="23" t="s">
        <v>194</v>
      </c>
      <c r="E96" s="23" t="s">
        <v>195</v>
      </c>
      <c r="F96" s="24">
        <v>65</v>
      </c>
      <c r="G96" s="25">
        <v>550</v>
      </c>
      <c r="H96" s="18" t="s">
        <v>131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6"/>
      <c r="U96" s="26">
        <v>8</v>
      </c>
      <c r="V96" s="27"/>
    </row>
    <row r="97" spans="1:22" x14ac:dyDescent="0.2">
      <c r="A97" s="21">
        <v>43081</v>
      </c>
      <c r="B97" s="29" t="s">
        <v>142</v>
      </c>
      <c r="C97" s="28" t="s">
        <v>18</v>
      </c>
      <c r="D97" s="23" t="s">
        <v>194</v>
      </c>
      <c r="E97" s="23" t="s">
        <v>195</v>
      </c>
      <c r="F97" s="24">
        <v>65</v>
      </c>
      <c r="G97" s="25">
        <v>550</v>
      </c>
      <c r="H97" s="18" t="s">
        <v>192</v>
      </c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6"/>
      <c r="U97" s="26">
        <v>1</v>
      </c>
      <c r="V97" s="18"/>
    </row>
    <row r="98" spans="1:22" x14ac:dyDescent="0.2">
      <c r="A98" s="21">
        <v>43081</v>
      </c>
      <c r="B98" s="29" t="s">
        <v>142</v>
      </c>
      <c r="C98" s="28" t="s">
        <v>18</v>
      </c>
      <c r="D98" s="23" t="s">
        <v>194</v>
      </c>
      <c r="E98" s="23" t="s">
        <v>195</v>
      </c>
      <c r="F98" s="24">
        <v>65</v>
      </c>
      <c r="G98" s="25">
        <v>550</v>
      </c>
      <c r="H98" s="18" t="s">
        <v>183</v>
      </c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6"/>
      <c r="U98" s="26">
        <v>2</v>
      </c>
      <c r="V98" s="18"/>
    </row>
    <row r="99" spans="1:22" x14ac:dyDescent="0.2">
      <c r="A99" s="21">
        <v>43110</v>
      </c>
      <c r="B99" s="28" t="s">
        <v>197</v>
      </c>
      <c r="C99" s="28" t="s">
        <v>19</v>
      </c>
      <c r="D99" s="23" t="s">
        <v>198</v>
      </c>
      <c r="E99" s="23" t="s">
        <v>199</v>
      </c>
      <c r="F99" s="24">
        <v>50</v>
      </c>
      <c r="G99" s="25">
        <v>500</v>
      </c>
      <c r="H99" s="18" t="s">
        <v>126</v>
      </c>
      <c r="I99" s="28"/>
      <c r="J99" s="28"/>
      <c r="K99" s="28"/>
      <c r="L99" s="28"/>
      <c r="M99" s="28"/>
      <c r="N99" s="28">
        <v>1</v>
      </c>
      <c r="O99" s="28"/>
      <c r="P99" s="28"/>
      <c r="Q99" s="28"/>
      <c r="R99" s="28"/>
      <c r="S99" s="28"/>
      <c r="T99" s="26">
        <v>1</v>
      </c>
      <c r="U99" s="26">
        <v>46</v>
      </c>
      <c r="V99" s="18"/>
    </row>
    <row r="100" spans="1:22" x14ac:dyDescent="0.2">
      <c r="A100" s="21">
        <v>43110</v>
      </c>
      <c r="B100" s="28" t="s">
        <v>197</v>
      </c>
      <c r="C100" s="28" t="s">
        <v>19</v>
      </c>
      <c r="D100" s="23" t="s">
        <v>198</v>
      </c>
      <c r="E100" s="23" t="s">
        <v>199</v>
      </c>
      <c r="F100" s="24">
        <v>50</v>
      </c>
      <c r="G100" s="25">
        <v>500</v>
      </c>
      <c r="H100" s="18" t="s">
        <v>183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6"/>
      <c r="U100" s="26">
        <v>1</v>
      </c>
      <c r="V100" s="18"/>
    </row>
    <row r="101" spans="1:22" x14ac:dyDescent="0.2">
      <c r="A101" s="21">
        <v>43110</v>
      </c>
      <c r="B101" s="28" t="s">
        <v>197</v>
      </c>
      <c r="C101" s="28" t="s">
        <v>19</v>
      </c>
      <c r="D101" s="23" t="s">
        <v>198</v>
      </c>
      <c r="E101" s="23" t="s">
        <v>199</v>
      </c>
      <c r="F101" s="24">
        <v>50</v>
      </c>
      <c r="G101" s="25">
        <v>500</v>
      </c>
      <c r="H101" s="18" t="s">
        <v>131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6"/>
      <c r="U101" s="26">
        <v>18</v>
      </c>
      <c r="V101" s="18"/>
    </row>
    <row r="102" spans="1:22" x14ac:dyDescent="0.2">
      <c r="A102" s="21">
        <v>43110</v>
      </c>
      <c r="B102" s="28" t="s">
        <v>197</v>
      </c>
      <c r="C102" s="28" t="s">
        <v>19</v>
      </c>
      <c r="D102" s="23" t="s">
        <v>198</v>
      </c>
      <c r="E102" s="23" t="s">
        <v>199</v>
      </c>
      <c r="F102" s="24">
        <v>50</v>
      </c>
      <c r="G102" s="25">
        <v>500</v>
      </c>
      <c r="H102" s="18" t="s">
        <v>147</v>
      </c>
      <c r="I102" s="28"/>
      <c r="J102" s="28"/>
      <c r="K102" s="28"/>
      <c r="L102" s="28"/>
      <c r="M102" s="28"/>
      <c r="N102" s="28">
        <v>1</v>
      </c>
      <c r="O102" s="28"/>
      <c r="P102" s="28"/>
      <c r="Q102" s="28"/>
      <c r="R102" s="28"/>
      <c r="S102" s="28"/>
      <c r="T102" s="26">
        <v>1</v>
      </c>
      <c r="U102" s="26">
        <v>1</v>
      </c>
      <c r="V102" s="18"/>
    </row>
    <row r="103" spans="1:22" x14ac:dyDescent="0.2">
      <c r="A103" s="21">
        <v>43110</v>
      </c>
      <c r="B103" s="28" t="s">
        <v>197</v>
      </c>
      <c r="C103" s="28" t="s">
        <v>20</v>
      </c>
      <c r="D103" s="23" t="s">
        <v>200</v>
      </c>
      <c r="E103" s="23" t="s">
        <v>201</v>
      </c>
      <c r="F103" s="24">
        <v>47</v>
      </c>
      <c r="G103" s="25">
        <v>800</v>
      </c>
      <c r="H103" s="18" t="s">
        <v>202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6"/>
      <c r="U103" s="26" t="s">
        <v>203</v>
      </c>
      <c r="V103" s="18" t="s">
        <v>204</v>
      </c>
    </row>
    <row r="104" spans="1:22" x14ac:dyDescent="0.2">
      <c r="A104" s="21">
        <v>43110</v>
      </c>
      <c r="B104" s="28" t="s">
        <v>197</v>
      </c>
      <c r="C104" s="28" t="s">
        <v>20</v>
      </c>
      <c r="D104" s="23" t="s">
        <v>200</v>
      </c>
      <c r="E104" s="23" t="s">
        <v>201</v>
      </c>
      <c r="F104" s="24">
        <v>47</v>
      </c>
      <c r="G104" s="25">
        <v>800</v>
      </c>
      <c r="H104" s="18" t="s">
        <v>126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6"/>
      <c r="U104" s="26">
        <v>18</v>
      </c>
      <c r="V104" s="18"/>
    </row>
    <row r="105" spans="1:22" x14ac:dyDescent="0.2">
      <c r="A105" s="21">
        <v>43110</v>
      </c>
      <c r="B105" s="28" t="s">
        <v>197</v>
      </c>
      <c r="C105" s="28" t="s">
        <v>20</v>
      </c>
      <c r="D105" s="23" t="s">
        <v>200</v>
      </c>
      <c r="E105" s="23" t="s">
        <v>201</v>
      </c>
      <c r="F105" s="24">
        <v>47</v>
      </c>
      <c r="G105" s="25">
        <v>800</v>
      </c>
      <c r="H105" s="18" t="s">
        <v>147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6"/>
      <c r="U105" s="26">
        <v>4</v>
      </c>
      <c r="V105" s="18"/>
    </row>
    <row r="106" spans="1:22" x14ac:dyDescent="0.2">
      <c r="A106" s="21">
        <v>43110</v>
      </c>
      <c r="B106" s="28" t="s">
        <v>197</v>
      </c>
      <c r="C106" s="28" t="s">
        <v>20</v>
      </c>
      <c r="D106" s="23" t="s">
        <v>200</v>
      </c>
      <c r="E106" s="23" t="s">
        <v>201</v>
      </c>
      <c r="F106" s="24">
        <v>47</v>
      </c>
      <c r="G106" s="25">
        <v>800</v>
      </c>
      <c r="H106" s="18" t="s">
        <v>131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6"/>
      <c r="U106" s="26">
        <v>1</v>
      </c>
      <c r="V106" s="18"/>
    </row>
    <row r="107" spans="1:22" x14ac:dyDescent="0.2">
      <c r="A107" s="21">
        <v>43110</v>
      </c>
      <c r="B107" s="28" t="s">
        <v>197</v>
      </c>
      <c r="C107" s="28" t="s">
        <v>20</v>
      </c>
      <c r="D107" s="23" t="s">
        <v>200</v>
      </c>
      <c r="E107" s="23" t="s">
        <v>201</v>
      </c>
      <c r="F107" s="24">
        <v>47</v>
      </c>
      <c r="G107" s="25">
        <v>800</v>
      </c>
      <c r="H107" s="18" t="s">
        <v>205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6"/>
      <c r="U107" s="26">
        <v>1</v>
      </c>
      <c r="V107" s="18"/>
    </row>
    <row r="108" spans="1:22" x14ac:dyDescent="0.2">
      <c r="A108" s="21">
        <v>43110</v>
      </c>
      <c r="B108" s="28" t="s">
        <v>197</v>
      </c>
      <c r="C108" s="28" t="s">
        <v>21</v>
      </c>
      <c r="D108" s="23" t="s">
        <v>206</v>
      </c>
      <c r="E108" s="23" t="s">
        <v>207</v>
      </c>
      <c r="F108" s="24">
        <v>60</v>
      </c>
      <c r="G108" s="25">
        <v>600</v>
      </c>
      <c r="H108" s="18" t="s">
        <v>140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6"/>
      <c r="U108" s="26">
        <v>5</v>
      </c>
      <c r="V108" s="18"/>
    </row>
    <row r="109" spans="1:22" x14ac:dyDescent="0.2">
      <c r="A109" s="21">
        <v>43110</v>
      </c>
      <c r="B109" s="28" t="s">
        <v>197</v>
      </c>
      <c r="C109" s="28" t="s">
        <v>21</v>
      </c>
      <c r="D109" s="23" t="s">
        <v>206</v>
      </c>
      <c r="E109" s="23" t="s">
        <v>207</v>
      </c>
      <c r="F109" s="24">
        <v>60</v>
      </c>
      <c r="G109" s="25">
        <v>600</v>
      </c>
      <c r="H109" s="18" t="s">
        <v>145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6"/>
      <c r="U109" s="26">
        <v>3</v>
      </c>
      <c r="V109" s="18"/>
    </row>
    <row r="110" spans="1:22" x14ac:dyDescent="0.2">
      <c r="A110" s="21">
        <v>43110</v>
      </c>
      <c r="B110" s="28" t="s">
        <v>197</v>
      </c>
      <c r="C110" s="28" t="s">
        <v>21</v>
      </c>
      <c r="D110" s="23" t="s">
        <v>206</v>
      </c>
      <c r="E110" s="23" t="s">
        <v>207</v>
      </c>
      <c r="F110" s="24">
        <v>60</v>
      </c>
      <c r="G110" s="25">
        <v>600</v>
      </c>
      <c r="H110" s="18" t="s">
        <v>126</v>
      </c>
      <c r="I110" s="28"/>
      <c r="J110" s="28"/>
      <c r="K110" s="28"/>
      <c r="L110" s="28"/>
      <c r="M110" s="28"/>
      <c r="N110" s="28">
        <v>3</v>
      </c>
      <c r="O110" s="28"/>
      <c r="P110" s="28"/>
      <c r="Q110" s="28"/>
      <c r="R110" s="28"/>
      <c r="S110" s="28"/>
      <c r="T110" s="26">
        <v>3</v>
      </c>
      <c r="U110" s="26">
        <v>17</v>
      </c>
      <c r="V110" s="18"/>
    </row>
    <row r="111" spans="1:22" x14ac:dyDescent="0.2">
      <c r="A111" s="21">
        <v>43110</v>
      </c>
      <c r="B111" s="28" t="s">
        <v>197</v>
      </c>
      <c r="C111" s="28" t="s">
        <v>21</v>
      </c>
      <c r="D111" s="23" t="s">
        <v>206</v>
      </c>
      <c r="E111" s="23" t="s">
        <v>207</v>
      </c>
      <c r="F111" s="24">
        <v>60</v>
      </c>
      <c r="G111" s="25">
        <v>600</v>
      </c>
      <c r="H111" s="18" t="s">
        <v>131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6"/>
      <c r="U111" s="26">
        <v>9</v>
      </c>
      <c r="V111" s="18"/>
    </row>
    <row r="112" spans="1:22" x14ac:dyDescent="0.2">
      <c r="A112" s="21">
        <v>43110</v>
      </c>
      <c r="B112" s="28" t="s">
        <v>197</v>
      </c>
      <c r="C112" s="28" t="s">
        <v>21</v>
      </c>
      <c r="D112" s="23" t="s">
        <v>206</v>
      </c>
      <c r="E112" s="23" t="s">
        <v>207</v>
      </c>
      <c r="F112" s="24">
        <v>60</v>
      </c>
      <c r="G112" s="25">
        <v>600</v>
      </c>
      <c r="H112" s="18" t="s">
        <v>147</v>
      </c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6"/>
      <c r="U112" s="26">
        <v>2</v>
      </c>
      <c r="V112" s="18"/>
    </row>
    <row r="113" spans="1:22" x14ac:dyDescent="0.2">
      <c r="A113" s="21">
        <v>43110</v>
      </c>
      <c r="B113" s="28" t="s">
        <v>197</v>
      </c>
      <c r="C113" s="28" t="s">
        <v>21</v>
      </c>
      <c r="D113" s="23" t="s">
        <v>206</v>
      </c>
      <c r="E113" s="23" t="s">
        <v>207</v>
      </c>
      <c r="F113" s="24">
        <v>60</v>
      </c>
      <c r="G113" s="25">
        <v>600</v>
      </c>
      <c r="H113" s="18" t="s">
        <v>183</v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6"/>
      <c r="U113" s="26">
        <v>1</v>
      </c>
      <c r="V113" s="18"/>
    </row>
    <row r="114" spans="1:22" x14ac:dyDescent="0.2">
      <c r="A114" s="21">
        <v>43110</v>
      </c>
      <c r="B114" s="28" t="s">
        <v>197</v>
      </c>
      <c r="C114" s="28" t="s">
        <v>21</v>
      </c>
      <c r="D114" s="23" t="s">
        <v>206</v>
      </c>
      <c r="E114" s="23" t="s">
        <v>207</v>
      </c>
      <c r="F114" s="24">
        <v>60</v>
      </c>
      <c r="G114" s="25">
        <v>600</v>
      </c>
      <c r="H114" s="18" t="s">
        <v>146</v>
      </c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6"/>
      <c r="U114" s="26">
        <v>2</v>
      </c>
      <c r="V114" s="18"/>
    </row>
    <row r="115" spans="1:22" x14ac:dyDescent="0.2">
      <c r="A115" s="21">
        <v>43110</v>
      </c>
      <c r="B115" s="28" t="s">
        <v>197</v>
      </c>
      <c r="C115" s="28" t="s">
        <v>21</v>
      </c>
      <c r="D115" s="23" t="s">
        <v>206</v>
      </c>
      <c r="E115" s="23" t="s">
        <v>207</v>
      </c>
      <c r="F115" s="24">
        <v>60</v>
      </c>
      <c r="G115" s="25">
        <v>600</v>
      </c>
      <c r="H115" s="18" t="s">
        <v>208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6"/>
      <c r="U115" s="26">
        <v>2</v>
      </c>
      <c r="V115" s="18"/>
    </row>
    <row r="116" spans="1:22" x14ac:dyDescent="0.2">
      <c r="A116" s="21">
        <v>43110</v>
      </c>
      <c r="B116" s="28" t="s">
        <v>197</v>
      </c>
      <c r="C116" s="28" t="s">
        <v>21</v>
      </c>
      <c r="D116" s="23" t="s">
        <v>206</v>
      </c>
      <c r="E116" s="23" t="s">
        <v>207</v>
      </c>
      <c r="F116" s="24">
        <v>60</v>
      </c>
      <c r="G116" s="25">
        <v>600</v>
      </c>
      <c r="H116" s="18" t="s">
        <v>209</v>
      </c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6"/>
      <c r="U116" s="26">
        <v>1</v>
      </c>
      <c r="V116" s="18"/>
    </row>
    <row r="117" spans="1:22" x14ac:dyDescent="0.2">
      <c r="A117" s="21">
        <v>43110</v>
      </c>
      <c r="B117" s="28" t="s">
        <v>197</v>
      </c>
      <c r="C117" s="28" t="s">
        <v>21</v>
      </c>
      <c r="D117" s="23" t="s">
        <v>206</v>
      </c>
      <c r="E117" s="23" t="s">
        <v>207</v>
      </c>
      <c r="F117" s="24">
        <v>60</v>
      </c>
      <c r="G117" s="25">
        <v>600</v>
      </c>
      <c r="H117" s="18" t="s">
        <v>135</v>
      </c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6"/>
      <c r="U117" s="26">
        <v>1</v>
      </c>
      <c r="V117" s="18"/>
    </row>
    <row r="118" spans="1:22" x14ac:dyDescent="0.2">
      <c r="A118" s="21">
        <v>43110</v>
      </c>
      <c r="B118" s="28" t="s">
        <v>197</v>
      </c>
      <c r="C118" s="28" t="s">
        <v>21</v>
      </c>
      <c r="D118" s="23" t="s">
        <v>206</v>
      </c>
      <c r="E118" s="23" t="s">
        <v>207</v>
      </c>
      <c r="F118" s="24">
        <v>60</v>
      </c>
      <c r="G118" s="25">
        <v>600</v>
      </c>
      <c r="H118" s="18" t="s">
        <v>128</v>
      </c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6"/>
      <c r="U118" s="26">
        <v>1</v>
      </c>
      <c r="V118" s="18"/>
    </row>
    <row r="119" spans="1:22" x14ac:dyDescent="0.2">
      <c r="A119" s="21">
        <v>43110</v>
      </c>
      <c r="B119" s="28" t="s">
        <v>197</v>
      </c>
      <c r="C119" s="28" t="s">
        <v>22</v>
      </c>
      <c r="D119" s="23" t="s">
        <v>210</v>
      </c>
      <c r="E119" s="23" t="s">
        <v>211</v>
      </c>
      <c r="F119" s="24">
        <v>50</v>
      </c>
      <c r="G119" s="25">
        <v>700</v>
      </c>
      <c r="H119" s="30" t="s">
        <v>131</v>
      </c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6"/>
      <c r="U119" s="26">
        <v>24</v>
      </c>
      <c r="V119" s="18"/>
    </row>
    <row r="120" spans="1:22" x14ac:dyDescent="0.2">
      <c r="A120" s="21">
        <v>43110</v>
      </c>
      <c r="B120" s="28" t="s">
        <v>197</v>
      </c>
      <c r="C120" s="28" t="s">
        <v>22</v>
      </c>
      <c r="D120" s="23" t="s">
        <v>210</v>
      </c>
      <c r="E120" s="23" t="s">
        <v>211</v>
      </c>
      <c r="F120" s="24">
        <v>50</v>
      </c>
      <c r="G120" s="25">
        <v>700</v>
      </c>
      <c r="H120" s="18" t="s">
        <v>126</v>
      </c>
      <c r="I120" s="28"/>
      <c r="J120" s="28"/>
      <c r="K120" s="28"/>
      <c r="L120" s="28"/>
      <c r="M120" s="28"/>
      <c r="N120" s="28">
        <v>1</v>
      </c>
      <c r="O120" s="28"/>
      <c r="P120" s="28"/>
      <c r="Q120" s="28"/>
      <c r="R120" s="28"/>
      <c r="S120" s="28"/>
      <c r="T120" s="26">
        <v>1</v>
      </c>
      <c r="U120" s="26">
        <v>33</v>
      </c>
      <c r="V120" s="18"/>
    </row>
    <row r="121" spans="1:22" x14ac:dyDescent="0.2">
      <c r="A121" s="21">
        <v>43110</v>
      </c>
      <c r="B121" s="28" t="s">
        <v>197</v>
      </c>
      <c r="C121" s="28" t="s">
        <v>22</v>
      </c>
      <c r="D121" s="23" t="s">
        <v>210</v>
      </c>
      <c r="E121" s="23" t="s">
        <v>211</v>
      </c>
      <c r="F121" s="24">
        <v>50</v>
      </c>
      <c r="G121" s="25">
        <v>700</v>
      </c>
      <c r="H121" s="18" t="s">
        <v>147</v>
      </c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6"/>
      <c r="U121" s="26">
        <v>8</v>
      </c>
      <c r="V121" s="18"/>
    </row>
    <row r="122" spans="1:22" x14ac:dyDescent="0.2">
      <c r="A122" s="21">
        <v>43110</v>
      </c>
      <c r="B122" s="28" t="s">
        <v>197</v>
      </c>
      <c r="C122" s="28" t="s">
        <v>22</v>
      </c>
      <c r="D122" s="23" t="s">
        <v>210</v>
      </c>
      <c r="E122" s="23" t="s">
        <v>211</v>
      </c>
      <c r="F122" s="24">
        <v>50</v>
      </c>
      <c r="G122" s="25">
        <v>700</v>
      </c>
      <c r="H122" s="18" t="s">
        <v>128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6"/>
      <c r="U122" s="26">
        <v>3</v>
      </c>
      <c r="V122" s="18"/>
    </row>
    <row r="123" spans="1:22" x14ac:dyDescent="0.2">
      <c r="A123" s="21">
        <v>43110</v>
      </c>
      <c r="B123" s="28" t="s">
        <v>197</v>
      </c>
      <c r="C123" s="28" t="s">
        <v>22</v>
      </c>
      <c r="D123" s="23" t="s">
        <v>210</v>
      </c>
      <c r="E123" s="23" t="s">
        <v>211</v>
      </c>
      <c r="F123" s="24">
        <v>50</v>
      </c>
      <c r="G123" s="25">
        <v>700</v>
      </c>
      <c r="H123" s="18" t="s">
        <v>140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6"/>
      <c r="U123" s="26">
        <v>1</v>
      </c>
      <c r="V123" s="18"/>
    </row>
    <row r="124" spans="1:22" x14ac:dyDescent="0.2">
      <c r="A124" s="21">
        <v>43110</v>
      </c>
      <c r="B124" s="28" t="s">
        <v>197</v>
      </c>
      <c r="C124" s="28" t="s">
        <v>22</v>
      </c>
      <c r="D124" s="23" t="s">
        <v>210</v>
      </c>
      <c r="E124" s="23" t="s">
        <v>211</v>
      </c>
      <c r="F124" s="24">
        <v>50</v>
      </c>
      <c r="G124" s="25">
        <v>700</v>
      </c>
      <c r="H124" s="18" t="s">
        <v>130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6"/>
      <c r="U124" s="26">
        <v>1</v>
      </c>
      <c r="V124" s="18"/>
    </row>
    <row r="125" spans="1:22" x14ac:dyDescent="0.2">
      <c r="A125" s="21">
        <v>43110</v>
      </c>
      <c r="B125" s="28" t="s">
        <v>197</v>
      </c>
      <c r="C125" s="28" t="s">
        <v>22</v>
      </c>
      <c r="D125" s="23" t="s">
        <v>210</v>
      </c>
      <c r="E125" s="23" t="s">
        <v>211</v>
      </c>
      <c r="F125" s="24">
        <v>50</v>
      </c>
      <c r="G125" s="25">
        <v>700</v>
      </c>
      <c r="H125" s="18" t="s">
        <v>146</v>
      </c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6"/>
      <c r="U125" s="26">
        <v>2</v>
      </c>
      <c r="V125" s="18"/>
    </row>
    <row r="126" spans="1:22" x14ac:dyDescent="0.2">
      <c r="A126" s="21">
        <v>43110</v>
      </c>
      <c r="B126" s="28" t="s">
        <v>197</v>
      </c>
      <c r="C126" s="28" t="s">
        <v>22</v>
      </c>
      <c r="D126" s="23" t="s">
        <v>210</v>
      </c>
      <c r="E126" s="23" t="s">
        <v>211</v>
      </c>
      <c r="F126" s="24">
        <v>50</v>
      </c>
      <c r="G126" s="25">
        <v>700</v>
      </c>
      <c r="H126" s="18" t="s">
        <v>145</v>
      </c>
      <c r="I126" s="28"/>
      <c r="J126" s="28"/>
      <c r="K126" s="28"/>
      <c r="L126" s="28"/>
      <c r="M126" s="28"/>
      <c r="N126" s="28"/>
      <c r="O126" s="28"/>
      <c r="P126" s="28"/>
      <c r="Q126" s="28">
        <v>1</v>
      </c>
      <c r="R126" s="28"/>
      <c r="S126" s="28"/>
      <c r="T126" s="26"/>
      <c r="U126" s="26">
        <v>2</v>
      </c>
      <c r="V126" s="18"/>
    </row>
    <row r="127" spans="1:22" x14ac:dyDescent="0.2">
      <c r="A127" s="21">
        <v>43110</v>
      </c>
      <c r="B127" s="28" t="s">
        <v>197</v>
      </c>
      <c r="C127" s="28" t="s">
        <v>22</v>
      </c>
      <c r="D127" s="23" t="s">
        <v>210</v>
      </c>
      <c r="E127" s="23" t="s">
        <v>211</v>
      </c>
      <c r="F127" s="24">
        <v>50</v>
      </c>
      <c r="G127" s="25">
        <v>700</v>
      </c>
      <c r="H127" s="18" t="s">
        <v>209</v>
      </c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6"/>
      <c r="U127" s="26">
        <v>1</v>
      </c>
      <c r="V127" s="18" t="s">
        <v>212</v>
      </c>
    </row>
    <row r="128" spans="1:22" x14ac:dyDescent="0.2">
      <c r="A128" s="21">
        <v>43110</v>
      </c>
      <c r="B128" s="28" t="s">
        <v>197</v>
      </c>
      <c r="C128" s="28" t="s">
        <v>23</v>
      </c>
      <c r="D128" s="23" t="s">
        <v>213</v>
      </c>
      <c r="E128" s="23" t="s">
        <v>214</v>
      </c>
      <c r="F128" s="24">
        <v>52</v>
      </c>
      <c r="G128" s="25">
        <v>700</v>
      </c>
      <c r="H128" s="30" t="s">
        <v>147</v>
      </c>
      <c r="I128" s="28"/>
      <c r="J128" s="28"/>
      <c r="K128" s="28"/>
      <c r="L128" s="28"/>
      <c r="M128" s="28"/>
      <c r="N128" s="28">
        <v>1</v>
      </c>
      <c r="O128" s="28"/>
      <c r="P128" s="28"/>
      <c r="Q128" s="28"/>
      <c r="R128" s="28"/>
      <c r="S128" s="28"/>
      <c r="T128" s="26">
        <v>1</v>
      </c>
      <c r="U128" s="26">
        <v>5</v>
      </c>
      <c r="V128" s="18"/>
    </row>
    <row r="129" spans="1:22" x14ac:dyDescent="0.2">
      <c r="A129" s="21">
        <v>43110</v>
      </c>
      <c r="B129" s="28" t="s">
        <v>197</v>
      </c>
      <c r="C129" s="28" t="s">
        <v>23</v>
      </c>
      <c r="D129" s="23" t="s">
        <v>213</v>
      </c>
      <c r="E129" s="23" t="s">
        <v>214</v>
      </c>
      <c r="F129" s="24">
        <v>52</v>
      </c>
      <c r="G129" s="25">
        <v>700</v>
      </c>
      <c r="H129" s="18" t="s">
        <v>126</v>
      </c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6"/>
      <c r="U129" s="26">
        <v>42</v>
      </c>
      <c r="V129" s="18"/>
    </row>
    <row r="130" spans="1:22" x14ac:dyDescent="0.2">
      <c r="A130" s="21">
        <v>43110</v>
      </c>
      <c r="B130" s="28" t="s">
        <v>197</v>
      </c>
      <c r="C130" s="28" t="s">
        <v>23</v>
      </c>
      <c r="D130" s="23" t="s">
        <v>213</v>
      </c>
      <c r="E130" s="23" t="s">
        <v>214</v>
      </c>
      <c r="F130" s="24">
        <v>52</v>
      </c>
      <c r="G130" s="25">
        <v>700</v>
      </c>
      <c r="H130" s="18" t="s">
        <v>145</v>
      </c>
      <c r="I130" s="28"/>
      <c r="J130" s="28"/>
      <c r="K130" s="28"/>
      <c r="L130" s="28"/>
      <c r="M130" s="28"/>
      <c r="N130" s="28"/>
      <c r="O130" s="28"/>
      <c r="P130" s="28"/>
      <c r="Q130" s="28">
        <v>1</v>
      </c>
      <c r="R130" s="28"/>
      <c r="S130" s="28"/>
      <c r="T130" s="26"/>
      <c r="U130" s="26">
        <v>2</v>
      </c>
      <c r="V130" s="18" t="s">
        <v>212</v>
      </c>
    </row>
    <row r="131" spans="1:22" x14ac:dyDescent="0.2">
      <c r="A131" s="21">
        <v>43110</v>
      </c>
      <c r="B131" s="28" t="s">
        <v>197</v>
      </c>
      <c r="C131" s="28" t="s">
        <v>23</v>
      </c>
      <c r="D131" s="23" t="s">
        <v>213</v>
      </c>
      <c r="E131" s="23" t="s">
        <v>214</v>
      </c>
      <c r="F131" s="24">
        <v>52</v>
      </c>
      <c r="G131" s="25">
        <v>700</v>
      </c>
      <c r="H131" s="18" t="s">
        <v>131</v>
      </c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6"/>
      <c r="U131" s="26">
        <v>6</v>
      </c>
      <c r="V131" s="18"/>
    </row>
    <row r="132" spans="1:22" x14ac:dyDescent="0.2">
      <c r="A132" s="21">
        <v>43110</v>
      </c>
      <c r="B132" s="28" t="s">
        <v>197</v>
      </c>
      <c r="C132" s="28" t="s">
        <v>23</v>
      </c>
      <c r="D132" s="23" t="s">
        <v>213</v>
      </c>
      <c r="E132" s="23" t="s">
        <v>214</v>
      </c>
      <c r="F132" s="24">
        <v>52</v>
      </c>
      <c r="G132" s="25">
        <v>700</v>
      </c>
      <c r="H132" s="18" t="s">
        <v>209</v>
      </c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6"/>
      <c r="U132" s="26">
        <v>1</v>
      </c>
      <c r="V132" s="18"/>
    </row>
    <row r="133" spans="1:22" x14ac:dyDescent="0.2">
      <c r="A133" s="21">
        <v>43110</v>
      </c>
      <c r="B133" s="28" t="s">
        <v>197</v>
      </c>
      <c r="C133" s="28" t="s">
        <v>23</v>
      </c>
      <c r="D133" s="23" t="s">
        <v>213</v>
      </c>
      <c r="E133" s="23" t="s">
        <v>214</v>
      </c>
      <c r="F133" s="24">
        <v>52</v>
      </c>
      <c r="G133" s="25">
        <v>700</v>
      </c>
      <c r="H133" s="18" t="s">
        <v>151</v>
      </c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6"/>
      <c r="U133" s="26">
        <v>2</v>
      </c>
      <c r="V133" s="18"/>
    </row>
    <row r="134" spans="1:22" x14ac:dyDescent="0.2">
      <c r="A134" s="21">
        <v>43110</v>
      </c>
      <c r="B134" s="28" t="s">
        <v>197</v>
      </c>
      <c r="C134" s="28" t="s">
        <v>23</v>
      </c>
      <c r="D134" s="23" t="s">
        <v>213</v>
      </c>
      <c r="E134" s="23" t="s">
        <v>214</v>
      </c>
      <c r="F134" s="24">
        <v>52</v>
      </c>
      <c r="G134" s="25">
        <v>700</v>
      </c>
      <c r="H134" s="18" t="s">
        <v>146</v>
      </c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6"/>
      <c r="U134" s="26">
        <v>2</v>
      </c>
      <c r="V134" s="18"/>
    </row>
    <row r="135" spans="1:22" x14ac:dyDescent="0.2">
      <c r="A135" s="21">
        <v>43110</v>
      </c>
      <c r="B135" s="28" t="s">
        <v>197</v>
      </c>
      <c r="C135" s="28" t="s">
        <v>23</v>
      </c>
      <c r="D135" s="23" t="s">
        <v>213</v>
      </c>
      <c r="E135" s="23" t="s">
        <v>214</v>
      </c>
      <c r="F135" s="24">
        <v>52</v>
      </c>
      <c r="G135" s="25">
        <v>700</v>
      </c>
      <c r="H135" s="18" t="s">
        <v>128</v>
      </c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6"/>
      <c r="U135" s="26">
        <v>1</v>
      </c>
      <c r="V135" s="18"/>
    </row>
    <row r="136" spans="1:22" x14ac:dyDescent="0.2">
      <c r="A136" s="21">
        <v>43110</v>
      </c>
      <c r="B136" s="28" t="s">
        <v>197</v>
      </c>
      <c r="C136" s="28" t="s">
        <v>23</v>
      </c>
      <c r="D136" s="23" t="s">
        <v>213</v>
      </c>
      <c r="E136" s="23" t="s">
        <v>214</v>
      </c>
      <c r="F136" s="24">
        <v>52</v>
      </c>
      <c r="G136" s="25">
        <v>700</v>
      </c>
      <c r="H136" s="18" t="s">
        <v>135</v>
      </c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6"/>
      <c r="U136" s="26">
        <v>1</v>
      </c>
      <c r="V136" s="18"/>
    </row>
    <row r="137" spans="1:22" x14ac:dyDescent="0.2">
      <c r="A137" s="21">
        <v>43110</v>
      </c>
      <c r="B137" s="28" t="s">
        <v>197</v>
      </c>
      <c r="C137" s="28" t="s">
        <v>24</v>
      </c>
      <c r="D137" s="23" t="s">
        <v>215</v>
      </c>
      <c r="E137" s="23" t="s">
        <v>216</v>
      </c>
      <c r="F137" s="24">
        <v>53</v>
      </c>
      <c r="G137" s="25">
        <v>800</v>
      </c>
      <c r="H137" s="30" t="s">
        <v>126</v>
      </c>
      <c r="I137" s="28"/>
      <c r="J137" s="28"/>
      <c r="K137" s="28"/>
      <c r="L137" s="28"/>
      <c r="M137" s="28"/>
      <c r="N137" s="28">
        <v>2</v>
      </c>
      <c r="O137" s="28"/>
      <c r="P137" s="28"/>
      <c r="Q137" s="28"/>
      <c r="R137" s="28"/>
      <c r="S137" s="28"/>
      <c r="T137" s="26">
        <v>2</v>
      </c>
      <c r="U137" s="26">
        <v>49</v>
      </c>
      <c r="V137" s="18"/>
    </row>
    <row r="138" spans="1:22" x14ac:dyDescent="0.2">
      <c r="A138" s="21">
        <v>43110</v>
      </c>
      <c r="B138" s="28" t="s">
        <v>197</v>
      </c>
      <c r="C138" s="28" t="s">
        <v>24</v>
      </c>
      <c r="D138" s="23" t="s">
        <v>215</v>
      </c>
      <c r="E138" s="23" t="s">
        <v>216</v>
      </c>
      <c r="F138" s="24">
        <v>53</v>
      </c>
      <c r="G138" s="25">
        <v>800</v>
      </c>
      <c r="H138" s="18" t="s">
        <v>192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6"/>
      <c r="U138" s="26">
        <v>1</v>
      </c>
      <c r="V138" s="18"/>
    </row>
    <row r="139" spans="1:22" x14ac:dyDescent="0.2">
      <c r="A139" s="21">
        <v>43110</v>
      </c>
      <c r="B139" s="28" t="s">
        <v>197</v>
      </c>
      <c r="C139" s="28" t="s">
        <v>24</v>
      </c>
      <c r="D139" s="23" t="s">
        <v>215</v>
      </c>
      <c r="E139" s="23" t="s">
        <v>216</v>
      </c>
      <c r="F139" s="24">
        <v>53</v>
      </c>
      <c r="G139" s="25">
        <v>800</v>
      </c>
      <c r="H139" s="18" t="s">
        <v>131</v>
      </c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6"/>
      <c r="U139" s="26">
        <v>29</v>
      </c>
      <c r="V139" s="18"/>
    </row>
    <row r="140" spans="1:22" x14ac:dyDescent="0.2">
      <c r="A140" s="21">
        <v>43110</v>
      </c>
      <c r="B140" s="28" t="s">
        <v>197</v>
      </c>
      <c r="C140" s="28" t="s">
        <v>24</v>
      </c>
      <c r="D140" s="23" t="s">
        <v>215</v>
      </c>
      <c r="E140" s="23" t="s">
        <v>216</v>
      </c>
      <c r="F140" s="24">
        <v>53</v>
      </c>
      <c r="G140" s="25">
        <v>800</v>
      </c>
      <c r="H140" s="18" t="s">
        <v>147</v>
      </c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6"/>
      <c r="U140" s="26">
        <v>5</v>
      </c>
      <c r="V140" s="18"/>
    </row>
    <row r="141" spans="1:22" x14ac:dyDescent="0.2">
      <c r="A141" s="21">
        <v>43110</v>
      </c>
      <c r="B141" s="28" t="s">
        <v>197</v>
      </c>
      <c r="C141" s="28" t="s">
        <v>24</v>
      </c>
      <c r="D141" s="23" t="s">
        <v>215</v>
      </c>
      <c r="E141" s="23" t="s">
        <v>216</v>
      </c>
      <c r="F141" s="24">
        <v>53</v>
      </c>
      <c r="G141" s="25">
        <v>800</v>
      </c>
      <c r="H141" s="18" t="s">
        <v>183</v>
      </c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6"/>
      <c r="U141" s="26">
        <v>1</v>
      </c>
      <c r="V141" s="18"/>
    </row>
    <row r="142" spans="1:22" x14ac:dyDescent="0.2">
      <c r="A142" s="21">
        <v>43110</v>
      </c>
      <c r="B142" s="28" t="s">
        <v>197</v>
      </c>
      <c r="C142" s="28" t="s">
        <v>24</v>
      </c>
      <c r="D142" s="23" t="s">
        <v>215</v>
      </c>
      <c r="E142" s="23" t="s">
        <v>216</v>
      </c>
      <c r="F142" s="24">
        <v>53</v>
      </c>
      <c r="G142" s="25">
        <v>800</v>
      </c>
      <c r="H142" s="18" t="s">
        <v>146</v>
      </c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6"/>
      <c r="U142" s="26">
        <v>4</v>
      </c>
      <c r="V142" s="18"/>
    </row>
    <row r="143" spans="1:22" x14ac:dyDescent="0.2">
      <c r="A143" s="21">
        <v>43110</v>
      </c>
      <c r="B143" s="28" t="s">
        <v>197</v>
      </c>
      <c r="C143" s="28" t="s">
        <v>24</v>
      </c>
      <c r="D143" s="23" t="s">
        <v>215</v>
      </c>
      <c r="E143" s="23" t="s">
        <v>216</v>
      </c>
      <c r="F143" s="24">
        <v>53</v>
      </c>
      <c r="G143" s="25">
        <v>800</v>
      </c>
      <c r="H143" s="18" t="s">
        <v>145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6"/>
      <c r="U143" s="26">
        <v>1</v>
      </c>
      <c r="V143" s="18"/>
    </row>
    <row r="144" spans="1:22" x14ac:dyDescent="0.2">
      <c r="A144" s="21">
        <v>43110</v>
      </c>
      <c r="B144" s="28" t="s">
        <v>197</v>
      </c>
      <c r="C144" s="28" t="s">
        <v>24</v>
      </c>
      <c r="D144" s="23" t="s">
        <v>215</v>
      </c>
      <c r="E144" s="23" t="s">
        <v>216</v>
      </c>
      <c r="F144" s="24">
        <v>53</v>
      </c>
      <c r="G144" s="25">
        <v>800</v>
      </c>
      <c r="H144" s="18" t="s">
        <v>208</v>
      </c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6"/>
      <c r="U144" s="26">
        <v>1</v>
      </c>
      <c r="V144" s="18"/>
    </row>
    <row r="145" spans="1:22" x14ac:dyDescent="0.2">
      <c r="A145" s="21">
        <v>43110</v>
      </c>
      <c r="B145" s="28" t="s">
        <v>197</v>
      </c>
      <c r="C145" s="28" t="s">
        <v>24</v>
      </c>
      <c r="D145" s="23" t="s">
        <v>215</v>
      </c>
      <c r="E145" s="23" t="s">
        <v>216</v>
      </c>
      <c r="F145" s="24">
        <v>53</v>
      </c>
      <c r="G145" s="25">
        <v>800</v>
      </c>
      <c r="H145" s="18" t="s">
        <v>140</v>
      </c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6"/>
      <c r="U145" s="26">
        <v>3</v>
      </c>
      <c r="V145" s="18"/>
    </row>
    <row r="146" spans="1:22" x14ac:dyDescent="0.2">
      <c r="A146" s="21">
        <v>43110</v>
      </c>
      <c r="B146" s="28" t="s">
        <v>197</v>
      </c>
      <c r="C146" s="28" t="s">
        <v>24</v>
      </c>
      <c r="D146" s="23" t="s">
        <v>215</v>
      </c>
      <c r="E146" s="23" t="s">
        <v>216</v>
      </c>
      <c r="F146" s="24">
        <v>53</v>
      </c>
      <c r="G146" s="25">
        <v>800</v>
      </c>
      <c r="H146" s="18" t="s">
        <v>165</v>
      </c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6"/>
      <c r="U146" s="26">
        <v>1</v>
      </c>
      <c r="V146" s="18"/>
    </row>
    <row r="147" spans="1:22" x14ac:dyDescent="0.2">
      <c r="A147" s="21">
        <v>43110</v>
      </c>
      <c r="B147" s="28" t="s">
        <v>197</v>
      </c>
      <c r="C147" s="28" t="s">
        <v>24</v>
      </c>
      <c r="D147" s="23" t="s">
        <v>215</v>
      </c>
      <c r="E147" s="23" t="s">
        <v>216</v>
      </c>
      <c r="F147" s="24">
        <v>53</v>
      </c>
      <c r="G147" s="25">
        <v>800</v>
      </c>
      <c r="H147" s="18" t="s">
        <v>128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6"/>
      <c r="U147" s="26">
        <v>1</v>
      </c>
      <c r="V147" s="18"/>
    </row>
    <row r="148" spans="1:22" x14ac:dyDescent="0.2">
      <c r="A148" s="31">
        <v>43209</v>
      </c>
      <c r="B148" s="18" t="s">
        <v>122</v>
      </c>
      <c r="C148" s="18" t="s">
        <v>9</v>
      </c>
      <c r="D148" s="32">
        <v>0.46180555555555558</v>
      </c>
      <c r="E148" s="32">
        <v>0.47569444444444442</v>
      </c>
      <c r="F148" s="18">
        <v>50</v>
      </c>
      <c r="G148" s="19">
        <v>750</v>
      </c>
      <c r="H148" s="18" t="s">
        <v>126</v>
      </c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>
        <v>1</v>
      </c>
      <c r="T148" s="18">
        <v>1</v>
      </c>
      <c r="U148" s="26">
        <v>52</v>
      </c>
      <c r="V148" s="18" t="s">
        <v>217</v>
      </c>
    </row>
    <row r="149" spans="1:22" x14ac:dyDescent="0.2">
      <c r="A149" s="31">
        <v>43209</v>
      </c>
      <c r="B149" s="18" t="s">
        <v>122</v>
      </c>
      <c r="C149" s="18" t="s">
        <v>9</v>
      </c>
      <c r="D149" s="32">
        <v>0.46180555555555558</v>
      </c>
      <c r="E149" s="32">
        <v>0.47569444444444442</v>
      </c>
      <c r="F149" s="18">
        <v>50</v>
      </c>
      <c r="G149" s="19">
        <v>750</v>
      </c>
      <c r="H149" s="18" t="s">
        <v>135</v>
      </c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26">
        <v>1</v>
      </c>
      <c r="V149" s="18"/>
    </row>
    <row r="150" spans="1:22" x14ac:dyDescent="0.2">
      <c r="A150" s="31">
        <v>43209</v>
      </c>
      <c r="B150" s="18" t="s">
        <v>122</v>
      </c>
      <c r="C150" s="18" t="s">
        <v>9</v>
      </c>
      <c r="D150" s="32">
        <v>0.46180555555555558</v>
      </c>
      <c r="E150" s="32">
        <v>0.47569444444444442</v>
      </c>
      <c r="F150" s="18">
        <v>50</v>
      </c>
      <c r="G150" s="19">
        <v>750</v>
      </c>
      <c r="H150" s="18" t="s">
        <v>169</v>
      </c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26">
        <v>1</v>
      </c>
      <c r="V150" s="18"/>
    </row>
    <row r="151" spans="1:22" x14ac:dyDescent="0.2">
      <c r="A151" s="31">
        <v>43209</v>
      </c>
      <c r="B151" s="18" t="s">
        <v>122</v>
      </c>
      <c r="C151" s="18" t="s">
        <v>9</v>
      </c>
      <c r="D151" s="32">
        <v>0.46180555555555558</v>
      </c>
      <c r="E151" s="32">
        <v>0.47569444444444442</v>
      </c>
      <c r="F151" s="18">
        <v>50</v>
      </c>
      <c r="G151" s="19">
        <v>750</v>
      </c>
      <c r="H151" s="18" t="s">
        <v>131</v>
      </c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26">
        <v>17</v>
      </c>
      <c r="V151" s="18"/>
    </row>
    <row r="152" spans="1:22" x14ac:dyDescent="0.2">
      <c r="A152" s="31">
        <v>43209</v>
      </c>
      <c r="B152" s="18" t="s">
        <v>122</v>
      </c>
      <c r="C152" s="18" t="s">
        <v>9</v>
      </c>
      <c r="D152" s="32">
        <v>0.46180555555555558</v>
      </c>
      <c r="E152" s="32">
        <v>0.47569444444444442</v>
      </c>
      <c r="F152" s="18">
        <v>50</v>
      </c>
      <c r="G152" s="19">
        <v>750</v>
      </c>
      <c r="H152" s="18" t="s">
        <v>218</v>
      </c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26">
        <v>2</v>
      </c>
      <c r="V152" s="18"/>
    </row>
    <row r="153" spans="1:22" x14ac:dyDescent="0.2">
      <c r="A153" s="31">
        <v>43209</v>
      </c>
      <c r="B153" s="18" t="s">
        <v>122</v>
      </c>
      <c r="C153" s="18" t="s">
        <v>9</v>
      </c>
      <c r="D153" s="32">
        <v>0.46180555555555558</v>
      </c>
      <c r="E153" s="32">
        <v>0.47569444444444442</v>
      </c>
      <c r="F153" s="18">
        <v>50</v>
      </c>
      <c r="G153" s="19">
        <v>750</v>
      </c>
      <c r="H153" s="18" t="s">
        <v>176</v>
      </c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26">
        <v>11</v>
      </c>
      <c r="V153" s="18"/>
    </row>
    <row r="154" spans="1:22" x14ac:dyDescent="0.2">
      <c r="A154" s="31">
        <v>43209</v>
      </c>
      <c r="B154" s="18" t="s">
        <v>122</v>
      </c>
      <c r="C154" s="18" t="s">
        <v>9</v>
      </c>
      <c r="D154" s="32">
        <v>0.46180555555555558</v>
      </c>
      <c r="E154" s="32">
        <v>0.47569444444444442</v>
      </c>
      <c r="F154" s="18">
        <v>50</v>
      </c>
      <c r="G154" s="19">
        <v>750</v>
      </c>
      <c r="H154" s="18" t="s">
        <v>219</v>
      </c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26">
        <v>2</v>
      </c>
      <c r="V154" s="18"/>
    </row>
    <row r="155" spans="1:22" x14ac:dyDescent="0.2">
      <c r="A155" s="31">
        <v>43209</v>
      </c>
      <c r="B155" s="18" t="s">
        <v>142</v>
      </c>
      <c r="C155" s="18" t="s">
        <v>9</v>
      </c>
      <c r="D155" s="32">
        <v>0.46111111111111108</v>
      </c>
      <c r="E155" s="32">
        <v>0.47569444444444442</v>
      </c>
      <c r="F155" s="18">
        <v>50</v>
      </c>
      <c r="G155" s="19">
        <v>750</v>
      </c>
      <c r="H155" s="18" t="s">
        <v>131</v>
      </c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26">
        <v>30</v>
      </c>
      <c r="V155" s="18"/>
    </row>
    <row r="156" spans="1:22" x14ac:dyDescent="0.2">
      <c r="A156" s="31">
        <v>43209</v>
      </c>
      <c r="B156" s="18" t="s">
        <v>142</v>
      </c>
      <c r="C156" s="18" t="s">
        <v>9</v>
      </c>
      <c r="D156" s="32">
        <v>0.46111111111111108</v>
      </c>
      <c r="E156" s="32">
        <v>0.47569444444444442</v>
      </c>
      <c r="F156" s="18">
        <v>50</v>
      </c>
      <c r="G156" s="19">
        <v>750</v>
      </c>
      <c r="H156" s="18" t="s">
        <v>126</v>
      </c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>
        <v>1</v>
      </c>
      <c r="T156" s="18">
        <v>1</v>
      </c>
      <c r="U156" s="26">
        <v>45</v>
      </c>
      <c r="V156" s="18"/>
    </row>
    <row r="157" spans="1:22" x14ac:dyDescent="0.2">
      <c r="A157" s="31">
        <v>43209</v>
      </c>
      <c r="B157" s="18" t="s">
        <v>142</v>
      </c>
      <c r="C157" s="18" t="s">
        <v>9</v>
      </c>
      <c r="D157" s="32">
        <v>0.46111111111111108</v>
      </c>
      <c r="E157" s="32">
        <v>0.47569444444444442</v>
      </c>
      <c r="F157" s="18">
        <v>50</v>
      </c>
      <c r="G157" s="19">
        <v>750</v>
      </c>
      <c r="H157" s="18" t="s">
        <v>140</v>
      </c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26">
        <v>3</v>
      </c>
      <c r="V157" s="18"/>
    </row>
    <row r="158" spans="1:22" x14ac:dyDescent="0.2">
      <c r="A158" s="31">
        <v>43209</v>
      </c>
      <c r="B158" s="18" t="s">
        <v>142</v>
      </c>
      <c r="C158" s="18" t="s">
        <v>9</v>
      </c>
      <c r="D158" s="32">
        <v>0.46111111111111108</v>
      </c>
      <c r="E158" s="32">
        <v>0.47569444444444442</v>
      </c>
      <c r="F158" s="18">
        <v>50</v>
      </c>
      <c r="G158" s="19">
        <v>750</v>
      </c>
      <c r="H158" s="18" t="s">
        <v>147</v>
      </c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26">
        <v>3</v>
      </c>
      <c r="V158" s="18"/>
    </row>
    <row r="159" spans="1:22" x14ac:dyDescent="0.2">
      <c r="A159" s="31">
        <v>43209</v>
      </c>
      <c r="B159" s="18" t="s">
        <v>142</v>
      </c>
      <c r="C159" s="18" t="s">
        <v>9</v>
      </c>
      <c r="D159" s="32">
        <v>0.46111111111111108</v>
      </c>
      <c r="E159" s="32">
        <v>0.47569444444444442</v>
      </c>
      <c r="F159" s="18">
        <v>50</v>
      </c>
      <c r="G159" s="19">
        <v>750</v>
      </c>
      <c r="H159" s="18" t="s">
        <v>165</v>
      </c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26">
        <v>2</v>
      </c>
      <c r="V159" s="18"/>
    </row>
    <row r="160" spans="1:22" x14ac:dyDescent="0.2">
      <c r="A160" s="31">
        <v>43209</v>
      </c>
      <c r="B160" s="18" t="s">
        <v>142</v>
      </c>
      <c r="C160" s="18" t="s">
        <v>9</v>
      </c>
      <c r="D160" s="32">
        <v>0.46111111111111108</v>
      </c>
      <c r="E160" s="32">
        <v>0.47569444444444442</v>
      </c>
      <c r="F160" s="18">
        <v>50</v>
      </c>
      <c r="G160" s="19">
        <v>750</v>
      </c>
      <c r="H160" s="18" t="s">
        <v>146</v>
      </c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26">
        <v>5</v>
      </c>
      <c r="V160" s="18"/>
    </row>
    <row r="161" spans="1:22" x14ac:dyDescent="0.2">
      <c r="A161" s="31">
        <v>43209</v>
      </c>
      <c r="B161" s="18" t="s">
        <v>142</v>
      </c>
      <c r="C161" s="18" t="s">
        <v>9</v>
      </c>
      <c r="D161" s="32">
        <v>0.46111111111111108</v>
      </c>
      <c r="E161" s="32">
        <v>0.47569444444444442</v>
      </c>
      <c r="F161" s="18">
        <v>50</v>
      </c>
      <c r="G161" s="19">
        <v>750</v>
      </c>
      <c r="H161" s="18" t="s">
        <v>159</v>
      </c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26">
        <v>1</v>
      </c>
      <c r="V161" s="18"/>
    </row>
    <row r="162" spans="1:22" x14ac:dyDescent="0.2">
      <c r="A162" s="31">
        <v>43209</v>
      </c>
      <c r="B162" s="18" t="s">
        <v>220</v>
      </c>
      <c r="C162" s="18" t="s">
        <v>7</v>
      </c>
      <c r="D162" s="32">
        <v>0.53055555555555556</v>
      </c>
      <c r="E162" s="32">
        <v>0.5444444444444444</v>
      </c>
      <c r="F162" s="18">
        <v>50</v>
      </c>
      <c r="G162" s="19">
        <v>750</v>
      </c>
      <c r="H162" s="18" t="s">
        <v>126</v>
      </c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26">
        <v>24</v>
      </c>
      <c r="V162" s="18" t="s">
        <v>221</v>
      </c>
    </row>
    <row r="163" spans="1:22" x14ac:dyDescent="0.2">
      <c r="A163" s="31">
        <v>43209</v>
      </c>
      <c r="B163" s="18" t="s">
        <v>220</v>
      </c>
      <c r="C163" s="18" t="s">
        <v>7</v>
      </c>
      <c r="D163" s="32">
        <v>0.53055555555555556</v>
      </c>
      <c r="E163" s="32">
        <v>0.5444444444444444</v>
      </c>
      <c r="F163" s="18">
        <v>50</v>
      </c>
      <c r="G163" s="19">
        <v>750</v>
      </c>
      <c r="H163" s="18" t="s">
        <v>146</v>
      </c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26">
        <v>8</v>
      </c>
      <c r="V163" s="18"/>
    </row>
    <row r="164" spans="1:22" x14ac:dyDescent="0.2">
      <c r="A164" s="31">
        <v>43209</v>
      </c>
      <c r="B164" s="18" t="s">
        <v>220</v>
      </c>
      <c r="C164" s="18" t="s">
        <v>7</v>
      </c>
      <c r="D164" s="32">
        <v>0.53055555555555556</v>
      </c>
      <c r="E164" s="32">
        <v>0.5444444444444444</v>
      </c>
      <c r="F164" s="18">
        <v>50</v>
      </c>
      <c r="G164" s="19">
        <v>750</v>
      </c>
      <c r="H164" s="18" t="s">
        <v>147</v>
      </c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26">
        <v>6</v>
      </c>
      <c r="V164" s="18"/>
    </row>
    <row r="165" spans="1:22" x14ac:dyDescent="0.2">
      <c r="A165" s="31">
        <v>43209</v>
      </c>
      <c r="B165" s="18" t="s">
        <v>220</v>
      </c>
      <c r="C165" s="18" t="s">
        <v>7</v>
      </c>
      <c r="D165" s="32">
        <v>0.53055555555555556</v>
      </c>
      <c r="E165" s="32">
        <v>0.5444444444444444</v>
      </c>
      <c r="F165" s="18">
        <v>50</v>
      </c>
      <c r="G165" s="19">
        <v>750</v>
      </c>
      <c r="H165" s="18" t="s">
        <v>218</v>
      </c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26">
        <v>2</v>
      </c>
      <c r="V165" s="18"/>
    </row>
    <row r="166" spans="1:22" x14ac:dyDescent="0.2">
      <c r="A166" s="31">
        <v>43209</v>
      </c>
      <c r="B166" s="18" t="s">
        <v>220</v>
      </c>
      <c r="C166" s="18" t="s">
        <v>7</v>
      </c>
      <c r="D166" s="32">
        <v>0.53055555555555556</v>
      </c>
      <c r="E166" s="32">
        <v>0.5444444444444444</v>
      </c>
      <c r="F166" s="18">
        <v>50</v>
      </c>
      <c r="G166" s="19">
        <v>750</v>
      </c>
      <c r="H166" s="18" t="s">
        <v>131</v>
      </c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26">
        <v>19</v>
      </c>
      <c r="V166" s="18"/>
    </row>
    <row r="167" spans="1:22" x14ac:dyDescent="0.2">
      <c r="A167" s="31">
        <v>43209</v>
      </c>
      <c r="B167" s="18" t="s">
        <v>222</v>
      </c>
      <c r="C167" s="18" t="s">
        <v>7</v>
      </c>
      <c r="D167" s="32">
        <v>0.53194444444444444</v>
      </c>
      <c r="E167" s="32">
        <v>0.54583333333333328</v>
      </c>
      <c r="F167" s="18">
        <v>50</v>
      </c>
      <c r="G167" s="19">
        <v>750</v>
      </c>
      <c r="H167" s="18" t="s">
        <v>131</v>
      </c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26">
        <v>36</v>
      </c>
      <c r="V167" s="18"/>
    </row>
    <row r="168" spans="1:22" x14ac:dyDescent="0.2">
      <c r="A168" s="31">
        <v>43209</v>
      </c>
      <c r="B168" s="18" t="s">
        <v>222</v>
      </c>
      <c r="C168" s="18" t="s">
        <v>7</v>
      </c>
      <c r="D168" s="32">
        <v>0.53194444444444444</v>
      </c>
      <c r="E168" s="32">
        <v>0.54583333333333328</v>
      </c>
      <c r="F168" s="18">
        <v>50</v>
      </c>
      <c r="G168" s="19">
        <v>750</v>
      </c>
      <c r="H168" s="18" t="s">
        <v>147</v>
      </c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26">
        <v>2</v>
      </c>
      <c r="V168" s="18"/>
    </row>
    <row r="169" spans="1:22" x14ac:dyDescent="0.2">
      <c r="A169" s="31">
        <v>43209</v>
      </c>
      <c r="B169" s="18" t="s">
        <v>222</v>
      </c>
      <c r="C169" s="18" t="s">
        <v>7</v>
      </c>
      <c r="D169" s="32">
        <v>0.53194444444444444</v>
      </c>
      <c r="E169" s="32">
        <v>0.54583333333333328</v>
      </c>
      <c r="F169" s="18">
        <v>50</v>
      </c>
      <c r="G169" s="19">
        <v>750</v>
      </c>
      <c r="H169" s="18" t="s">
        <v>183</v>
      </c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26">
        <v>2</v>
      </c>
      <c r="V169" s="18">
        <f>SUM(U149:U174)</f>
        <v>252</v>
      </c>
    </row>
    <row r="170" spans="1:22" x14ac:dyDescent="0.2">
      <c r="A170" s="31">
        <v>43209</v>
      </c>
      <c r="B170" s="18" t="s">
        <v>222</v>
      </c>
      <c r="C170" s="18" t="s">
        <v>7</v>
      </c>
      <c r="D170" s="32">
        <v>0.53194444444444444</v>
      </c>
      <c r="E170" s="32">
        <v>0.54583333333333328</v>
      </c>
      <c r="F170" s="18">
        <v>50</v>
      </c>
      <c r="G170" s="19">
        <v>750</v>
      </c>
      <c r="H170" s="18" t="s">
        <v>126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26">
        <v>19</v>
      </c>
      <c r="V170" s="18"/>
    </row>
    <row r="171" spans="1:22" x14ac:dyDescent="0.2">
      <c r="A171" s="31">
        <v>43209</v>
      </c>
      <c r="B171" s="18" t="s">
        <v>222</v>
      </c>
      <c r="C171" s="18" t="s">
        <v>7</v>
      </c>
      <c r="D171" s="32">
        <v>0.53194444444444444</v>
      </c>
      <c r="E171" s="32">
        <v>0.54583333333333328</v>
      </c>
      <c r="F171" s="18">
        <v>50</v>
      </c>
      <c r="G171" s="19">
        <v>750</v>
      </c>
      <c r="H171" s="18" t="s">
        <v>140</v>
      </c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26">
        <v>2</v>
      </c>
      <c r="V171" s="18"/>
    </row>
    <row r="172" spans="1:22" x14ac:dyDescent="0.2">
      <c r="A172" s="31">
        <v>43209</v>
      </c>
      <c r="B172" s="18" t="s">
        <v>222</v>
      </c>
      <c r="C172" s="18" t="s">
        <v>7</v>
      </c>
      <c r="D172" s="32">
        <v>0.53194444444444444</v>
      </c>
      <c r="E172" s="32">
        <v>0.54583333333333328</v>
      </c>
      <c r="F172" s="18">
        <v>50</v>
      </c>
      <c r="G172" s="19">
        <v>750</v>
      </c>
      <c r="H172" s="18" t="s">
        <v>169</v>
      </c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26">
        <v>3</v>
      </c>
      <c r="V172" s="18"/>
    </row>
    <row r="173" spans="1:22" x14ac:dyDescent="0.2">
      <c r="A173" s="31">
        <v>43209</v>
      </c>
      <c r="B173" s="18" t="s">
        <v>222</v>
      </c>
      <c r="C173" s="18" t="s">
        <v>7</v>
      </c>
      <c r="D173" s="32">
        <v>0.53194444444444444</v>
      </c>
      <c r="E173" s="32">
        <v>0.54583333333333328</v>
      </c>
      <c r="F173" s="18">
        <v>50</v>
      </c>
      <c r="G173" s="19">
        <v>750</v>
      </c>
      <c r="H173" s="18" t="s">
        <v>146</v>
      </c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26">
        <v>4</v>
      </c>
      <c r="V173" s="18"/>
    </row>
    <row r="174" spans="1:22" x14ac:dyDescent="0.2">
      <c r="A174" s="31">
        <v>43209</v>
      </c>
      <c r="B174" s="18" t="s">
        <v>222</v>
      </c>
      <c r="C174" s="18" t="s">
        <v>7</v>
      </c>
      <c r="D174" s="32">
        <v>0.53194444444444444</v>
      </c>
      <c r="E174" s="32">
        <v>0.54583333333333328</v>
      </c>
      <c r="F174" s="18">
        <v>50</v>
      </c>
      <c r="G174" s="19">
        <v>750</v>
      </c>
      <c r="H174" s="18" t="s">
        <v>218</v>
      </c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26">
        <v>2</v>
      </c>
      <c r="V174" s="18"/>
    </row>
    <row r="175" spans="1:22" x14ac:dyDescent="0.2">
      <c r="A175" s="31">
        <v>43231</v>
      </c>
      <c r="B175" s="18" t="s">
        <v>197</v>
      </c>
      <c r="C175" s="18" t="s">
        <v>21</v>
      </c>
      <c r="D175" s="32">
        <v>0.4770833333333333</v>
      </c>
      <c r="E175" s="32">
        <v>0.4909722222222222</v>
      </c>
      <c r="F175" s="18">
        <v>61</v>
      </c>
      <c r="G175" s="19">
        <v>800</v>
      </c>
      <c r="H175" s="18" t="s">
        <v>126</v>
      </c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26">
        <v>31</v>
      </c>
      <c r="V175" s="18"/>
    </row>
    <row r="176" spans="1:22" x14ac:dyDescent="0.2">
      <c r="A176" s="31">
        <v>43231</v>
      </c>
      <c r="B176" s="18" t="s">
        <v>197</v>
      </c>
      <c r="C176" s="18" t="s">
        <v>21</v>
      </c>
      <c r="D176" s="32">
        <v>0.4770833333333333</v>
      </c>
      <c r="E176" s="32">
        <v>0.4909722222222222</v>
      </c>
      <c r="F176" s="18">
        <v>61</v>
      </c>
      <c r="G176" s="19">
        <v>800</v>
      </c>
      <c r="H176" s="18" t="s">
        <v>209</v>
      </c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26">
        <v>1</v>
      </c>
      <c r="V176" s="18"/>
    </row>
    <row r="177" spans="1:22" x14ac:dyDescent="0.2">
      <c r="A177" s="31">
        <v>43231</v>
      </c>
      <c r="B177" s="18" t="s">
        <v>197</v>
      </c>
      <c r="C177" s="18" t="s">
        <v>21</v>
      </c>
      <c r="D177" s="32">
        <v>0.4770833333333333</v>
      </c>
      <c r="E177" s="32">
        <v>0.4909722222222222</v>
      </c>
      <c r="F177" s="18">
        <v>61</v>
      </c>
      <c r="G177" s="19">
        <v>800</v>
      </c>
      <c r="H177" s="18" t="s">
        <v>140</v>
      </c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26">
        <v>6</v>
      </c>
      <c r="V177" s="18"/>
    </row>
    <row r="178" spans="1:22" x14ac:dyDescent="0.2">
      <c r="A178" s="31">
        <v>43231</v>
      </c>
      <c r="B178" s="18" t="s">
        <v>197</v>
      </c>
      <c r="C178" s="18" t="s">
        <v>21</v>
      </c>
      <c r="D178" s="32">
        <v>0.4770833333333333</v>
      </c>
      <c r="E178" s="32">
        <v>0.4909722222222222</v>
      </c>
      <c r="F178" s="18">
        <v>61</v>
      </c>
      <c r="G178" s="19">
        <v>800</v>
      </c>
      <c r="H178" s="18" t="s">
        <v>147</v>
      </c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26">
        <v>9</v>
      </c>
      <c r="V178" s="18"/>
    </row>
    <row r="179" spans="1:22" x14ac:dyDescent="0.2">
      <c r="A179" s="31">
        <v>43231</v>
      </c>
      <c r="B179" s="18" t="s">
        <v>197</v>
      </c>
      <c r="C179" s="18" t="s">
        <v>21</v>
      </c>
      <c r="D179" s="32">
        <v>0.4770833333333333</v>
      </c>
      <c r="E179" s="32">
        <v>0.4909722222222222</v>
      </c>
      <c r="F179" s="18">
        <v>61</v>
      </c>
      <c r="G179" s="19">
        <v>800</v>
      </c>
      <c r="H179" s="18" t="s">
        <v>176</v>
      </c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26">
        <v>6</v>
      </c>
      <c r="V179" s="18"/>
    </row>
    <row r="180" spans="1:22" x14ac:dyDescent="0.2">
      <c r="A180" s="31">
        <v>43231</v>
      </c>
      <c r="B180" s="18" t="s">
        <v>197</v>
      </c>
      <c r="C180" s="18" t="s">
        <v>21</v>
      </c>
      <c r="D180" s="32">
        <v>0.4770833333333333</v>
      </c>
      <c r="E180" s="32">
        <v>0.4909722222222222</v>
      </c>
      <c r="F180" s="18">
        <v>61</v>
      </c>
      <c r="G180" s="19">
        <v>800</v>
      </c>
      <c r="H180" s="18" t="s">
        <v>131</v>
      </c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26">
        <v>11</v>
      </c>
      <c r="V180" s="18"/>
    </row>
    <row r="181" spans="1:22" x14ac:dyDescent="0.2">
      <c r="A181" s="31">
        <v>43231</v>
      </c>
      <c r="B181" s="18" t="s">
        <v>197</v>
      </c>
      <c r="C181" s="18" t="s">
        <v>21</v>
      </c>
      <c r="D181" s="32">
        <v>0.4770833333333333</v>
      </c>
      <c r="E181" s="32">
        <v>0.4909722222222222</v>
      </c>
      <c r="F181" s="18">
        <v>61</v>
      </c>
      <c r="G181" s="19">
        <v>800</v>
      </c>
      <c r="H181" s="18" t="s">
        <v>223</v>
      </c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26">
        <v>3</v>
      </c>
      <c r="V181" s="18"/>
    </row>
    <row r="182" spans="1:22" x14ac:dyDescent="0.2">
      <c r="A182" s="31">
        <v>43231</v>
      </c>
      <c r="B182" s="18" t="s">
        <v>197</v>
      </c>
      <c r="C182" s="18" t="s">
        <v>21</v>
      </c>
      <c r="D182" s="32">
        <v>0.4770833333333333</v>
      </c>
      <c r="E182" s="32">
        <v>0.4909722222222222</v>
      </c>
      <c r="F182" s="18">
        <v>61</v>
      </c>
      <c r="G182" s="19">
        <v>800</v>
      </c>
      <c r="H182" s="18" t="s">
        <v>150</v>
      </c>
      <c r="I182" s="18"/>
      <c r="J182" s="18"/>
      <c r="K182" s="18"/>
      <c r="L182" s="18"/>
      <c r="M182" s="18"/>
      <c r="N182" s="18"/>
      <c r="O182" s="18"/>
      <c r="P182" s="18"/>
      <c r="Q182" s="18">
        <v>1</v>
      </c>
      <c r="R182" s="18"/>
      <c r="S182" s="18"/>
      <c r="T182" s="18">
        <v>1</v>
      </c>
      <c r="U182" s="26">
        <v>2</v>
      </c>
      <c r="V182" s="18"/>
    </row>
    <row r="183" spans="1:22" x14ac:dyDescent="0.2">
      <c r="A183" s="31">
        <v>43231</v>
      </c>
      <c r="B183" s="18" t="s">
        <v>197</v>
      </c>
      <c r="C183" s="18" t="s">
        <v>21</v>
      </c>
      <c r="D183" s="32">
        <v>0.4770833333333333</v>
      </c>
      <c r="E183" s="32">
        <v>0.4909722222222222</v>
      </c>
      <c r="F183" s="18">
        <v>61</v>
      </c>
      <c r="G183" s="19">
        <v>800</v>
      </c>
      <c r="H183" s="18" t="s">
        <v>151</v>
      </c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26">
        <v>1</v>
      </c>
      <c r="V183" s="18"/>
    </row>
    <row r="184" spans="1:22" x14ac:dyDescent="0.2">
      <c r="A184" s="31">
        <v>43231</v>
      </c>
      <c r="B184" s="18" t="s">
        <v>197</v>
      </c>
      <c r="C184" s="18" t="s">
        <v>21</v>
      </c>
      <c r="D184" s="32">
        <v>0.4770833333333333</v>
      </c>
      <c r="E184" s="32">
        <v>0.4909722222222222</v>
      </c>
      <c r="F184" s="18">
        <v>61</v>
      </c>
      <c r="G184" s="19">
        <v>800</v>
      </c>
      <c r="H184" s="18" t="s">
        <v>218</v>
      </c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26">
        <v>2</v>
      </c>
      <c r="V184" s="18"/>
    </row>
    <row r="185" spans="1:22" x14ac:dyDescent="0.2">
      <c r="A185" s="31">
        <v>43231</v>
      </c>
      <c r="B185" s="18" t="s">
        <v>224</v>
      </c>
      <c r="C185" s="18" t="s">
        <v>25</v>
      </c>
      <c r="D185" s="32">
        <v>0.43888888888888888</v>
      </c>
      <c r="E185" s="32">
        <v>0.45277777777777778</v>
      </c>
      <c r="F185" s="18">
        <v>54</v>
      </c>
      <c r="G185" s="19">
        <v>1000</v>
      </c>
      <c r="H185" s="18" t="s">
        <v>126</v>
      </c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26">
        <v>19</v>
      </c>
      <c r="V185" s="18" t="s">
        <v>225</v>
      </c>
    </row>
    <row r="186" spans="1:22" x14ac:dyDescent="0.2">
      <c r="A186" s="31">
        <v>43231</v>
      </c>
      <c r="B186" s="18" t="s">
        <v>224</v>
      </c>
      <c r="C186" s="18" t="s">
        <v>25</v>
      </c>
      <c r="D186" s="32">
        <v>0.43888888888888888</v>
      </c>
      <c r="E186" s="32">
        <v>0.45277777777777778</v>
      </c>
      <c r="F186" s="18">
        <v>54</v>
      </c>
      <c r="G186" s="19">
        <v>1000</v>
      </c>
      <c r="H186" s="18" t="s">
        <v>131</v>
      </c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26">
        <v>4</v>
      </c>
      <c r="V186" s="18"/>
    </row>
    <row r="187" spans="1:22" x14ac:dyDescent="0.2">
      <c r="A187" s="31">
        <v>43231</v>
      </c>
      <c r="B187" s="18" t="s">
        <v>224</v>
      </c>
      <c r="C187" s="18" t="s">
        <v>25</v>
      </c>
      <c r="D187" s="32">
        <v>0.43888888888888888</v>
      </c>
      <c r="E187" s="32">
        <v>0.45277777777777778</v>
      </c>
      <c r="F187" s="18">
        <v>54</v>
      </c>
      <c r="G187" s="19">
        <v>1000</v>
      </c>
      <c r="H187" s="18" t="s">
        <v>135</v>
      </c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26">
        <v>1</v>
      </c>
      <c r="V187" s="18"/>
    </row>
    <row r="188" spans="1:22" x14ac:dyDescent="0.2">
      <c r="A188" s="31">
        <v>43231</v>
      </c>
      <c r="B188" s="18" t="s">
        <v>224</v>
      </c>
      <c r="C188" s="18" t="s">
        <v>25</v>
      </c>
      <c r="D188" s="32">
        <v>0.43888888888888888</v>
      </c>
      <c r="E188" s="32">
        <v>0.45277777777777778</v>
      </c>
      <c r="F188" s="18">
        <v>54</v>
      </c>
      <c r="G188" s="19">
        <v>1000</v>
      </c>
      <c r="H188" s="18" t="s">
        <v>150</v>
      </c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26">
        <v>1</v>
      </c>
      <c r="V188" s="18"/>
    </row>
    <row r="189" spans="1:22" x14ac:dyDescent="0.2">
      <c r="A189" s="31">
        <v>43231</v>
      </c>
      <c r="B189" s="18" t="s">
        <v>224</v>
      </c>
      <c r="C189" s="18" t="s">
        <v>25</v>
      </c>
      <c r="D189" s="32">
        <v>0.43888888888888888</v>
      </c>
      <c r="E189" s="32">
        <v>0.45277777777777778</v>
      </c>
      <c r="F189" s="18">
        <v>54</v>
      </c>
      <c r="G189" s="19">
        <v>1000</v>
      </c>
      <c r="H189" s="18" t="s">
        <v>147</v>
      </c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26">
        <v>2</v>
      </c>
      <c r="V189" s="18"/>
    </row>
    <row r="190" spans="1:22" x14ac:dyDescent="0.2">
      <c r="A190" s="31">
        <v>43231</v>
      </c>
      <c r="B190" s="18" t="s">
        <v>224</v>
      </c>
      <c r="C190" s="18" t="s">
        <v>25</v>
      </c>
      <c r="D190" s="32">
        <v>0.43888888888888888</v>
      </c>
      <c r="E190" s="32">
        <v>0.45277777777777778</v>
      </c>
      <c r="F190" s="18">
        <v>54</v>
      </c>
      <c r="G190" s="19">
        <v>1000</v>
      </c>
      <c r="H190" s="18" t="s">
        <v>223</v>
      </c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26">
        <v>1</v>
      </c>
      <c r="V190" s="18"/>
    </row>
    <row r="191" spans="1:22" x14ac:dyDescent="0.2">
      <c r="A191" s="31">
        <v>43231</v>
      </c>
      <c r="B191" s="18" t="s">
        <v>224</v>
      </c>
      <c r="C191" s="18" t="s">
        <v>25</v>
      </c>
      <c r="D191" s="32">
        <v>0.43888888888888888</v>
      </c>
      <c r="E191" s="32">
        <v>0.45277777777777778</v>
      </c>
      <c r="F191" s="18">
        <v>54</v>
      </c>
      <c r="G191" s="19">
        <v>1000</v>
      </c>
      <c r="H191" s="18" t="s">
        <v>226</v>
      </c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26">
        <v>1</v>
      </c>
      <c r="V191" s="18"/>
    </row>
    <row r="192" spans="1:22" x14ac:dyDescent="0.2">
      <c r="A192" s="31">
        <v>43231</v>
      </c>
      <c r="B192" s="18" t="s">
        <v>224</v>
      </c>
      <c r="C192" s="18" t="s">
        <v>19</v>
      </c>
      <c r="D192" s="32">
        <v>0.4861111111111111</v>
      </c>
      <c r="E192" s="32">
        <v>0.5</v>
      </c>
      <c r="F192" s="18">
        <v>45</v>
      </c>
      <c r="G192" s="18">
        <v>1000</v>
      </c>
      <c r="H192" s="18" t="s">
        <v>146</v>
      </c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26">
        <v>12</v>
      </c>
      <c r="V192" s="18"/>
    </row>
    <row r="193" spans="1:22" x14ac:dyDescent="0.2">
      <c r="A193" s="31">
        <v>43231</v>
      </c>
      <c r="B193" s="18" t="s">
        <v>224</v>
      </c>
      <c r="C193" s="18" t="s">
        <v>19</v>
      </c>
      <c r="D193" s="32">
        <v>0.4861111111111111</v>
      </c>
      <c r="E193" s="32">
        <v>0.5</v>
      </c>
      <c r="F193" s="18">
        <v>45</v>
      </c>
      <c r="G193" s="18">
        <v>1000</v>
      </c>
      <c r="H193" s="18" t="s">
        <v>227</v>
      </c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26">
        <v>1</v>
      </c>
      <c r="V193" s="18"/>
    </row>
    <row r="194" spans="1:22" x14ac:dyDescent="0.2">
      <c r="A194" s="31">
        <v>43231</v>
      </c>
      <c r="B194" s="18" t="s">
        <v>224</v>
      </c>
      <c r="C194" s="18" t="s">
        <v>19</v>
      </c>
      <c r="D194" s="32">
        <v>0.4861111111111111</v>
      </c>
      <c r="E194" s="32">
        <v>0.5</v>
      </c>
      <c r="F194" s="18">
        <v>45</v>
      </c>
      <c r="G194" s="18">
        <v>1000</v>
      </c>
      <c r="H194" s="18" t="s">
        <v>126</v>
      </c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26">
        <v>26</v>
      </c>
      <c r="V194" s="18"/>
    </row>
    <row r="195" spans="1:22" x14ac:dyDescent="0.2">
      <c r="A195" s="31">
        <v>43231</v>
      </c>
      <c r="B195" s="18" t="s">
        <v>224</v>
      </c>
      <c r="C195" s="18" t="s">
        <v>19</v>
      </c>
      <c r="D195" s="32">
        <v>0.4861111111111111</v>
      </c>
      <c r="E195" s="32">
        <v>0.5</v>
      </c>
      <c r="F195" s="18">
        <v>45</v>
      </c>
      <c r="G195" s="18">
        <v>1000</v>
      </c>
      <c r="H195" s="18" t="s">
        <v>131</v>
      </c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26">
        <v>5</v>
      </c>
      <c r="V195" s="18"/>
    </row>
    <row r="196" spans="1:22" x14ac:dyDescent="0.2">
      <c r="A196" s="31">
        <v>43231</v>
      </c>
      <c r="B196" s="18" t="s">
        <v>224</v>
      </c>
      <c r="C196" s="18" t="s">
        <v>19</v>
      </c>
      <c r="D196" s="32">
        <v>0.4861111111111111</v>
      </c>
      <c r="E196" s="32">
        <v>0.5</v>
      </c>
      <c r="F196" s="18">
        <v>45</v>
      </c>
      <c r="G196" s="18">
        <v>1000</v>
      </c>
      <c r="H196" s="18" t="s">
        <v>147</v>
      </c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26">
        <v>2</v>
      </c>
      <c r="V196" s="18"/>
    </row>
    <row r="197" spans="1:22" x14ac:dyDescent="0.2">
      <c r="A197" s="31">
        <v>43231</v>
      </c>
      <c r="B197" s="18" t="s">
        <v>224</v>
      </c>
      <c r="C197" s="18" t="s">
        <v>19</v>
      </c>
      <c r="D197" s="32">
        <v>0.4861111111111111</v>
      </c>
      <c r="E197" s="32">
        <v>0.5</v>
      </c>
      <c r="F197" s="18">
        <v>45</v>
      </c>
      <c r="G197" s="18">
        <v>1000</v>
      </c>
      <c r="H197" s="18" t="s">
        <v>140</v>
      </c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26">
        <v>3</v>
      </c>
      <c r="V197" s="18"/>
    </row>
    <row r="198" spans="1:22" x14ac:dyDescent="0.2">
      <c r="A198" s="31">
        <v>43250</v>
      </c>
      <c r="B198" s="18" t="s">
        <v>224</v>
      </c>
      <c r="C198" s="18" t="s">
        <v>12</v>
      </c>
      <c r="D198" s="32">
        <v>0.46527777777777773</v>
      </c>
      <c r="E198" s="32">
        <v>0.47916666666666669</v>
      </c>
      <c r="F198" s="18">
        <v>70</v>
      </c>
      <c r="G198" s="18">
        <v>100</v>
      </c>
      <c r="H198" s="18" t="s">
        <v>126</v>
      </c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26">
        <v>9</v>
      </c>
      <c r="V198" s="18"/>
    </row>
    <row r="199" spans="1:22" x14ac:dyDescent="0.2">
      <c r="A199" s="31">
        <v>43250</v>
      </c>
      <c r="B199" s="18" t="s">
        <v>224</v>
      </c>
      <c r="C199" s="18" t="s">
        <v>12</v>
      </c>
      <c r="D199" s="32">
        <v>0.46527777777777773</v>
      </c>
      <c r="E199" s="32">
        <v>0.47916666666666669</v>
      </c>
      <c r="F199" s="18">
        <v>70</v>
      </c>
      <c r="G199" s="18">
        <v>100</v>
      </c>
      <c r="H199" s="18" t="s">
        <v>227</v>
      </c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26">
        <v>1</v>
      </c>
      <c r="V199" s="18"/>
    </row>
    <row r="200" spans="1:22" x14ac:dyDescent="0.2">
      <c r="A200" s="31">
        <v>43250</v>
      </c>
      <c r="B200" s="18" t="s">
        <v>224</v>
      </c>
      <c r="C200" s="18" t="s">
        <v>12</v>
      </c>
      <c r="D200" s="32">
        <v>0.46527777777777773</v>
      </c>
      <c r="E200" s="32">
        <v>0.47916666666666669</v>
      </c>
      <c r="F200" s="18">
        <v>70</v>
      </c>
      <c r="G200" s="18">
        <v>100</v>
      </c>
      <c r="H200" s="18" t="s">
        <v>135</v>
      </c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26">
        <v>4</v>
      </c>
      <c r="V200" s="18"/>
    </row>
    <row r="201" spans="1:22" x14ac:dyDescent="0.2">
      <c r="A201" s="31">
        <v>43250</v>
      </c>
      <c r="B201" s="18" t="s">
        <v>224</v>
      </c>
      <c r="C201" s="18" t="s">
        <v>12</v>
      </c>
      <c r="D201" s="32">
        <v>0.46527777777777773</v>
      </c>
      <c r="E201" s="32">
        <v>0.47916666666666669</v>
      </c>
      <c r="F201" s="18">
        <v>70</v>
      </c>
      <c r="G201" s="18">
        <v>100</v>
      </c>
      <c r="H201" s="18" t="s">
        <v>228</v>
      </c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26">
        <v>7</v>
      </c>
      <c r="V201" s="18"/>
    </row>
    <row r="202" spans="1:22" x14ac:dyDescent="0.2">
      <c r="A202" s="31">
        <v>43250</v>
      </c>
      <c r="B202" s="18" t="s">
        <v>224</v>
      </c>
      <c r="C202" s="18" t="s">
        <v>12</v>
      </c>
      <c r="D202" s="32">
        <v>0.46527777777777773</v>
      </c>
      <c r="E202" s="32">
        <v>0.47916666666666669</v>
      </c>
      <c r="F202" s="18">
        <v>70</v>
      </c>
      <c r="G202" s="18">
        <v>100</v>
      </c>
      <c r="H202" s="18" t="s">
        <v>147</v>
      </c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26">
        <v>3</v>
      </c>
      <c r="V202" s="18"/>
    </row>
    <row r="203" spans="1:22" x14ac:dyDescent="0.2">
      <c r="A203" s="31">
        <v>43250</v>
      </c>
      <c r="B203" s="18" t="s">
        <v>224</v>
      </c>
      <c r="C203" s="18" t="s">
        <v>12</v>
      </c>
      <c r="D203" s="32">
        <v>0.46527777777777773</v>
      </c>
      <c r="E203" s="32">
        <v>0.47916666666666669</v>
      </c>
      <c r="F203" s="18">
        <v>70</v>
      </c>
      <c r="G203" s="18">
        <v>100</v>
      </c>
      <c r="H203" s="18" t="s">
        <v>131</v>
      </c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26">
        <v>3</v>
      </c>
      <c r="V203" s="18"/>
    </row>
    <row r="204" spans="1:22" x14ac:dyDescent="0.2">
      <c r="A204" s="31">
        <v>43250</v>
      </c>
      <c r="B204" s="18" t="s">
        <v>224</v>
      </c>
      <c r="C204" s="18" t="s">
        <v>12</v>
      </c>
      <c r="D204" s="32">
        <v>0.46527777777777773</v>
      </c>
      <c r="E204" s="32">
        <v>0.47916666666666669</v>
      </c>
      <c r="F204" s="18">
        <v>70</v>
      </c>
      <c r="G204" s="18">
        <v>100</v>
      </c>
      <c r="H204" s="18" t="s">
        <v>169</v>
      </c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26">
        <v>1</v>
      </c>
      <c r="V204" s="18"/>
    </row>
    <row r="205" spans="1:22" x14ac:dyDescent="0.2">
      <c r="A205" s="31">
        <v>43252</v>
      </c>
      <c r="B205" s="18" t="s">
        <v>197</v>
      </c>
      <c r="C205" s="18" t="s">
        <v>14</v>
      </c>
      <c r="D205" s="32">
        <v>0.4597222222222222</v>
      </c>
      <c r="E205" s="32">
        <v>0.47361111111111115</v>
      </c>
      <c r="F205" s="18">
        <v>70</v>
      </c>
      <c r="G205" s="18">
        <v>2000</v>
      </c>
      <c r="H205" s="18" t="s">
        <v>126</v>
      </c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26">
        <v>69</v>
      </c>
      <c r="V205" s="18" t="s">
        <v>229</v>
      </c>
    </row>
    <row r="206" spans="1:22" x14ac:dyDescent="0.2">
      <c r="A206" s="31">
        <v>43252</v>
      </c>
      <c r="B206" s="18" t="s">
        <v>197</v>
      </c>
      <c r="C206" s="18" t="s">
        <v>14</v>
      </c>
      <c r="D206" s="32">
        <v>0.4597222222222222</v>
      </c>
      <c r="E206" s="32">
        <v>0.47361111111111115</v>
      </c>
      <c r="F206" s="18">
        <v>70</v>
      </c>
      <c r="G206" s="18">
        <v>2000</v>
      </c>
      <c r="H206" s="18" t="s">
        <v>131</v>
      </c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26">
        <v>10</v>
      </c>
      <c r="V206" s="18"/>
    </row>
    <row r="207" spans="1:22" x14ac:dyDescent="0.2">
      <c r="A207" s="31">
        <v>43252</v>
      </c>
      <c r="B207" s="18" t="s">
        <v>197</v>
      </c>
      <c r="C207" s="18" t="s">
        <v>14</v>
      </c>
      <c r="D207" s="32">
        <v>0.4597222222222222</v>
      </c>
      <c r="E207" s="32">
        <v>0.47361111111111115</v>
      </c>
      <c r="F207" s="18">
        <v>70</v>
      </c>
      <c r="G207" s="18">
        <v>2000</v>
      </c>
      <c r="H207" s="18" t="s">
        <v>218</v>
      </c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26">
        <v>7</v>
      </c>
      <c r="V207" s="18"/>
    </row>
    <row r="208" spans="1:22" x14ac:dyDescent="0.2">
      <c r="A208" s="31">
        <v>43252</v>
      </c>
      <c r="B208" s="18" t="s">
        <v>197</v>
      </c>
      <c r="C208" s="18" t="s">
        <v>14</v>
      </c>
      <c r="D208" s="32">
        <v>0.4597222222222222</v>
      </c>
      <c r="E208" s="32">
        <v>0.47361111111111115</v>
      </c>
      <c r="F208" s="18">
        <v>70</v>
      </c>
      <c r="G208" s="18">
        <v>2000</v>
      </c>
      <c r="H208" s="18" t="s">
        <v>147</v>
      </c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26">
        <v>1</v>
      </c>
      <c r="V208" s="18"/>
    </row>
    <row r="209" spans="1:22" x14ac:dyDescent="0.2">
      <c r="A209" s="31">
        <v>43252</v>
      </c>
      <c r="B209" s="18" t="s">
        <v>197</v>
      </c>
      <c r="C209" s="18" t="s">
        <v>14</v>
      </c>
      <c r="D209" s="32">
        <v>0.4597222222222222</v>
      </c>
      <c r="E209" s="32">
        <v>0.47361111111111115</v>
      </c>
      <c r="F209" s="18">
        <v>70</v>
      </c>
      <c r="G209" s="18">
        <v>2000</v>
      </c>
      <c r="H209" s="18" t="s">
        <v>140</v>
      </c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26">
        <v>2</v>
      </c>
      <c r="V209" s="18"/>
    </row>
    <row r="210" spans="1:22" x14ac:dyDescent="0.2">
      <c r="A210" s="31">
        <v>43252</v>
      </c>
      <c r="B210" s="18" t="s">
        <v>197</v>
      </c>
      <c r="C210" s="18" t="s">
        <v>14</v>
      </c>
      <c r="D210" s="32">
        <v>0.4597222222222222</v>
      </c>
      <c r="E210" s="32">
        <v>0.47361111111111115</v>
      </c>
      <c r="F210" s="18">
        <v>70</v>
      </c>
      <c r="G210" s="18">
        <v>2000</v>
      </c>
      <c r="H210" s="18" t="s">
        <v>192</v>
      </c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26">
        <v>1</v>
      </c>
      <c r="V210" s="18"/>
    </row>
    <row r="211" spans="1:22" x14ac:dyDescent="0.2">
      <c r="A211" s="31">
        <v>43252</v>
      </c>
      <c r="B211" s="18" t="s">
        <v>197</v>
      </c>
      <c r="C211" s="18" t="s">
        <v>13</v>
      </c>
      <c r="D211" s="32">
        <v>0.53611111111111109</v>
      </c>
      <c r="E211" s="32">
        <v>0.54999999999999993</v>
      </c>
      <c r="F211" s="18">
        <v>67</v>
      </c>
      <c r="G211" s="18">
        <v>2000</v>
      </c>
      <c r="H211" s="18" t="s">
        <v>126</v>
      </c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26">
        <v>18</v>
      </c>
      <c r="V211" s="18"/>
    </row>
    <row r="212" spans="1:22" x14ac:dyDescent="0.2">
      <c r="A212" s="31">
        <v>43252</v>
      </c>
      <c r="B212" s="18" t="s">
        <v>197</v>
      </c>
      <c r="C212" s="18" t="s">
        <v>13</v>
      </c>
      <c r="D212" s="32">
        <v>0.53611111111111109</v>
      </c>
      <c r="E212" s="32">
        <v>0.54999999999999993</v>
      </c>
      <c r="F212" s="18">
        <v>67</v>
      </c>
      <c r="G212" s="18">
        <v>2000</v>
      </c>
      <c r="H212" s="18" t="s">
        <v>230</v>
      </c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26">
        <v>1</v>
      </c>
      <c r="V212" s="18" t="s">
        <v>231</v>
      </c>
    </row>
    <row r="213" spans="1:22" x14ac:dyDescent="0.2">
      <c r="A213" s="31">
        <v>43252</v>
      </c>
      <c r="B213" s="18" t="s">
        <v>197</v>
      </c>
      <c r="C213" s="18" t="s">
        <v>13</v>
      </c>
      <c r="D213" s="32">
        <v>0.53611111111111109</v>
      </c>
      <c r="E213" s="32">
        <v>0.54999999999999993</v>
      </c>
      <c r="F213" s="18">
        <v>67</v>
      </c>
      <c r="G213" s="18">
        <v>2000</v>
      </c>
      <c r="H213" s="18" t="s">
        <v>147</v>
      </c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26">
        <v>2</v>
      </c>
      <c r="V213" s="18"/>
    </row>
    <row r="214" spans="1:22" x14ac:dyDescent="0.2">
      <c r="A214" s="31">
        <v>43252</v>
      </c>
      <c r="B214" s="18" t="s">
        <v>197</v>
      </c>
      <c r="C214" s="18" t="s">
        <v>13</v>
      </c>
      <c r="D214" s="32">
        <v>0.53611111111111109</v>
      </c>
      <c r="E214" s="32">
        <v>0.54999999999999993</v>
      </c>
      <c r="F214" s="18">
        <v>67</v>
      </c>
      <c r="G214" s="18">
        <v>2000</v>
      </c>
      <c r="H214" s="18" t="s">
        <v>140</v>
      </c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26">
        <v>1</v>
      </c>
      <c r="V214" s="18"/>
    </row>
    <row r="215" spans="1:22" x14ac:dyDescent="0.2">
      <c r="A215" s="31">
        <v>43252</v>
      </c>
      <c r="B215" s="18" t="s">
        <v>197</v>
      </c>
      <c r="C215" s="18" t="s">
        <v>13</v>
      </c>
      <c r="D215" s="32">
        <v>0.53611111111111109</v>
      </c>
      <c r="E215" s="32">
        <v>0.54999999999999993</v>
      </c>
      <c r="F215" s="18">
        <v>67</v>
      </c>
      <c r="G215" s="18">
        <v>2000</v>
      </c>
      <c r="H215" s="18" t="s">
        <v>218</v>
      </c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26">
        <v>1</v>
      </c>
      <c r="V215" s="18"/>
    </row>
    <row r="216" spans="1:22" x14ac:dyDescent="0.2">
      <c r="A216" s="31">
        <v>43252</v>
      </c>
      <c r="B216" s="18" t="s">
        <v>197</v>
      </c>
      <c r="C216" s="18" t="s">
        <v>13</v>
      </c>
      <c r="D216" s="32">
        <v>0.53611111111111109</v>
      </c>
      <c r="E216" s="32">
        <v>0.54999999999999993</v>
      </c>
      <c r="F216" s="18">
        <v>67</v>
      </c>
      <c r="G216" s="18">
        <v>2000</v>
      </c>
      <c r="H216" s="18" t="s">
        <v>165</v>
      </c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26">
        <v>1</v>
      </c>
      <c r="V216" s="18"/>
    </row>
    <row r="217" spans="1:22" x14ac:dyDescent="0.2">
      <c r="A217" s="31">
        <v>43334</v>
      </c>
      <c r="B217" s="18" t="s">
        <v>197</v>
      </c>
      <c r="C217" s="18" t="s">
        <v>14</v>
      </c>
      <c r="D217" s="32">
        <v>0.47847222222222219</v>
      </c>
      <c r="E217" s="32">
        <v>0.49236111111111108</v>
      </c>
      <c r="F217" s="18">
        <v>60</v>
      </c>
      <c r="G217" s="18">
        <v>600</v>
      </c>
      <c r="H217" s="18" t="s">
        <v>126</v>
      </c>
      <c r="I217" s="18"/>
      <c r="J217" s="18"/>
      <c r="K217" s="18"/>
      <c r="L217" s="18"/>
      <c r="M217" s="18"/>
      <c r="N217" s="18">
        <v>2</v>
      </c>
      <c r="O217" s="18"/>
      <c r="P217" s="18"/>
      <c r="Q217" s="18"/>
      <c r="R217" s="18"/>
      <c r="S217" s="18"/>
      <c r="T217" s="18">
        <v>2</v>
      </c>
      <c r="U217" s="26">
        <v>68</v>
      </c>
      <c r="V217" s="18" t="s">
        <v>232</v>
      </c>
    </row>
    <row r="218" spans="1:22" x14ac:dyDescent="0.2">
      <c r="A218" s="31">
        <v>43334</v>
      </c>
      <c r="B218" s="18" t="s">
        <v>197</v>
      </c>
      <c r="C218" s="18" t="s">
        <v>14</v>
      </c>
      <c r="D218" s="32">
        <v>0.47847222222222219</v>
      </c>
      <c r="E218" s="32">
        <v>0.49236111111111108</v>
      </c>
      <c r="F218" s="18">
        <v>60</v>
      </c>
      <c r="G218" s="18">
        <v>600</v>
      </c>
      <c r="H218" s="18" t="s">
        <v>131</v>
      </c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26">
        <v>10</v>
      </c>
      <c r="V218" s="18"/>
    </row>
    <row r="219" spans="1:22" x14ac:dyDescent="0.2">
      <c r="A219" s="31">
        <v>43334</v>
      </c>
      <c r="B219" s="18" t="s">
        <v>197</v>
      </c>
      <c r="C219" s="18" t="s">
        <v>14</v>
      </c>
      <c r="D219" s="32">
        <v>0.47847222222222219</v>
      </c>
      <c r="E219" s="32">
        <v>0.49236111111111108</v>
      </c>
      <c r="F219" s="18">
        <v>60</v>
      </c>
      <c r="G219" s="18">
        <v>600</v>
      </c>
      <c r="H219" s="18" t="s">
        <v>218</v>
      </c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26">
        <v>6</v>
      </c>
      <c r="V219" s="18"/>
    </row>
    <row r="220" spans="1:22" x14ac:dyDescent="0.2">
      <c r="A220" s="31">
        <v>43334</v>
      </c>
      <c r="B220" s="18" t="s">
        <v>197</v>
      </c>
      <c r="C220" s="18" t="s">
        <v>14</v>
      </c>
      <c r="D220" s="32">
        <v>0.47847222222222219</v>
      </c>
      <c r="E220" s="32">
        <v>0.49236111111111108</v>
      </c>
      <c r="F220" s="18">
        <v>60</v>
      </c>
      <c r="G220" s="18">
        <v>600</v>
      </c>
      <c r="H220" s="18" t="s">
        <v>135</v>
      </c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26">
        <v>3</v>
      </c>
      <c r="V220" s="18"/>
    </row>
    <row r="221" spans="1:22" x14ac:dyDescent="0.2">
      <c r="A221" s="31">
        <v>43334</v>
      </c>
      <c r="B221" s="18" t="s">
        <v>197</v>
      </c>
      <c r="C221" s="18" t="s">
        <v>14</v>
      </c>
      <c r="D221" s="32">
        <v>0.47847222222222219</v>
      </c>
      <c r="E221" s="32">
        <v>0.49236111111111108</v>
      </c>
      <c r="F221" s="18">
        <v>60</v>
      </c>
      <c r="G221" s="18">
        <v>600</v>
      </c>
      <c r="H221" s="18" t="s">
        <v>140</v>
      </c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26">
        <v>3</v>
      </c>
      <c r="V221" s="18"/>
    </row>
    <row r="222" spans="1:22" x14ac:dyDescent="0.2">
      <c r="A222" s="31">
        <v>43334</v>
      </c>
      <c r="B222" s="18" t="s">
        <v>197</v>
      </c>
      <c r="C222" s="18" t="s">
        <v>14</v>
      </c>
      <c r="D222" s="32">
        <v>0.47847222222222219</v>
      </c>
      <c r="E222" s="32">
        <v>0.49236111111111108</v>
      </c>
      <c r="F222" s="18">
        <v>60</v>
      </c>
      <c r="G222" s="18">
        <v>600</v>
      </c>
      <c r="H222" s="18" t="s">
        <v>151</v>
      </c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26">
        <v>1</v>
      </c>
      <c r="V222" s="18"/>
    </row>
    <row r="223" spans="1:22" x14ac:dyDescent="0.2">
      <c r="A223" s="31">
        <v>43334</v>
      </c>
      <c r="B223" s="18" t="s">
        <v>197</v>
      </c>
      <c r="C223" s="18" t="s">
        <v>14</v>
      </c>
      <c r="D223" s="32">
        <v>0.47847222222222219</v>
      </c>
      <c r="E223" s="32">
        <v>0.49236111111111108</v>
      </c>
      <c r="F223" s="18">
        <v>60</v>
      </c>
      <c r="G223" s="18">
        <v>600</v>
      </c>
      <c r="H223" s="18" t="s">
        <v>146</v>
      </c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26">
        <v>1</v>
      </c>
      <c r="V223" s="18"/>
    </row>
    <row r="224" spans="1:22" x14ac:dyDescent="0.2">
      <c r="A224" s="31">
        <v>43334</v>
      </c>
      <c r="B224" s="18" t="s">
        <v>197</v>
      </c>
      <c r="C224" s="18" t="s">
        <v>12</v>
      </c>
      <c r="D224" s="32">
        <v>0.42986111111111108</v>
      </c>
      <c r="E224" s="32">
        <v>0.44375000000000003</v>
      </c>
      <c r="F224" s="18">
        <v>62</v>
      </c>
      <c r="G224" s="18">
        <v>600</v>
      </c>
      <c r="H224" s="18" t="s">
        <v>126</v>
      </c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26">
        <v>49</v>
      </c>
      <c r="V224" s="18" t="s">
        <v>233</v>
      </c>
    </row>
    <row r="225" spans="1:22" x14ac:dyDescent="0.2">
      <c r="A225" s="31">
        <v>43334</v>
      </c>
      <c r="B225" s="18" t="s">
        <v>197</v>
      </c>
      <c r="C225" s="18" t="s">
        <v>12</v>
      </c>
      <c r="D225" s="32">
        <v>0.42986111111111108</v>
      </c>
      <c r="E225" s="32">
        <v>0.44375000000000003</v>
      </c>
      <c r="F225" s="18">
        <v>62</v>
      </c>
      <c r="G225" s="18">
        <v>600</v>
      </c>
      <c r="H225" s="18" t="s">
        <v>131</v>
      </c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26">
        <v>4</v>
      </c>
      <c r="V225" s="18"/>
    </row>
    <row r="226" spans="1:22" x14ac:dyDescent="0.2">
      <c r="A226" s="31">
        <v>43334</v>
      </c>
      <c r="B226" s="18" t="s">
        <v>197</v>
      </c>
      <c r="C226" s="18" t="s">
        <v>12</v>
      </c>
      <c r="D226" s="32">
        <v>0.42986111111111108</v>
      </c>
      <c r="E226" s="32">
        <v>0.44375000000000003</v>
      </c>
      <c r="F226" s="18">
        <v>62</v>
      </c>
      <c r="G226" s="18">
        <v>600</v>
      </c>
      <c r="H226" s="18" t="s">
        <v>151</v>
      </c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26">
        <v>1</v>
      </c>
      <c r="V226" s="18"/>
    </row>
    <row r="227" spans="1:22" x14ac:dyDescent="0.2">
      <c r="A227" s="31">
        <v>43334</v>
      </c>
      <c r="B227" s="18" t="s">
        <v>197</v>
      </c>
      <c r="C227" s="18" t="s">
        <v>12</v>
      </c>
      <c r="D227" s="32">
        <v>0.42986111111111108</v>
      </c>
      <c r="E227" s="32">
        <v>0.44375000000000003</v>
      </c>
      <c r="F227" s="18">
        <v>62</v>
      </c>
      <c r="G227" s="18">
        <v>600</v>
      </c>
      <c r="H227" s="18" t="s">
        <v>147</v>
      </c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26">
        <v>1</v>
      </c>
      <c r="V227" s="18"/>
    </row>
    <row r="228" spans="1:22" x14ac:dyDescent="0.2">
      <c r="A228" s="31">
        <v>43334</v>
      </c>
      <c r="B228" s="18" t="s">
        <v>197</v>
      </c>
      <c r="C228" s="18" t="s">
        <v>12</v>
      </c>
      <c r="D228" s="32">
        <v>0.42986111111111108</v>
      </c>
      <c r="E228" s="32">
        <v>0.44375000000000003</v>
      </c>
      <c r="F228" s="18">
        <v>62</v>
      </c>
      <c r="G228" s="18">
        <v>600</v>
      </c>
      <c r="H228" s="18" t="s">
        <v>234</v>
      </c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26">
        <v>1</v>
      </c>
      <c r="V228" s="18"/>
    </row>
    <row r="229" spans="1:22" x14ac:dyDescent="0.2">
      <c r="A229" s="31">
        <v>43334</v>
      </c>
      <c r="B229" s="18" t="s">
        <v>197</v>
      </c>
      <c r="C229" s="18" t="s">
        <v>12</v>
      </c>
      <c r="D229" s="32">
        <v>0.42986111111111108</v>
      </c>
      <c r="E229" s="32">
        <v>0.44375000000000003</v>
      </c>
      <c r="F229" s="18">
        <v>62</v>
      </c>
      <c r="G229" s="18">
        <v>600</v>
      </c>
      <c r="H229" s="18" t="s">
        <v>218</v>
      </c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26">
        <v>3</v>
      </c>
      <c r="V229" s="18"/>
    </row>
    <row r="230" spans="1:22" x14ac:dyDescent="0.2">
      <c r="A230" s="31">
        <v>43334</v>
      </c>
      <c r="B230" s="18" t="s">
        <v>197</v>
      </c>
      <c r="C230" s="18" t="s">
        <v>12</v>
      </c>
      <c r="D230" s="32">
        <v>0.42986111111111108</v>
      </c>
      <c r="E230" s="32">
        <v>0.44375000000000003</v>
      </c>
      <c r="F230" s="18">
        <v>62</v>
      </c>
      <c r="G230" s="18">
        <v>600</v>
      </c>
      <c r="H230" s="18" t="s">
        <v>192</v>
      </c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26">
        <v>1</v>
      </c>
      <c r="V230" s="18"/>
    </row>
    <row r="231" spans="1:22" x14ac:dyDescent="0.2">
      <c r="A231" s="31">
        <v>43334</v>
      </c>
      <c r="B231" s="18" t="s">
        <v>197</v>
      </c>
      <c r="C231" s="18" t="s">
        <v>13</v>
      </c>
      <c r="D231" s="32">
        <v>0.54513888888888895</v>
      </c>
      <c r="E231" s="32">
        <v>0.55902777777777779</v>
      </c>
      <c r="F231" s="18">
        <v>66</v>
      </c>
      <c r="G231" s="18">
        <v>700</v>
      </c>
      <c r="H231" s="18" t="s">
        <v>126</v>
      </c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26">
        <v>18</v>
      </c>
      <c r="V231" s="18" t="s">
        <v>235</v>
      </c>
    </row>
    <row r="232" spans="1:22" x14ac:dyDescent="0.2">
      <c r="A232" s="31">
        <v>43334</v>
      </c>
      <c r="B232" s="18" t="s">
        <v>197</v>
      </c>
      <c r="C232" s="18" t="s">
        <v>13</v>
      </c>
      <c r="D232" s="32">
        <v>0.54513888888888895</v>
      </c>
      <c r="E232" s="32">
        <v>0.55902777777777779</v>
      </c>
      <c r="F232" s="18">
        <v>66</v>
      </c>
      <c r="G232" s="18">
        <v>700</v>
      </c>
      <c r="H232" s="18" t="s">
        <v>218</v>
      </c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26">
        <v>1</v>
      </c>
      <c r="V232" s="18"/>
    </row>
    <row r="233" spans="1:22" x14ac:dyDescent="0.2">
      <c r="A233" s="31">
        <v>43343</v>
      </c>
      <c r="B233" s="18" t="s">
        <v>224</v>
      </c>
      <c r="C233" s="18" t="s">
        <v>7</v>
      </c>
      <c r="D233" s="32">
        <v>0.45624999999999999</v>
      </c>
      <c r="E233" s="32">
        <v>0.47291666666666665</v>
      </c>
      <c r="F233" s="18">
        <v>68</v>
      </c>
      <c r="G233" s="18">
        <v>750</v>
      </c>
      <c r="H233" s="18" t="s">
        <v>146</v>
      </c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26">
        <v>10</v>
      </c>
      <c r="V233" s="18"/>
    </row>
    <row r="234" spans="1:22" x14ac:dyDescent="0.2">
      <c r="A234" s="31">
        <v>43343</v>
      </c>
      <c r="B234" s="18" t="s">
        <v>224</v>
      </c>
      <c r="C234" s="18" t="s">
        <v>7</v>
      </c>
      <c r="D234" s="32">
        <v>0.45624999999999999</v>
      </c>
      <c r="E234" s="32">
        <v>0.47291666666666665</v>
      </c>
      <c r="F234" s="18">
        <v>68</v>
      </c>
      <c r="G234" s="18">
        <v>750</v>
      </c>
      <c r="H234" s="18" t="s">
        <v>126</v>
      </c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26">
        <v>44</v>
      </c>
      <c r="V234" s="18"/>
    </row>
    <row r="235" spans="1:22" x14ac:dyDescent="0.2">
      <c r="A235" s="31">
        <v>43343</v>
      </c>
      <c r="B235" s="18" t="s">
        <v>224</v>
      </c>
      <c r="C235" s="18" t="s">
        <v>7</v>
      </c>
      <c r="D235" s="32">
        <v>0.45624999999999999</v>
      </c>
      <c r="E235" s="32">
        <v>0.47291666666666665</v>
      </c>
      <c r="F235" s="18">
        <v>68</v>
      </c>
      <c r="G235" s="18">
        <v>750</v>
      </c>
      <c r="H235" s="18" t="s">
        <v>236</v>
      </c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26">
        <v>1</v>
      </c>
      <c r="V235" s="18"/>
    </row>
    <row r="236" spans="1:22" x14ac:dyDescent="0.2">
      <c r="A236" s="31">
        <v>43343</v>
      </c>
      <c r="B236" s="18" t="s">
        <v>224</v>
      </c>
      <c r="C236" s="18" t="s">
        <v>7</v>
      </c>
      <c r="D236" s="32">
        <v>0.45624999999999999</v>
      </c>
      <c r="E236" s="32">
        <v>0.47291666666666665</v>
      </c>
      <c r="F236" s="18">
        <v>68</v>
      </c>
      <c r="G236" s="18">
        <v>750</v>
      </c>
      <c r="H236" s="18" t="s">
        <v>147</v>
      </c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26">
        <v>2</v>
      </c>
      <c r="V236" s="18"/>
    </row>
    <row r="237" spans="1:22" x14ac:dyDescent="0.2">
      <c r="A237" s="31">
        <v>43343</v>
      </c>
      <c r="B237" s="18" t="s">
        <v>224</v>
      </c>
      <c r="C237" s="18" t="s">
        <v>7</v>
      </c>
      <c r="D237" s="32">
        <v>0.45624999999999999</v>
      </c>
      <c r="E237" s="32">
        <v>0.47291666666666665</v>
      </c>
      <c r="F237" s="18">
        <v>68</v>
      </c>
      <c r="G237" s="18">
        <v>750</v>
      </c>
      <c r="H237" s="18" t="s">
        <v>131</v>
      </c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26">
        <v>23</v>
      </c>
      <c r="V237" s="18"/>
    </row>
    <row r="238" spans="1:22" x14ac:dyDescent="0.2">
      <c r="A238" s="31">
        <v>43343</v>
      </c>
      <c r="B238" s="18" t="s">
        <v>224</v>
      </c>
      <c r="C238" s="18" t="s">
        <v>7</v>
      </c>
      <c r="D238" s="32">
        <v>0.45624999999999999</v>
      </c>
      <c r="E238" s="32">
        <v>0.47291666666666665</v>
      </c>
      <c r="F238" s="18">
        <v>68</v>
      </c>
      <c r="G238" s="18">
        <v>750</v>
      </c>
      <c r="H238" s="18" t="s">
        <v>135</v>
      </c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26">
        <v>1</v>
      </c>
      <c r="V238" s="18"/>
    </row>
    <row r="239" spans="1:22" x14ac:dyDescent="0.2">
      <c r="A239" s="31">
        <v>43343</v>
      </c>
      <c r="B239" s="18" t="s">
        <v>224</v>
      </c>
      <c r="C239" s="18" t="s">
        <v>7</v>
      </c>
      <c r="D239" s="32">
        <v>0.45624999999999999</v>
      </c>
      <c r="E239" s="32">
        <v>0.47291666666666665</v>
      </c>
      <c r="F239" s="18">
        <v>68</v>
      </c>
      <c r="G239" s="18">
        <v>750</v>
      </c>
      <c r="H239" s="18" t="s">
        <v>183</v>
      </c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26">
        <v>3</v>
      </c>
      <c r="V239" s="18"/>
    </row>
    <row r="240" spans="1:22" x14ac:dyDescent="0.2">
      <c r="A240" s="31">
        <v>43343</v>
      </c>
      <c r="B240" s="18" t="s">
        <v>224</v>
      </c>
      <c r="C240" s="18" t="s">
        <v>7</v>
      </c>
      <c r="D240" s="32">
        <v>0.45624999999999999</v>
      </c>
      <c r="E240" s="32">
        <v>0.47291666666666665</v>
      </c>
      <c r="F240" s="18">
        <v>68</v>
      </c>
      <c r="G240" s="18">
        <v>750</v>
      </c>
      <c r="H240" s="18" t="s">
        <v>218</v>
      </c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26">
        <v>2</v>
      </c>
      <c r="V240" s="18"/>
    </row>
    <row r="241" spans="1:22" x14ac:dyDescent="0.2">
      <c r="A241" s="31">
        <v>43343</v>
      </c>
      <c r="B241" s="18" t="s">
        <v>224</v>
      </c>
      <c r="C241" s="18" t="s">
        <v>7</v>
      </c>
      <c r="D241" s="32">
        <v>0.45624999999999999</v>
      </c>
      <c r="E241" s="32">
        <v>0.47291666666666665</v>
      </c>
      <c r="F241" s="18">
        <v>68</v>
      </c>
      <c r="G241" s="18">
        <v>750</v>
      </c>
      <c r="H241" s="18" t="s">
        <v>165</v>
      </c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26">
        <v>1</v>
      </c>
      <c r="V241" s="18"/>
    </row>
    <row r="242" spans="1:22" x14ac:dyDescent="0.2">
      <c r="A242" s="31">
        <v>43343</v>
      </c>
      <c r="B242" s="18" t="s">
        <v>224</v>
      </c>
      <c r="C242" s="18" t="s">
        <v>10</v>
      </c>
      <c r="D242" s="32">
        <v>0.49791666666666662</v>
      </c>
      <c r="E242" s="32">
        <v>0.51180555555555551</v>
      </c>
      <c r="F242" s="18">
        <v>50</v>
      </c>
      <c r="G242" s="18">
        <v>700</v>
      </c>
      <c r="H242" s="18" t="s">
        <v>131</v>
      </c>
      <c r="I242" s="18"/>
      <c r="J242" s="18"/>
      <c r="K242" s="18"/>
      <c r="L242" s="18"/>
      <c r="M242" s="18"/>
      <c r="N242" s="18">
        <v>1</v>
      </c>
      <c r="O242" s="18"/>
      <c r="P242" s="18"/>
      <c r="Q242" s="18"/>
      <c r="R242" s="18"/>
      <c r="S242" s="18"/>
      <c r="T242" s="18">
        <v>1</v>
      </c>
      <c r="U242" s="26">
        <v>10</v>
      </c>
      <c r="V242" s="18"/>
    </row>
    <row r="243" spans="1:22" x14ac:dyDescent="0.2">
      <c r="A243" s="31">
        <v>43343</v>
      </c>
      <c r="B243" s="18" t="s">
        <v>224</v>
      </c>
      <c r="C243" s="18" t="s">
        <v>10</v>
      </c>
      <c r="D243" s="32">
        <v>0.49791666666666662</v>
      </c>
      <c r="E243" s="32">
        <v>0.51180555555555551</v>
      </c>
      <c r="F243" s="18">
        <v>50</v>
      </c>
      <c r="G243" s="18">
        <v>700</v>
      </c>
      <c r="H243" s="18" t="s">
        <v>126</v>
      </c>
      <c r="I243" s="18"/>
      <c r="J243" s="18"/>
      <c r="K243" s="18"/>
      <c r="L243" s="18"/>
      <c r="M243" s="18"/>
      <c r="N243" s="18">
        <v>1</v>
      </c>
      <c r="O243" s="18"/>
      <c r="P243" s="18"/>
      <c r="Q243" s="18"/>
      <c r="R243" s="18"/>
      <c r="S243" s="18"/>
      <c r="T243" s="18">
        <v>1</v>
      </c>
      <c r="U243" s="26">
        <v>35</v>
      </c>
      <c r="V243" s="18"/>
    </row>
    <row r="244" spans="1:22" x14ac:dyDescent="0.2">
      <c r="A244" s="31">
        <v>43343</v>
      </c>
      <c r="B244" s="18" t="s">
        <v>224</v>
      </c>
      <c r="C244" s="18" t="s">
        <v>10</v>
      </c>
      <c r="D244" s="32">
        <v>0.49791666666666662</v>
      </c>
      <c r="E244" s="32">
        <v>0.51180555555555551</v>
      </c>
      <c r="F244" s="18">
        <v>50</v>
      </c>
      <c r="G244" s="18">
        <v>700</v>
      </c>
      <c r="H244" s="18" t="s">
        <v>146</v>
      </c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26">
        <v>1</v>
      </c>
      <c r="V244" s="18"/>
    </row>
    <row r="245" spans="1:22" x14ac:dyDescent="0.2">
      <c r="A245" s="31">
        <v>43343</v>
      </c>
      <c r="B245" s="18" t="s">
        <v>224</v>
      </c>
      <c r="C245" s="18" t="s">
        <v>10</v>
      </c>
      <c r="D245" s="32">
        <v>0.49791666666666662</v>
      </c>
      <c r="E245" s="32">
        <v>0.51180555555555551</v>
      </c>
      <c r="F245" s="18">
        <v>50</v>
      </c>
      <c r="G245" s="18">
        <v>700</v>
      </c>
      <c r="H245" s="18" t="s">
        <v>183</v>
      </c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26">
        <v>4</v>
      </c>
      <c r="V245" s="18" t="s">
        <v>237</v>
      </c>
    </row>
    <row r="246" spans="1:22" x14ac:dyDescent="0.2">
      <c r="A246" s="31">
        <v>43343</v>
      </c>
      <c r="B246" s="18" t="s">
        <v>224</v>
      </c>
      <c r="C246" s="18" t="s">
        <v>10</v>
      </c>
      <c r="D246" s="32">
        <v>0.49791666666666662</v>
      </c>
      <c r="E246" s="32">
        <v>0.51180555555555551</v>
      </c>
      <c r="F246" s="18">
        <v>50</v>
      </c>
      <c r="G246" s="18">
        <v>700</v>
      </c>
      <c r="H246" s="18" t="s">
        <v>238</v>
      </c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26">
        <v>1</v>
      </c>
      <c r="V246" s="18"/>
    </row>
    <row r="247" spans="1:22" x14ac:dyDescent="0.2">
      <c r="A247" s="31">
        <v>43343</v>
      </c>
      <c r="B247" s="18" t="s">
        <v>224</v>
      </c>
      <c r="C247" s="18" t="s">
        <v>10</v>
      </c>
      <c r="D247" s="32">
        <v>0.49791666666666662</v>
      </c>
      <c r="E247" s="32">
        <v>0.51180555555555551</v>
      </c>
      <c r="F247" s="18">
        <v>50</v>
      </c>
      <c r="G247" s="18">
        <v>700</v>
      </c>
      <c r="H247" s="18" t="s">
        <v>169</v>
      </c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26">
        <v>3</v>
      </c>
      <c r="V247" s="18"/>
    </row>
    <row r="248" spans="1:22" x14ac:dyDescent="0.2">
      <c r="A248" s="31">
        <v>43343</v>
      </c>
      <c r="B248" s="18" t="s">
        <v>224</v>
      </c>
      <c r="C248" s="18" t="s">
        <v>10</v>
      </c>
      <c r="D248" s="32">
        <v>0.49791666666666662</v>
      </c>
      <c r="E248" s="32">
        <v>0.51180555555555551</v>
      </c>
      <c r="F248" s="18">
        <v>50</v>
      </c>
      <c r="G248" s="18">
        <v>700</v>
      </c>
      <c r="H248" s="18" t="s">
        <v>147</v>
      </c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26">
        <v>2</v>
      </c>
      <c r="V248" s="18"/>
    </row>
    <row r="249" spans="1:22" x14ac:dyDescent="0.2">
      <c r="A249" s="31">
        <v>43412</v>
      </c>
      <c r="B249" s="18" t="s">
        <v>142</v>
      </c>
      <c r="C249" s="18" t="s">
        <v>29</v>
      </c>
      <c r="D249" s="32">
        <v>0.49722222222222223</v>
      </c>
      <c r="E249" s="32">
        <v>0.51111111111111118</v>
      </c>
      <c r="F249" s="18">
        <v>22</v>
      </c>
      <c r="G249" s="18">
        <v>800</v>
      </c>
      <c r="H249" s="18" t="s">
        <v>126</v>
      </c>
      <c r="I249" s="18"/>
      <c r="J249" s="18"/>
      <c r="K249" s="18"/>
      <c r="L249" s="18"/>
      <c r="M249" s="18"/>
      <c r="N249" s="18">
        <v>8</v>
      </c>
      <c r="O249" s="18"/>
      <c r="P249" s="18"/>
      <c r="Q249" s="18"/>
      <c r="R249" s="18"/>
      <c r="S249" s="18"/>
      <c r="T249" s="18">
        <v>8</v>
      </c>
      <c r="U249" s="26">
        <v>47</v>
      </c>
      <c r="V249" s="18"/>
    </row>
    <row r="250" spans="1:22" x14ac:dyDescent="0.2">
      <c r="A250" s="31">
        <v>43412</v>
      </c>
      <c r="B250" s="18" t="s">
        <v>142</v>
      </c>
      <c r="C250" s="18" t="s">
        <v>29</v>
      </c>
      <c r="D250" s="32">
        <v>0.49722222222222223</v>
      </c>
      <c r="E250" s="32">
        <v>0.51111111111111118</v>
      </c>
      <c r="F250" s="18">
        <v>22</v>
      </c>
      <c r="G250" s="18">
        <v>800</v>
      </c>
      <c r="H250" s="18" t="s">
        <v>135</v>
      </c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26">
        <v>2</v>
      </c>
      <c r="V250" s="18"/>
    </row>
    <row r="251" spans="1:22" x14ac:dyDescent="0.2">
      <c r="A251" s="31">
        <v>43412</v>
      </c>
      <c r="B251" s="18" t="s">
        <v>142</v>
      </c>
      <c r="C251" s="18" t="s">
        <v>29</v>
      </c>
      <c r="D251" s="32">
        <v>0.49722222222222223</v>
      </c>
      <c r="E251" s="32">
        <v>0.51111111111111118</v>
      </c>
      <c r="F251" s="18">
        <v>22</v>
      </c>
      <c r="G251" s="18">
        <v>800</v>
      </c>
      <c r="H251" s="18" t="s">
        <v>140</v>
      </c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26">
        <v>1</v>
      </c>
      <c r="V251" s="18"/>
    </row>
    <row r="252" spans="1:22" x14ac:dyDescent="0.2">
      <c r="A252" s="31">
        <v>43412</v>
      </c>
      <c r="B252" s="18" t="s">
        <v>142</v>
      </c>
      <c r="C252" s="18" t="s">
        <v>29</v>
      </c>
      <c r="D252" s="32">
        <v>0.49722222222222223</v>
      </c>
      <c r="E252" s="32">
        <v>0.51111111111111118</v>
      </c>
      <c r="F252" s="18">
        <v>22</v>
      </c>
      <c r="G252" s="18">
        <v>800</v>
      </c>
      <c r="H252" s="18" t="s">
        <v>147</v>
      </c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26">
        <v>5</v>
      </c>
      <c r="V252" s="18"/>
    </row>
    <row r="253" spans="1:22" x14ac:dyDescent="0.2">
      <c r="A253" s="31">
        <v>43412</v>
      </c>
      <c r="B253" s="18" t="s">
        <v>142</v>
      </c>
      <c r="C253" s="18" t="s">
        <v>29</v>
      </c>
      <c r="D253" s="32">
        <v>0.49722222222222223</v>
      </c>
      <c r="E253" s="32">
        <v>0.51111111111111118</v>
      </c>
      <c r="F253" s="18">
        <v>22</v>
      </c>
      <c r="G253" s="18">
        <v>800</v>
      </c>
      <c r="H253" s="18" t="s">
        <v>151</v>
      </c>
      <c r="I253" s="18"/>
      <c r="J253" s="18"/>
      <c r="K253" s="18"/>
      <c r="L253" s="18"/>
      <c r="M253" s="18"/>
      <c r="N253" s="18">
        <v>1</v>
      </c>
      <c r="O253" s="18"/>
      <c r="P253" s="18"/>
      <c r="Q253" s="18"/>
      <c r="R253" s="18"/>
      <c r="S253" s="18"/>
      <c r="T253" s="18">
        <v>1</v>
      </c>
      <c r="U253" s="26">
        <v>1</v>
      </c>
      <c r="V253" s="18"/>
    </row>
    <row r="254" spans="1:22" x14ac:dyDescent="0.2">
      <c r="A254" s="31">
        <v>43412</v>
      </c>
      <c r="B254" s="18" t="s">
        <v>142</v>
      </c>
      <c r="C254" s="18" t="s">
        <v>28</v>
      </c>
      <c r="D254" s="32">
        <v>0.57291666666666663</v>
      </c>
      <c r="E254" s="32">
        <v>0.58680555555555558</v>
      </c>
      <c r="F254" s="18">
        <v>31</v>
      </c>
      <c r="G254" s="18">
        <v>1000</v>
      </c>
      <c r="H254" s="18" t="s">
        <v>126</v>
      </c>
      <c r="I254" s="18"/>
      <c r="J254" s="18"/>
      <c r="K254" s="18"/>
      <c r="L254" s="18"/>
      <c r="M254" s="18"/>
      <c r="N254" s="18">
        <v>25</v>
      </c>
      <c r="O254" s="18"/>
      <c r="P254" s="18"/>
      <c r="Q254" s="18"/>
      <c r="R254" s="18"/>
      <c r="S254" s="18"/>
      <c r="T254" s="18">
        <v>25</v>
      </c>
      <c r="U254" s="26">
        <v>180</v>
      </c>
      <c r="V254" s="18"/>
    </row>
    <row r="255" spans="1:22" x14ac:dyDescent="0.2">
      <c r="A255" s="31">
        <v>43412</v>
      </c>
      <c r="B255" s="18" t="s">
        <v>142</v>
      </c>
      <c r="C255" s="18" t="s">
        <v>28</v>
      </c>
      <c r="D255" s="32">
        <v>0.57291666666666663</v>
      </c>
      <c r="E255" s="32">
        <v>0.58680555555555558</v>
      </c>
      <c r="F255" s="18">
        <v>31</v>
      </c>
      <c r="G255" s="18">
        <v>1000</v>
      </c>
      <c r="H255" s="18" t="s">
        <v>151</v>
      </c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26">
        <v>7</v>
      </c>
      <c r="V255" s="18"/>
    </row>
    <row r="256" spans="1:22" x14ac:dyDescent="0.2">
      <c r="A256" s="31">
        <v>43412</v>
      </c>
      <c r="B256" s="18" t="s">
        <v>142</v>
      </c>
      <c r="C256" s="18" t="s">
        <v>28</v>
      </c>
      <c r="D256" s="32">
        <v>0.57291666666666663</v>
      </c>
      <c r="E256" s="32">
        <v>0.58680555555555558</v>
      </c>
      <c r="F256" s="18">
        <v>31</v>
      </c>
      <c r="G256" s="18">
        <v>1000</v>
      </c>
      <c r="H256" s="18" t="s">
        <v>135</v>
      </c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26">
        <v>3</v>
      </c>
      <c r="V256" s="18"/>
    </row>
    <row r="257" spans="1:22" x14ac:dyDescent="0.2">
      <c r="A257" s="31">
        <v>43412</v>
      </c>
      <c r="B257" s="18" t="s">
        <v>142</v>
      </c>
      <c r="C257" s="18" t="s">
        <v>28</v>
      </c>
      <c r="D257" s="32">
        <v>0.57291666666666663</v>
      </c>
      <c r="E257" s="32">
        <v>0.58680555555555558</v>
      </c>
      <c r="F257" s="18">
        <v>31</v>
      </c>
      <c r="G257" s="18">
        <v>1000</v>
      </c>
      <c r="H257" s="18" t="s">
        <v>131</v>
      </c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26">
        <v>4</v>
      </c>
      <c r="V257" s="18"/>
    </row>
    <row r="258" spans="1:22" x14ac:dyDescent="0.2">
      <c r="A258" s="31">
        <v>43412</v>
      </c>
      <c r="B258" s="18" t="s">
        <v>142</v>
      </c>
      <c r="C258" s="18" t="s">
        <v>28</v>
      </c>
      <c r="D258" s="32">
        <v>0.57291666666666663</v>
      </c>
      <c r="E258" s="32">
        <v>0.58680555555555558</v>
      </c>
      <c r="F258" s="18">
        <v>31</v>
      </c>
      <c r="G258" s="18">
        <v>1000</v>
      </c>
      <c r="H258" s="18" t="s">
        <v>147</v>
      </c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26">
        <v>4</v>
      </c>
      <c r="V258" s="18"/>
    </row>
    <row r="259" spans="1:22" x14ac:dyDescent="0.2">
      <c r="A259" s="31">
        <v>43412</v>
      </c>
      <c r="B259" s="18" t="s">
        <v>142</v>
      </c>
      <c r="C259" s="18" t="s">
        <v>28</v>
      </c>
      <c r="D259" s="32">
        <v>0.57291666666666663</v>
      </c>
      <c r="E259" s="32">
        <v>0.58680555555555558</v>
      </c>
      <c r="F259" s="18">
        <v>31</v>
      </c>
      <c r="G259" s="18">
        <v>1000</v>
      </c>
      <c r="H259" s="18" t="s">
        <v>140</v>
      </c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26">
        <v>8</v>
      </c>
      <c r="V259" s="18"/>
    </row>
    <row r="260" spans="1:22" x14ac:dyDescent="0.2">
      <c r="A260" s="31">
        <v>43412</v>
      </c>
      <c r="B260" s="18" t="s">
        <v>142</v>
      </c>
      <c r="C260" s="18" t="s">
        <v>28</v>
      </c>
      <c r="D260" s="32">
        <v>0.57291666666666663</v>
      </c>
      <c r="E260" s="32">
        <v>0.58680555555555558</v>
      </c>
      <c r="F260" s="18">
        <v>31</v>
      </c>
      <c r="G260" s="18">
        <v>1000</v>
      </c>
      <c r="H260" s="18" t="s">
        <v>202</v>
      </c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26">
        <v>4</v>
      </c>
      <c r="V260" s="18"/>
    </row>
    <row r="261" spans="1:22" x14ac:dyDescent="0.2">
      <c r="A261" s="31">
        <v>43412</v>
      </c>
      <c r="B261" s="18" t="s">
        <v>142</v>
      </c>
      <c r="C261" s="18" t="s">
        <v>28</v>
      </c>
      <c r="D261" s="32">
        <v>0.57291666666666663</v>
      </c>
      <c r="E261" s="32">
        <v>0.58680555555555558</v>
      </c>
      <c r="F261" s="18">
        <v>31</v>
      </c>
      <c r="G261" s="18">
        <v>1000</v>
      </c>
      <c r="H261" s="18" t="s">
        <v>148</v>
      </c>
      <c r="I261" s="18"/>
      <c r="J261" s="18"/>
      <c r="K261" s="18"/>
      <c r="L261" s="18"/>
      <c r="M261" s="18"/>
      <c r="N261" s="18">
        <v>1</v>
      </c>
      <c r="O261" s="18"/>
      <c r="P261" s="18"/>
      <c r="Q261" s="18"/>
      <c r="R261" s="18"/>
      <c r="S261" s="18"/>
      <c r="T261" s="18">
        <v>1</v>
      </c>
      <c r="U261" s="26">
        <v>0</v>
      </c>
      <c r="V261" s="18"/>
    </row>
    <row r="262" spans="1:22" x14ac:dyDescent="0.2">
      <c r="A262" s="31">
        <v>43412</v>
      </c>
      <c r="B262" s="18" t="s">
        <v>142</v>
      </c>
      <c r="C262" s="18" t="s">
        <v>27</v>
      </c>
      <c r="D262" s="32">
        <v>0.62708333333333333</v>
      </c>
      <c r="E262" s="32">
        <v>0.64097222222222217</v>
      </c>
      <c r="F262" s="18">
        <v>18</v>
      </c>
      <c r="G262" s="18">
        <v>900</v>
      </c>
      <c r="H262" s="18" t="s">
        <v>126</v>
      </c>
      <c r="I262" s="18"/>
      <c r="J262" s="18"/>
      <c r="K262" s="18"/>
      <c r="L262" s="18"/>
      <c r="M262" s="18"/>
      <c r="N262" s="18">
        <v>15</v>
      </c>
      <c r="O262" s="18"/>
      <c r="P262" s="18"/>
      <c r="Q262" s="18"/>
      <c r="R262" s="18"/>
      <c r="S262" s="18"/>
      <c r="T262" s="18">
        <v>15</v>
      </c>
      <c r="U262" s="26">
        <v>45</v>
      </c>
      <c r="V262" s="18"/>
    </row>
    <row r="263" spans="1:22" x14ac:dyDescent="0.2">
      <c r="A263" s="31">
        <v>43412</v>
      </c>
      <c r="B263" s="18" t="s">
        <v>142</v>
      </c>
      <c r="C263" s="18" t="s">
        <v>27</v>
      </c>
      <c r="D263" s="32">
        <v>0.62708333333333333</v>
      </c>
      <c r="E263" s="32">
        <v>0.64097222222222217</v>
      </c>
      <c r="F263" s="18">
        <v>18</v>
      </c>
      <c r="G263" s="18">
        <v>900</v>
      </c>
      <c r="H263" s="18" t="s">
        <v>151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26">
        <v>1</v>
      </c>
      <c r="V263" s="18"/>
    </row>
    <row r="264" spans="1:22" x14ac:dyDescent="0.2">
      <c r="A264" s="31">
        <v>43412</v>
      </c>
      <c r="B264" s="18" t="s">
        <v>142</v>
      </c>
      <c r="C264" s="18" t="s">
        <v>27</v>
      </c>
      <c r="D264" s="32">
        <v>0.62708333333333333</v>
      </c>
      <c r="E264" s="32">
        <v>0.64097222222222217</v>
      </c>
      <c r="F264" s="18">
        <v>18</v>
      </c>
      <c r="G264" s="18">
        <v>900</v>
      </c>
      <c r="H264" s="18" t="s">
        <v>140</v>
      </c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26">
        <v>2</v>
      </c>
      <c r="V264" s="18"/>
    </row>
    <row r="265" spans="1:22" x14ac:dyDescent="0.2">
      <c r="A265" s="31">
        <v>43412</v>
      </c>
      <c r="B265" s="18" t="s">
        <v>142</v>
      </c>
      <c r="C265" s="18" t="s">
        <v>27</v>
      </c>
      <c r="D265" s="32">
        <v>0.62708333333333333</v>
      </c>
      <c r="E265" s="32">
        <v>0.64097222222222217</v>
      </c>
      <c r="F265" s="18">
        <v>18</v>
      </c>
      <c r="G265" s="18">
        <v>900</v>
      </c>
      <c r="H265" s="18" t="s">
        <v>131</v>
      </c>
      <c r="I265" s="18"/>
      <c r="J265" s="18"/>
      <c r="K265" s="18"/>
      <c r="L265" s="18"/>
      <c r="M265" s="18"/>
      <c r="N265" s="18">
        <v>1</v>
      </c>
      <c r="O265" s="18"/>
      <c r="P265" s="18"/>
      <c r="Q265" s="18"/>
      <c r="R265" s="18"/>
      <c r="S265" s="18"/>
      <c r="T265" s="18">
        <v>1</v>
      </c>
      <c r="U265" s="26">
        <v>4</v>
      </c>
      <c r="V265" s="18"/>
    </row>
    <row r="266" spans="1:22" x14ac:dyDescent="0.2">
      <c r="A266" s="31">
        <v>43412</v>
      </c>
      <c r="B266" s="18" t="s">
        <v>142</v>
      </c>
      <c r="C266" s="18" t="s">
        <v>27</v>
      </c>
      <c r="D266" s="32">
        <v>0.62708333333333333</v>
      </c>
      <c r="E266" s="32">
        <v>0.64097222222222217</v>
      </c>
      <c r="F266" s="18">
        <v>18</v>
      </c>
      <c r="G266" s="18">
        <v>900</v>
      </c>
      <c r="H266" s="18" t="s">
        <v>147</v>
      </c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26">
        <v>3</v>
      </c>
      <c r="V266" s="18"/>
    </row>
    <row r="267" spans="1:22" x14ac:dyDescent="0.2">
      <c r="A267" s="31">
        <v>43412</v>
      </c>
      <c r="B267" s="18" t="s">
        <v>142</v>
      </c>
      <c r="C267" s="18" t="s">
        <v>27</v>
      </c>
      <c r="D267" s="32">
        <v>0.62708333333333333</v>
      </c>
      <c r="E267" s="32">
        <v>0.64097222222222217</v>
      </c>
      <c r="F267" s="18">
        <v>18</v>
      </c>
      <c r="G267" s="18">
        <v>900</v>
      </c>
      <c r="H267" s="18" t="s">
        <v>159</v>
      </c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26">
        <v>3</v>
      </c>
      <c r="V267" s="18"/>
    </row>
    <row r="268" spans="1:22" x14ac:dyDescent="0.2">
      <c r="A268" s="31">
        <v>43412</v>
      </c>
      <c r="B268" s="18" t="s">
        <v>142</v>
      </c>
      <c r="C268" s="18" t="s">
        <v>27</v>
      </c>
      <c r="D268" s="32">
        <v>0.62708333333333333</v>
      </c>
      <c r="E268" s="32">
        <v>0.64097222222222217</v>
      </c>
      <c r="F268" s="18">
        <v>18</v>
      </c>
      <c r="G268" s="18">
        <v>900</v>
      </c>
      <c r="H268" s="18" t="s">
        <v>218</v>
      </c>
      <c r="I268" s="18"/>
      <c r="J268" s="18"/>
      <c r="K268" s="18"/>
      <c r="L268" s="18"/>
      <c r="M268" s="18"/>
      <c r="N268" s="18">
        <v>1</v>
      </c>
      <c r="O268" s="18"/>
      <c r="P268" s="18"/>
      <c r="Q268" s="18"/>
      <c r="R268" s="18"/>
      <c r="S268" s="18"/>
      <c r="T268" s="18">
        <v>1</v>
      </c>
      <c r="U268" s="26">
        <v>0</v>
      </c>
      <c r="V268" s="18"/>
    </row>
    <row r="269" spans="1:22" x14ac:dyDescent="0.2">
      <c r="A269" s="31">
        <v>43412</v>
      </c>
      <c r="B269" s="18" t="s">
        <v>142</v>
      </c>
      <c r="C269" s="18" t="s">
        <v>27</v>
      </c>
      <c r="D269" s="32">
        <v>0.62708333333333333</v>
      </c>
      <c r="E269" s="32">
        <v>0.64097222222222217</v>
      </c>
      <c r="F269" s="18">
        <v>18</v>
      </c>
      <c r="G269" s="18">
        <v>900</v>
      </c>
      <c r="H269" s="18" t="s">
        <v>239</v>
      </c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26">
        <v>1</v>
      </c>
      <c r="V269" s="18"/>
    </row>
    <row r="270" spans="1:22" x14ac:dyDescent="0.2">
      <c r="A270" s="31">
        <v>43451</v>
      </c>
      <c r="B270" s="18" t="s">
        <v>122</v>
      </c>
      <c r="C270" s="18" t="s">
        <v>27</v>
      </c>
      <c r="D270" s="32">
        <v>0.41597222222222219</v>
      </c>
      <c r="E270" s="32">
        <v>0.42986111111111108</v>
      </c>
      <c r="F270" s="18">
        <v>22</v>
      </c>
      <c r="G270" s="18">
        <v>900</v>
      </c>
      <c r="H270" s="18" t="s">
        <v>126</v>
      </c>
      <c r="I270" s="18"/>
      <c r="J270" s="18"/>
      <c r="K270" s="18"/>
      <c r="L270" s="18"/>
      <c r="M270" s="18"/>
      <c r="N270" s="18">
        <v>10</v>
      </c>
      <c r="O270" s="18"/>
      <c r="P270" s="18"/>
      <c r="Q270" s="18"/>
      <c r="R270" s="18"/>
      <c r="S270" s="18"/>
      <c r="T270" s="18">
        <v>10</v>
      </c>
      <c r="U270" s="26">
        <v>70</v>
      </c>
      <c r="V270" s="18"/>
    </row>
    <row r="271" spans="1:22" x14ac:dyDescent="0.2">
      <c r="A271" s="31">
        <v>43451</v>
      </c>
      <c r="B271" s="18" t="s">
        <v>122</v>
      </c>
      <c r="C271" s="18" t="s">
        <v>27</v>
      </c>
      <c r="D271" s="32">
        <v>0.41597222222222219</v>
      </c>
      <c r="E271" s="32">
        <v>0.42986111111111108</v>
      </c>
      <c r="F271" s="18">
        <v>22</v>
      </c>
      <c r="G271" s="18">
        <v>900</v>
      </c>
      <c r="H271" s="18" t="s">
        <v>151</v>
      </c>
      <c r="I271" s="18"/>
      <c r="J271" s="18"/>
      <c r="K271" s="18"/>
      <c r="L271" s="18"/>
      <c r="M271" s="18"/>
      <c r="N271" s="18">
        <v>1</v>
      </c>
      <c r="O271" s="18"/>
      <c r="P271" s="18"/>
      <c r="Q271" s="18"/>
      <c r="R271" s="18"/>
      <c r="S271" s="18"/>
      <c r="T271" s="18">
        <v>1</v>
      </c>
      <c r="U271" s="26">
        <v>0</v>
      </c>
      <c r="V271" s="18"/>
    </row>
    <row r="272" spans="1:22" x14ac:dyDescent="0.2">
      <c r="A272" s="31">
        <v>43451</v>
      </c>
      <c r="B272" s="18" t="s">
        <v>122</v>
      </c>
      <c r="C272" s="18" t="s">
        <v>27</v>
      </c>
      <c r="D272" s="32">
        <v>0.41597222222222219</v>
      </c>
      <c r="E272" s="32">
        <v>0.42986111111111108</v>
      </c>
      <c r="F272" s="18">
        <v>22</v>
      </c>
      <c r="G272" s="18">
        <v>900</v>
      </c>
      <c r="H272" s="18" t="s">
        <v>147</v>
      </c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26">
        <v>10</v>
      </c>
      <c r="V272" s="18"/>
    </row>
    <row r="273" spans="1:22" x14ac:dyDescent="0.2">
      <c r="A273" s="31">
        <v>43451</v>
      </c>
      <c r="B273" s="18" t="s">
        <v>122</v>
      </c>
      <c r="C273" s="18" t="s">
        <v>27</v>
      </c>
      <c r="D273" s="32">
        <v>0.41597222222222219</v>
      </c>
      <c r="E273" s="32">
        <v>0.42986111111111108</v>
      </c>
      <c r="F273" s="18">
        <v>22</v>
      </c>
      <c r="G273" s="18">
        <v>900</v>
      </c>
      <c r="H273" s="18" t="s">
        <v>131</v>
      </c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26">
        <v>2</v>
      </c>
      <c r="V273" s="18"/>
    </row>
    <row r="274" spans="1:22" x14ac:dyDescent="0.2">
      <c r="A274" s="31">
        <v>43451</v>
      </c>
      <c r="B274" s="18" t="s">
        <v>122</v>
      </c>
      <c r="C274" s="18" t="s">
        <v>27</v>
      </c>
      <c r="D274" s="32">
        <v>0.41597222222222219</v>
      </c>
      <c r="E274" s="32">
        <v>0.42986111111111108</v>
      </c>
      <c r="F274" s="18">
        <v>22</v>
      </c>
      <c r="G274" s="18">
        <v>900</v>
      </c>
      <c r="H274" s="18" t="s">
        <v>239</v>
      </c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26">
        <v>20</v>
      </c>
      <c r="V274" s="18"/>
    </row>
    <row r="275" spans="1:22" x14ac:dyDescent="0.2">
      <c r="A275" s="31">
        <v>43451</v>
      </c>
      <c r="B275" s="18" t="s">
        <v>122</v>
      </c>
      <c r="C275" s="18" t="s">
        <v>27</v>
      </c>
      <c r="D275" s="32">
        <v>0.41597222222222219</v>
      </c>
      <c r="E275" s="32">
        <v>0.42986111111111108</v>
      </c>
      <c r="F275" s="18">
        <v>22</v>
      </c>
      <c r="G275" s="18">
        <v>900</v>
      </c>
      <c r="H275" s="18" t="s">
        <v>140</v>
      </c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26">
        <v>4</v>
      </c>
      <c r="V275" s="18"/>
    </row>
    <row r="276" spans="1:22" x14ac:dyDescent="0.2">
      <c r="A276" s="31">
        <v>43451</v>
      </c>
      <c r="B276" s="18" t="s">
        <v>122</v>
      </c>
      <c r="C276" s="18" t="s">
        <v>27</v>
      </c>
      <c r="D276" s="32">
        <v>0.41597222222222219</v>
      </c>
      <c r="E276" s="32">
        <v>0.42986111111111108</v>
      </c>
      <c r="F276" s="18">
        <v>22</v>
      </c>
      <c r="G276" s="18">
        <v>900</v>
      </c>
      <c r="H276" s="18" t="s">
        <v>218</v>
      </c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26">
        <v>2</v>
      </c>
      <c r="V276" s="18"/>
    </row>
    <row r="277" spans="1:22" x14ac:dyDescent="0.2">
      <c r="A277" s="31">
        <v>43451</v>
      </c>
      <c r="B277" s="18" t="s">
        <v>122</v>
      </c>
      <c r="C277" s="18" t="s">
        <v>27</v>
      </c>
      <c r="D277" s="32">
        <v>0.41597222222222219</v>
      </c>
      <c r="E277" s="32">
        <v>0.42986111111111108</v>
      </c>
      <c r="F277" s="18">
        <v>22</v>
      </c>
      <c r="G277" s="18">
        <v>900</v>
      </c>
      <c r="H277" s="18" t="s">
        <v>135</v>
      </c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26">
        <v>3</v>
      </c>
      <c r="V277" s="18"/>
    </row>
    <row r="278" spans="1:22" x14ac:dyDescent="0.2">
      <c r="A278" s="31">
        <v>43451</v>
      </c>
      <c r="B278" s="18" t="s">
        <v>122</v>
      </c>
      <c r="C278" s="18" t="s">
        <v>27</v>
      </c>
      <c r="D278" s="32">
        <v>0.41597222222222219</v>
      </c>
      <c r="E278" s="32">
        <v>0.42986111111111108</v>
      </c>
      <c r="F278" s="18">
        <v>22</v>
      </c>
      <c r="G278" s="18">
        <v>900</v>
      </c>
      <c r="H278" s="18" t="s">
        <v>128</v>
      </c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26">
        <v>1</v>
      </c>
      <c r="V278" s="18"/>
    </row>
    <row r="279" spans="1:22" x14ac:dyDescent="0.2">
      <c r="A279" s="31">
        <v>43451</v>
      </c>
      <c r="B279" s="18" t="s">
        <v>122</v>
      </c>
      <c r="C279" s="18" t="s">
        <v>28</v>
      </c>
      <c r="D279" s="32">
        <v>0.46249999999999997</v>
      </c>
      <c r="E279" s="32">
        <v>0.47638888888888892</v>
      </c>
      <c r="F279" s="18">
        <v>31</v>
      </c>
      <c r="G279" s="18">
        <v>800</v>
      </c>
      <c r="H279" s="18" t="s">
        <v>126</v>
      </c>
      <c r="I279" s="18"/>
      <c r="J279" s="18"/>
      <c r="K279" s="18"/>
      <c r="L279" s="18"/>
      <c r="M279" s="18"/>
      <c r="N279" s="18">
        <v>23</v>
      </c>
      <c r="O279" s="18"/>
      <c r="P279" s="18"/>
      <c r="Q279" s="18"/>
      <c r="R279" s="18"/>
      <c r="S279" s="18"/>
      <c r="T279" s="18">
        <v>23</v>
      </c>
      <c r="U279" s="26">
        <v>192</v>
      </c>
      <c r="V279" s="18"/>
    </row>
    <row r="280" spans="1:22" x14ac:dyDescent="0.2">
      <c r="A280" s="31">
        <v>43451</v>
      </c>
      <c r="B280" s="18" t="s">
        <v>122</v>
      </c>
      <c r="C280" s="18" t="s">
        <v>28</v>
      </c>
      <c r="D280" s="32">
        <v>0.46249999999999997</v>
      </c>
      <c r="E280" s="32">
        <v>0.47638888888888892</v>
      </c>
      <c r="F280" s="18">
        <v>31</v>
      </c>
      <c r="G280" s="18">
        <v>800</v>
      </c>
      <c r="H280" s="18" t="s">
        <v>140</v>
      </c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26">
        <v>10</v>
      </c>
      <c r="V280" s="18"/>
    </row>
    <row r="281" spans="1:22" x14ac:dyDescent="0.2">
      <c r="A281" s="31">
        <v>43451</v>
      </c>
      <c r="B281" s="18" t="s">
        <v>122</v>
      </c>
      <c r="C281" s="18" t="s">
        <v>28</v>
      </c>
      <c r="D281" s="32">
        <v>0.46249999999999997</v>
      </c>
      <c r="E281" s="32">
        <v>0.47638888888888892</v>
      </c>
      <c r="F281" s="18">
        <v>31</v>
      </c>
      <c r="G281" s="18">
        <v>800</v>
      </c>
      <c r="H281" s="18" t="s">
        <v>131</v>
      </c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26">
        <v>11</v>
      </c>
      <c r="V281" s="18"/>
    </row>
    <row r="282" spans="1:22" x14ac:dyDescent="0.2">
      <c r="A282" s="31">
        <v>43451</v>
      </c>
      <c r="B282" s="18" t="s">
        <v>122</v>
      </c>
      <c r="C282" s="18" t="s">
        <v>28</v>
      </c>
      <c r="D282" s="32">
        <v>0.46249999999999997</v>
      </c>
      <c r="E282" s="32">
        <v>0.47638888888888892</v>
      </c>
      <c r="F282" s="18">
        <v>31</v>
      </c>
      <c r="G282" s="18">
        <v>800</v>
      </c>
      <c r="H282" s="18" t="s">
        <v>147</v>
      </c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26">
        <v>33</v>
      </c>
      <c r="V282" s="18"/>
    </row>
    <row r="283" spans="1:22" x14ac:dyDescent="0.2">
      <c r="A283" s="31">
        <v>43451</v>
      </c>
      <c r="B283" s="18" t="s">
        <v>122</v>
      </c>
      <c r="C283" s="18" t="s">
        <v>28</v>
      </c>
      <c r="D283" s="32">
        <v>0.46249999999999997</v>
      </c>
      <c r="E283" s="32">
        <v>0.47638888888888892</v>
      </c>
      <c r="F283" s="18">
        <v>31</v>
      </c>
      <c r="G283" s="18">
        <v>800</v>
      </c>
      <c r="H283" s="18" t="s">
        <v>240</v>
      </c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26">
        <v>1</v>
      </c>
      <c r="V283" s="18"/>
    </row>
    <row r="284" spans="1:22" x14ac:dyDescent="0.2">
      <c r="A284" s="31">
        <v>43451</v>
      </c>
      <c r="B284" s="18" t="s">
        <v>122</v>
      </c>
      <c r="C284" s="18" t="s">
        <v>28</v>
      </c>
      <c r="D284" s="32">
        <v>0.46249999999999997</v>
      </c>
      <c r="E284" s="32">
        <v>0.47638888888888892</v>
      </c>
      <c r="F284" s="18">
        <v>31</v>
      </c>
      <c r="G284" s="18">
        <v>800</v>
      </c>
      <c r="H284" s="18" t="s">
        <v>151</v>
      </c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26">
        <v>15</v>
      </c>
      <c r="V284" s="18"/>
    </row>
    <row r="285" spans="1:22" x14ac:dyDescent="0.2">
      <c r="A285" s="31">
        <v>43451</v>
      </c>
      <c r="B285" s="18" t="s">
        <v>122</v>
      </c>
      <c r="C285" s="18" t="s">
        <v>28</v>
      </c>
      <c r="D285" s="32">
        <v>0.46249999999999997</v>
      </c>
      <c r="E285" s="32">
        <v>0.47638888888888892</v>
      </c>
      <c r="F285" s="18">
        <v>31</v>
      </c>
      <c r="G285" s="18">
        <v>800</v>
      </c>
      <c r="H285" s="18" t="s">
        <v>135</v>
      </c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26">
        <v>4</v>
      </c>
      <c r="V285" s="18"/>
    </row>
    <row r="286" spans="1:22" x14ac:dyDescent="0.2">
      <c r="A286" s="31">
        <v>43451</v>
      </c>
      <c r="B286" s="18" t="s">
        <v>122</v>
      </c>
      <c r="C286" s="18" t="s">
        <v>28</v>
      </c>
      <c r="D286" s="32">
        <v>0.46249999999999997</v>
      </c>
      <c r="E286" s="32">
        <v>0.47638888888888892</v>
      </c>
      <c r="F286" s="18">
        <v>31</v>
      </c>
      <c r="G286" s="18">
        <v>800</v>
      </c>
      <c r="H286" s="18" t="s">
        <v>218</v>
      </c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26">
        <v>1</v>
      </c>
      <c r="V286" s="18"/>
    </row>
    <row r="287" spans="1:22" x14ac:dyDescent="0.2">
      <c r="A287" s="31">
        <v>43451</v>
      </c>
      <c r="B287" s="18" t="s">
        <v>122</v>
      </c>
      <c r="C287" s="18" t="s">
        <v>28</v>
      </c>
      <c r="D287" s="32">
        <v>0.46249999999999997</v>
      </c>
      <c r="E287" s="32">
        <v>0.47638888888888892</v>
      </c>
      <c r="F287" s="18">
        <v>31</v>
      </c>
      <c r="G287" s="18">
        <v>800</v>
      </c>
      <c r="H287" s="18" t="s">
        <v>202</v>
      </c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26">
        <v>23</v>
      </c>
      <c r="V287" s="18"/>
    </row>
    <row r="288" spans="1:22" x14ac:dyDescent="0.2">
      <c r="A288" s="31">
        <v>43451</v>
      </c>
      <c r="B288" s="18" t="s">
        <v>122</v>
      </c>
      <c r="C288" s="18" t="s">
        <v>28</v>
      </c>
      <c r="D288" s="32">
        <v>0.46249999999999997</v>
      </c>
      <c r="E288" s="32">
        <v>0.47638888888888892</v>
      </c>
      <c r="F288" s="18">
        <v>31</v>
      </c>
      <c r="G288" s="18">
        <v>800</v>
      </c>
      <c r="H288" s="18" t="s">
        <v>148</v>
      </c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26">
        <v>1</v>
      </c>
      <c r="V288" s="18"/>
    </row>
    <row r="289" spans="1:22" x14ac:dyDescent="0.2">
      <c r="A289" s="31">
        <v>43451</v>
      </c>
      <c r="B289" s="18" t="s">
        <v>122</v>
      </c>
      <c r="C289" s="18" t="s">
        <v>28</v>
      </c>
      <c r="D289" s="32">
        <v>0.46249999999999997</v>
      </c>
      <c r="E289" s="32">
        <v>0.47638888888888892</v>
      </c>
      <c r="F289" s="18">
        <v>31</v>
      </c>
      <c r="G289" s="18">
        <v>800</v>
      </c>
      <c r="H289" s="18" t="s">
        <v>176</v>
      </c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26">
        <v>1</v>
      </c>
      <c r="V289" s="18"/>
    </row>
    <row r="290" spans="1:22" x14ac:dyDescent="0.2">
      <c r="A290" s="31">
        <v>43451</v>
      </c>
      <c r="B290" s="18" t="s">
        <v>122</v>
      </c>
      <c r="C290" s="18" t="s">
        <v>27</v>
      </c>
      <c r="D290" s="32">
        <v>0.53819444444444442</v>
      </c>
      <c r="E290" s="32">
        <v>0.55208333333333337</v>
      </c>
      <c r="F290" s="18">
        <v>18</v>
      </c>
      <c r="G290" s="18">
        <v>700</v>
      </c>
      <c r="H290" s="18" t="s">
        <v>126</v>
      </c>
      <c r="I290" s="18"/>
      <c r="J290" s="18"/>
      <c r="K290" s="18"/>
      <c r="L290" s="18"/>
      <c r="M290" s="18"/>
      <c r="N290" s="18">
        <v>9</v>
      </c>
      <c r="O290" s="18"/>
      <c r="P290" s="18"/>
      <c r="Q290" s="18"/>
      <c r="R290" s="18"/>
      <c r="S290" s="18"/>
      <c r="T290" s="18">
        <v>9</v>
      </c>
      <c r="U290" s="26">
        <v>60</v>
      </c>
      <c r="V290" s="18"/>
    </row>
    <row r="291" spans="1:22" x14ac:dyDescent="0.2">
      <c r="A291" s="31">
        <v>43451</v>
      </c>
      <c r="B291" s="18" t="s">
        <v>122</v>
      </c>
      <c r="C291" s="18" t="s">
        <v>27</v>
      </c>
      <c r="D291" s="32">
        <v>0.53819444444444442</v>
      </c>
      <c r="E291" s="32">
        <v>0.55208333333333337</v>
      </c>
      <c r="F291" s="18">
        <v>18</v>
      </c>
      <c r="G291" s="18">
        <v>700</v>
      </c>
      <c r="H291" s="18" t="s">
        <v>131</v>
      </c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26">
        <v>5</v>
      </c>
      <c r="V291" s="18"/>
    </row>
    <row r="292" spans="1:22" x14ac:dyDescent="0.2">
      <c r="A292" s="31">
        <v>43451</v>
      </c>
      <c r="B292" s="18" t="s">
        <v>122</v>
      </c>
      <c r="C292" s="18" t="s">
        <v>27</v>
      </c>
      <c r="D292" s="32">
        <v>0.53819444444444442</v>
      </c>
      <c r="E292" s="32">
        <v>0.55208333333333337</v>
      </c>
      <c r="F292" s="18">
        <v>18</v>
      </c>
      <c r="G292" s="18">
        <v>700</v>
      </c>
      <c r="H292" s="18" t="s">
        <v>140</v>
      </c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26">
        <v>3</v>
      </c>
      <c r="V292" s="18"/>
    </row>
    <row r="293" spans="1:22" x14ac:dyDescent="0.2">
      <c r="A293" s="31">
        <v>43451</v>
      </c>
      <c r="B293" s="18" t="s">
        <v>122</v>
      </c>
      <c r="C293" s="18" t="s">
        <v>27</v>
      </c>
      <c r="D293" s="32">
        <v>0.53819444444444442</v>
      </c>
      <c r="E293" s="32">
        <v>0.55208333333333337</v>
      </c>
      <c r="F293" s="18">
        <v>18</v>
      </c>
      <c r="G293" s="18">
        <v>700</v>
      </c>
      <c r="H293" s="18" t="s">
        <v>147</v>
      </c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26">
        <v>5</v>
      </c>
      <c r="V293" s="18"/>
    </row>
    <row r="294" spans="1:22" x14ac:dyDescent="0.2">
      <c r="A294" s="31">
        <v>43451</v>
      </c>
      <c r="B294" s="18" t="s">
        <v>122</v>
      </c>
      <c r="C294" s="18" t="s">
        <v>27</v>
      </c>
      <c r="D294" s="32">
        <v>0.53819444444444442</v>
      </c>
      <c r="E294" s="32">
        <v>0.55208333333333337</v>
      </c>
      <c r="F294" s="18">
        <v>18</v>
      </c>
      <c r="G294" s="18">
        <v>700</v>
      </c>
      <c r="H294" s="18" t="s">
        <v>159</v>
      </c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26">
        <v>3</v>
      </c>
      <c r="V294" s="18"/>
    </row>
    <row r="295" spans="1:22" x14ac:dyDescent="0.2">
      <c r="A295" s="31">
        <v>43451</v>
      </c>
      <c r="B295" s="18" t="s">
        <v>122</v>
      </c>
      <c r="C295" s="18" t="s">
        <v>27</v>
      </c>
      <c r="D295" s="32">
        <v>0.53819444444444442</v>
      </c>
      <c r="E295" s="32">
        <v>0.55208333333333337</v>
      </c>
      <c r="F295" s="18">
        <v>18</v>
      </c>
      <c r="G295" s="18">
        <v>700</v>
      </c>
      <c r="H295" s="18" t="s">
        <v>218</v>
      </c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26">
        <v>2</v>
      </c>
      <c r="V295" s="18"/>
    </row>
    <row r="296" spans="1:22" x14ac:dyDescent="0.2">
      <c r="A296" s="31">
        <v>43451</v>
      </c>
      <c r="B296" s="18" t="s">
        <v>122</v>
      </c>
      <c r="C296" s="18" t="s">
        <v>27</v>
      </c>
      <c r="D296" s="32">
        <v>0.53819444444444442</v>
      </c>
      <c r="E296" s="32">
        <v>0.55208333333333337</v>
      </c>
      <c r="F296" s="18">
        <v>18</v>
      </c>
      <c r="G296" s="18">
        <v>700</v>
      </c>
      <c r="H296" s="18" t="s">
        <v>151</v>
      </c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26">
        <v>2</v>
      </c>
      <c r="V296" s="18"/>
    </row>
    <row r="297" spans="1:22" x14ac:dyDescent="0.2">
      <c r="A297" s="31">
        <v>43452</v>
      </c>
      <c r="B297" s="18" t="s">
        <v>142</v>
      </c>
      <c r="C297" s="18" t="s">
        <v>12</v>
      </c>
      <c r="D297" s="32">
        <v>0.44930555555555557</v>
      </c>
      <c r="E297" s="32">
        <v>0.46319444444444446</v>
      </c>
      <c r="F297" s="18">
        <v>67</v>
      </c>
      <c r="G297" s="18">
        <v>1500</v>
      </c>
      <c r="H297" s="18" t="s">
        <v>126</v>
      </c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26">
        <v>109</v>
      </c>
      <c r="V297" s="18"/>
    </row>
    <row r="298" spans="1:22" x14ac:dyDescent="0.2">
      <c r="A298" s="31">
        <v>43452</v>
      </c>
      <c r="B298" s="18" t="s">
        <v>142</v>
      </c>
      <c r="C298" s="18" t="s">
        <v>12</v>
      </c>
      <c r="D298" s="32">
        <v>0.44930555555555557</v>
      </c>
      <c r="E298" s="32">
        <v>0.46319444444444446</v>
      </c>
      <c r="F298" s="18">
        <v>67</v>
      </c>
      <c r="G298" s="18">
        <v>1500</v>
      </c>
      <c r="H298" s="18" t="s">
        <v>131</v>
      </c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26">
        <v>6</v>
      </c>
      <c r="V298" s="18"/>
    </row>
    <row r="299" spans="1:22" x14ac:dyDescent="0.2">
      <c r="A299" s="31">
        <v>43452</v>
      </c>
      <c r="B299" s="18" t="s">
        <v>142</v>
      </c>
      <c r="C299" s="18" t="s">
        <v>12</v>
      </c>
      <c r="D299" s="32">
        <v>0.44930555555555557</v>
      </c>
      <c r="E299" s="32">
        <v>0.46319444444444446</v>
      </c>
      <c r="F299" s="18">
        <v>67</v>
      </c>
      <c r="G299" s="18">
        <v>1500</v>
      </c>
      <c r="H299" s="18" t="s">
        <v>218</v>
      </c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26">
        <v>7</v>
      </c>
      <c r="V299" s="18"/>
    </row>
    <row r="300" spans="1:22" x14ac:dyDescent="0.2">
      <c r="A300" s="31">
        <v>43452</v>
      </c>
      <c r="B300" s="18" t="s">
        <v>142</v>
      </c>
      <c r="C300" s="18" t="s">
        <v>12</v>
      </c>
      <c r="D300" s="32">
        <v>0.44930555555555557</v>
      </c>
      <c r="E300" s="32">
        <v>0.46319444444444446</v>
      </c>
      <c r="F300" s="18">
        <v>67</v>
      </c>
      <c r="G300" s="18">
        <v>1500</v>
      </c>
      <c r="H300" s="18" t="s">
        <v>140</v>
      </c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26">
        <v>2</v>
      </c>
      <c r="V300" s="18"/>
    </row>
    <row r="301" spans="1:22" x14ac:dyDescent="0.2">
      <c r="A301" s="31">
        <v>43452</v>
      </c>
      <c r="B301" s="18" t="s">
        <v>142</v>
      </c>
      <c r="C301" s="18" t="s">
        <v>12</v>
      </c>
      <c r="D301" s="32">
        <v>0.44930555555555557</v>
      </c>
      <c r="E301" s="32">
        <v>0.46319444444444446</v>
      </c>
      <c r="F301" s="18">
        <v>67</v>
      </c>
      <c r="G301" s="18">
        <v>1500</v>
      </c>
      <c r="H301" s="18" t="s">
        <v>147</v>
      </c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26">
        <v>1</v>
      </c>
      <c r="V301" s="18"/>
    </row>
    <row r="302" spans="1:22" x14ac:dyDescent="0.2">
      <c r="A302" s="31">
        <v>43452</v>
      </c>
      <c r="B302" s="18" t="s">
        <v>142</v>
      </c>
      <c r="C302" s="18" t="s">
        <v>12</v>
      </c>
      <c r="D302" s="32">
        <v>0.44930555555555557</v>
      </c>
      <c r="E302" s="32">
        <v>0.46319444444444446</v>
      </c>
      <c r="F302" s="18">
        <v>67</v>
      </c>
      <c r="G302" s="18">
        <v>1500</v>
      </c>
      <c r="H302" s="18" t="s">
        <v>165</v>
      </c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26">
        <v>1</v>
      </c>
      <c r="V302" s="18"/>
    </row>
    <row r="303" spans="1:22" x14ac:dyDescent="0.2">
      <c r="A303" s="31">
        <v>43452</v>
      </c>
      <c r="B303" s="18" t="s">
        <v>142</v>
      </c>
      <c r="C303" s="18" t="s">
        <v>12</v>
      </c>
      <c r="D303" s="32">
        <v>0.44930555555555557</v>
      </c>
      <c r="E303" s="32">
        <v>0.46319444444444446</v>
      </c>
      <c r="F303" s="18">
        <v>67</v>
      </c>
      <c r="G303" s="18">
        <v>1500</v>
      </c>
      <c r="H303" s="18" t="s">
        <v>148</v>
      </c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26">
        <v>1</v>
      </c>
      <c r="V303" s="18"/>
    </row>
    <row r="304" spans="1:22" x14ac:dyDescent="0.2">
      <c r="A304" s="31">
        <v>43452</v>
      </c>
      <c r="B304" s="18" t="s">
        <v>222</v>
      </c>
      <c r="C304" s="18" t="s">
        <v>12</v>
      </c>
      <c r="D304" s="32">
        <v>0.44930555555555557</v>
      </c>
      <c r="E304" s="32">
        <v>0.46319444444444446</v>
      </c>
      <c r="F304" s="18">
        <v>67</v>
      </c>
      <c r="G304" s="18">
        <v>1500</v>
      </c>
      <c r="H304" s="18" t="s">
        <v>147</v>
      </c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26">
        <v>3</v>
      </c>
      <c r="V304" s="18"/>
    </row>
    <row r="305" spans="1:22" x14ac:dyDescent="0.2">
      <c r="A305" s="31">
        <v>43452</v>
      </c>
      <c r="B305" s="18" t="s">
        <v>222</v>
      </c>
      <c r="C305" s="18" t="s">
        <v>12</v>
      </c>
      <c r="D305" s="32">
        <v>0.44930555555555557</v>
      </c>
      <c r="E305" s="32">
        <v>0.46319444444444446</v>
      </c>
      <c r="F305" s="18">
        <v>67</v>
      </c>
      <c r="G305" s="18">
        <v>1500</v>
      </c>
      <c r="H305" s="18" t="s">
        <v>126</v>
      </c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26">
        <v>44</v>
      </c>
      <c r="V305" s="18"/>
    </row>
    <row r="306" spans="1:22" x14ac:dyDescent="0.2">
      <c r="A306" s="31">
        <v>43452</v>
      </c>
      <c r="B306" s="18" t="s">
        <v>222</v>
      </c>
      <c r="C306" s="18" t="s">
        <v>12</v>
      </c>
      <c r="D306" s="32">
        <v>0.44930555555555557</v>
      </c>
      <c r="E306" s="32">
        <v>0.46319444444444446</v>
      </c>
      <c r="F306" s="18">
        <v>67</v>
      </c>
      <c r="G306" s="18">
        <v>1500</v>
      </c>
      <c r="H306" s="18" t="s">
        <v>131</v>
      </c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26">
        <v>10</v>
      </c>
      <c r="V306" s="18"/>
    </row>
    <row r="307" spans="1:22" x14ac:dyDescent="0.2">
      <c r="A307" s="31">
        <v>43452</v>
      </c>
      <c r="B307" s="18" t="s">
        <v>222</v>
      </c>
      <c r="C307" s="18" t="s">
        <v>12</v>
      </c>
      <c r="D307" s="32">
        <v>0.44930555555555557</v>
      </c>
      <c r="E307" s="32">
        <v>0.46319444444444446</v>
      </c>
      <c r="F307" s="18">
        <v>67</v>
      </c>
      <c r="G307" s="18">
        <v>1500</v>
      </c>
      <c r="H307" s="18" t="s">
        <v>218</v>
      </c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26">
        <v>5</v>
      </c>
      <c r="V307" s="18"/>
    </row>
    <row r="308" spans="1:22" x14ac:dyDescent="0.2">
      <c r="A308" s="31">
        <v>43452</v>
      </c>
      <c r="B308" s="18" t="s">
        <v>222</v>
      </c>
      <c r="C308" s="18" t="s">
        <v>12</v>
      </c>
      <c r="D308" s="32">
        <v>0.44930555555555557</v>
      </c>
      <c r="E308" s="32">
        <v>0.46319444444444446</v>
      </c>
      <c r="F308" s="18">
        <v>67</v>
      </c>
      <c r="G308" s="18">
        <v>1500</v>
      </c>
      <c r="H308" s="18" t="s">
        <v>169</v>
      </c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26">
        <v>1</v>
      </c>
      <c r="V308" s="18"/>
    </row>
    <row r="309" spans="1:22" x14ac:dyDescent="0.2">
      <c r="A309" s="31">
        <v>43452</v>
      </c>
      <c r="B309" s="18" t="s">
        <v>142</v>
      </c>
      <c r="C309" s="18" t="s">
        <v>13</v>
      </c>
      <c r="D309" s="32">
        <v>0.49027777777777781</v>
      </c>
      <c r="E309" s="32">
        <v>0.50416666666666665</v>
      </c>
      <c r="F309" s="18">
        <v>74</v>
      </c>
      <c r="G309" s="18">
        <v>1200</v>
      </c>
      <c r="H309" s="18" t="s">
        <v>126</v>
      </c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26">
        <v>16</v>
      </c>
      <c r="V309" s="18"/>
    </row>
    <row r="310" spans="1:22" x14ac:dyDescent="0.2">
      <c r="A310" s="31">
        <v>43452</v>
      </c>
      <c r="B310" s="18" t="s">
        <v>142</v>
      </c>
      <c r="C310" s="18" t="s">
        <v>13</v>
      </c>
      <c r="D310" s="32">
        <v>0.49027777777777781</v>
      </c>
      <c r="E310" s="32">
        <v>0.50416666666666665</v>
      </c>
      <c r="F310" s="18">
        <v>74</v>
      </c>
      <c r="G310" s="18">
        <v>1200</v>
      </c>
      <c r="H310" s="18" t="s">
        <v>165</v>
      </c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26">
        <v>2</v>
      </c>
      <c r="V310" s="18"/>
    </row>
    <row r="311" spans="1:22" x14ac:dyDescent="0.2">
      <c r="A311" s="31">
        <v>43452</v>
      </c>
      <c r="B311" s="18" t="s">
        <v>142</v>
      </c>
      <c r="C311" s="18" t="s">
        <v>13</v>
      </c>
      <c r="D311" s="32">
        <v>0.49027777777777781</v>
      </c>
      <c r="E311" s="32">
        <v>0.50416666666666665</v>
      </c>
      <c r="F311" s="18">
        <v>74</v>
      </c>
      <c r="G311" s="18">
        <v>1200</v>
      </c>
      <c r="H311" s="18" t="s">
        <v>218</v>
      </c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26">
        <v>3</v>
      </c>
      <c r="V311" s="18"/>
    </row>
    <row r="312" spans="1:22" x14ac:dyDescent="0.2">
      <c r="A312" s="31">
        <v>43452</v>
      </c>
      <c r="B312" s="18" t="s">
        <v>142</v>
      </c>
      <c r="C312" s="18" t="s">
        <v>13</v>
      </c>
      <c r="D312" s="32">
        <v>0.49027777777777781</v>
      </c>
      <c r="E312" s="32">
        <v>0.50416666666666665</v>
      </c>
      <c r="F312" s="18">
        <v>74</v>
      </c>
      <c r="G312" s="18">
        <v>1200</v>
      </c>
      <c r="H312" s="18" t="s">
        <v>169</v>
      </c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26">
        <v>1</v>
      </c>
      <c r="V312" s="18"/>
    </row>
    <row r="313" spans="1:22" x14ac:dyDescent="0.2">
      <c r="A313" s="31">
        <v>43452</v>
      </c>
      <c r="B313" s="18" t="s">
        <v>222</v>
      </c>
      <c r="C313" s="18" t="s">
        <v>13</v>
      </c>
      <c r="D313" s="32">
        <v>0.49027777777777781</v>
      </c>
      <c r="E313" s="32">
        <v>0.50416666666666665</v>
      </c>
      <c r="F313" s="18">
        <v>74</v>
      </c>
      <c r="G313" s="18">
        <v>1500</v>
      </c>
      <c r="H313" s="18" t="s">
        <v>126</v>
      </c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26">
        <v>6</v>
      </c>
      <c r="V313" s="18"/>
    </row>
    <row r="314" spans="1:22" x14ac:dyDescent="0.2">
      <c r="A314" s="31">
        <v>43452</v>
      </c>
      <c r="B314" s="18" t="s">
        <v>222</v>
      </c>
      <c r="C314" s="18" t="s">
        <v>13</v>
      </c>
      <c r="D314" s="32">
        <v>0.49027777777777781</v>
      </c>
      <c r="E314" s="32">
        <v>0.50416666666666665</v>
      </c>
      <c r="F314" s="18">
        <v>74</v>
      </c>
      <c r="G314" s="18">
        <v>1500</v>
      </c>
      <c r="H314" s="18" t="s">
        <v>169</v>
      </c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26">
        <v>1</v>
      </c>
      <c r="V314" s="18" t="s">
        <v>241</v>
      </c>
    </row>
    <row r="315" spans="1:22" x14ac:dyDescent="0.2">
      <c r="A315" s="31">
        <v>43452</v>
      </c>
      <c r="B315" s="18" t="s">
        <v>222</v>
      </c>
      <c r="C315" s="18" t="s">
        <v>13</v>
      </c>
      <c r="D315" s="32">
        <v>0.49027777777777781</v>
      </c>
      <c r="E315" s="32">
        <v>0.50416666666666665</v>
      </c>
      <c r="F315" s="18">
        <v>74</v>
      </c>
      <c r="G315" s="18">
        <v>1500</v>
      </c>
      <c r="H315" s="18" t="s">
        <v>140</v>
      </c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26">
        <v>2</v>
      </c>
      <c r="V315" s="18"/>
    </row>
    <row r="316" spans="1:22" x14ac:dyDescent="0.2">
      <c r="A316" s="31">
        <v>43452</v>
      </c>
      <c r="B316" s="18" t="s">
        <v>222</v>
      </c>
      <c r="C316" s="18" t="s">
        <v>13</v>
      </c>
      <c r="D316" s="32">
        <v>0.49027777777777781</v>
      </c>
      <c r="E316" s="32">
        <v>0.50416666666666665</v>
      </c>
      <c r="F316" s="18">
        <v>74</v>
      </c>
      <c r="G316" s="18">
        <v>1500</v>
      </c>
      <c r="H316" s="18" t="s">
        <v>218</v>
      </c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26">
        <v>2</v>
      </c>
      <c r="V316" s="18"/>
    </row>
    <row r="317" spans="1:22" x14ac:dyDescent="0.2">
      <c r="A317" s="31">
        <v>43452</v>
      </c>
      <c r="B317" s="18" t="s">
        <v>142</v>
      </c>
      <c r="C317" s="18" t="s">
        <v>14</v>
      </c>
      <c r="D317" s="32">
        <v>0.53194444444444444</v>
      </c>
      <c r="E317" s="32">
        <v>0.54583333333333328</v>
      </c>
      <c r="F317" s="18">
        <v>78</v>
      </c>
      <c r="G317" s="18">
        <v>1100</v>
      </c>
      <c r="H317" s="18" t="s">
        <v>126</v>
      </c>
      <c r="I317" s="18"/>
      <c r="J317" s="18"/>
      <c r="K317" s="18"/>
      <c r="L317" s="18"/>
      <c r="M317" s="18"/>
      <c r="N317" s="18">
        <v>3</v>
      </c>
      <c r="O317" s="18"/>
      <c r="P317" s="18"/>
      <c r="Q317" s="18"/>
      <c r="R317" s="18"/>
      <c r="S317" s="18"/>
      <c r="T317" s="18">
        <v>3</v>
      </c>
      <c r="U317" s="26">
        <v>123</v>
      </c>
      <c r="V317" s="18"/>
    </row>
    <row r="318" spans="1:22" x14ac:dyDescent="0.2">
      <c r="A318" s="31">
        <v>43452</v>
      </c>
      <c r="B318" s="18" t="s">
        <v>142</v>
      </c>
      <c r="C318" s="18" t="s">
        <v>14</v>
      </c>
      <c r="D318" s="32">
        <v>0.53194444444444444</v>
      </c>
      <c r="E318" s="32">
        <v>0.54583333333333328</v>
      </c>
      <c r="F318" s="18">
        <v>78</v>
      </c>
      <c r="G318" s="18">
        <v>1100</v>
      </c>
      <c r="H318" s="18" t="s">
        <v>131</v>
      </c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26">
        <v>29</v>
      </c>
      <c r="V318" s="18"/>
    </row>
    <row r="319" spans="1:22" x14ac:dyDescent="0.2">
      <c r="A319" s="31">
        <v>43452</v>
      </c>
      <c r="B319" s="18" t="s">
        <v>142</v>
      </c>
      <c r="C319" s="18" t="s">
        <v>14</v>
      </c>
      <c r="D319" s="32">
        <v>0.53194444444444444</v>
      </c>
      <c r="E319" s="32">
        <v>0.54583333333333328</v>
      </c>
      <c r="F319" s="18">
        <v>78</v>
      </c>
      <c r="G319" s="18">
        <v>1100</v>
      </c>
      <c r="H319" s="18" t="s">
        <v>140</v>
      </c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26">
        <v>5</v>
      </c>
      <c r="V319" s="18"/>
    </row>
    <row r="320" spans="1:22" x14ac:dyDescent="0.2">
      <c r="A320" s="31">
        <v>43452</v>
      </c>
      <c r="B320" s="18" t="s">
        <v>142</v>
      </c>
      <c r="C320" s="18" t="s">
        <v>14</v>
      </c>
      <c r="D320" s="32">
        <v>0.53194444444444444</v>
      </c>
      <c r="E320" s="32">
        <v>0.54583333333333328</v>
      </c>
      <c r="F320" s="18">
        <v>78</v>
      </c>
      <c r="G320" s="18">
        <v>1100</v>
      </c>
      <c r="H320" s="18" t="s">
        <v>218</v>
      </c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26">
        <v>4</v>
      </c>
      <c r="V320" s="18"/>
    </row>
    <row r="321" spans="1:22" x14ac:dyDescent="0.2">
      <c r="A321" s="31">
        <v>43452</v>
      </c>
      <c r="B321" s="18" t="s">
        <v>142</v>
      </c>
      <c r="C321" s="18" t="s">
        <v>14</v>
      </c>
      <c r="D321" s="32">
        <v>0.53194444444444444</v>
      </c>
      <c r="E321" s="32">
        <v>0.54583333333333328</v>
      </c>
      <c r="F321" s="18">
        <v>78</v>
      </c>
      <c r="G321" s="18">
        <v>1100</v>
      </c>
      <c r="H321" s="18" t="s">
        <v>135</v>
      </c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26">
        <v>2</v>
      </c>
      <c r="V321" s="18"/>
    </row>
    <row r="322" spans="1:22" x14ac:dyDescent="0.2">
      <c r="A322" s="31">
        <v>43452</v>
      </c>
      <c r="B322" s="18" t="s">
        <v>142</v>
      </c>
      <c r="C322" s="18" t="s">
        <v>14</v>
      </c>
      <c r="D322" s="32">
        <v>0.53194444444444444</v>
      </c>
      <c r="E322" s="32">
        <v>0.54583333333333328</v>
      </c>
      <c r="F322" s="18">
        <v>78</v>
      </c>
      <c r="G322" s="18">
        <v>1100</v>
      </c>
      <c r="H322" s="18" t="s">
        <v>147</v>
      </c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26">
        <v>1</v>
      </c>
      <c r="V322" s="18"/>
    </row>
    <row r="323" spans="1:22" x14ac:dyDescent="0.2">
      <c r="A323" s="31">
        <v>43452</v>
      </c>
      <c r="B323" s="18" t="s">
        <v>222</v>
      </c>
      <c r="C323" s="18" t="s">
        <v>14</v>
      </c>
      <c r="D323" s="32">
        <v>0.53125</v>
      </c>
      <c r="E323" s="32">
        <v>0.54513888888888895</v>
      </c>
      <c r="F323" s="18">
        <v>78</v>
      </c>
      <c r="G323" s="18">
        <v>1200</v>
      </c>
      <c r="H323" s="18" t="s">
        <v>126</v>
      </c>
      <c r="I323" s="18"/>
      <c r="J323" s="18"/>
      <c r="K323" s="18"/>
      <c r="L323" s="18"/>
      <c r="M323" s="18"/>
      <c r="N323" s="18">
        <v>4</v>
      </c>
      <c r="O323" s="18"/>
      <c r="P323" s="18"/>
      <c r="Q323" s="18"/>
      <c r="R323" s="18"/>
      <c r="S323" s="18"/>
      <c r="T323" s="18">
        <v>4</v>
      </c>
      <c r="U323" s="26">
        <v>47</v>
      </c>
      <c r="V323" s="18"/>
    </row>
    <row r="324" spans="1:22" x14ac:dyDescent="0.2">
      <c r="A324" s="31">
        <v>43452</v>
      </c>
      <c r="B324" s="18" t="s">
        <v>222</v>
      </c>
      <c r="C324" s="18" t="s">
        <v>14</v>
      </c>
      <c r="D324" s="32">
        <v>0.53125</v>
      </c>
      <c r="E324" s="32">
        <v>0.54513888888888895</v>
      </c>
      <c r="F324" s="18">
        <v>78</v>
      </c>
      <c r="G324" s="18">
        <v>1200</v>
      </c>
      <c r="H324" s="18" t="s">
        <v>131</v>
      </c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26">
        <v>13</v>
      </c>
      <c r="V324" s="18"/>
    </row>
    <row r="325" spans="1:22" x14ac:dyDescent="0.2">
      <c r="A325" s="31">
        <v>43452</v>
      </c>
      <c r="B325" s="18" t="s">
        <v>222</v>
      </c>
      <c r="C325" s="18" t="s">
        <v>14</v>
      </c>
      <c r="D325" s="32">
        <v>0.53125</v>
      </c>
      <c r="E325" s="32">
        <v>0.54513888888888895</v>
      </c>
      <c r="F325" s="18">
        <v>78</v>
      </c>
      <c r="G325" s="18">
        <v>1200</v>
      </c>
      <c r="H325" s="18" t="s">
        <v>146</v>
      </c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26">
        <v>1</v>
      </c>
      <c r="V325" s="18"/>
    </row>
    <row r="326" spans="1:22" x14ac:dyDescent="0.2">
      <c r="A326" s="31">
        <v>43452</v>
      </c>
      <c r="B326" s="18" t="s">
        <v>222</v>
      </c>
      <c r="C326" s="18" t="s">
        <v>14</v>
      </c>
      <c r="D326" s="32">
        <v>0.53125</v>
      </c>
      <c r="E326" s="32">
        <v>0.54513888888888895</v>
      </c>
      <c r="F326" s="18">
        <v>78</v>
      </c>
      <c r="G326" s="18">
        <v>1200</v>
      </c>
      <c r="H326" s="18" t="s">
        <v>218</v>
      </c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26">
        <v>6</v>
      </c>
      <c r="V326" s="18"/>
    </row>
    <row r="327" spans="1:22" x14ac:dyDescent="0.2">
      <c r="A327" s="31">
        <v>43452</v>
      </c>
      <c r="B327" s="18" t="s">
        <v>222</v>
      </c>
      <c r="C327" s="18" t="s">
        <v>14</v>
      </c>
      <c r="D327" s="32">
        <v>0.53125</v>
      </c>
      <c r="E327" s="32">
        <v>0.54513888888888895</v>
      </c>
      <c r="F327" s="18">
        <v>78</v>
      </c>
      <c r="G327" s="18">
        <v>1200</v>
      </c>
      <c r="H327" s="18" t="s">
        <v>140</v>
      </c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26">
        <v>1</v>
      </c>
      <c r="V327" s="18"/>
    </row>
    <row r="328" spans="1:22" x14ac:dyDescent="0.2">
      <c r="A328" s="31">
        <v>43452</v>
      </c>
      <c r="B328" s="18" t="s">
        <v>222</v>
      </c>
      <c r="C328" s="18" t="s">
        <v>14</v>
      </c>
      <c r="D328" s="32">
        <v>0.53125</v>
      </c>
      <c r="E328" s="32">
        <v>0.54513888888888895</v>
      </c>
      <c r="F328" s="18">
        <v>78</v>
      </c>
      <c r="G328" s="18">
        <v>1200</v>
      </c>
      <c r="H328" s="18" t="s">
        <v>169</v>
      </c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26">
        <v>1</v>
      </c>
      <c r="V328" s="18"/>
    </row>
    <row r="329" spans="1:22" x14ac:dyDescent="0.2">
      <c r="A329" s="31">
        <v>43501</v>
      </c>
      <c r="B329" s="18" t="s">
        <v>220</v>
      </c>
      <c r="C329" s="18" t="s">
        <v>7</v>
      </c>
      <c r="D329" s="32">
        <v>0.45208333333333334</v>
      </c>
      <c r="E329" s="32">
        <v>0.46597222222222223</v>
      </c>
      <c r="F329" s="18"/>
      <c r="G329" s="19">
        <v>1000</v>
      </c>
      <c r="H329" s="18" t="s">
        <v>126</v>
      </c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26">
        <v>58</v>
      </c>
      <c r="V329" s="18"/>
    </row>
    <row r="330" spans="1:22" x14ac:dyDescent="0.2">
      <c r="A330" s="31">
        <v>43501</v>
      </c>
      <c r="B330" s="18" t="s">
        <v>220</v>
      </c>
      <c r="C330" s="18" t="s">
        <v>7</v>
      </c>
      <c r="D330" s="32">
        <v>0.45208333333333334</v>
      </c>
      <c r="E330" s="32">
        <v>0.46597222222222223</v>
      </c>
      <c r="F330" s="18"/>
      <c r="G330" s="19">
        <v>1000</v>
      </c>
      <c r="H330" s="18" t="s">
        <v>131</v>
      </c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26">
        <v>8</v>
      </c>
      <c r="V330" s="18"/>
    </row>
    <row r="331" spans="1:22" x14ac:dyDescent="0.2">
      <c r="A331" s="31">
        <v>43501</v>
      </c>
      <c r="B331" s="18" t="s">
        <v>220</v>
      </c>
      <c r="C331" s="18" t="s">
        <v>7</v>
      </c>
      <c r="D331" s="32">
        <v>0.45208333333333334</v>
      </c>
      <c r="E331" s="32">
        <v>0.46597222222222223</v>
      </c>
      <c r="F331" s="18"/>
      <c r="G331" s="19">
        <v>1000</v>
      </c>
      <c r="H331" s="18" t="s">
        <v>205</v>
      </c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26">
        <v>2</v>
      </c>
      <c r="V331" s="18"/>
    </row>
    <row r="332" spans="1:22" x14ac:dyDescent="0.2">
      <c r="A332" s="31">
        <v>43501</v>
      </c>
      <c r="B332" s="18" t="s">
        <v>220</v>
      </c>
      <c r="C332" s="18" t="s">
        <v>7</v>
      </c>
      <c r="D332" s="32">
        <v>0.45208333333333334</v>
      </c>
      <c r="E332" s="32">
        <v>0.46597222222222223</v>
      </c>
      <c r="F332" s="18"/>
      <c r="G332" s="19">
        <v>1000</v>
      </c>
      <c r="H332" s="18" t="s">
        <v>146</v>
      </c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26">
        <v>7</v>
      </c>
      <c r="V332" s="18"/>
    </row>
    <row r="333" spans="1:22" x14ac:dyDescent="0.2">
      <c r="A333" s="31">
        <v>43501</v>
      </c>
      <c r="B333" s="18" t="s">
        <v>220</v>
      </c>
      <c r="C333" s="18" t="s">
        <v>7</v>
      </c>
      <c r="D333" s="32">
        <v>0.45208333333333334</v>
      </c>
      <c r="E333" s="32">
        <v>0.46597222222222223</v>
      </c>
      <c r="F333" s="18"/>
      <c r="G333" s="19">
        <v>1000</v>
      </c>
      <c r="H333" s="18" t="s">
        <v>147</v>
      </c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26">
        <v>6</v>
      </c>
      <c r="V333" s="18"/>
    </row>
    <row r="334" spans="1:22" x14ac:dyDescent="0.2">
      <c r="A334" s="31">
        <v>43501</v>
      </c>
      <c r="B334" s="18" t="s">
        <v>220</v>
      </c>
      <c r="C334" s="18" t="s">
        <v>7</v>
      </c>
      <c r="D334" s="32">
        <v>0.45208333333333334</v>
      </c>
      <c r="E334" s="32">
        <v>0.46597222222222223</v>
      </c>
      <c r="F334" s="18"/>
      <c r="G334" s="19">
        <v>1000</v>
      </c>
      <c r="H334" s="18" t="s">
        <v>165</v>
      </c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26">
        <v>2</v>
      </c>
      <c r="V334" s="18"/>
    </row>
    <row r="335" spans="1:22" x14ac:dyDescent="0.2">
      <c r="A335" s="31">
        <v>43501</v>
      </c>
      <c r="B335" s="18" t="s">
        <v>220</v>
      </c>
      <c r="C335" s="18" t="s">
        <v>7</v>
      </c>
      <c r="D335" s="32">
        <v>0.45208333333333334</v>
      </c>
      <c r="E335" s="32">
        <v>0.46597222222222223</v>
      </c>
      <c r="F335" s="18"/>
      <c r="G335" s="19">
        <v>1000</v>
      </c>
      <c r="H335" s="18" t="s">
        <v>140</v>
      </c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26">
        <v>2</v>
      </c>
      <c r="V335" s="18"/>
    </row>
    <row r="336" spans="1:22" x14ac:dyDescent="0.2">
      <c r="A336" s="31">
        <v>43501</v>
      </c>
      <c r="B336" s="18" t="s">
        <v>220</v>
      </c>
      <c r="C336" s="18" t="s">
        <v>7</v>
      </c>
      <c r="D336" s="32">
        <v>0.45208333333333334</v>
      </c>
      <c r="E336" s="32">
        <v>0.46597222222222223</v>
      </c>
      <c r="F336" s="18"/>
      <c r="G336" s="19">
        <v>1000</v>
      </c>
      <c r="H336" s="18" t="s">
        <v>169</v>
      </c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26">
        <v>1</v>
      </c>
      <c r="V336" s="18"/>
    </row>
    <row r="337" spans="1:22" x14ac:dyDescent="0.2">
      <c r="A337" s="31">
        <v>43501</v>
      </c>
      <c r="B337" s="18" t="s">
        <v>142</v>
      </c>
      <c r="C337" s="18" t="s">
        <v>7</v>
      </c>
      <c r="D337" s="32">
        <v>0.45555555555555555</v>
      </c>
      <c r="E337" s="32">
        <v>0.4694444444444445</v>
      </c>
      <c r="F337" s="18"/>
      <c r="G337" s="19">
        <v>1000</v>
      </c>
      <c r="H337" s="18" t="s">
        <v>131</v>
      </c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26">
        <v>13</v>
      </c>
      <c r="V337" s="18"/>
    </row>
    <row r="338" spans="1:22" x14ac:dyDescent="0.2">
      <c r="A338" s="31">
        <v>43501</v>
      </c>
      <c r="B338" s="18" t="s">
        <v>142</v>
      </c>
      <c r="C338" s="18" t="s">
        <v>7</v>
      </c>
      <c r="D338" s="32">
        <v>0.45555555555555555</v>
      </c>
      <c r="E338" s="32">
        <v>0.4694444444444445</v>
      </c>
      <c r="F338" s="18"/>
      <c r="G338" s="19">
        <v>1000</v>
      </c>
      <c r="H338" s="18" t="s">
        <v>126</v>
      </c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26">
        <v>48</v>
      </c>
      <c r="V338" s="18"/>
    </row>
    <row r="339" spans="1:22" x14ac:dyDescent="0.2">
      <c r="A339" s="31">
        <v>43501</v>
      </c>
      <c r="B339" s="18" t="s">
        <v>142</v>
      </c>
      <c r="C339" s="18" t="s">
        <v>7</v>
      </c>
      <c r="D339" s="32">
        <v>0.45555555555555555</v>
      </c>
      <c r="E339" s="32">
        <v>0.4694444444444445</v>
      </c>
      <c r="F339" s="18"/>
      <c r="G339" s="19">
        <v>1000</v>
      </c>
      <c r="H339" s="18" t="s">
        <v>146</v>
      </c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26">
        <v>7</v>
      </c>
      <c r="V339" s="18"/>
    </row>
    <row r="340" spans="1:22" x14ac:dyDescent="0.2">
      <c r="A340" s="31">
        <v>43501</v>
      </c>
      <c r="B340" s="18" t="s">
        <v>142</v>
      </c>
      <c r="C340" s="18" t="s">
        <v>7</v>
      </c>
      <c r="D340" s="32">
        <v>0.45555555555555555</v>
      </c>
      <c r="E340" s="32">
        <v>0.4694444444444445</v>
      </c>
      <c r="F340" s="18"/>
      <c r="G340" s="19">
        <v>1000</v>
      </c>
      <c r="H340" s="18" t="s">
        <v>147</v>
      </c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26">
        <v>1</v>
      </c>
      <c r="V340" s="18"/>
    </row>
    <row r="341" spans="1:22" x14ac:dyDescent="0.2">
      <c r="A341" s="31">
        <v>43501</v>
      </c>
      <c r="B341" s="18" t="s">
        <v>142</v>
      </c>
      <c r="C341" s="18" t="s">
        <v>7</v>
      </c>
      <c r="D341" s="32">
        <v>0.45555555555555555</v>
      </c>
      <c r="E341" s="32">
        <v>0.4694444444444445</v>
      </c>
      <c r="F341" s="18"/>
      <c r="G341" s="19">
        <v>1000</v>
      </c>
      <c r="H341" s="18" t="s">
        <v>184</v>
      </c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26">
        <v>1</v>
      </c>
      <c r="V341" s="18"/>
    </row>
    <row r="342" spans="1:22" x14ac:dyDescent="0.2">
      <c r="A342" s="31">
        <v>43501</v>
      </c>
      <c r="B342" s="18" t="s">
        <v>142</v>
      </c>
      <c r="C342" s="18" t="s">
        <v>7</v>
      </c>
      <c r="D342" s="32">
        <v>0.45555555555555555</v>
      </c>
      <c r="E342" s="32">
        <v>0.4694444444444445</v>
      </c>
      <c r="F342" s="18"/>
      <c r="G342" s="19">
        <v>1000</v>
      </c>
      <c r="H342" s="18" t="s">
        <v>128</v>
      </c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26">
        <v>2</v>
      </c>
      <c r="V342" s="18"/>
    </row>
    <row r="343" spans="1:22" x14ac:dyDescent="0.2">
      <c r="A343" s="31">
        <v>43501</v>
      </c>
      <c r="B343" s="18" t="s">
        <v>142</v>
      </c>
      <c r="C343" s="18" t="s">
        <v>7</v>
      </c>
      <c r="D343" s="32">
        <v>0.45555555555555555</v>
      </c>
      <c r="E343" s="32">
        <v>0.4694444444444445</v>
      </c>
      <c r="F343" s="18"/>
      <c r="G343" s="19">
        <v>1000</v>
      </c>
      <c r="H343" s="18" t="s">
        <v>183</v>
      </c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26">
        <v>2</v>
      </c>
      <c r="V343" s="18"/>
    </row>
    <row r="344" spans="1:22" x14ac:dyDescent="0.2">
      <c r="A344" s="31">
        <v>43501</v>
      </c>
      <c r="B344" s="18" t="s">
        <v>142</v>
      </c>
      <c r="C344" s="18" t="s">
        <v>7</v>
      </c>
      <c r="D344" s="32">
        <v>0.45555555555555555</v>
      </c>
      <c r="E344" s="32">
        <v>0.4694444444444445</v>
      </c>
      <c r="F344" s="18"/>
      <c r="G344" s="19">
        <v>1000</v>
      </c>
      <c r="H344" s="18" t="s">
        <v>159</v>
      </c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26">
        <v>2</v>
      </c>
      <c r="V344" s="18"/>
    </row>
    <row r="345" spans="1:22" x14ac:dyDescent="0.2">
      <c r="A345" s="31">
        <v>43501</v>
      </c>
      <c r="B345" s="18" t="s">
        <v>220</v>
      </c>
      <c r="C345" s="18" t="s">
        <v>9</v>
      </c>
      <c r="D345" s="32">
        <v>0.49374999999999997</v>
      </c>
      <c r="E345" s="32">
        <v>0.50763888888888886</v>
      </c>
      <c r="F345" s="18"/>
      <c r="G345" s="19">
        <v>800</v>
      </c>
      <c r="H345" s="18" t="s">
        <v>140</v>
      </c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26">
        <v>1</v>
      </c>
      <c r="V345" s="18"/>
    </row>
    <row r="346" spans="1:22" x14ac:dyDescent="0.2">
      <c r="A346" s="31">
        <v>43501</v>
      </c>
      <c r="B346" s="18" t="s">
        <v>220</v>
      </c>
      <c r="C346" s="18" t="s">
        <v>9</v>
      </c>
      <c r="D346" s="32">
        <v>0.49374999999999997</v>
      </c>
      <c r="E346" s="32">
        <v>0.50763888888888886</v>
      </c>
      <c r="F346" s="18"/>
      <c r="G346" s="19">
        <v>800</v>
      </c>
      <c r="H346" s="18" t="s">
        <v>169</v>
      </c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26">
        <v>20</v>
      </c>
      <c r="V346" s="18"/>
    </row>
    <row r="347" spans="1:22" x14ac:dyDescent="0.2">
      <c r="A347" s="31">
        <v>43501</v>
      </c>
      <c r="B347" s="18" t="s">
        <v>220</v>
      </c>
      <c r="C347" s="18" t="s">
        <v>9</v>
      </c>
      <c r="D347" s="32">
        <v>0.49374999999999997</v>
      </c>
      <c r="E347" s="32">
        <v>0.50763888888888886</v>
      </c>
      <c r="F347" s="18"/>
      <c r="G347" s="19">
        <v>800</v>
      </c>
      <c r="H347" s="18" t="s">
        <v>135</v>
      </c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26">
        <v>4</v>
      </c>
      <c r="V347" s="18"/>
    </row>
    <row r="348" spans="1:22" x14ac:dyDescent="0.2">
      <c r="A348" s="31">
        <v>43501</v>
      </c>
      <c r="B348" s="18" t="s">
        <v>142</v>
      </c>
      <c r="C348" s="18" t="s">
        <v>9</v>
      </c>
      <c r="D348" s="32">
        <v>0.49722222222222223</v>
      </c>
      <c r="E348" s="32">
        <v>0.51111111111111118</v>
      </c>
      <c r="F348" s="18"/>
      <c r="G348" s="19">
        <v>1200</v>
      </c>
      <c r="H348" s="18" t="s">
        <v>128</v>
      </c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26">
        <v>3</v>
      </c>
      <c r="V348" s="18"/>
    </row>
    <row r="349" spans="1:22" x14ac:dyDescent="0.2">
      <c r="A349" s="31">
        <v>43501</v>
      </c>
      <c r="B349" s="18" t="s">
        <v>142</v>
      </c>
      <c r="C349" s="18" t="s">
        <v>9</v>
      </c>
      <c r="D349" s="32">
        <v>0.49722222222222223</v>
      </c>
      <c r="E349" s="32">
        <v>0.51111111111111118</v>
      </c>
      <c r="F349" s="18"/>
      <c r="G349" s="19">
        <v>1200</v>
      </c>
      <c r="H349" s="18" t="s">
        <v>140</v>
      </c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26">
        <v>3</v>
      </c>
      <c r="V349" s="18"/>
    </row>
    <row r="350" spans="1:22" x14ac:dyDescent="0.2">
      <c r="A350" s="31">
        <v>43501</v>
      </c>
      <c r="B350" s="18" t="s">
        <v>142</v>
      </c>
      <c r="C350" s="18" t="s">
        <v>9</v>
      </c>
      <c r="D350" s="32">
        <v>0.49722222222222223</v>
      </c>
      <c r="E350" s="32">
        <v>0.51111111111111118</v>
      </c>
      <c r="F350" s="18"/>
      <c r="G350" s="19">
        <v>1200</v>
      </c>
      <c r="H350" s="18" t="s">
        <v>169</v>
      </c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26">
        <v>7</v>
      </c>
      <c r="V350" s="18"/>
    </row>
    <row r="351" spans="1:22" x14ac:dyDescent="0.2">
      <c r="A351" s="31">
        <v>43501</v>
      </c>
      <c r="B351" s="18" t="s">
        <v>142</v>
      </c>
      <c r="C351" s="18" t="s">
        <v>9</v>
      </c>
      <c r="D351" s="32">
        <v>0.49722222222222223</v>
      </c>
      <c r="E351" s="32">
        <v>0.51111111111111118</v>
      </c>
      <c r="F351" s="18"/>
      <c r="G351" s="19">
        <v>1200</v>
      </c>
      <c r="H351" s="18" t="s">
        <v>147</v>
      </c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26">
        <v>7</v>
      </c>
      <c r="V351" s="18"/>
    </row>
    <row r="352" spans="1:22" x14ac:dyDescent="0.2">
      <c r="A352" s="31">
        <v>43501</v>
      </c>
      <c r="B352" s="18" t="s">
        <v>142</v>
      </c>
      <c r="C352" s="18" t="s">
        <v>9</v>
      </c>
      <c r="D352" s="32">
        <v>0.49722222222222223</v>
      </c>
      <c r="E352" s="32">
        <v>0.51111111111111118</v>
      </c>
      <c r="F352" s="18"/>
      <c r="G352" s="19">
        <v>1200</v>
      </c>
      <c r="H352" s="18" t="s">
        <v>135</v>
      </c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26">
        <v>3</v>
      </c>
      <c r="V352" s="18"/>
    </row>
    <row r="353" spans="1:22" x14ac:dyDescent="0.2">
      <c r="A353" s="31">
        <v>43501</v>
      </c>
      <c r="B353" s="18" t="s">
        <v>142</v>
      </c>
      <c r="C353" s="18" t="s">
        <v>9</v>
      </c>
      <c r="D353" s="32">
        <v>0.49722222222222223</v>
      </c>
      <c r="E353" s="32">
        <v>0.51111111111111118</v>
      </c>
      <c r="F353" s="18"/>
      <c r="G353" s="19">
        <v>1200</v>
      </c>
      <c r="H353" s="18" t="s">
        <v>126</v>
      </c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26">
        <v>1</v>
      </c>
      <c r="V353" s="18"/>
    </row>
    <row r="354" spans="1:22" x14ac:dyDescent="0.2">
      <c r="A354" s="31">
        <v>43501</v>
      </c>
      <c r="B354" s="18" t="s">
        <v>142</v>
      </c>
      <c r="C354" s="18" t="s">
        <v>9</v>
      </c>
      <c r="D354" s="32">
        <v>0.49722222222222223</v>
      </c>
      <c r="E354" s="32">
        <v>0.51111111111111118</v>
      </c>
      <c r="F354" s="18"/>
      <c r="G354" s="19">
        <v>1200</v>
      </c>
      <c r="H354" s="18" t="s">
        <v>227</v>
      </c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26">
        <v>6</v>
      </c>
      <c r="V354" s="18"/>
    </row>
    <row r="355" spans="1:22" x14ac:dyDescent="0.2">
      <c r="A355" s="31">
        <v>43501</v>
      </c>
      <c r="B355" s="18" t="s">
        <v>220</v>
      </c>
      <c r="C355" s="18" t="s">
        <v>10</v>
      </c>
      <c r="D355" s="32">
        <v>0.52638888888888891</v>
      </c>
      <c r="E355" s="32">
        <v>0.54027777777777775</v>
      </c>
      <c r="F355" s="18"/>
      <c r="G355" s="19">
        <v>1200</v>
      </c>
      <c r="H355" s="18" t="s">
        <v>126</v>
      </c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26">
        <v>32</v>
      </c>
      <c r="V355" s="18"/>
    </row>
    <row r="356" spans="1:22" x14ac:dyDescent="0.2">
      <c r="A356" s="31">
        <v>43501</v>
      </c>
      <c r="B356" s="18" t="s">
        <v>220</v>
      </c>
      <c r="C356" s="18" t="s">
        <v>10</v>
      </c>
      <c r="D356" s="32">
        <v>0.52638888888888891</v>
      </c>
      <c r="E356" s="32">
        <v>0.54027777777777775</v>
      </c>
      <c r="F356" s="18"/>
      <c r="G356" s="19">
        <v>1200</v>
      </c>
      <c r="H356" s="18" t="s">
        <v>202</v>
      </c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26">
        <v>3</v>
      </c>
      <c r="V356" s="18"/>
    </row>
    <row r="357" spans="1:22" x14ac:dyDescent="0.2">
      <c r="A357" s="31">
        <v>43501</v>
      </c>
      <c r="B357" s="18" t="s">
        <v>220</v>
      </c>
      <c r="C357" s="18" t="s">
        <v>10</v>
      </c>
      <c r="D357" s="32">
        <v>0.52638888888888891</v>
      </c>
      <c r="E357" s="32">
        <v>0.54027777777777775</v>
      </c>
      <c r="F357" s="18"/>
      <c r="G357" s="19">
        <v>1200</v>
      </c>
      <c r="H357" s="18" t="s">
        <v>140</v>
      </c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26">
        <v>5</v>
      </c>
      <c r="V357" s="18"/>
    </row>
    <row r="358" spans="1:22" x14ac:dyDescent="0.2">
      <c r="A358" s="31">
        <v>43501</v>
      </c>
      <c r="B358" s="18" t="s">
        <v>220</v>
      </c>
      <c r="C358" s="18" t="s">
        <v>10</v>
      </c>
      <c r="D358" s="32">
        <v>0.52638888888888891</v>
      </c>
      <c r="E358" s="32">
        <v>0.54027777777777775</v>
      </c>
      <c r="F358" s="18"/>
      <c r="G358" s="19">
        <v>1200</v>
      </c>
      <c r="H358" s="18" t="s">
        <v>146</v>
      </c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26">
        <v>3</v>
      </c>
      <c r="V358" s="18"/>
    </row>
    <row r="359" spans="1:22" x14ac:dyDescent="0.2">
      <c r="A359" s="31">
        <v>43501</v>
      </c>
      <c r="B359" s="18" t="s">
        <v>220</v>
      </c>
      <c r="C359" s="18" t="s">
        <v>10</v>
      </c>
      <c r="D359" s="32">
        <v>0.52638888888888891</v>
      </c>
      <c r="E359" s="32">
        <v>0.54027777777777775</v>
      </c>
      <c r="F359" s="18"/>
      <c r="G359" s="19">
        <v>1200</v>
      </c>
      <c r="H359" s="18" t="s">
        <v>131</v>
      </c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26">
        <v>14</v>
      </c>
      <c r="V359" s="18"/>
    </row>
    <row r="360" spans="1:22" x14ac:dyDescent="0.2">
      <c r="A360" s="31">
        <v>43501</v>
      </c>
      <c r="B360" s="18" t="s">
        <v>220</v>
      </c>
      <c r="C360" s="18" t="s">
        <v>10</v>
      </c>
      <c r="D360" s="32">
        <v>0.52638888888888891</v>
      </c>
      <c r="E360" s="32">
        <v>0.54027777777777775</v>
      </c>
      <c r="F360" s="18"/>
      <c r="G360" s="19">
        <v>1200</v>
      </c>
      <c r="H360" s="18" t="s">
        <v>209</v>
      </c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26">
        <v>2</v>
      </c>
      <c r="V360" s="18"/>
    </row>
    <row r="361" spans="1:22" x14ac:dyDescent="0.2">
      <c r="A361" s="31">
        <v>43501</v>
      </c>
      <c r="B361" s="18" t="s">
        <v>220</v>
      </c>
      <c r="C361" s="18" t="s">
        <v>10</v>
      </c>
      <c r="D361" s="32">
        <v>0.52638888888888891</v>
      </c>
      <c r="E361" s="32">
        <v>0.54027777777777775</v>
      </c>
      <c r="F361" s="18"/>
      <c r="G361" s="19">
        <v>1200</v>
      </c>
      <c r="H361" s="18" t="s">
        <v>183</v>
      </c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26">
        <v>2</v>
      </c>
      <c r="V361" s="18"/>
    </row>
    <row r="362" spans="1:22" x14ac:dyDescent="0.2">
      <c r="A362" s="31">
        <v>43501</v>
      </c>
      <c r="B362" s="18" t="s">
        <v>220</v>
      </c>
      <c r="C362" s="18" t="s">
        <v>10</v>
      </c>
      <c r="D362" s="32">
        <v>0.52638888888888891</v>
      </c>
      <c r="E362" s="32">
        <v>0.54027777777777775</v>
      </c>
      <c r="F362" s="18"/>
      <c r="G362" s="19">
        <v>1200</v>
      </c>
      <c r="H362" s="18" t="s">
        <v>147</v>
      </c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26">
        <v>6</v>
      </c>
      <c r="V362" s="18"/>
    </row>
    <row r="363" spans="1:22" x14ac:dyDescent="0.2">
      <c r="A363" s="31">
        <v>43501</v>
      </c>
      <c r="B363" s="18" t="s">
        <v>220</v>
      </c>
      <c r="C363" s="18" t="s">
        <v>10</v>
      </c>
      <c r="D363" s="32">
        <v>0.52638888888888891</v>
      </c>
      <c r="E363" s="32">
        <v>0.54027777777777775</v>
      </c>
      <c r="F363" s="18"/>
      <c r="G363" s="19">
        <v>1200</v>
      </c>
      <c r="H363" s="18" t="s">
        <v>218</v>
      </c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26">
        <v>1</v>
      </c>
      <c r="V363" s="18"/>
    </row>
    <row r="364" spans="1:22" x14ac:dyDescent="0.2">
      <c r="A364" s="31">
        <v>43501</v>
      </c>
      <c r="B364" s="18" t="s">
        <v>142</v>
      </c>
      <c r="C364" s="18" t="s">
        <v>10</v>
      </c>
      <c r="D364" s="32">
        <v>0.52986111111111112</v>
      </c>
      <c r="E364" s="32">
        <v>0.54375000000000007</v>
      </c>
      <c r="F364" s="18"/>
      <c r="G364" s="19">
        <v>1400</v>
      </c>
      <c r="H364" s="18" t="s">
        <v>131</v>
      </c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26">
        <v>23</v>
      </c>
      <c r="V364" s="18"/>
    </row>
    <row r="365" spans="1:22" x14ac:dyDescent="0.2">
      <c r="A365" s="31">
        <v>43501</v>
      </c>
      <c r="B365" s="18" t="s">
        <v>142</v>
      </c>
      <c r="C365" s="18" t="s">
        <v>10</v>
      </c>
      <c r="D365" s="32">
        <v>0.52986111111111112</v>
      </c>
      <c r="E365" s="32">
        <v>0.54375000000000007</v>
      </c>
      <c r="F365" s="18"/>
      <c r="G365" s="19">
        <v>1400</v>
      </c>
      <c r="H365" s="18" t="s">
        <v>126</v>
      </c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26">
        <v>58</v>
      </c>
      <c r="V365" s="18"/>
    </row>
    <row r="366" spans="1:22" x14ac:dyDescent="0.2">
      <c r="A366" s="31">
        <v>43501</v>
      </c>
      <c r="B366" s="18" t="s">
        <v>142</v>
      </c>
      <c r="C366" s="18" t="s">
        <v>10</v>
      </c>
      <c r="D366" s="32">
        <v>0.52986111111111112</v>
      </c>
      <c r="E366" s="32">
        <v>0.54375000000000007</v>
      </c>
      <c r="F366" s="18"/>
      <c r="G366" s="19">
        <v>1400</v>
      </c>
      <c r="H366" s="18" t="s">
        <v>202</v>
      </c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26">
        <v>1</v>
      </c>
      <c r="V366" s="18"/>
    </row>
    <row r="367" spans="1:22" x14ac:dyDescent="0.2">
      <c r="A367" s="31">
        <v>43501</v>
      </c>
      <c r="B367" s="18" t="s">
        <v>142</v>
      </c>
      <c r="C367" s="18" t="s">
        <v>10</v>
      </c>
      <c r="D367" s="32">
        <v>0.52986111111111112</v>
      </c>
      <c r="E367" s="32">
        <v>0.54375000000000007</v>
      </c>
      <c r="F367" s="18"/>
      <c r="G367" s="19">
        <v>1400</v>
      </c>
      <c r="H367" s="18" t="s">
        <v>147</v>
      </c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26">
        <v>3</v>
      </c>
      <c r="V367" s="18"/>
    </row>
    <row r="368" spans="1:22" x14ac:dyDescent="0.2">
      <c r="A368" s="31">
        <v>43501</v>
      </c>
      <c r="B368" s="18" t="s">
        <v>142</v>
      </c>
      <c r="C368" s="18" t="s">
        <v>10</v>
      </c>
      <c r="D368" s="32">
        <v>0.52986111111111112</v>
      </c>
      <c r="E368" s="32">
        <v>0.54375000000000007</v>
      </c>
      <c r="F368" s="18"/>
      <c r="G368" s="19">
        <v>1400</v>
      </c>
      <c r="H368" s="18" t="s">
        <v>146</v>
      </c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26">
        <v>2</v>
      </c>
      <c r="V368" s="18"/>
    </row>
    <row r="369" spans="1:22" x14ac:dyDescent="0.2">
      <c r="A369" s="31">
        <v>43501</v>
      </c>
      <c r="B369" s="18" t="s">
        <v>220</v>
      </c>
      <c r="C369" s="18" t="s">
        <v>11</v>
      </c>
      <c r="D369" s="32">
        <v>0.56666666666666665</v>
      </c>
      <c r="E369" s="32">
        <v>0.5805555555555556</v>
      </c>
      <c r="F369" s="18"/>
      <c r="G369" s="19">
        <v>1200</v>
      </c>
      <c r="H369" s="18" t="s">
        <v>126</v>
      </c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26">
        <v>28</v>
      </c>
      <c r="V369" s="18"/>
    </row>
    <row r="370" spans="1:22" x14ac:dyDescent="0.2">
      <c r="A370" s="31">
        <v>43501</v>
      </c>
      <c r="B370" s="18" t="s">
        <v>220</v>
      </c>
      <c r="C370" s="18" t="s">
        <v>11</v>
      </c>
      <c r="D370" s="32">
        <v>0.56666666666666665</v>
      </c>
      <c r="E370" s="32">
        <v>0.5805555555555556</v>
      </c>
      <c r="F370" s="18"/>
      <c r="G370" s="19">
        <v>1200</v>
      </c>
      <c r="H370" s="18" t="s">
        <v>131</v>
      </c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26">
        <v>10</v>
      </c>
      <c r="V370" s="18"/>
    </row>
    <row r="371" spans="1:22" x14ac:dyDescent="0.2">
      <c r="A371" s="31">
        <v>43501</v>
      </c>
      <c r="B371" s="18" t="s">
        <v>220</v>
      </c>
      <c r="C371" s="18" t="s">
        <v>11</v>
      </c>
      <c r="D371" s="32">
        <v>0.56666666666666665</v>
      </c>
      <c r="E371" s="32">
        <v>0.5805555555555556</v>
      </c>
      <c r="F371" s="18"/>
      <c r="G371" s="19">
        <v>1200</v>
      </c>
      <c r="H371" s="18" t="s">
        <v>140</v>
      </c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26">
        <v>3</v>
      </c>
      <c r="V371" s="18"/>
    </row>
    <row r="372" spans="1:22" x14ac:dyDescent="0.2">
      <c r="A372" s="31">
        <v>43501</v>
      </c>
      <c r="B372" s="18" t="s">
        <v>220</v>
      </c>
      <c r="C372" s="18" t="s">
        <v>11</v>
      </c>
      <c r="D372" s="32">
        <v>0.56666666666666665</v>
      </c>
      <c r="E372" s="32">
        <v>0.5805555555555556</v>
      </c>
      <c r="F372" s="18"/>
      <c r="G372" s="19">
        <v>1200</v>
      </c>
      <c r="H372" s="18" t="s">
        <v>147</v>
      </c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26">
        <v>4</v>
      </c>
      <c r="V372" s="18"/>
    </row>
    <row r="373" spans="1:22" x14ac:dyDescent="0.2">
      <c r="A373" s="31">
        <v>43501</v>
      </c>
      <c r="B373" s="18" t="s">
        <v>220</v>
      </c>
      <c r="C373" s="18" t="s">
        <v>11</v>
      </c>
      <c r="D373" s="32">
        <v>0.56666666666666665</v>
      </c>
      <c r="E373" s="32">
        <v>0.5805555555555556</v>
      </c>
      <c r="F373" s="18"/>
      <c r="G373" s="19">
        <v>1200</v>
      </c>
      <c r="H373" s="18" t="s">
        <v>159</v>
      </c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26">
        <v>3</v>
      </c>
      <c r="V373" s="18"/>
    </row>
    <row r="374" spans="1:22" x14ac:dyDescent="0.2">
      <c r="A374" s="31">
        <v>43501</v>
      </c>
      <c r="B374" s="18" t="s">
        <v>220</v>
      </c>
      <c r="C374" s="18" t="s">
        <v>11</v>
      </c>
      <c r="D374" s="32">
        <v>0.56666666666666665</v>
      </c>
      <c r="E374" s="32">
        <v>0.5805555555555556</v>
      </c>
      <c r="F374" s="18"/>
      <c r="G374" s="19">
        <v>1200</v>
      </c>
      <c r="H374" s="18" t="s">
        <v>183</v>
      </c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26">
        <v>1</v>
      </c>
      <c r="V374" s="18"/>
    </row>
    <row r="375" spans="1:22" x14ac:dyDescent="0.2">
      <c r="A375" s="31">
        <v>43501</v>
      </c>
      <c r="B375" s="18" t="s">
        <v>142</v>
      </c>
      <c r="C375" s="18" t="s">
        <v>11</v>
      </c>
      <c r="D375" s="32">
        <v>0.57013888888888886</v>
      </c>
      <c r="E375" s="32">
        <v>0.58402777777777781</v>
      </c>
      <c r="F375" s="18"/>
      <c r="G375" s="19">
        <v>1200</v>
      </c>
      <c r="H375" s="18" t="s">
        <v>126</v>
      </c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26">
        <v>29</v>
      </c>
      <c r="V375" s="18"/>
    </row>
    <row r="376" spans="1:22" x14ac:dyDescent="0.2">
      <c r="A376" s="31">
        <v>43501</v>
      </c>
      <c r="B376" s="18" t="s">
        <v>142</v>
      </c>
      <c r="C376" s="18" t="s">
        <v>11</v>
      </c>
      <c r="D376" s="32">
        <v>0.57013888888888886</v>
      </c>
      <c r="E376" s="32">
        <v>0.58402777777777781</v>
      </c>
      <c r="F376" s="18"/>
      <c r="G376" s="19">
        <v>1200</v>
      </c>
      <c r="H376" s="18" t="s">
        <v>183</v>
      </c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26">
        <v>3</v>
      </c>
      <c r="V376" s="18"/>
    </row>
    <row r="377" spans="1:22" x14ac:dyDescent="0.2">
      <c r="A377" s="31">
        <v>43501</v>
      </c>
      <c r="B377" s="18" t="s">
        <v>142</v>
      </c>
      <c r="C377" s="18" t="s">
        <v>11</v>
      </c>
      <c r="D377" s="32">
        <v>0.57013888888888886</v>
      </c>
      <c r="E377" s="32">
        <v>0.58402777777777781</v>
      </c>
      <c r="F377" s="18"/>
      <c r="G377" s="19">
        <v>1200</v>
      </c>
      <c r="H377" s="18" t="s">
        <v>185</v>
      </c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26">
        <v>1</v>
      </c>
      <c r="V377" s="18"/>
    </row>
    <row r="378" spans="1:22" x14ac:dyDescent="0.2">
      <c r="A378" s="31">
        <v>43501</v>
      </c>
      <c r="B378" s="18" t="s">
        <v>142</v>
      </c>
      <c r="C378" s="18" t="s">
        <v>11</v>
      </c>
      <c r="D378" s="32">
        <v>0.57013888888888886</v>
      </c>
      <c r="E378" s="32">
        <v>0.58402777777777781</v>
      </c>
      <c r="F378" s="18"/>
      <c r="G378" s="19">
        <v>1200</v>
      </c>
      <c r="H378" s="18" t="s">
        <v>140</v>
      </c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26">
        <v>2</v>
      </c>
      <c r="V378" s="18"/>
    </row>
    <row r="379" spans="1:22" x14ac:dyDescent="0.2">
      <c r="A379" s="31">
        <v>43501</v>
      </c>
      <c r="B379" s="18" t="s">
        <v>142</v>
      </c>
      <c r="C379" s="18" t="s">
        <v>11</v>
      </c>
      <c r="D379" s="32">
        <v>0.57013888888888886</v>
      </c>
      <c r="E379" s="32">
        <v>0.58402777777777781</v>
      </c>
      <c r="F379" s="18"/>
      <c r="G379" s="19">
        <v>1200</v>
      </c>
      <c r="H379" s="18" t="s">
        <v>146</v>
      </c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26">
        <v>4</v>
      </c>
      <c r="V379" s="18"/>
    </row>
    <row r="380" spans="1:22" x14ac:dyDescent="0.2">
      <c r="A380" s="31">
        <v>43501</v>
      </c>
      <c r="B380" s="18" t="s">
        <v>142</v>
      </c>
      <c r="C380" s="18" t="s">
        <v>11</v>
      </c>
      <c r="D380" s="32">
        <v>0.57013888888888886</v>
      </c>
      <c r="E380" s="32">
        <v>0.58402777777777781</v>
      </c>
      <c r="F380" s="18"/>
      <c r="G380" s="19">
        <v>1200</v>
      </c>
      <c r="H380" s="18" t="s">
        <v>131</v>
      </c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26">
        <v>3</v>
      </c>
      <c r="V380" s="18"/>
    </row>
    <row r="381" spans="1:22" x14ac:dyDescent="0.2">
      <c r="A381" s="31">
        <v>43501</v>
      </c>
      <c r="B381" s="18" t="s">
        <v>142</v>
      </c>
      <c r="C381" s="18" t="s">
        <v>11</v>
      </c>
      <c r="D381" s="32">
        <v>0.57013888888888886</v>
      </c>
      <c r="E381" s="32">
        <v>0.58402777777777781</v>
      </c>
      <c r="F381" s="18"/>
      <c r="G381" s="19">
        <v>1200</v>
      </c>
      <c r="H381" s="18" t="s">
        <v>147</v>
      </c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26">
        <v>3</v>
      </c>
      <c r="V381" s="18"/>
    </row>
    <row r="382" spans="1:22" x14ac:dyDescent="0.2">
      <c r="A382" s="31">
        <v>43501</v>
      </c>
      <c r="B382" s="18" t="s">
        <v>142</v>
      </c>
      <c r="C382" s="18" t="s">
        <v>11</v>
      </c>
      <c r="D382" s="32">
        <v>0.57013888888888886</v>
      </c>
      <c r="E382" s="32">
        <v>0.58402777777777781</v>
      </c>
      <c r="F382" s="18"/>
      <c r="G382" s="19">
        <v>1200</v>
      </c>
      <c r="H382" s="18" t="s">
        <v>159</v>
      </c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26">
        <v>1</v>
      </c>
      <c r="V382" s="18"/>
    </row>
    <row r="383" spans="1:22" x14ac:dyDescent="0.2">
      <c r="A383" s="31">
        <v>43501</v>
      </c>
      <c r="B383" s="18" t="s">
        <v>142</v>
      </c>
      <c r="C383" s="18" t="s">
        <v>11</v>
      </c>
      <c r="D383" s="32">
        <v>0.57013888888888886</v>
      </c>
      <c r="E383" s="32">
        <v>0.58402777777777781</v>
      </c>
      <c r="F383" s="18"/>
      <c r="G383" s="19">
        <v>1200</v>
      </c>
      <c r="H383" s="18" t="s">
        <v>165</v>
      </c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26">
        <v>1</v>
      </c>
      <c r="V383" s="18"/>
    </row>
    <row r="384" spans="1:22" x14ac:dyDescent="0.2">
      <c r="A384" s="31">
        <v>43501</v>
      </c>
      <c r="B384" s="18" t="s">
        <v>142</v>
      </c>
      <c r="C384" s="18" t="s">
        <v>11</v>
      </c>
      <c r="D384" s="32">
        <v>0.57013888888888886</v>
      </c>
      <c r="E384" s="32">
        <v>0.58402777777777781</v>
      </c>
      <c r="F384" s="18"/>
      <c r="G384" s="19">
        <v>1200</v>
      </c>
      <c r="H384" s="18" t="s">
        <v>128</v>
      </c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26">
        <v>1</v>
      </c>
      <c r="V384" s="18"/>
    </row>
    <row r="385" spans="1:22" x14ac:dyDescent="0.2">
      <c r="A385" s="31">
        <v>43501</v>
      </c>
      <c r="B385" s="18" t="s">
        <v>142</v>
      </c>
      <c r="C385" s="18" t="s">
        <v>11</v>
      </c>
      <c r="D385" s="32">
        <v>0.57013888888888886</v>
      </c>
      <c r="E385" s="32">
        <v>0.58402777777777781</v>
      </c>
      <c r="F385" s="18"/>
      <c r="G385" s="19">
        <v>1200</v>
      </c>
      <c r="H385" s="18" t="s">
        <v>190</v>
      </c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26">
        <v>1</v>
      </c>
      <c r="V385" s="18"/>
    </row>
    <row r="386" spans="1:22" x14ac:dyDescent="0.2">
      <c r="A386" s="31">
        <v>43501</v>
      </c>
      <c r="B386" s="18" t="s">
        <v>142</v>
      </c>
      <c r="C386" s="18" t="s">
        <v>11</v>
      </c>
      <c r="D386" s="32">
        <v>0.57013888888888886</v>
      </c>
      <c r="E386" s="32">
        <v>0.58402777777777781</v>
      </c>
      <c r="F386" s="18"/>
      <c r="G386" s="19">
        <v>1200</v>
      </c>
      <c r="H386" s="18" t="s">
        <v>148</v>
      </c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26">
        <v>1</v>
      </c>
      <c r="V386" s="18"/>
    </row>
    <row r="387" spans="1:22" x14ac:dyDescent="0.2">
      <c r="A387" s="31">
        <v>43525</v>
      </c>
      <c r="B387" s="18" t="s">
        <v>122</v>
      </c>
      <c r="C387" s="18" t="s">
        <v>242</v>
      </c>
      <c r="D387" s="32">
        <v>0.43888888888888888</v>
      </c>
      <c r="E387" s="32">
        <v>0.46736111111111112</v>
      </c>
      <c r="F387" s="18"/>
      <c r="G387" s="19"/>
      <c r="H387" s="18" t="s">
        <v>135</v>
      </c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26">
        <v>1</v>
      </c>
      <c r="V387" s="18"/>
    </row>
    <row r="388" spans="1:22" x14ac:dyDescent="0.2">
      <c r="A388" s="31">
        <v>43525</v>
      </c>
      <c r="B388" s="18" t="s">
        <v>122</v>
      </c>
      <c r="C388" s="18" t="s">
        <v>242</v>
      </c>
      <c r="D388" s="32">
        <v>0.43888888888888888</v>
      </c>
      <c r="E388" s="32">
        <v>0.46736111111111112</v>
      </c>
      <c r="F388" s="18"/>
      <c r="G388" s="19"/>
      <c r="H388" s="18" t="s">
        <v>169</v>
      </c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26">
        <v>9</v>
      </c>
      <c r="V388" s="18"/>
    </row>
    <row r="389" spans="1:22" x14ac:dyDescent="0.2">
      <c r="A389" s="31">
        <v>43525</v>
      </c>
      <c r="B389" s="18" t="s">
        <v>122</v>
      </c>
      <c r="C389" s="18" t="s">
        <v>242</v>
      </c>
      <c r="D389" s="32">
        <v>0.43888888888888888</v>
      </c>
      <c r="E389" s="32">
        <v>0.46736111111111112</v>
      </c>
      <c r="F389" s="18"/>
      <c r="G389" s="19"/>
      <c r="H389" s="18" t="s">
        <v>126</v>
      </c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26">
        <v>2</v>
      </c>
      <c r="V389" s="18"/>
    </row>
    <row r="390" spans="1:22" x14ac:dyDescent="0.2">
      <c r="A390" s="31">
        <v>43525</v>
      </c>
      <c r="B390" s="18" t="s">
        <v>122</v>
      </c>
      <c r="C390" s="18" t="s">
        <v>242</v>
      </c>
      <c r="D390" s="32">
        <v>0.43888888888888888</v>
      </c>
      <c r="E390" s="32">
        <v>0.46736111111111112</v>
      </c>
      <c r="F390" s="18"/>
      <c r="G390" s="19"/>
      <c r="H390" s="18" t="s">
        <v>243</v>
      </c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26">
        <v>1</v>
      </c>
      <c r="V390" s="18"/>
    </row>
    <row r="391" spans="1:22" x14ac:dyDescent="0.2">
      <c r="A391" s="31">
        <v>43525</v>
      </c>
      <c r="B391" s="18" t="s">
        <v>122</v>
      </c>
      <c r="C391" s="18" t="s">
        <v>4</v>
      </c>
      <c r="D391" s="32">
        <v>0.50486111111111109</v>
      </c>
      <c r="E391" s="32">
        <v>0.53611111111111109</v>
      </c>
      <c r="F391" s="18"/>
      <c r="G391" s="19"/>
      <c r="H391" s="18" t="s">
        <v>126</v>
      </c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26">
        <v>8</v>
      </c>
      <c r="V391" s="18"/>
    </row>
    <row r="392" spans="1:22" x14ac:dyDescent="0.2">
      <c r="A392" s="31">
        <v>43525</v>
      </c>
      <c r="B392" s="18" t="s">
        <v>122</v>
      </c>
      <c r="C392" s="18" t="s">
        <v>4</v>
      </c>
      <c r="D392" s="32">
        <v>0.50486111111111109</v>
      </c>
      <c r="E392" s="32">
        <v>0.53611111111111109</v>
      </c>
      <c r="F392" s="18"/>
      <c r="G392" s="19"/>
      <c r="H392" s="18" t="s">
        <v>243</v>
      </c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26">
        <v>4</v>
      </c>
      <c r="V392" s="18"/>
    </row>
    <row r="393" spans="1:22" x14ac:dyDescent="0.2">
      <c r="A393" s="31">
        <v>43525</v>
      </c>
      <c r="B393" s="18" t="s">
        <v>122</v>
      </c>
      <c r="C393" s="18" t="s">
        <v>4</v>
      </c>
      <c r="D393" s="32">
        <v>0.50486111111111109</v>
      </c>
      <c r="E393" s="32">
        <v>0.53611111111111109</v>
      </c>
      <c r="F393" s="18"/>
      <c r="G393" s="19"/>
      <c r="H393" s="18" t="s">
        <v>146</v>
      </c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26">
        <v>14</v>
      </c>
      <c r="V393" s="18"/>
    </row>
    <row r="394" spans="1:22" x14ac:dyDescent="0.2">
      <c r="A394" s="31">
        <v>43525</v>
      </c>
      <c r="B394" s="18" t="s">
        <v>122</v>
      </c>
      <c r="C394" s="18" t="s">
        <v>4</v>
      </c>
      <c r="D394" s="32">
        <v>0.50486111111111109</v>
      </c>
      <c r="E394" s="32">
        <v>0.53611111111111109</v>
      </c>
      <c r="F394" s="18"/>
      <c r="G394" s="19"/>
      <c r="H394" s="18" t="s">
        <v>169</v>
      </c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26">
        <v>13</v>
      </c>
      <c r="V394" s="18"/>
    </row>
    <row r="395" spans="1:22" x14ac:dyDescent="0.2">
      <c r="A395" s="31">
        <v>43525</v>
      </c>
      <c r="B395" s="18" t="s">
        <v>122</v>
      </c>
      <c r="C395" s="18" t="s">
        <v>4</v>
      </c>
      <c r="D395" s="32">
        <v>0.50486111111111109</v>
      </c>
      <c r="E395" s="32">
        <v>0.53611111111111109</v>
      </c>
      <c r="F395" s="18"/>
      <c r="G395" s="19"/>
      <c r="H395" s="18" t="s">
        <v>147</v>
      </c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26">
        <v>3</v>
      </c>
      <c r="V395" s="18"/>
    </row>
    <row r="396" spans="1:22" x14ac:dyDescent="0.2">
      <c r="A396" s="31">
        <v>43525</v>
      </c>
      <c r="B396" s="18" t="s">
        <v>122</v>
      </c>
      <c r="C396" s="18" t="s">
        <v>4</v>
      </c>
      <c r="D396" s="32">
        <v>0.50486111111111109</v>
      </c>
      <c r="E396" s="32">
        <v>0.53611111111111109</v>
      </c>
      <c r="F396" s="18"/>
      <c r="G396" s="19"/>
      <c r="H396" s="18" t="s">
        <v>131</v>
      </c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26">
        <v>11</v>
      </c>
      <c r="V396" s="18"/>
    </row>
    <row r="397" spans="1:22" x14ac:dyDescent="0.2">
      <c r="A397" s="31">
        <v>43525</v>
      </c>
      <c r="B397" s="18" t="s">
        <v>224</v>
      </c>
      <c r="C397" s="18" t="s">
        <v>244</v>
      </c>
      <c r="D397" s="18"/>
      <c r="E397" s="18"/>
      <c r="F397" s="18"/>
      <c r="G397" s="19"/>
      <c r="H397" s="18" t="s">
        <v>131</v>
      </c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26">
        <v>207</v>
      </c>
      <c r="V397" s="18"/>
    </row>
    <row r="398" spans="1:22" x14ac:dyDescent="0.2">
      <c r="A398" s="31">
        <v>43525</v>
      </c>
      <c r="B398" s="18" t="s">
        <v>224</v>
      </c>
      <c r="C398" s="18" t="s">
        <v>244</v>
      </c>
      <c r="D398" s="18"/>
      <c r="E398" s="18"/>
      <c r="F398" s="18"/>
      <c r="G398" s="19"/>
      <c r="H398" s="18" t="s">
        <v>126</v>
      </c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26">
        <v>1</v>
      </c>
      <c r="V398" s="18"/>
    </row>
    <row r="399" spans="1:22" x14ac:dyDescent="0.2">
      <c r="A399" s="31">
        <v>43525</v>
      </c>
      <c r="B399" s="18" t="s">
        <v>224</v>
      </c>
      <c r="C399" s="18" t="s">
        <v>244</v>
      </c>
      <c r="D399" s="18"/>
      <c r="E399" s="18"/>
      <c r="F399" s="18"/>
      <c r="G399" s="19"/>
      <c r="H399" s="18" t="s">
        <v>169</v>
      </c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26">
        <v>33</v>
      </c>
      <c r="V399" s="18"/>
    </row>
    <row r="400" spans="1:22" x14ac:dyDescent="0.2">
      <c r="A400" s="31">
        <v>43525</v>
      </c>
      <c r="B400" s="18" t="s">
        <v>224</v>
      </c>
      <c r="C400" s="18" t="s">
        <v>244</v>
      </c>
      <c r="D400" s="18"/>
      <c r="E400" s="18"/>
      <c r="F400" s="18"/>
      <c r="G400" s="19"/>
      <c r="H400" s="18" t="s">
        <v>128</v>
      </c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26">
        <v>5</v>
      </c>
      <c r="V400" s="18"/>
    </row>
    <row r="401" spans="1:22" x14ac:dyDescent="0.2">
      <c r="A401" s="31">
        <v>43528</v>
      </c>
      <c r="B401" s="18" t="s">
        <v>222</v>
      </c>
      <c r="C401" s="18" t="s">
        <v>29</v>
      </c>
      <c r="D401" s="32">
        <v>0.43402777777777773</v>
      </c>
      <c r="E401" s="32">
        <v>0.44791666666666669</v>
      </c>
      <c r="F401" s="18"/>
      <c r="G401" s="19">
        <v>800</v>
      </c>
      <c r="H401" s="18" t="s">
        <v>126</v>
      </c>
      <c r="I401" s="18"/>
      <c r="J401" s="18"/>
      <c r="K401" s="18"/>
      <c r="L401" s="18"/>
      <c r="M401" s="18"/>
      <c r="N401" s="18">
        <v>5</v>
      </c>
      <c r="O401" s="18"/>
      <c r="P401" s="18"/>
      <c r="Q401" s="18"/>
      <c r="R401" s="18"/>
      <c r="S401" s="18"/>
      <c r="T401" s="18">
        <v>5</v>
      </c>
      <c r="U401" s="26">
        <v>69</v>
      </c>
      <c r="V401" s="18"/>
    </row>
    <row r="402" spans="1:22" x14ac:dyDescent="0.2">
      <c r="A402" s="31">
        <v>43528</v>
      </c>
      <c r="B402" s="18" t="s">
        <v>222</v>
      </c>
      <c r="C402" s="18" t="s">
        <v>29</v>
      </c>
      <c r="D402" s="32">
        <v>0.43402777777777773</v>
      </c>
      <c r="E402" s="32">
        <v>0.44791666666666669</v>
      </c>
      <c r="F402" s="18"/>
      <c r="G402" s="19">
        <v>800</v>
      </c>
      <c r="H402" s="18" t="s">
        <v>147</v>
      </c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26">
        <v>8</v>
      </c>
      <c r="V402" s="18"/>
    </row>
    <row r="403" spans="1:22" x14ac:dyDescent="0.2">
      <c r="A403" s="31">
        <v>43528</v>
      </c>
      <c r="B403" s="18" t="s">
        <v>222</v>
      </c>
      <c r="C403" s="18" t="s">
        <v>29</v>
      </c>
      <c r="D403" s="32">
        <v>0.43402777777777773</v>
      </c>
      <c r="E403" s="32">
        <v>0.44791666666666669</v>
      </c>
      <c r="F403" s="18"/>
      <c r="G403" s="19">
        <v>800</v>
      </c>
      <c r="H403" s="18" t="s">
        <v>135</v>
      </c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26">
        <v>2</v>
      </c>
      <c r="V403" s="18"/>
    </row>
    <row r="404" spans="1:22" x14ac:dyDescent="0.2">
      <c r="A404" s="31">
        <v>43528</v>
      </c>
      <c r="B404" s="18" t="s">
        <v>222</v>
      </c>
      <c r="C404" s="18" t="s">
        <v>29</v>
      </c>
      <c r="D404" s="32">
        <v>0.43402777777777773</v>
      </c>
      <c r="E404" s="32">
        <v>0.44791666666666669</v>
      </c>
      <c r="F404" s="18"/>
      <c r="G404" s="19">
        <v>800</v>
      </c>
      <c r="H404" s="18" t="s">
        <v>239</v>
      </c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26">
        <v>3</v>
      </c>
      <c r="V404" s="18"/>
    </row>
    <row r="405" spans="1:22" x14ac:dyDescent="0.2">
      <c r="A405" s="31">
        <v>43528</v>
      </c>
      <c r="B405" s="18" t="s">
        <v>222</v>
      </c>
      <c r="C405" s="18" t="s">
        <v>29</v>
      </c>
      <c r="D405" s="32">
        <v>0.43402777777777773</v>
      </c>
      <c r="E405" s="32">
        <v>0.44791666666666669</v>
      </c>
      <c r="F405" s="18"/>
      <c r="G405" s="19">
        <v>800</v>
      </c>
      <c r="H405" s="18" t="s">
        <v>131</v>
      </c>
      <c r="I405" s="18"/>
      <c r="J405" s="18"/>
      <c r="K405" s="18"/>
      <c r="L405" s="18"/>
      <c r="M405" s="18"/>
      <c r="N405" s="18">
        <v>1</v>
      </c>
      <c r="O405" s="18"/>
      <c r="P405" s="18"/>
      <c r="Q405" s="18"/>
      <c r="R405" s="18"/>
      <c r="S405" s="18"/>
      <c r="T405" s="18">
        <v>1</v>
      </c>
      <c r="U405" s="26">
        <v>1</v>
      </c>
      <c r="V405" s="18"/>
    </row>
    <row r="406" spans="1:22" x14ac:dyDescent="0.2">
      <c r="A406" s="31">
        <v>43528</v>
      </c>
      <c r="B406" s="18" t="s">
        <v>222</v>
      </c>
      <c r="C406" s="18" t="s">
        <v>29</v>
      </c>
      <c r="D406" s="32">
        <v>0.43402777777777773</v>
      </c>
      <c r="E406" s="32">
        <v>0.44791666666666669</v>
      </c>
      <c r="F406" s="18"/>
      <c r="G406" s="19">
        <v>800</v>
      </c>
      <c r="H406" s="18" t="s">
        <v>148</v>
      </c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26">
        <v>1</v>
      </c>
      <c r="V406" s="18"/>
    </row>
    <row r="407" spans="1:22" x14ac:dyDescent="0.2">
      <c r="A407" s="31">
        <v>43528</v>
      </c>
      <c r="B407" s="18" t="s">
        <v>222</v>
      </c>
      <c r="C407" s="18" t="s">
        <v>29</v>
      </c>
      <c r="D407" s="32">
        <v>0.43402777777777773</v>
      </c>
      <c r="E407" s="32">
        <v>0.44791666666666669</v>
      </c>
      <c r="F407" s="18"/>
      <c r="G407" s="19">
        <v>800</v>
      </c>
      <c r="H407" s="18" t="s">
        <v>159</v>
      </c>
      <c r="I407" s="18"/>
      <c r="J407" s="18"/>
      <c r="K407" s="18"/>
      <c r="L407" s="18"/>
      <c r="M407" s="18"/>
      <c r="N407" s="18"/>
      <c r="O407" s="18"/>
      <c r="P407" s="18"/>
      <c r="Q407" s="18">
        <v>1</v>
      </c>
      <c r="R407" s="18"/>
      <c r="S407" s="18"/>
      <c r="T407" s="18">
        <v>1</v>
      </c>
      <c r="U407" s="26">
        <v>1</v>
      </c>
      <c r="V407" s="18"/>
    </row>
    <row r="408" spans="1:22" x14ac:dyDescent="0.2">
      <c r="A408" s="31">
        <v>43528</v>
      </c>
      <c r="B408" s="18" t="s">
        <v>222</v>
      </c>
      <c r="C408" s="18" t="s">
        <v>29</v>
      </c>
      <c r="D408" s="32">
        <v>0.43402777777777773</v>
      </c>
      <c r="E408" s="32">
        <v>0.44791666666666669</v>
      </c>
      <c r="F408" s="18"/>
      <c r="G408" s="19">
        <v>800</v>
      </c>
      <c r="H408" s="18" t="s">
        <v>140</v>
      </c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26">
        <v>3</v>
      </c>
      <c r="V408" s="18"/>
    </row>
    <row r="409" spans="1:22" x14ac:dyDescent="0.2">
      <c r="A409" s="31">
        <v>43528</v>
      </c>
      <c r="B409" s="18" t="s">
        <v>222</v>
      </c>
      <c r="C409" s="18" t="s">
        <v>28</v>
      </c>
      <c r="D409" s="32">
        <v>0.48749999999999999</v>
      </c>
      <c r="E409" s="32">
        <v>0.50138888888888888</v>
      </c>
      <c r="F409" s="18"/>
      <c r="G409" s="19">
        <v>800</v>
      </c>
      <c r="H409" s="18" t="s">
        <v>126</v>
      </c>
      <c r="I409" s="18"/>
      <c r="J409" s="18"/>
      <c r="K409" s="18"/>
      <c r="L409" s="18"/>
      <c r="M409" s="18"/>
      <c r="N409" s="18">
        <v>3</v>
      </c>
      <c r="O409" s="18"/>
      <c r="P409" s="18"/>
      <c r="Q409" s="18"/>
      <c r="R409" s="18"/>
      <c r="S409" s="18"/>
      <c r="T409" s="18">
        <v>3</v>
      </c>
      <c r="U409" s="26">
        <v>100</v>
      </c>
      <c r="V409" s="18"/>
    </row>
    <row r="410" spans="1:22" x14ac:dyDescent="0.2">
      <c r="A410" s="31">
        <v>43528</v>
      </c>
      <c r="B410" s="18" t="s">
        <v>222</v>
      </c>
      <c r="C410" s="18" t="s">
        <v>28</v>
      </c>
      <c r="D410" s="32">
        <v>0.48749999999999999</v>
      </c>
      <c r="E410" s="32">
        <v>0.50138888888888888</v>
      </c>
      <c r="F410" s="18"/>
      <c r="G410" s="19">
        <v>800</v>
      </c>
      <c r="H410" s="18" t="s">
        <v>131</v>
      </c>
      <c r="I410" s="18"/>
      <c r="J410" s="18"/>
      <c r="K410" s="18"/>
      <c r="L410" s="18"/>
      <c r="M410" s="18"/>
      <c r="N410" s="18">
        <v>2</v>
      </c>
      <c r="O410" s="18"/>
      <c r="P410" s="18"/>
      <c r="Q410" s="18"/>
      <c r="R410" s="18"/>
      <c r="S410" s="18"/>
      <c r="T410" s="18">
        <v>2</v>
      </c>
      <c r="U410" s="26">
        <v>11</v>
      </c>
      <c r="V410" s="18"/>
    </row>
    <row r="411" spans="1:22" x14ac:dyDescent="0.2">
      <c r="A411" s="31">
        <v>43528</v>
      </c>
      <c r="B411" s="18" t="s">
        <v>222</v>
      </c>
      <c r="C411" s="18" t="s">
        <v>28</v>
      </c>
      <c r="D411" s="32">
        <v>0.48749999999999999</v>
      </c>
      <c r="E411" s="32">
        <v>0.50138888888888888</v>
      </c>
      <c r="F411" s="18"/>
      <c r="G411" s="19">
        <v>800</v>
      </c>
      <c r="H411" s="18" t="s">
        <v>147</v>
      </c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26">
        <v>6</v>
      </c>
      <c r="V411" s="18"/>
    </row>
    <row r="412" spans="1:22" x14ac:dyDescent="0.2">
      <c r="A412" s="31">
        <v>43528</v>
      </c>
      <c r="B412" s="18" t="s">
        <v>222</v>
      </c>
      <c r="C412" s="18" t="s">
        <v>28</v>
      </c>
      <c r="D412" s="32">
        <v>0.48749999999999999</v>
      </c>
      <c r="E412" s="32">
        <v>0.50138888888888888</v>
      </c>
      <c r="F412" s="18"/>
      <c r="G412" s="19">
        <v>800</v>
      </c>
      <c r="H412" s="18" t="s">
        <v>135</v>
      </c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26">
        <v>8</v>
      </c>
      <c r="V412" s="18"/>
    </row>
    <row r="413" spans="1:22" x14ac:dyDescent="0.2">
      <c r="A413" s="31">
        <v>43528</v>
      </c>
      <c r="B413" s="18" t="s">
        <v>222</v>
      </c>
      <c r="C413" s="18" t="s">
        <v>28</v>
      </c>
      <c r="D413" s="32">
        <v>0.48749999999999999</v>
      </c>
      <c r="E413" s="32">
        <v>0.50138888888888888</v>
      </c>
      <c r="F413" s="18"/>
      <c r="G413" s="19">
        <v>800</v>
      </c>
      <c r="H413" s="18" t="s">
        <v>151</v>
      </c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26">
        <v>4</v>
      </c>
      <c r="V413" s="18"/>
    </row>
    <row r="414" spans="1:22" x14ac:dyDescent="0.2">
      <c r="A414" s="31">
        <v>43528</v>
      </c>
      <c r="B414" s="18" t="s">
        <v>222</v>
      </c>
      <c r="C414" s="18" t="s">
        <v>28</v>
      </c>
      <c r="D414" s="32">
        <v>0.48749999999999999</v>
      </c>
      <c r="E414" s="32">
        <v>0.50138888888888888</v>
      </c>
      <c r="F414" s="18"/>
      <c r="G414" s="19">
        <v>800</v>
      </c>
      <c r="H414" s="18" t="s">
        <v>140</v>
      </c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26">
        <v>7</v>
      </c>
      <c r="V414" s="18"/>
    </row>
    <row r="415" spans="1:22" x14ac:dyDescent="0.2">
      <c r="A415" s="31">
        <v>43528</v>
      </c>
      <c r="B415" s="18" t="s">
        <v>222</v>
      </c>
      <c r="C415" s="18" t="s">
        <v>28</v>
      </c>
      <c r="D415" s="32">
        <v>0.48749999999999999</v>
      </c>
      <c r="E415" s="32">
        <v>0.50138888888888888</v>
      </c>
      <c r="F415" s="18"/>
      <c r="G415" s="19">
        <v>800</v>
      </c>
      <c r="H415" s="18" t="s">
        <v>169</v>
      </c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26">
        <v>7</v>
      </c>
      <c r="V415" s="18"/>
    </row>
    <row r="416" spans="1:22" x14ac:dyDescent="0.2">
      <c r="A416" s="31">
        <v>43528</v>
      </c>
      <c r="B416" s="18" t="s">
        <v>222</v>
      </c>
      <c r="C416" s="18" t="s">
        <v>28</v>
      </c>
      <c r="D416" s="32">
        <v>0.48749999999999999</v>
      </c>
      <c r="E416" s="32">
        <v>0.50138888888888888</v>
      </c>
      <c r="F416" s="18"/>
      <c r="G416" s="19">
        <v>800</v>
      </c>
      <c r="H416" s="18" t="s">
        <v>184</v>
      </c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26">
        <v>1</v>
      </c>
      <c r="V416" s="18"/>
    </row>
    <row r="417" spans="1:22" x14ac:dyDescent="0.2">
      <c r="A417" s="31">
        <v>43528</v>
      </c>
      <c r="B417" s="18" t="s">
        <v>222</v>
      </c>
      <c r="C417" s="18" t="s">
        <v>28</v>
      </c>
      <c r="D417" s="32">
        <v>0.48749999999999999</v>
      </c>
      <c r="E417" s="32">
        <v>0.50138888888888888</v>
      </c>
      <c r="F417" s="18"/>
      <c r="G417" s="19">
        <v>800</v>
      </c>
      <c r="H417" s="18" t="s">
        <v>165</v>
      </c>
      <c r="I417" s="18"/>
      <c r="J417" s="18"/>
      <c r="K417" s="18"/>
      <c r="L417" s="18"/>
      <c r="M417" s="18"/>
      <c r="N417" s="18">
        <v>1</v>
      </c>
      <c r="O417" s="18"/>
      <c r="P417" s="18"/>
      <c r="Q417" s="18"/>
      <c r="R417" s="18"/>
      <c r="S417" s="18"/>
      <c r="T417" s="18">
        <v>1</v>
      </c>
      <c r="U417" s="26"/>
      <c r="V417" s="18"/>
    </row>
    <row r="418" spans="1:22" x14ac:dyDescent="0.2">
      <c r="A418" s="31">
        <v>43528</v>
      </c>
      <c r="B418" s="18" t="s">
        <v>222</v>
      </c>
      <c r="C418" s="18" t="s">
        <v>28</v>
      </c>
      <c r="D418" s="32">
        <v>0.48749999999999999</v>
      </c>
      <c r="E418" s="32">
        <v>0.50138888888888888</v>
      </c>
      <c r="F418" s="18"/>
      <c r="G418" s="19">
        <v>800</v>
      </c>
      <c r="H418" s="18" t="s">
        <v>202</v>
      </c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26">
        <v>4</v>
      </c>
      <c r="V418" s="18"/>
    </row>
    <row r="419" spans="1:22" x14ac:dyDescent="0.2">
      <c r="A419" s="31">
        <v>43528</v>
      </c>
      <c r="B419" s="18" t="s">
        <v>222</v>
      </c>
      <c r="C419" s="18" t="s">
        <v>27</v>
      </c>
      <c r="D419" s="32">
        <v>0.53611111111111109</v>
      </c>
      <c r="E419" s="32">
        <v>0.54999999999999993</v>
      </c>
      <c r="F419" s="18"/>
      <c r="G419" s="19">
        <v>1000</v>
      </c>
      <c r="H419" s="18" t="s">
        <v>126</v>
      </c>
      <c r="I419" s="18"/>
      <c r="J419" s="18"/>
      <c r="K419" s="18"/>
      <c r="L419" s="18"/>
      <c r="M419" s="18"/>
      <c r="N419" s="18">
        <v>3</v>
      </c>
      <c r="O419" s="18"/>
      <c r="P419" s="18"/>
      <c r="Q419" s="18"/>
      <c r="R419" s="18"/>
      <c r="S419" s="18"/>
      <c r="T419" s="18">
        <v>3</v>
      </c>
      <c r="U419" s="26">
        <v>24</v>
      </c>
      <c r="V419" s="18"/>
    </row>
    <row r="420" spans="1:22" x14ac:dyDescent="0.2">
      <c r="A420" s="31">
        <v>43528</v>
      </c>
      <c r="B420" s="18" t="s">
        <v>222</v>
      </c>
      <c r="C420" s="18" t="s">
        <v>27</v>
      </c>
      <c r="D420" s="32">
        <v>0.53611111111111109</v>
      </c>
      <c r="E420" s="32">
        <v>0.54999999999999993</v>
      </c>
      <c r="F420" s="18"/>
      <c r="G420" s="19">
        <v>1000</v>
      </c>
      <c r="H420" s="18" t="s">
        <v>159</v>
      </c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26">
        <v>1</v>
      </c>
      <c r="V420" s="18"/>
    </row>
    <row r="421" spans="1:22" x14ac:dyDescent="0.2">
      <c r="A421" s="31">
        <v>43528</v>
      </c>
      <c r="B421" s="18" t="s">
        <v>222</v>
      </c>
      <c r="C421" s="18" t="s">
        <v>27</v>
      </c>
      <c r="D421" s="32">
        <v>0.53611111111111109</v>
      </c>
      <c r="E421" s="32">
        <v>0.54999999999999993</v>
      </c>
      <c r="F421" s="18"/>
      <c r="G421" s="19">
        <v>1000</v>
      </c>
      <c r="H421" s="18" t="s">
        <v>131</v>
      </c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>
        <v>2</v>
      </c>
      <c r="U421" s="26">
        <v>5</v>
      </c>
      <c r="V421" s="18"/>
    </row>
    <row r="422" spans="1:22" x14ac:dyDescent="0.2">
      <c r="A422" s="31">
        <v>43528</v>
      </c>
      <c r="B422" s="18" t="s">
        <v>222</v>
      </c>
      <c r="C422" s="18" t="s">
        <v>27</v>
      </c>
      <c r="D422" s="32">
        <v>0.53611111111111109</v>
      </c>
      <c r="E422" s="32">
        <v>0.54999999999999993</v>
      </c>
      <c r="F422" s="18"/>
      <c r="G422" s="19">
        <v>1000</v>
      </c>
      <c r="H422" s="18" t="s">
        <v>218</v>
      </c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>
        <v>2</v>
      </c>
      <c r="U422" s="26">
        <v>3</v>
      </c>
      <c r="V422" s="18"/>
    </row>
    <row r="423" spans="1:22" x14ac:dyDescent="0.2">
      <c r="A423" s="31">
        <v>43528</v>
      </c>
      <c r="B423" s="18" t="s">
        <v>222</v>
      </c>
      <c r="C423" s="18" t="s">
        <v>27</v>
      </c>
      <c r="D423" s="32">
        <v>0.53611111111111109</v>
      </c>
      <c r="E423" s="32">
        <v>0.54999999999999993</v>
      </c>
      <c r="F423" s="18"/>
      <c r="G423" s="19">
        <v>1000</v>
      </c>
      <c r="H423" s="18" t="s">
        <v>169</v>
      </c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26">
        <v>3</v>
      </c>
      <c r="V423" s="18"/>
    </row>
    <row r="424" spans="1:22" x14ac:dyDescent="0.2">
      <c r="A424" s="31">
        <v>43528</v>
      </c>
      <c r="B424" s="18" t="s">
        <v>222</v>
      </c>
      <c r="C424" s="18" t="s">
        <v>27</v>
      </c>
      <c r="D424" s="32">
        <v>0.53611111111111109</v>
      </c>
      <c r="E424" s="32">
        <v>0.54999999999999993</v>
      </c>
      <c r="F424" s="18"/>
      <c r="G424" s="19">
        <v>1000</v>
      </c>
      <c r="H424" s="18" t="s">
        <v>140</v>
      </c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26">
        <v>2</v>
      </c>
      <c r="V424" s="18"/>
    </row>
    <row r="425" spans="1:22" x14ac:dyDescent="0.2">
      <c r="A425" s="31">
        <v>43528</v>
      </c>
      <c r="B425" s="18" t="s">
        <v>222</v>
      </c>
      <c r="C425" s="18" t="s">
        <v>27</v>
      </c>
      <c r="D425" s="32">
        <v>0.53611111111111109</v>
      </c>
      <c r="E425" s="32">
        <v>0.54999999999999993</v>
      </c>
      <c r="F425" s="18"/>
      <c r="G425" s="19">
        <v>1000</v>
      </c>
      <c r="H425" s="18" t="s">
        <v>227</v>
      </c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>
        <v>4</v>
      </c>
      <c r="U425" s="26">
        <v>2</v>
      </c>
      <c r="V425" s="18"/>
    </row>
    <row r="426" spans="1:22" x14ac:dyDescent="0.2">
      <c r="A426" s="31">
        <v>43535</v>
      </c>
      <c r="B426" s="18" t="s">
        <v>222</v>
      </c>
      <c r="C426" s="18" t="s">
        <v>13</v>
      </c>
      <c r="D426" s="32">
        <v>0.48888888888888887</v>
      </c>
      <c r="E426" s="32">
        <v>0.50277777777777777</v>
      </c>
      <c r="F426" s="18"/>
      <c r="G426" s="19">
        <v>800</v>
      </c>
      <c r="H426" s="18" t="s">
        <v>126</v>
      </c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>
        <v>1</v>
      </c>
      <c r="U426" s="26">
        <v>9</v>
      </c>
      <c r="V426" s="18"/>
    </row>
    <row r="427" spans="1:22" x14ac:dyDescent="0.2">
      <c r="A427" s="31">
        <v>43535</v>
      </c>
      <c r="B427" s="18" t="s">
        <v>222</v>
      </c>
      <c r="C427" s="18" t="s">
        <v>13</v>
      </c>
      <c r="D427" s="32">
        <v>0.48888888888888887</v>
      </c>
      <c r="E427" s="32">
        <v>0.50277777777777777</v>
      </c>
      <c r="F427" s="18"/>
      <c r="G427" s="19">
        <v>800</v>
      </c>
      <c r="H427" s="18" t="s">
        <v>140</v>
      </c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26">
        <v>1</v>
      </c>
      <c r="V427" s="18"/>
    </row>
    <row r="428" spans="1:22" x14ac:dyDescent="0.2">
      <c r="A428" s="31">
        <v>43535</v>
      </c>
      <c r="B428" s="18" t="s">
        <v>222</v>
      </c>
      <c r="C428" s="18" t="s">
        <v>13</v>
      </c>
      <c r="D428" s="32">
        <v>0.48888888888888887</v>
      </c>
      <c r="E428" s="32">
        <v>0.50277777777777777</v>
      </c>
      <c r="F428" s="18"/>
      <c r="G428" s="19">
        <v>800</v>
      </c>
      <c r="H428" s="18" t="s">
        <v>218</v>
      </c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26">
        <v>1</v>
      </c>
      <c r="V428" s="18"/>
    </row>
    <row r="429" spans="1:22" x14ac:dyDescent="0.2">
      <c r="A429" s="31">
        <v>43535</v>
      </c>
      <c r="B429" s="18" t="s">
        <v>222</v>
      </c>
      <c r="C429" s="18" t="s">
        <v>13</v>
      </c>
      <c r="D429" s="32">
        <v>0.48888888888888887</v>
      </c>
      <c r="E429" s="32">
        <v>0.50277777777777777</v>
      </c>
      <c r="F429" s="18"/>
      <c r="G429" s="19">
        <v>800</v>
      </c>
      <c r="H429" s="18" t="s">
        <v>245</v>
      </c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26">
        <v>1</v>
      </c>
      <c r="V429" s="18"/>
    </row>
    <row r="430" spans="1:22" x14ac:dyDescent="0.2">
      <c r="A430" s="31">
        <v>43535</v>
      </c>
      <c r="B430" s="18" t="s">
        <v>222</v>
      </c>
      <c r="C430" s="18" t="s">
        <v>14</v>
      </c>
      <c r="D430" s="32">
        <v>0.45208333333333334</v>
      </c>
      <c r="E430" s="32">
        <v>0.46597222222222223</v>
      </c>
      <c r="F430" s="18"/>
      <c r="G430" s="19">
        <v>1000</v>
      </c>
      <c r="H430" s="18" t="s">
        <v>126</v>
      </c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>
        <v>4</v>
      </c>
      <c r="U430" s="26">
        <v>63</v>
      </c>
      <c r="V430" s="18"/>
    </row>
    <row r="431" spans="1:22" x14ac:dyDescent="0.2">
      <c r="A431" s="31">
        <v>43535</v>
      </c>
      <c r="B431" s="18" t="s">
        <v>222</v>
      </c>
      <c r="C431" s="18" t="s">
        <v>14</v>
      </c>
      <c r="D431" s="32">
        <v>0.45208333333333334</v>
      </c>
      <c r="E431" s="32">
        <v>0.46597222222222223</v>
      </c>
      <c r="F431" s="18"/>
      <c r="G431" s="19">
        <v>1000</v>
      </c>
      <c r="H431" s="18" t="s">
        <v>218</v>
      </c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>
        <v>5</v>
      </c>
      <c r="U431" s="26">
        <v>1</v>
      </c>
      <c r="V431" s="18"/>
    </row>
    <row r="432" spans="1:22" x14ac:dyDescent="0.2">
      <c r="A432" s="31">
        <v>43535</v>
      </c>
      <c r="B432" s="18" t="s">
        <v>222</v>
      </c>
      <c r="C432" s="18" t="s">
        <v>14</v>
      </c>
      <c r="D432" s="32">
        <v>0.45208333333333334</v>
      </c>
      <c r="E432" s="32">
        <v>0.46597222222222223</v>
      </c>
      <c r="F432" s="18"/>
      <c r="G432" s="19">
        <v>1000</v>
      </c>
      <c r="H432" s="18" t="s">
        <v>159</v>
      </c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26">
        <v>1</v>
      </c>
      <c r="V432" s="18"/>
    </row>
    <row r="433" spans="1:22" x14ac:dyDescent="0.2">
      <c r="A433" s="31">
        <v>43535</v>
      </c>
      <c r="B433" s="18" t="s">
        <v>222</v>
      </c>
      <c r="C433" s="18" t="s">
        <v>14</v>
      </c>
      <c r="D433" s="32">
        <v>0.45208333333333334</v>
      </c>
      <c r="E433" s="32">
        <v>0.46597222222222223</v>
      </c>
      <c r="F433" s="18"/>
      <c r="G433" s="19">
        <v>1000</v>
      </c>
      <c r="H433" s="18" t="s">
        <v>131</v>
      </c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26">
        <v>5</v>
      </c>
      <c r="V433" s="18"/>
    </row>
    <row r="434" spans="1:22" x14ac:dyDescent="0.2">
      <c r="A434" s="31">
        <v>43535</v>
      </c>
      <c r="B434" s="18" t="s">
        <v>222</v>
      </c>
      <c r="C434" s="18" t="s">
        <v>14</v>
      </c>
      <c r="D434" s="32">
        <v>0.45208333333333334</v>
      </c>
      <c r="E434" s="32">
        <v>0.46597222222222223</v>
      </c>
      <c r="F434" s="18"/>
      <c r="G434" s="19">
        <v>1000</v>
      </c>
      <c r="H434" s="18" t="s">
        <v>135</v>
      </c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26">
        <v>1</v>
      </c>
      <c r="V434" s="18"/>
    </row>
    <row r="435" spans="1:22" x14ac:dyDescent="0.2">
      <c r="A435" s="31">
        <v>43535</v>
      </c>
      <c r="B435" s="18" t="s">
        <v>222</v>
      </c>
      <c r="C435" s="18" t="s">
        <v>14</v>
      </c>
      <c r="D435" s="32">
        <v>0.45208333333333334</v>
      </c>
      <c r="E435" s="32">
        <v>0.46597222222222223</v>
      </c>
      <c r="F435" s="18"/>
      <c r="G435" s="19">
        <v>1000</v>
      </c>
      <c r="H435" s="18" t="s">
        <v>140</v>
      </c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26">
        <v>2</v>
      </c>
      <c r="V435" s="18"/>
    </row>
    <row r="436" spans="1:22" x14ac:dyDescent="0.2">
      <c r="A436" s="31">
        <v>43535</v>
      </c>
      <c r="B436" s="18" t="s">
        <v>222</v>
      </c>
      <c r="C436" s="18" t="s">
        <v>14</v>
      </c>
      <c r="D436" s="32">
        <v>0.45208333333333334</v>
      </c>
      <c r="E436" s="32">
        <v>0.46597222222222223</v>
      </c>
      <c r="F436" s="18"/>
      <c r="G436" s="19">
        <v>1000</v>
      </c>
      <c r="H436" s="18" t="s">
        <v>165</v>
      </c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26">
        <v>1</v>
      </c>
      <c r="V436" s="18"/>
    </row>
    <row r="437" spans="1:22" x14ac:dyDescent="0.2">
      <c r="A437" s="31">
        <v>43535</v>
      </c>
      <c r="B437" s="18" t="s">
        <v>222</v>
      </c>
      <c r="C437" s="18" t="s">
        <v>14</v>
      </c>
      <c r="D437" s="32">
        <v>0.45208333333333334</v>
      </c>
      <c r="E437" s="32">
        <v>0.46597222222222223</v>
      </c>
      <c r="F437" s="18"/>
      <c r="G437" s="19">
        <v>1000</v>
      </c>
      <c r="H437" s="18" t="s">
        <v>148</v>
      </c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26">
        <v>1</v>
      </c>
      <c r="V437" s="18"/>
    </row>
    <row r="438" spans="1:22" x14ac:dyDescent="0.2">
      <c r="A438" s="31">
        <v>43535</v>
      </c>
      <c r="B438" s="18" t="s">
        <v>222</v>
      </c>
      <c r="C438" s="18" t="s">
        <v>12</v>
      </c>
      <c r="D438" s="32">
        <v>0.52222222222222225</v>
      </c>
      <c r="E438" s="32">
        <v>0.53611111111111109</v>
      </c>
      <c r="F438" s="18"/>
      <c r="G438" s="19">
        <v>1000</v>
      </c>
      <c r="H438" s="18" t="s">
        <v>126</v>
      </c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26">
        <v>28</v>
      </c>
      <c r="V438" s="18"/>
    </row>
    <row r="439" spans="1:22" x14ac:dyDescent="0.2">
      <c r="A439" s="31">
        <v>43535</v>
      </c>
      <c r="B439" s="18" t="s">
        <v>222</v>
      </c>
      <c r="C439" s="18" t="s">
        <v>12</v>
      </c>
      <c r="D439" s="32">
        <v>0.52222222222222225</v>
      </c>
      <c r="E439" s="32">
        <v>0.53611111111111109</v>
      </c>
      <c r="F439" s="18"/>
      <c r="G439" s="19">
        <v>1000</v>
      </c>
      <c r="H439" s="18" t="s">
        <v>146</v>
      </c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26">
        <v>1</v>
      </c>
      <c r="V439" s="18"/>
    </row>
    <row r="440" spans="1:22" x14ac:dyDescent="0.2">
      <c r="A440" s="31">
        <v>43535</v>
      </c>
      <c r="B440" s="18" t="s">
        <v>222</v>
      </c>
      <c r="C440" s="18" t="s">
        <v>12</v>
      </c>
      <c r="D440" s="32">
        <v>0.52222222222222225</v>
      </c>
      <c r="E440" s="32">
        <v>0.53611111111111109</v>
      </c>
      <c r="F440" s="18"/>
      <c r="G440" s="19">
        <v>1000</v>
      </c>
      <c r="H440" s="18" t="s">
        <v>218</v>
      </c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>
        <v>3</v>
      </c>
      <c r="U440" s="26">
        <v>5</v>
      </c>
      <c r="V440" s="18"/>
    </row>
    <row r="441" spans="1:22" x14ac:dyDescent="0.2">
      <c r="A441" s="31">
        <v>43535</v>
      </c>
      <c r="B441" s="18" t="s">
        <v>222</v>
      </c>
      <c r="C441" s="18" t="s">
        <v>12</v>
      </c>
      <c r="D441" s="32">
        <v>0.52222222222222225</v>
      </c>
      <c r="E441" s="32">
        <v>0.53611111111111109</v>
      </c>
      <c r="F441" s="18"/>
      <c r="G441" s="19">
        <v>1000</v>
      </c>
      <c r="H441" s="18" t="s">
        <v>140</v>
      </c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26">
        <v>4</v>
      </c>
      <c r="V441" s="18"/>
    </row>
    <row r="442" spans="1:22" x14ac:dyDescent="0.2">
      <c r="A442" s="31">
        <v>43535</v>
      </c>
      <c r="B442" s="18" t="s">
        <v>222</v>
      </c>
      <c r="C442" s="18" t="s">
        <v>12</v>
      </c>
      <c r="D442" s="32">
        <v>0.52222222222222225</v>
      </c>
      <c r="E442" s="32">
        <v>0.53611111111111109</v>
      </c>
      <c r="F442" s="18"/>
      <c r="G442" s="19">
        <v>1000</v>
      </c>
      <c r="H442" s="18" t="s">
        <v>131</v>
      </c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26">
        <v>12</v>
      </c>
      <c r="V442" s="18"/>
    </row>
    <row r="443" spans="1:22" x14ac:dyDescent="0.2">
      <c r="A443" s="31">
        <v>43535</v>
      </c>
      <c r="B443" s="18" t="s">
        <v>222</v>
      </c>
      <c r="C443" s="18" t="s">
        <v>12</v>
      </c>
      <c r="D443" s="32">
        <v>0.52222222222222225</v>
      </c>
      <c r="E443" s="32">
        <v>0.53611111111111109</v>
      </c>
      <c r="F443" s="18"/>
      <c r="G443" s="19">
        <v>1000</v>
      </c>
      <c r="H443" s="18" t="s">
        <v>183</v>
      </c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26">
        <v>3</v>
      </c>
      <c r="V443" s="18"/>
    </row>
    <row r="444" spans="1:22" x14ac:dyDescent="0.2">
      <c r="A444" s="31">
        <v>43535</v>
      </c>
      <c r="B444" s="18" t="s">
        <v>222</v>
      </c>
      <c r="C444" s="18" t="s">
        <v>12</v>
      </c>
      <c r="D444" s="32">
        <v>0.52222222222222225</v>
      </c>
      <c r="E444" s="32">
        <v>0.53611111111111109</v>
      </c>
      <c r="F444" s="18"/>
      <c r="G444" s="19">
        <v>1000</v>
      </c>
      <c r="H444" s="18" t="s">
        <v>151</v>
      </c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26">
        <v>1</v>
      </c>
      <c r="V444" s="18"/>
    </row>
    <row r="445" spans="1:22" x14ac:dyDescent="0.2">
      <c r="A445" s="31">
        <v>43535</v>
      </c>
      <c r="B445" s="18" t="s">
        <v>222</v>
      </c>
      <c r="C445" s="18" t="s">
        <v>12</v>
      </c>
      <c r="D445" s="32">
        <v>0.52222222222222225</v>
      </c>
      <c r="E445" s="32">
        <v>0.53611111111111109</v>
      </c>
      <c r="F445" s="18"/>
      <c r="G445" s="19">
        <v>1000</v>
      </c>
      <c r="H445" s="18" t="s">
        <v>147</v>
      </c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26">
        <v>1</v>
      </c>
      <c r="V445" s="18"/>
    </row>
    <row r="446" spans="1:22" x14ac:dyDescent="0.2">
      <c r="A446" s="31">
        <v>43535</v>
      </c>
      <c r="B446" s="18" t="s">
        <v>222</v>
      </c>
      <c r="C446" s="18" t="s">
        <v>12</v>
      </c>
      <c r="D446" s="32">
        <v>0.52222222222222225</v>
      </c>
      <c r="E446" s="32">
        <v>0.53611111111111109</v>
      </c>
      <c r="F446" s="18"/>
      <c r="G446" s="19">
        <v>1000</v>
      </c>
      <c r="H446" s="18" t="s">
        <v>165</v>
      </c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26">
        <v>3</v>
      </c>
      <c r="V446" s="18"/>
    </row>
    <row r="447" spans="1:22" x14ac:dyDescent="0.2">
      <c r="A447" s="31">
        <v>43535</v>
      </c>
      <c r="B447" s="18" t="s">
        <v>222</v>
      </c>
      <c r="C447" s="18" t="s">
        <v>12</v>
      </c>
      <c r="D447" s="32">
        <v>0.52222222222222225</v>
      </c>
      <c r="E447" s="32">
        <v>0.53611111111111109</v>
      </c>
      <c r="F447" s="18"/>
      <c r="G447" s="19">
        <v>1000</v>
      </c>
      <c r="H447" s="18" t="s">
        <v>159</v>
      </c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26">
        <v>2</v>
      </c>
      <c r="V447" s="18"/>
    </row>
    <row r="448" spans="1:22" x14ac:dyDescent="0.2">
      <c r="A448" s="31">
        <v>43535</v>
      </c>
      <c r="B448" s="18" t="s">
        <v>222</v>
      </c>
      <c r="C448" s="18" t="s">
        <v>12</v>
      </c>
      <c r="D448" s="32">
        <v>0.52222222222222225</v>
      </c>
      <c r="E448" s="32">
        <v>0.53611111111111109</v>
      </c>
      <c r="F448" s="18"/>
      <c r="G448" s="19">
        <v>1000</v>
      </c>
      <c r="H448" s="18" t="s">
        <v>148</v>
      </c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26">
        <v>2</v>
      </c>
      <c r="V448" s="18"/>
    </row>
    <row r="449" spans="1:22" x14ac:dyDescent="0.2">
      <c r="A449" s="31">
        <v>43535</v>
      </c>
      <c r="B449" s="18" t="s">
        <v>222</v>
      </c>
      <c r="C449" s="18" t="s">
        <v>12</v>
      </c>
      <c r="D449" s="32">
        <v>0.52222222222222225</v>
      </c>
      <c r="E449" s="32">
        <v>0.53611111111111109</v>
      </c>
      <c r="F449" s="18"/>
      <c r="G449" s="19">
        <v>1000</v>
      </c>
      <c r="H449" s="18" t="s">
        <v>208</v>
      </c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>
        <v>1</v>
      </c>
      <c r="U449" s="26"/>
      <c r="V449" s="18"/>
    </row>
    <row r="450" spans="1:22" x14ac:dyDescent="0.2">
      <c r="A450" s="31">
        <v>43536</v>
      </c>
      <c r="B450" s="18" t="s">
        <v>222</v>
      </c>
      <c r="C450" s="18" t="s">
        <v>11</v>
      </c>
      <c r="D450" s="32">
        <v>0.4770833333333333</v>
      </c>
      <c r="E450" s="32">
        <v>0.4909722222222222</v>
      </c>
      <c r="F450" s="18"/>
      <c r="G450" s="19">
        <v>800</v>
      </c>
      <c r="H450" s="18" t="s">
        <v>126</v>
      </c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>
        <v>1</v>
      </c>
      <c r="U450" s="26">
        <v>19</v>
      </c>
      <c r="V450" s="18"/>
    </row>
    <row r="451" spans="1:22" x14ac:dyDescent="0.2">
      <c r="A451" s="31">
        <v>43536</v>
      </c>
      <c r="B451" s="18" t="s">
        <v>222</v>
      </c>
      <c r="C451" s="18" t="s">
        <v>11</v>
      </c>
      <c r="D451" s="32">
        <v>0.4770833333333333</v>
      </c>
      <c r="E451" s="32">
        <v>0.4909722222222222</v>
      </c>
      <c r="F451" s="18"/>
      <c r="G451" s="19">
        <v>800</v>
      </c>
      <c r="H451" s="18" t="s">
        <v>131</v>
      </c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26">
        <v>4</v>
      </c>
      <c r="V451" s="18"/>
    </row>
    <row r="452" spans="1:22" x14ac:dyDescent="0.2">
      <c r="A452" s="31">
        <v>43536</v>
      </c>
      <c r="B452" s="18" t="s">
        <v>222</v>
      </c>
      <c r="C452" s="18" t="s">
        <v>11</v>
      </c>
      <c r="D452" s="32">
        <v>0.4770833333333333</v>
      </c>
      <c r="E452" s="32">
        <v>0.4909722222222222</v>
      </c>
      <c r="F452" s="18"/>
      <c r="G452" s="19">
        <v>800</v>
      </c>
      <c r="H452" s="18" t="s">
        <v>135</v>
      </c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26">
        <v>2</v>
      </c>
      <c r="V452" s="18"/>
    </row>
    <row r="453" spans="1:22" x14ac:dyDescent="0.2">
      <c r="A453" s="31">
        <v>43536</v>
      </c>
      <c r="B453" s="18" t="s">
        <v>222</v>
      </c>
      <c r="C453" s="18" t="s">
        <v>11</v>
      </c>
      <c r="D453" s="32">
        <v>0.4770833333333333</v>
      </c>
      <c r="E453" s="32">
        <v>0.4909722222222222</v>
      </c>
      <c r="F453" s="18"/>
      <c r="G453" s="19">
        <v>800</v>
      </c>
      <c r="H453" s="18" t="s">
        <v>140</v>
      </c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26">
        <v>2</v>
      </c>
      <c r="V453" s="18"/>
    </row>
    <row r="454" spans="1:22" x14ac:dyDescent="0.2">
      <c r="A454" s="31">
        <v>43536</v>
      </c>
      <c r="B454" s="18" t="s">
        <v>222</v>
      </c>
      <c r="C454" s="18" t="s">
        <v>11</v>
      </c>
      <c r="D454" s="32">
        <v>0.4770833333333333</v>
      </c>
      <c r="E454" s="32">
        <v>0.4909722222222222</v>
      </c>
      <c r="F454" s="18"/>
      <c r="G454" s="19">
        <v>800</v>
      </c>
      <c r="H454" s="18" t="s">
        <v>183</v>
      </c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26">
        <v>3</v>
      </c>
      <c r="V454" s="18"/>
    </row>
    <row r="455" spans="1:22" x14ac:dyDescent="0.2">
      <c r="A455" s="31">
        <v>43536</v>
      </c>
      <c r="B455" s="18" t="s">
        <v>222</v>
      </c>
      <c r="C455" s="18" t="s">
        <v>11</v>
      </c>
      <c r="D455" s="32">
        <v>0.4770833333333333</v>
      </c>
      <c r="E455" s="32">
        <v>0.4909722222222222</v>
      </c>
      <c r="F455" s="18"/>
      <c r="G455" s="19">
        <v>800</v>
      </c>
      <c r="H455" s="18" t="s">
        <v>159</v>
      </c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26">
        <v>1</v>
      </c>
      <c r="V455" s="18"/>
    </row>
    <row r="456" spans="1:22" x14ac:dyDescent="0.2">
      <c r="A456" s="31">
        <v>43536</v>
      </c>
      <c r="B456" s="18" t="s">
        <v>222</v>
      </c>
      <c r="C456" s="18" t="s">
        <v>11</v>
      </c>
      <c r="D456" s="32">
        <v>0.4770833333333333</v>
      </c>
      <c r="E456" s="32">
        <v>0.4909722222222222</v>
      </c>
      <c r="F456" s="18"/>
      <c r="G456" s="19">
        <v>800</v>
      </c>
      <c r="H456" s="18" t="s">
        <v>169</v>
      </c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26">
        <v>5</v>
      </c>
      <c r="V456" s="18"/>
    </row>
    <row r="457" spans="1:22" x14ac:dyDescent="0.2">
      <c r="A457" s="31">
        <v>43536</v>
      </c>
      <c r="B457" s="18" t="s">
        <v>222</v>
      </c>
      <c r="C457" s="18" t="s">
        <v>11</v>
      </c>
      <c r="D457" s="32">
        <v>0.4770833333333333</v>
      </c>
      <c r="E457" s="32">
        <v>0.4909722222222222</v>
      </c>
      <c r="F457" s="18"/>
      <c r="G457" s="19">
        <v>800</v>
      </c>
      <c r="H457" s="18" t="s">
        <v>246</v>
      </c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>
        <v>1</v>
      </c>
      <c r="U457" s="26">
        <v>2</v>
      </c>
      <c r="V457" s="18"/>
    </row>
    <row r="458" spans="1:22" x14ac:dyDescent="0.2">
      <c r="A458" s="31">
        <v>43536</v>
      </c>
      <c r="B458" s="18" t="s">
        <v>222</v>
      </c>
      <c r="C458" s="18" t="s">
        <v>10</v>
      </c>
      <c r="D458" s="32">
        <v>0.5180555555555556</v>
      </c>
      <c r="E458" s="32">
        <v>0.53194444444444444</v>
      </c>
      <c r="F458" s="18"/>
      <c r="G458" s="19">
        <v>800</v>
      </c>
      <c r="H458" s="18" t="s">
        <v>126</v>
      </c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>
        <v>1</v>
      </c>
      <c r="U458" s="26">
        <v>31</v>
      </c>
      <c r="V458" s="18"/>
    </row>
    <row r="459" spans="1:22" x14ac:dyDescent="0.2">
      <c r="A459" s="31">
        <v>43536</v>
      </c>
      <c r="B459" s="18" t="s">
        <v>222</v>
      </c>
      <c r="C459" s="18" t="s">
        <v>10</v>
      </c>
      <c r="D459" s="32">
        <v>0.5180555555555556</v>
      </c>
      <c r="E459" s="32">
        <v>0.53194444444444444</v>
      </c>
      <c r="F459" s="18"/>
      <c r="G459" s="19">
        <v>800</v>
      </c>
      <c r="H459" s="18" t="s">
        <v>202</v>
      </c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26">
        <v>4</v>
      </c>
      <c r="V459" s="18"/>
    </row>
    <row r="460" spans="1:22" x14ac:dyDescent="0.2">
      <c r="A460" s="31">
        <v>43536</v>
      </c>
      <c r="B460" s="18" t="s">
        <v>222</v>
      </c>
      <c r="C460" s="18" t="s">
        <v>10</v>
      </c>
      <c r="D460" s="32">
        <v>0.5180555555555556</v>
      </c>
      <c r="E460" s="32">
        <v>0.53194444444444444</v>
      </c>
      <c r="F460" s="18"/>
      <c r="G460" s="19">
        <v>800</v>
      </c>
      <c r="H460" s="18" t="s">
        <v>140</v>
      </c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26">
        <v>3</v>
      </c>
      <c r="V460" s="18"/>
    </row>
    <row r="461" spans="1:22" x14ac:dyDescent="0.2">
      <c r="A461" s="31">
        <v>43536</v>
      </c>
      <c r="B461" s="18" t="s">
        <v>222</v>
      </c>
      <c r="C461" s="18" t="s">
        <v>10</v>
      </c>
      <c r="D461" s="32">
        <v>0.5180555555555556</v>
      </c>
      <c r="E461" s="32">
        <v>0.53194444444444444</v>
      </c>
      <c r="F461" s="18"/>
      <c r="G461" s="19">
        <v>800</v>
      </c>
      <c r="H461" s="18" t="s">
        <v>183</v>
      </c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26">
        <v>1</v>
      </c>
      <c r="V461" s="18"/>
    </row>
    <row r="462" spans="1:22" x14ac:dyDescent="0.2">
      <c r="A462" s="31">
        <v>43536</v>
      </c>
      <c r="B462" s="18" t="s">
        <v>222</v>
      </c>
      <c r="C462" s="18" t="s">
        <v>10</v>
      </c>
      <c r="D462" s="32">
        <v>0.5180555555555556</v>
      </c>
      <c r="E462" s="32">
        <v>0.53194444444444444</v>
      </c>
      <c r="F462" s="18"/>
      <c r="G462" s="19">
        <v>800</v>
      </c>
      <c r="H462" s="18" t="s">
        <v>169</v>
      </c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26">
        <v>1</v>
      </c>
      <c r="V462" s="18"/>
    </row>
    <row r="463" spans="1:22" x14ac:dyDescent="0.2">
      <c r="A463" s="31">
        <v>43536</v>
      </c>
      <c r="B463" s="18" t="s">
        <v>222</v>
      </c>
      <c r="C463" s="18" t="s">
        <v>10</v>
      </c>
      <c r="D463" s="32">
        <v>0.5180555555555556</v>
      </c>
      <c r="E463" s="32">
        <v>0.53194444444444444</v>
      </c>
      <c r="F463" s="18"/>
      <c r="G463" s="19">
        <v>800</v>
      </c>
      <c r="H463" s="18" t="s">
        <v>131</v>
      </c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>
        <v>1</v>
      </c>
      <c r="U463" s="26">
        <v>9</v>
      </c>
      <c r="V463" s="18"/>
    </row>
    <row r="464" spans="1:22" x14ac:dyDescent="0.2">
      <c r="A464" s="31">
        <v>43536</v>
      </c>
      <c r="B464" s="18" t="s">
        <v>222</v>
      </c>
      <c r="C464" s="18" t="s">
        <v>10</v>
      </c>
      <c r="D464" s="32">
        <v>0.5180555555555556</v>
      </c>
      <c r="E464" s="32">
        <v>0.53194444444444444</v>
      </c>
      <c r="F464" s="18"/>
      <c r="G464" s="19">
        <v>800</v>
      </c>
      <c r="H464" s="18" t="s">
        <v>159</v>
      </c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26">
        <v>3</v>
      </c>
      <c r="V464" s="18"/>
    </row>
    <row r="465" spans="1:22" x14ac:dyDescent="0.2">
      <c r="A465" s="31">
        <v>43536</v>
      </c>
      <c r="B465" s="18" t="s">
        <v>222</v>
      </c>
      <c r="C465" s="18" t="s">
        <v>10</v>
      </c>
      <c r="D465" s="32">
        <v>0.5180555555555556</v>
      </c>
      <c r="E465" s="32">
        <v>0.53194444444444444</v>
      </c>
      <c r="F465" s="18"/>
      <c r="G465" s="19">
        <v>800</v>
      </c>
      <c r="H465" s="18" t="s">
        <v>146</v>
      </c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26">
        <v>1</v>
      </c>
      <c r="V465" s="18"/>
    </row>
    <row r="466" spans="1:22" x14ac:dyDescent="0.2">
      <c r="A466" s="31">
        <v>43580</v>
      </c>
      <c r="B466" s="18" t="s">
        <v>220</v>
      </c>
      <c r="C466" s="18" t="s">
        <v>4</v>
      </c>
      <c r="D466" s="32">
        <v>0.4375</v>
      </c>
      <c r="E466" s="32">
        <v>0.4513888888888889</v>
      </c>
      <c r="F466" s="18"/>
      <c r="G466" s="19">
        <v>800</v>
      </c>
      <c r="H466" s="18" t="s">
        <v>126</v>
      </c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26">
        <v>1</v>
      </c>
      <c r="V466" s="18"/>
    </row>
    <row r="467" spans="1:22" x14ac:dyDescent="0.2">
      <c r="A467" s="31">
        <v>43580</v>
      </c>
      <c r="B467" s="18" t="s">
        <v>220</v>
      </c>
      <c r="C467" s="18" t="s">
        <v>4</v>
      </c>
      <c r="D467" s="32">
        <v>0.4375</v>
      </c>
      <c r="E467" s="32">
        <v>0.4513888888888889</v>
      </c>
      <c r="F467" s="18"/>
      <c r="G467" s="19">
        <v>800</v>
      </c>
      <c r="H467" s="18" t="s">
        <v>169</v>
      </c>
      <c r="I467" s="18"/>
      <c r="J467" s="18"/>
      <c r="K467" s="18"/>
      <c r="L467" s="18"/>
      <c r="M467" s="18"/>
      <c r="N467" s="18"/>
      <c r="O467" s="18"/>
      <c r="P467" s="18"/>
      <c r="Q467" s="18"/>
      <c r="R467" s="18">
        <v>1</v>
      </c>
      <c r="S467" s="18"/>
      <c r="T467" s="18"/>
      <c r="U467" s="26">
        <v>5</v>
      </c>
      <c r="V467" s="18"/>
    </row>
    <row r="468" spans="1:22" x14ac:dyDescent="0.2">
      <c r="A468" s="31">
        <v>43580</v>
      </c>
      <c r="B468" s="18" t="s">
        <v>220</v>
      </c>
      <c r="C468" s="18" t="s">
        <v>4</v>
      </c>
      <c r="D468" s="32">
        <v>0.4375</v>
      </c>
      <c r="E468" s="32">
        <v>0.4513888888888889</v>
      </c>
      <c r="F468" s="18"/>
      <c r="G468" s="19">
        <v>800</v>
      </c>
      <c r="H468" s="18" t="s">
        <v>135</v>
      </c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>
        <v>1</v>
      </c>
      <c r="U468" s="26"/>
      <c r="V468" s="18"/>
    </row>
    <row r="469" spans="1:22" x14ac:dyDescent="0.2">
      <c r="A469" s="31">
        <v>43580</v>
      </c>
      <c r="B469" s="18" t="s">
        <v>220</v>
      </c>
      <c r="C469" s="18" t="s">
        <v>5</v>
      </c>
      <c r="D469" s="32">
        <v>0.47430555555555554</v>
      </c>
      <c r="E469" s="32">
        <v>0.48819444444444443</v>
      </c>
      <c r="F469" s="18"/>
      <c r="G469" s="19">
        <v>700</v>
      </c>
      <c r="H469" s="18" t="s">
        <v>128</v>
      </c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>
        <v>3</v>
      </c>
      <c r="U469" s="26">
        <v>4</v>
      </c>
      <c r="V469" s="18"/>
    </row>
    <row r="470" spans="1:22" x14ac:dyDescent="0.2">
      <c r="A470" s="31">
        <v>43580</v>
      </c>
      <c r="B470" s="18" t="s">
        <v>220</v>
      </c>
      <c r="C470" s="18" t="s">
        <v>242</v>
      </c>
      <c r="D470" s="32">
        <v>0.41111111111111115</v>
      </c>
      <c r="E470" s="32">
        <v>0.42499999999999999</v>
      </c>
      <c r="F470" s="18"/>
      <c r="G470" s="19">
        <v>600</v>
      </c>
      <c r="H470" s="18" t="s">
        <v>169</v>
      </c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26">
        <v>6</v>
      </c>
      <c r="V470" s="18"/>
    </row>
    <row r="471" spans="1:22" x14ac:dyDescent="0.2">
      <c r="A471" s="31">
        <v>43580</v>
      </c>
      <c r="B471" s="18" t="s">
        <v>220</v>
      </c>
      <c r="C471" s="18" t="s">
        <v>242</v>
      </c>
      <c r="D471" s="32">
        <v>0.41111111111111115</v>
      </c>
      <c r="E471" s="32">
        <v>0.42499999999999999</v>
      </c>
      <c r="F471" s="18"/>
      <c r="G471" s="19">
        <v>600</v>
      </c>
      <c r="H471" s="18" t="s">
        <v>135</v>
      </c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26">
        <v>1</v>
      </c>
      <c r="V471" s="18" t="s">
        <v>247</v>
      </c>
    </row>
    <row r="472" spans="1:22" x14ac:dyDescent="0.2">
      <c r="A472" s="31">
        <v>43592</v>
      </c>
      <c r="B472" s="18" t="s">
        <v>197</v>
      </c>
      <c r="C472" s="18" t="s">
        <v>29</v>
      </c>
      <c r="D472" s="32">
        <v>0.57013888888888886</v>
      </c>
      <c r="E472" s="32">
        <v>0.58402777777777781</v>
      </c>
      <c r="F472" s="18"/>
      <c r="G472" s="19">
        <v>1000</v>
      </c>
      <c r="H472" s="18" t="s">
        <v>126</v>
      </c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>
        <v>6</v>
      </c>
      <c r="U472" s="26">
        <v>76</v>
      </c>
      <c r="V472" s="18"/>
    </row>
    <row r="473" spans="1:22" x14ac:dyDescent="0.2">
      <c r="A473" s="31">
        <v>43592</v>
      </c>
      <c r="B473" s="18" t="s">
        <v>197</v>
      </c>
      <c r="C473" s="18" t="s">
        <v>29</v>
      </c>
      <c r="D473" s="32">
        <v>0.57013888888888886</v>
      </c>
      <c r="E473" s="32">
        <v>0.58402777777777781</v>
      </c>
      <c r="F473" s="18"/>
      <c r="G473" s="19">
        <v>1000</v>
      </c>
      <c r="H473" s="18" t="s">
        <v>135</v>
      </c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26">
        <v>3</v>
      </c>
      <c r="V473" s="18"/>
    </row>
    <row r="474" spans="1:22" x14ac:dyDescent="0.2">
      <c r="A474" s="31">
        <v>43592</v>
      </c>
      <c r="B474" s="18" t="s">
        <v>197</v>
      </c>
      <c r="C474" s="18" t="s">
        <v>29</v>
      </c>
      <c r="D474" s="32">
        <v>0.57013888888888886</v>
      </c>
      <c r="E474" s="32">
        <v>0.58402777777777781</v>
      </c>
      <c r="F474" s="18"/>
      <c r="G474" s="19">
        <v>1000</v>
      </c>
      <c r="H474" s="18" t="s">
        <v>147</v>
      </c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>
        <v>1</v>
      </c>
      <c r="U474" s="26">
        <v>13</v>
      </c>
      <c r="V474" s="18"/>
    </row>
    <row r="475" spans="1:22" x14ac:dyDescent="0.2">
      <c r="A475" s="31">
        <v>43592</v>
      </c>
      <c r="B475" s="18" t="s">
        <v>197</v>
      </c>
      <c r="C475" s="18" t="s">
        <v>29</v>
      </c>
      <c r="D475" s="32">
        <v>0.57013888888888886</v>
      </c>
      <c r="E475" s="32">
        <v>0.58402777777777781</v>
      </c>
      <c r="F475" s="18"/>
      <c r="G475" s="19">
        <v>1000</v>
      </c>
      <c r="H475" s="18" t="s">
        <v>131</v>
      </c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26">
        <v>4</v>
      </c>
      <c r="V475" s="18"/>
    </row>
    <row r="476" spans="1:22" x14ac:dyDescent="0.2">
      <c r="A476" s="31">
        <v>43592</v>
      </c>
      <c r="B476" s="18" t="s">
        <v>197</v>
      </c>
      <c r="C476" s="18" t="s">
        <v>29</v>
      </c>
      <c r="D476" s="32">
        <v>0.57013888888888886</v>
      </c>
      <c r="E476" s="32">
        <v>0.58402777777777781</v>
      </c>
      <c r="F476" s="18"/>
      <c r="G476" s="19">
        <v>1000</v>
      </c>
      <c r="H476" s="18" t="s">
        <v>140</v>
      </c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26">
        <v>3</v>
      </c>
      <c r="V476" s="18"/>
    </row>
    <row r="477" spans="1:22" x14ac:dyDescent="0.2">
      <c r="A477" s="31">
        <v>43592</v>
      </c>
      <c r="B477" s="18" t="s">
        <v>197</v>
      </c>
      <c r="C477" s="18" t="s">
        <v>29</v>
      </c>
      <c r="D477" s="32">
        <v>0.57013888888888886</v>
      </c>
      <c r="E477" s="32">
        <v>0.58402777777777781</v>
      </c>
      <c r="F477" s="18"/>
      <c r="G477" s="19">
        <v>1000</v>
      </c>
      <c r="H477" s="18" t="s">
        <v>151</v>
      </c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26">
        <v>1</v>
      </c>
      <c r="V477" s="18"/>
    </row>
    <row r="478" spans="1:22" x14ac:dyDescent="0.2">
      <c r="A478" s="31">
        <v>43592</v>
      </c>
      <c r="B478" s="18" t="s">
        <v>197</v>
      </c>
      <c r="C478" s="18" t="s">
        <v>29</v>
      </c>
      <c r="D478" s="32">
        <v>0.57013888888888886</v>
      </c>
      <c r="E478" s="32">
        <v>0.58402777777777781</v>
      </c>
      <c r="F478" s="18"/>
      <c r="G478" s="19">
        <v>1000</v>
      </c>
      <c r="H478" s="18" t="s">
        <v>239</v>
      </c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26">
        <v>20</v>
      </c>
      <c r="V478" s="18"/>
    </row>
    <row r="479" spans="1:22" x14ac:dyDescent="0.2">
      <c r="A479" s="31">
        <v>43592</v>
      </c>
      <c r="B479" s="18" t="s">
        <v>197</v>
      </c>
      <c r="C479" s="18" t="s">
        <v>29</v>
      </c>
      <c r="D479" s="32">
        <v>0.57013888888888886</v>
      </c>
      <c r="E479" s="32">
        <v>0.58402777777777781</v>
      </c>
      <c r="F479" s="18"/>
      <c r="G479" s="19">
        <v>1000</v>
      </c>
      <c r="H479" s="18" t="s">
        <v>248</v>
      </c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26">
        <v>1</v>
      </c>
      <c r="V479" s="18"/>
    </row>
    <row r="480" spans="1:22" x14ac:dyDescent="0.2">
      <c r="A480" s="31">
        <v>43592</v>
      </c>
      <c r="B480" s="18" t="s">
        <v>197</v>
      </c>
      <c r="C480" s="18" t="s">
        <v>27</v>
      </c>
      <c r="D480" s="32">
        <v>0.49722222222222223</v>
      </c>
      <c r="E480" s="32">
        <v>0.51111111111111118</v>
      </c>
      <c r="F480" s="18"/>
      <c r="G480" s="19">
        <v>1000</v>
      </c>
      <c r="H480" s="18" t="s">
        <v>126</v>
      </c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>
        <v>11</v>
      </c>
      <c r="U480" s="26">
        <v>49</v>
      </c>
      <c r="V480" s="18"/>
    </row>
    <row r="481" spans="1:22" x14ac:dyDescent="0.2">
      <c r="A481" s="31">
        <v>43592</v>
      </c>
      <c r="B481" s="18" t="s">
        <v>197</v>
      </c>
      <c r="C481" s="18" t="s">
        <v>27</v>
      </c>
      <c r="D481" s="32">
        <v>0.49722222222222223</v>
      </c>
      <c r="E481" s="32">
        <v>0.51111111111111118</v>
      </c>
      <c r="F481" s="18"/>
      <c r="G481" s="19">
        <v>1000</v>
      </c>
      <c r="H481" s="18" t="s">
        <v>131</v>
      </c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26">
        <v>8</v>
      </c>
      <c r="V481" s="18"/>
    </row>
    <row r="482" spans="1:22" x14ac:dyDescent="0.2">
      <c r="A482" s="31">
        <v>43592</v>
      </c>
      <c r="B482" s="18" t="s">
        <v>197</v>
      </c>
      <c r="C482" s="18" t="s">
        <v>27</v>
      </c>
      <c r="D482" s="32">
        <v>0.49722222222222223</v>
      </c>
      <c r="E482" s="32">
        <v>0.51111111111111118</v>
      </c>
      <c r="F482" s="18"/>
      <c r="G482" s="19">
        <v>1000</v>
      </c>
      <c r="H482" s="18" t="s">
        <v>147</v>
      </c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26">
        <v>12</v>
      </c>
      <c r="V482" s="18"/>
    </row>
    <row r="483" spans="1:22" x14ac:dyDescent="0.2">
      <c r="A483" s="31">
        <v>43592</v>
      </c>
      <c r="B483" s="18" t="s">
        <v>197</v>
      </c>
      <c r="C483" s="18" t="s">
        <v>27</v>
      </c>
      <c r="D483" s="32">
        <v>0.49722222222222223</v>
      </c>
      <c r="E483" s="32">
        <v>0.51111111111111118</v>
      </c>
      <c r="F483" s="18"/>
      <c r="G483" s="19">
        <v>1000</v>
      </c>
      <c r="H483" s="18" t="s">
        <v>140</v>
      </c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26">
        <v>6</v>
      </c>
      <c r="V483" s="18"/>
    </row>
    <row r="484" spans="1:22" x14ac:dyDescent="0.2">
      <c r="A484" s="31">
        <v>43592</v>
      </c>
      <c r="B484" s="18" t="s">
        <v>197</v>
      </c>
      <c r="C484" s="18" t="s">
        <v>27</v>
      </c>
      <c r="D484" s="32">
        <v>0.49722222222222223</v>
      </c>
      <c r="E484" s="32">
        <v>0.51111111111111118</v>
      </c>
      <c r="F484" s="18"/>
      <c r="G484" s="19">
        <v>1000</v>
      </c>
      <c r="H484" s="18" t="s">
        <v>135</v>
      </c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26">
        <v>1</v>
      </c>
      <c r="V484" s="18"/>
    </row>
    <row r="485" spans="1:22" x14ac:dyDescent="0.2">
      <c r="A485" s="31">
        <v>43592</v>
      </c>
      <c r="B485" s="18" t="s">
        <v>197</v>
      </c>
      <c r="C485" s="18" t="s">
        <v>27</v>
      </c>
      <c r="D485" s="32">
        <v>0.49722222222222223</v>
      </c>
      <c r="E485" s="32">
        <v>0.51111111111111118</v>
      </c>
      <c r="F485" s="18"/>
      <c r="G485" s="19">
        <v>1000</v>
      </c>
      <c r="H485" s="18" t="s">
        <v>151</v>
      </c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26">
        <v>2</v>
      </c>
      <c r="V485" s="18"/>
    </row>
    <row r="486" spans="1:22" x14ac:dyDescent="0.2">
      <c r="A486" s="31">
        <v>43592</v>
      </c>
      <c r="B486" s="18" t="s">
        <v>197</v>
      </c>
      <c r="C486" s="18" t="s">
        <v>27</v>
      </c>
      <c r="D486" s="32">
        <v>0.49722222222222223</v>
      </c>
      <c r="E486" s="32">
        <v>0.51111111111111118</v>
      </c>
      <c r="F486" s="18"/>
      <c r="G486" s="19">
        <v>1000</v>
      </c>
      <c r="H486" s="18" t="s">
        <v>159</v>
      </c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26">
        <v>3</v>
      </c>
      <c r="V486" s="18"/>
    </row>
    <row r="487" spans="1:22" x14ac:dyDescent="0.2">
      <c r="A487" s="31">
        <v>43592</v>
      </c>
      <c r="B487" s="18" t="s">
        <v>197</v>
      </c>
      <c r="C487" s="18" t="s">
        <v>27</v>
      </c>
      <c r="D487" s="32">
        <v>0.49722222222222223</v>
      </c>
      <c r="E487" s="32">
        <v>0.51111111111111118</v>
      </c>
      <c r="F487" s="18"/>
      <c r="G487" s="19">
        <v>1000</v>
      </c>
      <c r="H487" s="18" t="s">
        <v>218</v>
      </c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26">
        <v>2</v>
      </c>
      <c r="V487" s="18"/>
    </row>
    <row r="488" spans="1:22" x14ac:dyDescent="0.2">
      <c r="A488" s="31">
        <v>43592</v>
      </c>
      <c r="B488" s="18" t="s">
        <v>197</v>
      </c>
      <c r="C488" s="18" t="s">
        <v>27</v>
      </c>
      <c r="D488" s="32">
        <v>0.49722222222222223</v>
      </c>
      <c r="E488" s="32">
        <v>0.51111111111111118</v>
      </c>
      <c r="F488" s="18"/>
      <c r="G488" s="19">
        <v>1000</v>
      </c>
      <c r="H488" s="18" t="s">
        <v>128</v>
      </c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26">
        <v>1</v>
      </c>
      <c r="V488" s="18"/>
    </row>
    <row r="489" spans="1:22" x14ac:dyDescent="0.2">
      <c r="A489" s="31">
        <v>43592</v>
      </c>
      <c r="B489" s="18" t="s">
        <v>197</v>
      </c>
      <c r="C489" s="18" t="s">
        <v>27</v>
      </c>
      <c r="D489" s="32">
        <v>0.49722222222222223</v>
      </c>
      <c r="E489" s="32">
        <v>0.51111111111111118</v>
      </c>
      <c r="F489" s="18"/>
      <c r="G489" s="19">
        <v>1000</v>
      </c>
      <c r="H489" s="18" t="s">
        <v>165</v>
      </c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26">
        <v>1</v>
      </c>
      <c r="V489" s="18"/>
    </row>
    <row r="490" spans="1:22" x14ac:dyDescent="0.2">
      <c r="A490" s="31">
        <v>43599</v>
      </c>
      <c r="B490" s="18" t="s">
        <v>142</v>
      </c>
      <c r="C490" s="18" t="s">
        <v>10</v>
      </c>
      <c r="D490" s="32">
        <v>0.43958333333333338</v>
      </c>
      <c r="E490" s="32">
        <v>0.45347222222222222</v>
      </c>
      <c r="F490" s="18"/>
      <c r="G490" s="19">
        <v>1000</v>
      </c>
      <c r="H490" s="18" t="s">
        <v>126</v>
      </c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26">
        <v>38</v>
      </c>
      <c r="V490" s="18"/>
    </row>
    <row r="491" spans="1:22" x14ac:dyDescent="0.2">
      <c r="A491" s="31">
        <v>43599</v>
      </c>
      <c r="B491" s="18" t="s">
        <v>142</v>
      </c>
      <c r="C491" s="18" t="s">
        <v>10</v>
      </c>
      <c r="D491" s="32">
        <v>0.43958333333333338</v>
      </c>
      <c r="E491" s="32">
        <v>0.45347222222222222</v>
      </c>
      <c r="F491" s="18"/>
      <c r="G491" s="19">
        <v>1000</v>
      </c>
      <c r="H491" s="18" t="s">
        <v>131</v>
      </c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26">
        <v>17</v>
      </c>
      <c r="V491" s="18"/>
    </row>
    <row r="492" spans="1:22" x14ac:dyDescent="0.2">
      <c r="A492" s="31">
        <v>43599</v>
      </c>
      <c r="B492" s="18" t="s">
        <v>142</v>
      </c>
      <c r="C492" s="18" t="s">
        <v>10</v>
      </c>
      <c r="D492" s="32">
        <v>0.43958333333333338</v>
      </c>
      <c r="E492" s="32">
        <v>0.45347222222222222</v>
      </c>
      <c r="F492" s="18"/>
      <c r="G492" s="19">
        <v>1000</v>
      </c>
      <c r="H492" s="18" t="s">
        <v>202</v>
      </c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26">
        <v>4</v>
      </c>
      <c r="V492" s="18"/>
    </row>
    <row r="493" spans="1:22" x14ac:dyDescent="0.2">
      <c r="A493" s="31">
        <v>43599</v>
      </c>
      <c r="B493" s="18" t="s">
        <v>142</v>
      </c>
      <c r="C493" s="18" t="s">
        <v>10</v>
      </c>
      <c r="D493" s="32">
        <v>0.43958333333333338</v>
      </c>
      <c r="E493" s="32">
        <v>0.45347222222222222</v>
      </c>
      <c r="F493" s="18"/>
      <c r="G493" s="19">
        <v>1000</v>
      </c>
      <c r="H493" s="18" t="s">
        <v>208</v>
      </c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26">
        <v>1</v>
      </c>
      <c r="V493" s="18"/>
    </row>
    <row r="494" spans="1:22" x14ac:dyDescent="0.2">
      <c r="A494" s="31">
        <v>43599</v>
      </c>
      <c r="B494" s="18" t="s">
        <v>142</v>
      </c>
      <c r="C494" s="18" t="s">
        <v>10</v>
      </c>
      <c r="D494" s="32">
        <v>0.43958333333333338</v>
      </c>
      <c r="E494" s="32">
        <v>0.45347222222222222</v>
      </c>
      <c r="F494" s="18"/>
      <c r="G494" s="19">
        <v>1000</v>
      </c>
      <c r="H494" s="18" t="s">
        <v>146</v>
      </c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26">
        <v>4</v>
      </c>
      <c r="V494" s="18"/>
    </row>
    <row r="495" spans="1:22" x14ac:dyDescent="0.2">
      <c r="A495" s="31">
        <v>43599</v>
      </c>
      <c r="B495" s="18" t="s">
        <v>142</v>
      </c>
      <c r="C495" s="18" t="s">
        <v>10</v>
      </c>
      <c r="D495" s="32">
        <v>0.43958333333333338</v>
      </c>
      <c r="E495" s="32">
        <v>0.45347222222222222</v>
      </c>
      <c r="F495" s="18"/>
      <c r="G495" s="19">
        <v>1000</v>
      </c>
      <c r="H495" s="18" t="s">
        <v>147</v>
      </c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26">
        <v>2</v>
      </c>
      <c r="V495" s="18"/>
    </row>
    <row r="496" spans="1:22" x14ac:dyDescent="0.2">
      <c r="A496" s="31">
        <v>43599</v>
      </c>
      <c r="B496" s="18" t="s">
        <v>142</v>
      </c>
      <c r="C496" s="18" t="s">
        <v>10</v>
      </c>
      <c r="D496" s="32">
        <v>0.43958333333333338</v>
      </c>
      <c r="E496" s="32">
        <v>0.45347222222222222</v>
      </c>
      <c r="F496" s="18"/>
      <c r="G496" s="19">
        <v>1000</v>
      </c>
      <c r="H496" s="18" t="s">
        <v>140</v>
      </c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26">
        <v>1</v>
      </c>
      <c r="V496" s="18"/>
    </row>
    <row r="497" spans="1:22" x14ac:dyDescent="0.2">
      <c r="A497" s="31">
        <v>43599</v>
      </c>
      <c r="B497" s="18" t="s">
        <v>142</v>
      </c>
      <c r="C497" s="18" t="s">
        <v>10</v>
      </c>
      <c r="D497" s="32">
        <v>0.43958333333333338</v>
      </c>
      <c r="E497" s="32">
        <v>0.45347222222222222</v>
      </c>
      <c r="F497" s="18"/>
      <c r="G497" s="19">
        <v>1000</v>
      </c>
      <c r="H497" s="18" t="s">
        <v>151</v>
      </c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26">
        <v>1</v>
      </c>
      <c r="V497" s="18"/>
    </row>
    <row r="498" spans="1:22" x14ac:dyDescent="0.2">
      <c r="A498" s="31">
        <v>43599</v>
      </c>
      <c r="B498" s="18" t="s">
        <v>142</v>
      </c>
      <c r="C498" s="18" t="s">
        <v>11</v>
      </c>
      <c r="D498" s="32">
        <v>0.40972222222222227</v>
      </c>
      <c r="E498" s="32">
        <v>0.4236111111111111</v>
      </c>
      <c r="F498" s="18"/>
      <c r="G498" s="19">
        <v>1200</v>
      </c>
      <c r="H498" s="18" t="s">
        <v>131</v>
      </c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26">
        <v>3</v>
      </c>
      <c r="V498" s="18"/>
    </row>
    <row r="499" spans="1:22" x14ac:dyDescent="0.2">
      <c r="A499" s="31">
        <v>43599</v>
      </c>
      <c r="B499" s="18" t="s">
        <v>142</v>
      </c>
      <c r="C499" s="18" t="s">
        <v>11</v>
      </c>
      <c r="D499" s="32">
        <v>0.40972222222222227</v>
      </c>
      <c r="E499" s="32">
        <v>0.4236111111111111</v>
      </c>
      <c r="F499" s="18"/>
      <c r="G499" s="19">
        <v>1200</v>
      </c>
      <c r="H499" s="18" t="s">
        <v>126</v>
      </c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26">
        <v>18</v>
      </c>
      <c r="V499" s="18"/>
    </row>
    <row r="500" spans="1:22" x14ac:dyDescent="0.2">
      <c r="A500" s="31">
        <v>43599</v>
      </c>
      <c r="B500" s="18" t="s">
        <v>142</v>
      </c>
      <c r="C500" s="18" t="s">
        <v>11</v>
      </c>
      <c r="D500" s="32">
        <v>0.40972222222222227</v>
      </c>
      <c r="E500" s="32">
        <v>0.4236111111111111</v>
      </c>
      <c r="F500" s="18"/>
      <c r="G500" s="19">
        <v>1200</v>
      </c>
      <c r="H500" s="18" t="s">
        <v>140</v>
      </c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26">
        <v>1</v>
      </c>
      <c r="V500" s="18"/>
    </row>
    <row r="501" spans="1:22" x14ac:dyDescent="0.2">
      <c r="A501" s="31">
        <v>43599</v>
      </c>
      <c r="B501" s="18" t="s">
        <v>142</v>
      </c>
      <c r="C501" s="18" t="s">
        <v>11</v>
      </c>
      <c r="D501" s="32">
        <v>0.40972222222222227</v>
      </c>
      <c r="E501" s="32">
        <v>0.4236111111111111</v>
      </c>
      <c r="F501" s="18"/>
      <c r="G501" s="19">
        <v>1200</v>
      </c>
      <c r="H501" s="18" t="s">
        <v>183</v>
      </c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26">
        <v>1</v>
      </c>
      <c r="V501" s="18"/>
    </row>
    <row r="502" spans="1:22" x14ac:dyDescent="0.2">
      <c r="A502" s="31">
        <v>43599</v>
      </c>
      <c r="B502" s="18" t="s">
        <v>142</v>
      </c>
      <c r="C502" s="18" t="s">
        <v>11</v>
      </c>
      <c r="D502" s="32">
        <v>0.40972222222222227</v>
      </c>
      <c r="E502" s="32">
        <v>0.4236111111111111</v>
      </c>
      <c r="F502" s="18"/>
      <c r="G502" s="19">
        <v>1200</v>
      </c>
      <c r="H502" s="18" t="s">
        <v>159</v>
      </c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26">
        <v>1</v>
      </c>
      <c r="V502" s="18"/>
    </row>
    <row r="503" spans="1:22" x14ac:dyDescent="0.2">
      <c r="A503" s="31">
        <v>43599</v>
      </c>
      <c r="B503" s="18" t="s">
        <v>142</v>
      </c>
      <c r="C503" s="18" t="s">
        <v>7</v>
      </c>
      <c r="D503" s="32">
        <v>0.47916666666666669</v>
      </c>
      <c r="E503" s="32">
        <v>0.49305555555555558</v>
      </c>
      <c r="F503" s="18"/>
      <c r="G503" s="19">
        <v>1200</v>
      </c>
      <c r="H503" s="18" t="s">
        <v>126</v>
      </c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26">
        <v>42</v>
      </c>
      <c r="V503" s="18"/>
    </row>
    <row r="504" spans="1:22" x14ac:dyDescent="0.2">
      <c r="A504" s="31">
        <v>43599</v>
      </c>
      <c r="B504" s="18" t="s">
        <v>142</v>
      </c>
      <c r="C504" s="18" t="s">
        <v>7</v>
      </c>
      <c r="D504" s="32">
        <v>0.47916666666666669</v>
      </c>
      <c r="E504" s="32">
        <v>0.49305555555555558</v>
      </c>
      <c r="F504" s="18"/>
      <c r="G504" s="19">
        <v>1200</v>
      </c>
      <c r="H504" s="18" t="s">
        <v>131</v>
      </c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26">
        <v>19</v>
      </c>
      <c r="V504" s="18"/>
    </row>
    <row r="505" spans="1:22" x14ac:dyDescent="0.2">
      <c r="A505" s="31">
        <v>43599</v>
      </c>
      <c r="B505" s="18" t="s">
        <v>142</v>
      </c>
      <c r="C505" s="18" t="s">
        <v>7</v>
      </c>
      <c r="D505" s="32">
        <v>0.47916666666666669</v>
      </c>
      <c r="E505" s="32">
        <v>0.49305555555555558</v>
      </c>
      <c r="F505" s="18"/>
      <c r="G505" s="19">
        <v>1200</v>
      </c>
      <c r="H505" s="18" t="s">
        <v>147</v>
      </c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26">
        <v>1</v>
      </c>
      <c r="V505" s="18"/>
    </row>
    <row r="506" spans="1:22" x14ac:dyDescent="0.2">
      <c r="A506" s="31">
        <v>43599</v>
      </c>
      <c r="B506" s="18" t="s">
        <v>142</v>
      </c>
      <c r="C506" s="18" t="s">
        <v>7</v>
      </c>
      <c r="D506" s="32">
        <v>0.47916666666666669</v>
      </c>
      <c r="E506" s="32">
        <v>0.49305555555555558</v>
      </c>
      <c r="F506" s="18"/>
      <c r="G506" s="19">
        <v>1200</v>
      </c>
      <c r="H506" s="18" t="s">
        <v>165</v>
      </c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26">
        <v>1</v>
      </c>
      <c r="V506" s="18"/>
    </row>
    <row r="507" spans="1:22" x14ac:dyDescent="0.2">
      <c r="A507" s="31">
        <v>43600</v>
      </c>
      <c r="B507" s="18" t="s">
        <v>197</v>
      </c>
      <c r="C507" s="18" t="s">
        <v>12</v>
      </c>
      <c r="D507" s="32">
        <v>0.47638888888888892</v>
      </c>
      <c r="E507" s="32">
        <v>0.49027777777777781</v>
      </c>
      <c r="F507" s="18"/>
      <c r="G507" s="19">
        <v>1500</v>
      </c>
      <c r="H507" s="18" t="s">
        <v>126</v>
      </c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26">
        <v>98</v>
      </c>
      <c r="V507" s="18"/>
    </row>
    <row r="508" spans="1:22" x14ac:dyDescent="0.2">
      <c r="A508" s="31">
        <v>43600</v>
      </c>
      <c r="B508" s="18" t="s">
        <v>197</v>
      </c>
      <c r="C508" s="18" t="s">
        <v>12</v>
      </c>
      <c r="D508" s="32">
        <v>0.47638888888888892</v>
      </c>
      <c r="E508" s="32">
        <v>0.49027777777777781</v>
      </c>
      <c r="F508" s="18"/>
      <c r="G508" s="19">
        <v>1500</v>
      </c>
      <c r="H508" s="18" t="s">
        <v>131</v>
      </c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26">
        <v>18</v>
      </c>
      <c r="V508" s="18"/>
    </row>
    <row r="509" spans="1:22" x14ac:dyDescent="0.2">
      <c r="A509" s="31">
        <v>43600</v>
      </c>
      <c r="B509" s="18" t="s">
        <v>197</v>
      </c>
      <c r="C509" s="18" t="s">
        <v>12</v>
      </c>
      <c r="D509" s="32">
        <v>0.47638888888888892</v>
      </c>
      <c r="E509" s="32">
        <v>0.49027777777777781</v>
      </c>
      <c r="F509" s="18"/>
      <c r="G509" s="19">
        <v>1500</v>
      </c>
      <c r="H509" s="18" t="s">
        <v>140</v>
      </c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26">
        <v>3</v>
      </c>
      <c r="V509" s="18"/>
    </row>
    <row r="510" spans="1:22" x14ac:dyDescent="0.2">
      <c r="A510" s="31">
        <v>43600</v>
      </c>
      <c r="B510" s="18" t="s">
        <v>197</v>
      </c>
      <c r="C510" s="18" t="s">
        <v>12</v>
      </c>
      <c r="D510" s="32">
        <v>0.47638888888888892</v>
      </c>
      <c r="E510" s="32">
        <v>0.49027777777777781</v>
      </c>
      <c r="F510" s="18"/>
      <c r="G510" s="19">
        <v>1500</v>
      </c>
      <c r="H510" s="18" t="s">
        <v>151</v>
      </c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26">
        <v>1</v>
      </c>
      <c r="V510" s="18"/>
    </row>
    <row r="511" spans="1:22" x14ac:dyDescent="0.2">
      <c r="A511" s="31">
        <v>43600</v>
      </c>
      <c r="B511" s="18" t="s">
        <v>197</v>
      </c>
      <c r="C511" s="18" t="s">
        <v>12</v>
      </c>
      <c r="D511" s="32">
        <v>0.47638888888888892</v>
      </c>
      <c r="E511" s="32">
        <v>0.49027777777777781</v>
      </c>
      <c r="F511" s="18"/>
      <c r="G511" s="19">
        <v>1500</v>
      </c>
      <c r="H511" s="18" t="s">
        <v>218</v>
      </c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26">
        <v>16</v>
      </c>
      <c r="V511" s="18"/>
    </row>
    <row r="512" spans="1:22" x14ac:dyDescent="0.2">
      <c r="A512" s="31">
        <v>43600</v>
      </c>
      <c r="B512" s="18" t="s">
        <v>197</v>
      </c>
      <c r="C512" s="18" t="s">
        <v>12</v>
      </c>
      <c r="D512" s="32">
        <v>0.47638888888888892</v>
      </c>
      <c r="E512" s="32">
        <v>0.49027777777777781</v>
      </c>
      <c r="F512" s="18"/>
      <c r="G512" s="19">
        <v>1500</v>
      </c>
      <c r="H512" s="18" t="s">
        <v>192</v>
      </c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26">
        <v>1</v>
      </c>
      <c r="V512" s="18"/>
    </row>
    <row r="513" spans="1:22" x14ac:dyDescent="0.2">
      <c r="A513" s="31">
        <v>43600</v>
      </c>
      <c r="B513" s="18" t="s">
        <v>197</v>
      </c>
      <c r="C513" s="18" t="s">
        <v>12</v>
      </c>
      <c r="D513" s="32">
        <v>0.47638888888888892</v>
      </c>
      <c r="E513" s="32">
        <v>0.49027777777777781</v>
      </c>
      <c r="F513" s="18"/>
      <c r="G513" s="19">
        <v>1500</v>
      </c>
      <c r="H513" s="18" t="s">
        <v>147</v>
      </c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26">
        <v>2</v>
      </c>
      <c r="V513" s="18"/>
    </row>
    <row r="514" spans="1:22" x14ac:dyDescent="0.2">
      <c r="A514" s="31">
        <v>43600</v>
      </c>
      <c r="B514" s="18" t="s">
        <v>197</v>
      </c>
      <c r="C514" s="18" t="s">
        <v>12</v>
      </c>
      <c r="D514" s="32">
        <v>0.47638888888888892</v>
      </c>
      <c r="E514" s="32">
        <v>0.49027777777777781</v>
      </c>
      <c r="F514" s="18"/>
      <c r="G514" s="19">
        <v>1500</v>
      </c>
      <c r="H514" s="18" t="s">
        <v>146</v>
      </c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26">
        <v>2</v>
      </c>
      <c r="V514" s="18"/>
    </row>
    <row r="515" spans="1:22" x14ac:dyDescent="0.2">
      <c r="A515" s="31">
        <v>43600</v>
      </c>
      <c r="B515" s="18" t="s">
        <v>197</v>
      </c>
      <c r="C515" s="18" t="s">
        <v>12</v>
      </c>
      <c r="D515" s="32">
        <v>0.47638888888888892</v>
      </c>
      <c r="E515" s="32">
        <v>0.49027777777777781</v>
      </c>
      <c r="F515" s="18"/>
      <c r="G515" s="19">
        <v>1500</v>
      </c>
      <c r="H515" s="18" t="s">
        <v>159</v>
      </c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26">
        <v>1</v>
      </c>
      <c r="V515" s="18"/>
    </row>
    <row r="516" spans="1:22" x14ac:dyDescent="0.2">
      <c r="A516" s="31">
        <v>43600</v>
      </c>
      <c r="B516" s="18" t="s">
        <v>197</v>
      </c>
      <c r="C516" s="18" t="s">
        <v>12</v>
      </c>
      <c r="D516" s="32">
        <v>0.47638888888888892</v>
      </c>
      <c r="E516" s="32">
        <v>0.49027777777777781</v>
      </c>
      <c r="F516" s="18"/>
      <c r="G516" s="19">
        <v>1500</v>
      </c>
      <c r="H516" s="18" t="s">
        <v>165</v>
      </c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26">
        <v>1</v>
      </c>
      <c r="V516" s="18"/>
    </row>
    <row r="517" spans="1:22" x14ac:dyDescent="0.2">
      <c r="A517" s="31">
        <v>43600</v>
      </c>
      <c r="B517" s="18" t="s">
        <v>197</v>
      </c>
      <c r="C517" s="18" t="s">
        <v>14</v>
      </c>
      <c r="D517" s="32">
        <v>0.40347222222222223</v>
      </c>
      <c r="E517" s="32">
        <v>0.41736111111111113</v>
      </c>
      <c r="F517" s="18"/>
      <c r="G517" s="19">
        <v>1500</v>
      </c>
      <c r="H517" s="18" t="s">
        <v>126</v>
      </c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26">
        <v>141</v>
      </c>
      <c r="V517" s="18"/>
    </row>
    <row r="518" spans="1:22" x14ac:dyDescent="0.2">
      <c r="A518" s="31">
        <v>43600</v>
      </c>
      <c r="B518" s="18" t="s">
        <v>197</v>
      </c>
      <c r="C518" s="18" t="s">
        <v>14</v>
      </c>
      <c r="D518" s="32">
        <v>0.40347222222222223</v>
      </c>
      <c r="E518" s="32">
        <v>0.41736111111111113</v>
      </c>
      <c r="F518" s="18"/>
      <c r="G518" s="19">
        <v>1500</v>
      </c>
      <c r="H518" s="18" t="s">
        <v>140</v>
      </c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26">
        <v>1</v>
      </c>
      <c r="V518" s="18"/>
    </row>
    <row r="519" spans="1:22" x14ac:dyDescent="0.2">
      <c r="A519" s="31">
        <v>43600</v>
      </c>
      <c r="B519" s="18" t="s">
        <v>197</v>
      </c>
      <c r="C519" s="18" t="s">
        <v>14</v>
      </c>
      <c r="D519" s="32">
        <v>0.40347222222222223</v>
      </c>
      <c r="E519" s="32">
        <v>0.41736111111111113</v>
      </c>
      <c r="F519" s="18"/>
      <c r="G519" s="19">
        <v>1500</v>
      </c>
      <c r="H519" s="18" t="s">
        <v>147</v>
      </c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>
        <v>1</v>
      </c>
      <c r="U519" s="26">
        <v>2</v>
      </c>
      <c r="V519" s="18" t="s">
        <v>249</v>
      </c>
    </row>
    <row r="520" spans="1:22" x14ac:dyDescent="0.2">
      <c r="A520" s="31">
        <v>43600</v>
      </c>
      <c r="B520" s="18" t="s">
        <v>197</v>
      </c>
      <c r="C520" s="18" t="s">
        <v>14</v>
      </c>
      <c r="D520" s="32">
        <v>0.40347222222222223</v>
      </c>
      <c r="E520" s="32">
        <v>0.41736111111111113</v>
      </c>
      <c r="F520" s="18"/>
      <c r="G520" s="19">
        <v>1500</v>
      </c>
      <c r="H520" s="18" t="s">
        <v>131</v>
      </c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26">
        <v>27</v>
      </c>
      <c r="V520" s="18"/>
    </row>
    <row r="521" spans="1:22" x14ac:dyDescent="0.2">
      <c r="A521" s="31">
        <v>43600</v>
      </c>
      <c r="B521" s="18" t="s">
        <v>197</v>
      </c>
      <c r="C521" s="18" t="s">
        <v>14</v>
      </c>
      <c r="D521" s="32">
        <v>0.40347222222222223</v>
      </c>
      <c r="E521" s="32">
        <v>0.41736111111111113</v>
      </c>
      <c r="F521" s="18"/>
      <c r="G521" s="19">
        <v>1500</v>
      </c>
      <c r="H521" s="18" t="s">
        <v>218</v>
      </c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26">
        <v>10</v>
      </c>
      <c r="V521" s="18"/>
    </row>
    <row r="522" spans="1:22" x14ac:dyDescent="0.2">
      <c r="A522" s="31">
        <v>43600</v>
      </c>
      <c r="B522" s="18" t="s">
        <v>197</v>
      </c>
      <c r="C522" s="18" t="s">
        <v>14</v>
      </c>
      <c r="D522" s="32">
        <v>0.40347222222222223</v>
      </c>
      <c r="E522" s="32">
        <v>0.41736111111111113</v>
      </c>
      <c r="F522" s="18"/>
      <c r="G522" s="19">
        <v>1500</v>
      </c>
      <c r="H522" s="18" t="s">
        <v>150</v>
      </c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26">
        <v>1</v>
      </c>
      <c r="V522" s="18"/>
    </row>
    <row r="523" spans="1:22" x14ac:dyDescent="0.2">
      <c r="A523" s="31">
        <v>43600</v>
      </c>
      <c r="B523" s="18" t="s">
        <v>197</v>
      </c>
      <c r="C523" s="18" t="s">
        <v>13</v>
      </c>
      <c r="D523" s="32">
        <v>0.44444444444444442</v>
      </c>
      <c r="E523" s="32">
        <v>0.45833333333333331</v>
      </c>
      <c r="F523" s="18"/>
      <c r="G523" s="19">
        <v>2000</v>
      </c>
      <c r="H523" s="18" t="s">
        <v>126</v>
      </c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26">
        <v>14</v>
      </c>
      <c r="V523" s="18"/>
    </row>
    <row r="524" spans="1:22" x14ac:dyDescent="0.2">
      <c r="A524" s="31">
        <v>43600</v>
      </c>
      <c r="B524" s="18" t="s">
        <v>197</v>
      </c>
      <c r="C524" s="18" t="s">
        <v>13</v>
      </c>
      <c r="D524" s="32">
        <v>0.44444444444444442</v>
      </c>
      <c r="E524" s="32">
        <v>0.45833333333333331</v>
      </c>
      <c r="F524" s="18"/>
      <c r="G524" s="19">
        <v>2000</v>
      </c>
      <c r="H524" s="18" t="s">
        <v>230</v>
      </c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26">
        <v>1</v>
      </c>
      <c r="V524" s="18"/>
    </row>
    <row r="525" spans="1:22" x14ac:dyDescent="0.2">
      <c r="A525" s="31">
        <v>43600</v>
      </c>
      <c r="B525" s="18" t="s">
        <v>197</v>
      </c>
      <c r="C525" s="18" t="s">
        <v>13</v>
      </c>
      <c r="D525" s="32">
        <v>0.44444444444444442</v>
      </c>
      <c r="E525" s="32">
        <v>0.45833333333333331</v>
      </c>
      <c r="F525" s="18"/>
      <c r="G525" s="19">
        <v>2000</v>
      </c>
      <c r="H525" s="18" t="s">
        <v>140</v>
      </c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26">
        <v>1</v>
      </c>
      <c r="V525" s="18"/>
    </row>
    <row r="526" spans="1:22" x14ac:dyDescent="0.2">
      <c r="A526" s="31">
        <v>43620</v>
      </c>
      <c r="B526" s="18" t="s">
        <v>222</v>
      </c>
      <c r="C526" s="18" t="s">
        <v>244</v>
      </c>
      <c r="D526" s="32">
        <v>0.38750000000000001</v>
      </c>
      <c r="E526" s="32">
        <v>0.40138888888888885</v>
      </c>
      <c r="F526" s="18"/>
      <c r="G526" s="19">
        <v>1000</v>
      </c>
      <c r="H526" s="18" t="s">
        <v>131</v>
      </c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26">
        <v>56</v>
      </c>
      <c r="V526" s="18"/>
    </row>
    <row r="527" spans="1:22" x14ac:dyDescent="0.2">
      <c r="A527" s="31">
        <v>43620</v>
      </c>
      <c r="B527" s="18" t="s">
        <v>222</v>
      </c>
      <c r="C527" s="18" t="s">
        <v>244</v>
      </c>
      <c r="D527" s="32">
        <v>0.38750000000000001</v>
      </c>
      <c r="E527" s="32">
        <v>0.40138888888888885</v>
      </c>
      <c r="F527" s="18"/>
      <c r="G527" s="19">
        <v>1000</v>
      </c>
      <c r="H527" s="18" t="s">
        <v>130</v>
      </c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26">
        <v>1</v>
      </c>
      <c r="V527" s="18"/>
    </row>
    <row r="528" spans="1:22" x14ac:dyDescent="0.2">
      <c r="A528" s="31">
        <v>43620</v>
      </c>
      <c r="B528" s="18" t="s">
        <v>222</v>
      </c>
      <c r="C528" s="18" t="s">
        <v>244</v>
      </c>
      <c r="D528" s="32">
        <v>0.38750000000000001</v>
      </c>
      <c r="E528" s="32">
        <v>0.40138888888888885</v>
      </c>
      <c r="F528" s="18"/>
      <c r="G528" s="19">
        <v>1000</v>
      </c>
      <c r="H528" s="18" t="s">
        <v>128</v>
      </c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>
        <v>1</v>
      </c>
      <c r="U528" s="26">
        <v>4</v>
      </c>
      <c r="V528" s="18"/>
    </row>
    <row r="529" spans="1:22" x14ac:dyDescent="0.2">
      <c r="A529" s="31">
        <v>43620</v>
      </c>
      <c r="B529" s="18" t="s">
        <v>222</v>
      </c>
      <c r="C529" s="18" t="s">
        <v>5</v>
      </c>
      <c r="D529" s="32">
        <v>0.3611111111111111</v>
      </c>
      <c r="E529" s="32">
        <v>0.375</v>
      </c>
      <c r="F529" s="18"/>
      <c r="G529" s="19">
        <v>500</v>
      </c>
      <c r="H529" s="18" t="s">
        <v>128</v>
      </c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>
        <v>2</v>
      </c>
      <c r="U529" s="26">
        <v>1</v>
      </c>
      <c r="V529" s="18"/>
    </row>
    <row r="530" spans="1:22" x14ac:dyDescent="0.2">
      <c r="A530" s="31">
        <v>43620</v>
      </c>
      <c r="B530" s="18" t="s">
        <v>222</v>
      </c>
      <c r="C530" s="18" t="s">
        <v>5</v>
      </c>
      <c r="D530" s="32">
        <v>0.3611111111111111</v>
      </c>
      <c r="E530" s="32">
        <v>0.375</v>
      </c>
      <c r="F530" s="18"/>
      <c r="G530" s="19">
        <v>500</v>
      </c>
      <c r="H530" s="18" t="s">
        <v>147</v>
      </c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26">
        <v>2</v>
      </c>
      <c r="V530" s="18"/>
    </row>
    <row r="531" spans="1:22" x14ac:dyDescent="0.2">
      <c r="A531" s="31">
        <v>43620</v>
      </c>
      <c r="B531" s="18" t="s">
        <v>222</v>
      </c>
      <c r="C531" s="18" t="s">
        <v>4</v>
      </c>
      <c r="D531" s="32">
        <v>0.41736111111111113</v>
      </c>
      <c r="E531" s="32">
        <v>0.43124999999999997</v>
      </c>
      <c r="F531" s="18"/>
      <c r="G531" s="19">
        <v>1000</v>
      </c>
      <c r="H531" s="18" t="s">
        <v>126</v>
      </c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26">
        <v>3</v>
      </c>
      <c r="V531" s="18"/>
    </row>
    <row r="532" spans="1:22" x14ac:dyDescent="0.2">
      <c r="A532" s="31">
        <v>43620</v>
      </c>
      <c r="B532" s="18" t="s">
        <v>222</v>
      </c>
      <c r="C532" s="18" t="s">
        <v>4</v>
      </c>
      <c r="D532" s="32">
        <v>0.41736111111111113</v>
      </c>
      <c r="E532" s="32">
        <v>0.43124999999999997</v>
      </c>
      <c r="F532" s="18"/>
      <c r="G532" s="19">
        <v>1000</v>
      </c>
      <c r="H532" s="18" t="s">
        <v>131</v>
      </c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26">
        <v>3</v>
      </c>
      <c r="V532" s="18"/>
    </row>
    <row r="533" spans="1:22" x14ac:dyDescent="0.2">
      <c r="A533" s="31">
        <v>43620</v>
      </c>
      <c r="B533" s="18" t="s">
        <v>222</v>
      </c>
      <c r="C533" s="18" t="s">
        <v>4</v>
      </c>
      <c r="D533" s="32">
        <v>0.41736111111111113</v>
      </c>
      <c r="E533" s="32">
        <v>0.43124999999999997</v>
      </c>
      <c r="F533" s="18"/>
      <c r="G533" s="19">
        <v>1000</v>
      </c>
      <c r="H533" s="18" t="s">
        <v>128</v>
      </c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26">
        <v>1</v>
      </c>
      <c r="V533" s="18"/>
    </row>
    <row r="534" spans="1:22" x14ac:dyDescent="0.2">
      <c r="A534" s="31">
        <v>43620</v>
      </c>
      <c r="B534" s="18" t="s">
        <v>222</v>
      </c>
      <c r="C534" s="18" t="s">
        <v>4</v>
      </c>
      <c r="D534" s="32">
        <v>0.41736111111111113</v>
      </c>
      <c r="E534" s="32">
        <v>0.43124999999999997</v>
      </c>
      <c r="F534" s="18"/>
      <c r="G534" s="19">
        <v>1000</v>
      </c>
      <c r="H534" s="18" t="s">
        <v>169</v>
      </c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26">
        <v>2</v>
      </c>
      <c r="V534" s="18"/>
    </row>
    <row r="535" spans="1:22" x14ac:dyDescent="0.2">
      <c r="A535" s="31">
        <v>43620</v>
      </c>
      <c r="B535" s="18" t="s">
        <v>222</v>
      </c>
      <c r="C535" s="18" t="s">
        <v>242</v>
      </c>
      <c r="D535" s="32">
        <v>0.44097222222222227</v>
      </c>
      <c r="E535" s="32">
        <v>0.4548611111111111</v>
      </c>
      <c r="F535" s="18"/>
      <c r="G535" s="19">
        <v>1000</v>
      </c>
      <c r="H535" s="18" t="s">
        <v>135</v>
      </c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26">
        <v>1</v>
      </c>
      <c r="V535" s="18"/>
    </row>
    <row r="536" spans="1:22" x14ac:dyDescent="0.2">
      <c r="A536" s="31">
        <v>43620</v>
      </c>
      <c r="B536" s="18" t="s">
        <v>222</v>
      </c>
      <c r="C536" s="18" t="s">
        <v>242</v>
      </c>
      <c r="D536" s="32">
        <v>0.44097222222222227</v>
      </c>
      <c r="E536" s="32">
        <v>0.4548611111111111</v>
      </c>
      <c r="F536" s="18"/>
      <c r="G536" s="19">
        <v>1000</v>
      </c>
      <c r="H536" s="18" t="s">
        <v>147</v>
      </c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26">
        <v>1</v>
      </c>
      <c r="V536" s="18"/>
    </row>
    <row r="537" spans="1:22" x14ac:dyDescent="0.2">
      <c r="A537" s="31">
        <v>43628</v>
      </c>
      <c r="B537" s="18" t="s">
        <v>222</v>
      </c>
      <c r="C537" s="18" t="s">
        <v>7</v>
      </c>
      <c r="D537" s="32">
        <v>0.52777777777777779</v>
      </c>
      <c r="E537" s="32">
        <v>0.54166666666666663</v>
      </c>
      <c r="F537" s="18"/>
      <c r="G537" s="19">
        <v>1000</v>
      </c>
      <c r="H537" s="18" t="s">
        <v>126</v>
      </c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26">
        <v>66</v>
      </c>
      <c r="V537" s="18"/>
    </row>
    <row r="538" spans="1:22" x14ac:dyDescent="0.2">
      <c r="A538" s="31">
        <v>43628</v>
      </c>
      <c r="B538" s="18" t="s">
        <v>222</v>
      </c>
      <c r="C538" s="18" t="s">
        <v>7</v>
      </c>
      <c r="D538" s="32">
        <v>0.52777777777777779</v>
      </c>
      <c r="E538" s="32">
        <v>0.54166666666666663</v>
      </c>
      <c r="F538" s="18"/>
      <c r="G538" s="19">
        <v>1000</v>
      </c>
      <c r="H538" s="18" t="s">
        <v>131</v>
      </c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26">
        <v>40</v>
      </c>
      <c r="V538" s="18"/>
    </row>
    <row r="539" spans="1:22" x14ac:dyDescent="0.2">
      <c r="A539" s="31">
        <v>43628</v>
      </c>
      <c r="B539" s="18" t="s">
        <v>222</v>
      </c>
      <c r="C539" s="18" t="s">
        <v>7</v>
      </c>
      <c r="D539" s="32">
        <v>0.52777777777777779</v>
      </c>
      <c r="E539" s="32">
        <v>0.54166666666666663</v>
      </c>
      <c r="F539" s="18"/>
      <c r="G539" s="19">
        <v>1000</v>
      </c>
      <c r="H539" s="18" t="s">
        <v>169</v>
      </c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26">
        <v>1</v>
      </c>
      <c r="V539" s="18"/>
    </row>
    <row r="540" spans="1:22" x14ac:dyDescent="0.2">
      <c r="A540" s="31">
        <v>43628</v>
      </c>
      <c r="B540" s="18" t="s">
        <v>222</v>
      </c>
      <c r="C540" s="18" t="s">
        <v>7</v>
      </c>
      <c r="D540" s="32">
        <v>0.52777777777777779</v>
      </c>
      <c r="E540" s="32">
        <v>0.54166666666666663</v>
      </c>
      <c r="F540" s="18"/>
      <c r="G540" s="19">
        <v>1000</v>
      </c>
      <c r="H540" s="18" t="s">
        <v>208</v>
      </c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26">
        <v>1</v>
      </c>
      <c r="V540" s="18"/>
    </row>
    <row r="541" spans="1:22" x14ac:dyDescent="0.2">
      <c r="A541" s="31">
        <v>43628</v>
      </c>
      <c r="B541" s="18" t="s">
        <v>222</v>
      </c>
      <c r="C541" s="18" t="s">
        <v>7</v>
      </c>
      <c r="D541" s="32">
        <v>0.52777777777777779</v>
      </c>
      <c r="E541" s="32">
        <v>0.54166666666666663</v>
      </c>
      <c r="F541" s="18"/>
      <c r="G541" s="19">
        <v>1000</v>
      </c>
      <c r="H541" s="18" t="s">
        <v>146</v>
      </c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26">
        <v>1</v>
      </c>
      <c r="V541" s="18"/>
    </row>
    <row r="542" spans="1:22" x14ac:dyDescent="0.2">
      <c r="A542" s="31">
        <v>43628</v>
      </c>
      <c r="B542" s="18" t="s">
        <v>222</v>
      </c>
      <c r="C542" s="18" t="s">
        <v>7</v>
      </c>
      <c r="D542" s="32">
        <v>0.52777777777777779</v>
      </c>
      <c r="E542" s="32">
        <v>0.54166666666666663</v>
      </c>
      <c r="F542" s="18"/>
      <c r="G542" s="19">
        <v>1000</v>
      </c>
      <c r="H542" s="18" t="s">
        <v>218</v>
      </c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26">
        <v>1</v>
      </c>
      <c r="V542" s="18"/>
    </row>
    <row r="543" spans="1:22" x14ac:dyDescent="0.2">
      <c r="A543" s="31">
        <v>43628</v>
      </c>
      <c r="B543" s="18" t="s">
        <v>222</v>
      </c>
      <c r="C543" s="18" t="s">
        <v>11</v>
      </c>
      <c r="D543" s="32">
        <v>0.45277777777777778</v>
      </c>
      <c r="E543" s="32">
        <v>0.46666666666666662</v>
      </c>
      <c r="F543" s="18"/>
      <c r="G543" s="19">
        <v>1200</v>
      </c>
      <c r="H543" s="18" t="s">
        <v>126</v>
      </c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26">
        <v>17</v>
      </c>
      <c r="V543" s="18"/>
    </row>
    <row r="544" spans="1:22" x14ac:dyDescent="0.2">
      <c r="A544" s="31">
        <v>43628</v>
      </c>
      <c r="B544" s="18" t="s">
        <v>222</v>
      </c>
      <c r="C544" s="18" t="s">
        <v>11</v>
      </c>
      <c r="D544" s="32">
        <v>0.45277777777777778</v>
      </c>
      <c r="E544" s="32">
        <v>0.46666666666666662</v>
      </c>
      <c r="F544" s="18"/>
      <c r="G544" s="19">
        <v>1200</v>
      </c>
      <c r="H544" s="18" t="s">
        <v>131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26">
        <v>13</v>
      </c>
      <c r="V544" s="18"/>
    </row>
    <row r="545" spans="1:22" x14ac:dyDescent="0.2">
      <c r="A545" s="31">
        <v>43628</v>
      </c>
      <c r="B545" s="18" t="s">
        <v>222</v>
      </c>
      <c r="C545" s="18" t="s">
        <v>11</v>
      </c>
      <c r="D545" s="32">
        <v>0.45277777777777778</v>
      </c>
      <c r="E545" s="32">
        <v>0.46666666666666662</v>
      </c>
      <c r="F545" s="18"/>
      <c r="G545" s="19">
        <v>1200</v>
      </c>
      <c r="H545" s="18" t="s">
        <v>140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26">
        <v>10</v>
      </c>
      <c r="V545" s="18"/>
    </row>
    <row r="546" spans="1:22" x14ac:dyDescent="0.2">
      <c r="A546" s="31">
        <v>43628</v>
      </c>
      <c r="B546" s="18" t="s">
        <v>222</v>
      </c>
      <c r="C546" s="18" t="s">
        <v>11</v>
      </c>
      <c r="D546" s="32">
        <v>0.45277777777777778</v>
      </c>
      <c r="E546" s="32">
        <v>0.46666666666666662</v>
      </c>
      <c r="F546" s="18"/>
      <c r="G546" s="19">
        <v>1200</v>
      </c>
      <c r="H546" s="18" t="s">
        <v>165</v>
      </c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>
        <v>1</v>
      </c>
      <c r="U546" s="26">
        <v>4</v>
      </c>
      <c r="V546" s="18"/>
    </row>
    <row r="547" spans="1:22" x14ac:dyDescent="0.2">
      <c r="A547" s="31">
        <v>43628</v>
      </c>
      <c r="B547" s="18" t="s">
        <v>222</v>
      </c>
      <c r="C547" s="18" t="s">
        <v>11</v>
      </c>
      <c r="D547" s="32">
        <v>0.45277777777777778</v>
      </c>
      <c r="E547" s="32">
        <v>0.46666666666666662</v>
      </c>
      <c r="F547" s="18"/>
      <c r="G547" s="19">
        <v>1200</v>
      </c>
      <c r="H547" s="18" t="s">
        <v>169</v>
      </c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26">
        <v>3</v>
      </c>
      <c r="V547" s="18"/>
    </row>
    <row r="548" spans="1:22" x14ac:dyDescent="0.2">
      <c r="A548" s="31">
        <v>43628</v>
      </c>
      <c r="B548" s="18" t="s">
        <v>222</v>
      </c>
      <c r="C548" s="18" t="s">
        <v>11</v>
      </c>
      <c r="D548" s="32">
        <v>0.45277777777777778</v>
      </c>
      <c r="E548" s="32">
        <v>0.46666666666666662</v>
      </c>
      <c r="F548" s="18"/>
      <c r="G548" s="19">
        <v>1200</v>
      </c>
      <c r="H548" s="18" t="s">
        <v>208</v>
      </c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26">
        <v>1</v>
      </c>
      <c r="V548" s="18"/>
    </row>
    <row r="549" spans="1:22" x14ac:dyDescent="0.2">
      <c r="A549" s="31">
        <v>43628</v>
      </c>
      <c r="B549" s="18" t="s">
        <v>222</v>
      </c>
      <c r="C549" s="18" t="s">
        <v>11</v>
      </c>
      <c r="D549" s="32">
        <v>0.45277777777777778</v>
      </c>
      <c r="E549" s="32">
        <v>0.46666666666666662</v>
      </c>
      <c r="F549" s="18"/>
      <c r="G549" s="19">
        <v>1200</v>
      </c>
      <c r="H549" s="18" t="s">
        <v>250</v>
      </c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26">
        <v>1</v>
      </c>
      <c r="V549" s="18"/>
    </row>
    <row r="550" spans="1:22" x14ac:dyDescent="0.2">
      <c r="A550" s="31">
        <v>43628</v>
      </c>
      <c r="B550" s="18" t="s">
        <v>222</v>
      </c>
      <c r="C550" s="18" t="s">
        <v>11</v>
      </c>
      <c r="D550" s="32">
        <v>0.45277777777777778</v>
      </c>
      <c r="E550" s="32">
        <v>0.46666666666666662</v>
      </c>
      <c r="F550" s="18"/>
      <c r="G550" s="19">
        <v>1200</v>
      </c>
      <c r="H550" s="18" t="s">
        <v>183</v>
      </c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26">
        <v>4</v>
      </c>
      <c r="V550" s="18"/>
    </row>
    <row r="551" spans="1:22" x14ac:dyDescent="0.2">
      <c r="A551" s="31">
        <v>43628</v>
      </c>
      <c r="B551" s="18" t="s">
        <v>222</v>
      </c>
      <c r="C551" s="18" t="s">
        <v>10</v>
      </c>
      <c r="D551" s="32">
        <v>0.48749999999999999</v>
      </c>
      <c r="E551" s="32">
        <v>0.50138888888888888</v>
      </c>
      <c r="F551" s="18"/>
      <c r="G551" s="19">
        <v>1000</v>
      </c>
      <c r="H551" s="18" t="s">
        <v>126</v>
      </c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>
        <v>1</v>
      </c>
      <c r="U551" s="26">
        <v>39</v>
      </c>
      <c r="V551" s="18"/>
    </row>
    <row r="552" spans="1:22" x14ac:dyDescent="0.2">
      <c r="A552" s="31">
        <v>43628</v>
      </c>
      <c r="B552" s="18" t="s">
        <v>222</v>
      </c>
      <c r="C552" s="18" t="s">
        <v>10</v>
      </c>
      <c r="D552" s="32">
        <v>0.48749999999999999</v>
      </c>
      <c r="E552" s="32">
        <v>0.50138888888888888</v>
      </c>
      <c r="F552" s="18"/>
      <c r="G552" s="19">
        <v>1000</v>
      </c>
      <c r="H552" s="18" t="s">
        <v>218</v>
      </c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26">
        <v>1</v>
      </c>
      <c r="V552" s="18"/>
    </row>
    <row r="553" spans="1:22" x14ac:dyDescent="0.2">
      <c r="A553" s="31">
        <v>43628</v>
      </c>
      <c r="B553" s="18" t="s">
        <v>222</v>
      </c>
      <c r="C553" s="18" t="s">
        <v>10</v>
      </c>
      <c r="D553" s="32">
        <v>0.48749999999999999</v>
      </c>
      <c r="E553" s="32">
        <v>0.50138888888888888</v>
      </c>
      <c r="F553" s="18"/>
      <c r="G553" s="19">
        <v>1000</v>
      </c>
      <c r="H553" s="18" t="s">
        <v>169</v>
      </c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26">
        <v>4</v>
      </c>
      <c r="V553" s="18"/>
    </row>
    <row r="554" spans="1:22" x14ac:dyDescent="0.2">
      <c r="A554" s="31">
        <v>43628</v>
      </c>
      <c r="B554" s="18" t="s">
        <v>222</v>
      </c>
      <c r="C554" s="18" t="s">
        <v>10</v>
      </c>
      <c r="D554" s="32">
        <v>0.48749999999999999</v>
      </c>
      <c r="E554" s="32">
        <v>0.50138888888888888</v>
      </c>
      <c r="F554" s="18"/>
      <c r="G554" s="19">
        <v>1000</v>
      </c>
      <c r="H554" s="18" t="s">
        <v>131</v>
      </c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26">
        <v>28</v>
      </c>
      <c r="V554" s="18"/>
    </row>
    <row r="555" spans="1:22" x14ac:dyDescent="0.2">
      <c r="A555" s="31">
        <v>43628</v>
      </c>
      <c r="B555" s="18" t="s">
        <v>222</v>
      </c>
      <c r="C555" s="18" t="s">
        <v>10</v>
      </c>
      <c r="D555" s="32">
        <v>0.48749999999999999</v>
      </c>
      <c r="E555" s="32">
        <v>0.50138888888888888</v>
      </c>
      <c r="F555" s="18"/>
      <c r="G555" s="19">
        <v>1000</v>
      </c>
      <c r="H555" s="18" t="s">
        <v>183</v>
      </c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26">
        <v>1</v>
      </c>
      <c r="V555" s="18"/>
    </row>
    <row r="556" spans="1:22" x14ac:dyDescent="0.2">
      <c r="A556" s="31">
        <v>43628</v>
      </c>
      <c r="B556" s="18" t="s">
        <v>222</v>
      </c>
      <c r="C556" s="18" t="s">
        <v>10</v>
      </c>
      <c r="D556" s="32">
        <v>0.48749999999999999</v>
      </c>
      <c r="E556" s="32">
        <v>0.50138888888888888</v>
      </c>
      <c r="F556" s="18"/>
      <c r="G556" s="19">
        <v>1000</v>
      </c>
      <c r="H556" s="18" t="s">
        <v>165</v>
      </c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26">
        <v>1</v>
      </c>
      <c r="V556" s="18"/>
    </row>
    <row r="557" spans="1:22" x14ac:dyDescent="0.2">
      <c r="A557" s="31">
        <v>43628</v>
      </c>
      <c r="B557" s="18" t="s">
        <v>222</v>
      </c>
      <c r="C557" s="18" t="s">
        <v>10</v>
      </c>
      <c r="D557" s="32">
        <v>0.48749999999999999</v>
      </c>
      <c r="E557" s="32">
        <v>0.50138888888888888</v>
      </c>
      <c r="F557" s="18"/>
      <c r="G557" s="19">
        <v>1000</v>
      </c>
      <c r="H557" s="18" t="s">
        <v>146</v>
      </c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26">
        <v>2</v>
      </c>
      <c r="V557" s="18"/>
    </row>
    <row r="558" spans="1:22" x14ac:dyDescent="0.2">
      <c r="G558" s="33"/>
    </row>
    <row r="559" spans="1:22" x14ac:dyDescent="0.2">
      <c r="G559" s="33"/>
    </row>
    <row r="560" spans="1:22" x14ac:dyDescent="0.2">
      <c r="G560" s="33"/>
    </row>
  </sheetData>
  <dataValidations count="1">
    <dataValidation type="list" allowBlank="1" showErrorMessage="1" errorTitle="Invalid Site Code" sqref="B119:B147" xr:uid="{42B38305-2C6E-A047-AAD8-9333E041B15E}">
      <formula1>IRMACODE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95F9-051B-3D4B-9B39-1DEBC3AAC5D5}">
  <dimension ref="A1:S412"/>
  <sheetViews>
    <sheetView topLeftCell="K1" workbookViewId="0">
      <selection activeCell="U33" sqref="U33"/>
    </sheetView>
  </sheetViews>
  <sheetFormatPr baseColWidth="10" defaultRowHeight="16" x14ac:dyDescent="0.2"/>
  <cols>
    <col min="9" max="9" width="13" bestFit="1" customWidth="1"/>
    <col min="10" max="10" width="46" bestFit="1" customWidth="1"/>
    <col min="11" max="11" width="40.83203125" bestFit="1" customWidth="1"/>
    <col min="12" max="12" width="12.6640625" bestFit="1" customWidth="1"/>
    <col min="13" max="13" width="10" bestFit="1" customWidth="1"/>
    <col min="14" max="20" width="7" bestFit="1" customWidth="1"/>
    <col min="21" max="21" width="10.5" bestFit="1" customWidth="1"/>
    <col min="22" max="22" width="9.5" bestFit="1" customWidth="1"/>
    <col min="23" max="24" width="9.33203125" bestFit="1" customWidth="1"/>
    <col min="25" max="25" width="5.1640625" bestFit="1" customWidth="1"/>
    <col min="26" max="26" width="10.83203125" bestFit="1" customWidth="1"/>
    <col min="27" max="31" width="7" bestFit="1" customWidth="1"/>
    <col min="32" max="32" width="8" bestFit="1" customWidth="1"/>
    <col min="33" max="35" width="7" bestFit="1" customWidth="1"/>
    <col min="36" max="36" width="10.5" bestFit="1" customWidth="1"/>
    <col min="37" max="37" width="9.5" bestFit="1" customWidth="1"/>
    <col min="38" max="39" width="9.33203125" bestFit="1" customWidth="1"/>
    <col min="40" max="40" width="5.1640625" bestFit="1" customWidth="1"/>
    <col min="41" max="41" width="10.83203125" bestFit="1" customWidth="1"/>
    <col min="42" max="57" width="15.5" bestFit="1" customWidth="1"/>
    <col min="58" max="58" width="10.83203125" bestFit="1" customWidth="1"/>
    <col min="59" max="69" width="19.33203125" bestFit="1" customWidth="1"/>
    <col min="70" max="70" width="24.1640625" bestFit="1" customWidth="1"/>
    <col min="71" max="71" width="17.33203125" bestFit="1" customWidth="1"/>
    <col min="72" max="72" width="11.33203125" bestFit="1" customWidth="1"/>
    <col min="73" max="73" width="8.33203125" bestFit="1" customWidth="1"/>
    <col min="74" max="74" width="10.83203125" bestFit="1" customWidth="1"/>
    <col min="75" max="75" width="8.1640625" bestFit="1" customWidth="1"/>
    <col min="76" max="76" width="10.6640625" bestFit="1" customWidth="1"/>
    <col min="77" max="77" width="8.5" bestFit="1" customWidth="1"/>
    <col min="78" max="78" width="11" bestFit="1" customWidth="1"/>
    <col min="79" max="79" width="10.1640625" bestFit="1" customWidth="1"/>
    <col min="80" max="80" width="12.6640625" bestFit="1" customWidth="1"/>
    <col min="81" max="81" width="8.6640625" bestFit="1" customWidth="1"/>
    <col min="82" max="82" width="11.1640625" bestFit="1" customWidth="1"/>
    <col min="83" max="83" width="8.83203125" bestFit="1" customWidth="1"/>
    <col min="84" max="84" width="11.33203125" bestFit="1" customWidth="1"/>
    <col min="85" max="85" width="8.5" bestFit="1" customWidth="1"/>
    <col min="86" max="86" width="11" bestFit="1" customWidth="1"/>
    <col min="87" max="87" width="8" bestFit="1" customWidth="1"/>
    <col min="88" max="88" width="10.5" bestFit="1" customWidth="1"/>
    <col min="89" max="90" width="8.5" bestFit="1" customWidth="1"/>
    <col min="91" max="91" width="11" bestFit="1" customWidth="1"/>
    <col min="92" max="92" width="7.5" bestFit="1" customWidth="1"/>
    <col min="93" max="93" width="10" bestFit="1" customWidth="1"/>
    <col min="94" max="95" width="8" bestFit="1" customWidth="1"/>
    <col min="96" max="96" width="10.5" bestFit="1" customWidth="1"/>
    <col min="97" max="97" width="8.1640625" bestFit="1" customWidth="1"/>
    <col min="98" max="98" width="10.6640625" bestFit="1" customWidth="1"/>
    <col min="99" max="102" width="7.5" bestFit="1" customWidth="1"/>
    <col min="103" max="103" width="10" bestFit="1" customWidth="1"/>
    <col min="104" max="109" width="7" bestFit="1" customWidth="1"/>
    <col min="110" max="110" width="9.1640625" bestFit="1" customWidth="1"/>
    <col min="111" max="111" width="7.5" bestFit="1" customWidth="1"/>
    <col min="112" max="112" width="10" bestFit="1" customWidth="1"/>
    <col min="113" max="113" width="10.6640625" bestFit="1" customWidth="1"/>
    <col min="114" max="114" width="13.1640625" bestFit="1" customWidth="1"/>
    <col min="115" max="115" width="7.83203125" bestFit="1" customWidth="1"/>
    <col min="116" max="116" width="10.33203125" bestFit="1" customWidth="1"/>
    <col min="117" max="117" width="7.6640625" bestFit="1" customWidth="1"/>
    <col min="118" max="118" width="10.1640625" bestFit="1" customWidth="1"/>
    <col min="119" max="120" width="7.5" bestFit="1" customWidth="1"/>
    <col min="121" max="121" width="10" bestFit="1" customWidth="1"/>
    <col min="122" max="122" width="8" bestFit="1" customWidth="1"/>
    <col min="123" max="123" width="10.5" bestFit="1" customWidth="1"/>
    <col min="124" max="126" width="8.1640625" bestFit="1" customWidth="1"/>
    <col min="127" max="127" width="10.6640625" bestFit="1" customWidth="1"/>
    <col min="128" max="128" width="7.5" bestFit="1" customWidth="1"/>
    <col min="129" max="129" width="10" bestFit="1" customWidth="1"/>
    <col min="130" max="130" width="7.83203125" bestFit="1" customWidth="1"/>
    <col min="131" max="131" width="10.33203125" bestFit="1" customWidth="1"/>
    <col min="132" max="133" width="7.1640625" bestFit="1" customWidth="1"/>
    <col min="134" max="134" width="9.6640625" bestFit="1" customWidth="1"/>
    <col min="135" max="136" width="8" bestFit="1" customWidth="1"/>
    <col min="137" max="137" width="10.5" bestFit="1" customWidth="1"/>
    <col min="138" max="139" width="7.1640625" bestFit="1" customWidth="1"/>
    <col min="140" max="140" width="9.6640625" bestFit="1" customWidth="1"/>
    <col min="141" max="141" width="8.33203125" bestFit="1" customWidth="1"/>
    <col min="142" max="143" width="10.83203125" bestFit="1" customWidth="1"/>
    <col min="144" max="144" width="9.1640625" bestFit="1" customWidth="1"/>
    <col min="145" max="145" width="11.6640625" bestFit="1" customWidth="1"/>
    <col min="146" max="146" width="10.5" bestFit="1" customWidth="1"/>
    <col min="147" max="147" width="9.1640625" bestFit="1" customWidth="1"/>
    <col min="148" max="148" width="11.6640625" bestFit="1" customWidth="1"/>
    <col min="149" max="149" width="9.1640625" bestFit="1" customWidth="1"/>
    <col min="150" max="150" width="11.6640625" bestFit="1" customWidth="1"/>
    <col min="151" max="151" width="9.1640625" bestFit="1" customWidth="1"/>
    <col min="152" max="152" width="11.6640625" bestFit="1" customWidth="1"/>
    <col min="153" max="153" width="9.1640625" bestFit="1" customWidth="1"/>
    <col min="154" max="154" width="11.6640625" bestFit="1" customWidth="1"/>
    <col min="155" max="155" width="9.1640625" bestFit="1" customWidth="1"/>
    <col min="156" max="156" width="11.6640625" bestFit="1" customWidth="1"/>
    <col min="157" max="157" width="9.1640625" bestFit="1" customWidth="1"/>
    <col min="158" max="158" width="11.6640625" bestFit="1" customWidth="1"/>
    <col min="159" max="159" width="10" bestFit="1" customWidth="1"/>
    <col min="160" max="160" width="9.1640625" bestFit="1" customWidth="1"/>
    <col min="161" max="161" width="11.6640625" bestFit="1" customWidth="1"/>
    <col min="162" max="162" width="11.33203125" bestFit="1" customWidth="1"/>
    <col min="163" max="163" width="8.6640625" bestFit="1" customWidth="1"/>
    <col min="164" max="164" width="9" bestFit="1" customWidth="1"/>
    <col min="165" max="165" width="9.1640625" bestFit="1" customWidth="1"/>
    <col min="166" max="166" width="11.6640625" bestFit="1" customWidth="1"/>
    <col min="167" max="167" width="9.1640625" bestFit="1" customWidth="1"/>
    <col min="168" max="168" width="11.6640625" bestFit="1" customWidth="1"/>
    <col min="169" max="169" width="11.1640625" bestFit="1" customWidth="1"/>
    <col min="170" max="172" width="8.33203125" bestFit="1" customWidth="1"/>
    <col min="173" max="173" width="9" bestFit="1" customWidth="1"/>
    <col min="174" max="176" width="7.1640625" bestFit="1" customWidth="1"/>
    <col min="177" max="177" width="9.6640625" bestFit="1" customWidth="1"/>
    <col min="178" max="178" width="9.1640625" bestFit="1" customWidth="1"/>
    <col min="179" max="179" width="11.6640625" bestFit="1" customWidth="1"/>
    <col min="180" max="180" width="9.1640625" bestFit="1" customWidth="1"/>
    <col min="181" max="181" width="11.6640625" bestFit="1" customWidth="1"/>
    <col min="182" max="182" width="9.1640625" bestFit="1" customWidth="1"/>
    <col min="183" max="183" width="11.6640625" bestFit="1" customWidth="1"/>
    <col min="184" max="185" width="9.1640625" bestFit="1" customWidth="1"/>
    <col min="186" max="186" width="11.6640625" bestFit="1" customWidth="1"/>
    <col min="187" max="191" width="9.1640625" bestFit="1" customWidth="1"/>
    <col min="192" max="192" width="11.6640625" bestFit="1" customWidth="1"/>
    <col min="193" max="193" width="9.1640625" bestFit="1" customWidth="1"/>
    <col min="194" max="194" width="11.6640625" bestFit="1" customWidth="1"/>
    <col min="195" max="195" width="9.1640625" bestFit="1" customWidth="1"/>
    <col min="196" max="196" width="11.6640625" bestFit="1" customWidth="1"/>
    <col min="197" max="198" width="9.1640625" bestFit="1" customWidth="1"/>
    <col min="199" max="199" width="11.6640625" bestFit="1" customWidth="1"/>
    <col min="200" max="201" width="9.1640625" bestFit="1" customWidth="1"/>
    <col min="202" max="202" width="11.6640625" bestFit="1" customWidth="1"/>
    <col min="203" max="204" width="9.1640625" bestFit="1" customWidth="1"/>
    <col min="205" max="205" width="11.6640625" bestFit="1" customWidth="1"/>
    <col min="206" max="206" width="9.1640625" bestFit="1" customWidth="1"/>
    <col min="207" max="207" width="11.6640625" bestFit="1" customWidth="1"/>
    <col min="208" max="208" width="9.1640625" bestFit="1" customWidth="1"/>
    <col min="209" max="209" width="11.6640625" bestFit="1" customWidth="1"/>
    <col min="210" max="210" width="9.1640625" bestFit="1" customWidth="1"/>
    <col min="211" max="211" width="11.6640625" bestFit="1" customWidth="1"/>
    <col min="212" max="213" width="9.1640625" bestFit="1" customWidth="1"/>
    <col min="214" max="214" width="11.6640625" bestFit="1" customWidth="1"/>
    <col min="215" max="215" width="9.1640625" bestFit="1" customWidth="1"/>
    <col min="216" max="216" width="11.6640625" bestFit="1" customWidth="1"/>
    <col min="217" max="217" width="9.1640625" bestFit="1" customWidth="1"/>
    <col min="218" max="218" width="11.6640625" bestFit="1" customWidth="1"/>
    <col min="219" max="220" width="9.1640625" bestFit="1" customWidth="1"/>
    <col min="221" max="221" width="11.6640625" bestFit="1" customWidth="1"/>
    <col min="222" max="222" width="10.1640625" bestFit="1" customWidth="1"/>
    <col min="223" max="223" width="12.6640625" bestFit="1" customWidth="1"/>
    <col min="224" max="224" width="9.1640625" bestFit="1" customWidth="1"/>
    <col min="225" max="225" width="11.6640625" bestFit="1" customWidth="1"/>
    <col min="226" max="226" width="9.1640625" bestFit="1" customWidth="1"/>
    <col min="227" max="227" width="11.6640625" bestFit="1" customWidth="1"/>
    <col min="228" max="228" width="9.1640625" bestFit="1" customWidth="1"/>
    <col min="229" max="229" width="11.6640625" bestFit="1" customWidth="1"/>
    <col min="230" max="230" width="12.6640625" bestFit="1" customWidth="1"/>
    <col min="231" max="231" width="15.1640625" bestFit="1" customWidth="1"/>
    <col min="232" max="232" width="11.6640625" bestFit="1" customWidth="1"/>
    <col min="233" max="233" width="14.1640625" bestFit="1" customWidth="1"/>
    <col min="234" max="234" width="11.5" bestFit="1" customWidth="1"/>
    <col min="235" max="235" width="14" bestFit="1" customWidth="1"/>
    <col min="236" max="240" width="7.33203125" bestFit="1" customWidth="1"/>
    <col min="241" max="241" width="9.83203125" bestFit="1" customWidth="1"/>
    <col min="242" max="242" width="10.83203125" bestFit="1" customWidth="1"/>
    <col min="243" max="243" width="9.1640625" bestFit="1" customWidth="1"/>
    <col min="244" max="244" width="11.6640625" bestFit="1" customWidth="1"/>
    <col min="245" max="245" width="10.1640625" bestFit="1" customWidth="1"/>
    <col min="246" max="246" width="12.6640625" bestFit="1" customWidth="1"/>
    <col min="247" max="247" width="11.33203125" bestFit="1" customWidth="1"/>
    <col min="248" max="248" width="9.1640625" bestFit="1" customWidth="1"/>
    <col min="249" max="249" width="11.6640625" bestFit="1" customWidth="1"/>
    <col min="250" max="250" width="9.1640625" bestFit="1" customWidth="1"/>
    <col min="251" max="251" width="11.6640625" bestFit="1" customWidth="1"/>
    <col min="252" max="252" width="9.1640625" bestFit="1" customWidth="1"/>
    <col min="253" max="253" width="11.6640625" bestFit="1" customWidth="1"/>
    <col min="254" max="254" width="9.1640625" bestFit="1" customWidth="1"/>
    <col min="255" max="255" width="11.6640625" bestFit="1" customWidth="1"/>
    <col min="256" max="256" width="9.1640625" bestFit="1" customWidth="1"/>
    <col min="257" max="257" width="11.6640625" bestFit="1" customWidth="1"/>
    <col min="258" max="258" width="9.1640625" bestFit="1" customWidth="1"/>
    <col min="259" max="259" width="11.6640625" bestFit="1" customWidth="1"/>
    <col min="260" max="260" width="9.1640625" bestFit="1" customWidth="1"/>
    <col min="261" max="261" width="11.6640625" bestFit="1" customWidth="1"/>
    <col min="262" max="262" width="9.1640625" bestFit="1" customWidth="1"/>
    <col min="263" max="263" width="11.6640625" bestFit="1" customWidth="1"/>
    <col min="264" max="264" width="9.1640625" bestFit="1" customWidth="1"/>
    <col min="265" max="265" width="11.6640625" bestFit="1" customWidth="1"/>
    <col min="266" max="266" width="9.1640625" bestFit="1" customWidth="1"/>
    <col min="267" max="267" width="11.6640625" bestFit="1" customWidth="1"/>
    <col min="268" max="268" width="9.1640625" bestFit="1" customWidth="1"/>
    <col min="269" max="269" width="11.6640625" bestFit="1" customWidth="1"/>
    <col min="270" max="270" width="9.1640625" bestFit="1" customWidth="1"/>
    <col min="271" max="271" width="11.6640625" bestFit="1" customWidth="1"/>
    <col min="272" max="272" width="9.1640625" bestFit="1" customWidth="1"/>
    <col min="273" max="274" width="11.6640625" bestFit="1" customWidth="1"/>
    <col min="275" max="275" width="14.1640625" bestFit="1" customWidth="1"/>
    <col min="276" max="276" width="10.83203125" bestFit="1" customWidth="1"/>
    <col min="277" max="277" width="9.1640625" bestFit="1" customWidth="1"/>
    <col min="278" max="278" width="11.6640625" bestFit="1" customWidth="1"/>
    <col min="279" max="279" width="9.1640625" bestFit="1" customWidth="1"/>
    <col min="280" max="280" width="11.6640625" bestFit="1" customWidth="1"/>
    <col min="281" max="281" width="10.6640625" bestFit="1" customWidth="1"/>
    <col min="282" max="282" width="8.5" bestFit="1" customWidth="1"/>
    <col min="283" max="283" width="9" bestFit="1" customWidth="1"/>
    <col min="284" max="284" width="9.1640625" bestFit="1" customWidth="1"/>
    <col min="285" max="285" width="11.6640625" bestFit="1" customWidth="1"/>
    <col min="286" max="286" width="9.1640625" bestFit="1" customWidth="1"/>
    <col min="287" max="287" width="11.6640625" bestFit="1" customWidth="1"/>
    <col min="288" max="288" width="9.1640625" bestFit="1" customWidth="1"/>
    <col min="289" max="289" width="11.6640625" bestFit="1" customWidth="1"/>
    <col min="290" max="290" width="9.1640625" bestFit="1" customWidth="1"/>
    <col min="291" max="291" width="11.6640625" bestFit="1" customWidth="1"/>
    <col min="292" max="292" width="11" bestFit="1" customWidth="1"/>
    <col min="293" max="293" width="10.1640625" bestFit="1" customWidth="1"/>
    <col min="294" max="295" width="12.6640625" bestFit="1" customWidth="1"/>
    <col min="296" max="296" width="9.1640625" bestFit="1" customWidth="1"/>
    <col min="297" max="297" width="11.6640625" bestFit="1" customWidth="1"/>
    <col min="298" max="298" width="9.1640625" bestFit="1" customWidth="1"/>
    <col min="299" max="299" width="11.6640625" bestFit="1" customWidth="1"/>
    <col min="300" max="300" width="9.1640625" bestFit="1" customWidth="1"/>
    <col min="301" max="301" width="11.6640625" bestFit="1" customWidth="1"/>
    <col min="302" max="302" width="9.1640625" bestFit="1" customWidth="1"/>
    <col min="303" max="303" width="11.6640625" bestFit="1" customWidth="1"/>
    <col min="304" max="304" width="11.1640625" bestFit="1" customWidth="1"/>
    <col min="305" max="305" width="9.1640625" bestFit="1" customWidth="1"/>
    <col min="306" max="306" width="11.6640625" bestFit="1" customWidth="1"/>
    <col min="307" max="307" width="9.1640625" bestFit="1" customWidth="1"/>
    <col min="308" max="308" width="11.6640625" bestFit="1" customWidth="1"/>
    <col min="309" max="309" width="9.1640625" bestFit="1" customWidth="1"/>
    <col min="310" max="310" width="11.6640625" bestFit="1" customWidth="1"/>
    <col min="311" max="311" width="9.1640625" bestFit="1" customWidth="1"/>
    <col min="312" max="312" width="11.6640625" bestFit="1" customWidth="1"/>
    <col min="313" max="313" width="9.1640625" bestFit="1" customWidth="1"/>
    <col min="314" max="314" width="11.6640625" bestFit="1" customWidth="1"/>
    <col min="315" max="315" width="9.1640625" bestFit="1" customWidth="1"/>
    <col min="316" max="316" width="11.6640625" bestFit="1" customWidth="1"/>
    <col min="317" max="317" width="9.1640625" bestFit="1" customWidth="1"/>
    <col min="318" max="318" width="11.6640625" bestFit="1" customWidth="1"/>
    <col min="319" max="319" width="9.1640625" bestFit="1" customWidth="1"/>
    <col min="320" max="320" width="11.6640625" bestFit="1" customWidth="1"/>
    <col min="321" max="321" width="9.1640625" bestFit="1" customWidth="1"/>
    <col min="322" max="322" width="11.6640625" bestFit="1" customWidth="1"/>
    <col min="323" max="323" width="11.33203125" bestFit="1" customWidth="1"/>
    <col min="324" max="324" width="9.1640625" bestFit="1" customWidth="1"/>
    <col min="325" max="325" width="11.6640625" bestFit="1" customWidth="1"/>
    <col min="326" max="326" width="11" bestFit="1" customWidth="1"/>
    <col min="327" max="327" width="9.1640625" bestFit="1" customWidth="1"/>
    <col min="328" max="328" width="11.6640625" bestFit="1" customWidth="1"/>
    <col min="329" max="329" width="10.5" bestFit="1" customWidth="1"/>
    <col min="330" max="330" width="9.1640625" bestFit="1" customWidth="1"/>
    <col min="331" max="331" width="11.6640625" bestFit="1" customWidth="1"/>
    <col min="332" max="332" width="9.1640625" bestFit="1" customWidth="1"/>
    <col min="333" max="333" width="11.6640625" bestFit="1" customWidth="1"/>
    <col min="334" max="334" width="9.1640625" bestFit="1" customWidth="1"/>
    <col min="335" max="335" width="11.6640625" bestFit="1" customWidth="1"/>
    <col min="336" max="336" width="7.33203125" bestFit="1" customWidth="1"/>
    <col min="337" max="337" width="9.83203125" bestFit="1" customWidth="1"/>
    <col min="338" max="338" width="11" bestFit="1" customWidth="1"/>
    <col min="339" max="339" width="9.1640625" bestFit="1" customWidth="1"/>
    <col min="340" max="340" width="11.6640625" bestFit="1" customWidth="1"/>
    <col min="341" max="341" width="10" bestFit="1" customWidth="1"/>
    <col min="342" max="342" width="8" bestFit="1" customWidth="1"/>
    <col min="343" max="343" width="9" bestFit="1" customWidth="1"/>
    <col min="344" max="345" width="7.1640625" bestFit="1" customWidth="1"/>
    <col min="346" max="346" width="9.6640625" bestFit="1" customWidth="1"/>
    <col min="347" max="348" width="9.1640625" bestFit="1" customWidth="1"/>
    <col min="349" max="349" width="11.6640625" bestFit="1" customWidth="1"/>
    <col min="350" max="350" width="9.1640625" bestFit="1" customWidth="1"/>
    <col min="351" max="351" width="11.6640625" bestFit="1" customWidth="1"/>
    <col min="352" max="352" width="9.1640625" bestFit="1" customWidth="1"/>
    <col min="353" max="353" width="11.6640625" bestFit="1" customWidth="1"/>
    <col min="354" max="354" width="9.1640625" bestFit="1" customWidth="1"/>
    <col min="355" max="355" width="11.6640625" bestFit="1" customWidth="1"/>
    <col min="356" max="356" width="9.1640625" bestFit="1" customWidth="1"/>
    <col min="357" max="357" width="11.6640625" bestFit="1" customWidth="1"/>
    <col min="358" max="359" width="7.33203125" bestFit="1" customWidth="1"/>
    <col min="360" max="360" width="9.83203125" bestFit="1" customWidth="1"/>
    <col min="361" max="361" width="10.5" bestFit="1" customWidth="1"/>
    <col min="362" max="362" width="11.6640625" bestFit="1" customWidth="1"/>
    <col min="363" max="363" width="14.1640625" bestFit="1" customWidth="1"/>
    <col min="364" max="364" width="11.5" bestFit="1" customWidth="1"/>
    <col min="365" max="365" width="14" bestFit="1" customWidth="1"/>
    <col min="366" max="366" width="10.6640625" bestFit="1" customWidth="1"/>
    <col min="367" max="368" width="7.5" bestFit="1" customWidth="1"/>
    <col min="369" max="369" width="9" bestFit="1" customWidth="1"/>
    <col min="370" max="371" width="7.1640625" bestFit="1" customWidth="1"/>
    <col min="372" max="372" width="9.6640625" bestFit="1" customWidth="1"/>
    <col min="373" max="373" width="9.1640625" bestFit="1" customWidth="1"/>
    <col min="374" max="374" width="11.6640625" bestFit="1" customWidth="1"/>
    <col min="375" max="375" width="9.1640625" bestFit="1" customWidth="1"/>
    <col min="376" max="376" width="11.6640625" bestFit="1" customWidth="1"/>
    <col min="377" max="377" width="9.1640625" bestFit="1" customWidth="1"/>
    <col min="378" max="378" width="11.6640625" bestFit="1" customWidth="1"/>
    <col min="379" max="379" width="9.1640625" bestFit="1" customWidth="1"/>
    <col min="380" max="380" width="11.6640625" bestFit="1" customWidth="1"/>
    <col min="381" max="381" width="9.1640625" bestFit="1" customWidth="1"/>
    <col min="382" max="382" width="11.6640625" bestFit="1" customWidth="1"/>
    <col min="383" max="384" width="9.1640625" bestFit="1" customWidth="1"/>
    <col min="385" max="385" width="11.6640625" bestFit="1" customWidth="1"/>
    <col min="386" max="386" width="9.1640625" bestFit="1" customWidth="1"/>
    <col min="387" max="387" width="11.6640625" bestFit="1" customWidth="1"/>
    <col min="388" max="388" width="9.1640625" bestFit="1" customWidth="1"/>
    <col min="389" max="389" width="11.6640625" bestFit="1" customWidth="1"/>
    <col min="390" max="390" width="9.1640625" bestFit="1" customWidth="1"/>
    <col min="391" max="391" width="11.6640625" bestFit="1" customWidth="1"/>
    <col min="392" max="392" width="9.1640625" bestFit="1" customWidth="1"/>
    <col min="393" max="393" width="11.6640625" bestFit="1" customWidth="1"/>
    <col min="394" max="394" width="9.1640625" bestFit="1" customWidth="1"/>
    <col min="395" max="395" width="11.6640625" bestFit="1" customWidth="1"/>
    <col min="396" max="396" width="9.1640625" bestFit="1" customWidth="1"/>
    <col min="397" max="397" width="11.6640625" bestFit="1" customWidth="1"/>
    <col min="398" max="398" width="9.1640625" bestFit="1" customWidth="1"/>
    <col min="399" max="399" width="11.6640625" bestFit="1" customWidth="1"/>
    <col min="400" max="400" width="9.1640625" bestFit="1" customWidth="1"/>
    <col min="401" max="401" width="11.6640625" bestFit="1" customWidth="1"/>
    <col min="402" max="402" width="10.1640625" bestFit="1" customWidth="1"/>
    <col min="403" max="403" width="12.6640625" bestFit="1" customWidth="1"/>
    <col min="404" max="404" width="9.1640625" bestFit="1" customWidth="1"/>
    <col min="405" max="405" width="11.6640625" bestFit="1" customWidth="1"/>
    <col min="406" max="406" width="9.1640625" bestFit="1" customWidth="1"/>
    <col min="407" max="407" width="11.6640625" bestFit="1" customWidth="1"/>
    <col min="408" max="408" width="9.1640625" bestFit="1" customWidth="1"/>
    <col min="409" max="409" width="11.6640625" bestFit="1" customWidth="1"/>
    <col min="410" max="410" width="12.6640625" bestFit="1" customWidth="1"/>
    <col min="411" max="411" width="15.1640625" bestFit="1" customWidth="1"/>
    <col min="412" max="412" width="11.6640625" bestFit="1" customWidth="1"/>
    <col min="413" max="413" width="14.1640625" bestFit="1" customWidth="1"/>
    <col min="414" max="416" width="7.33203125" bestFit="1" customWidth="1"/>
    <col min="417" max="417" width="9.83203125" bestFit="1" customWidth="1"/>
    <col min="418" max="418" width="10" bestFit="1" customWidth="1"/>
    <col min="419" max="419" width="9.1640625" bestFit="1" customWidth="1"/>
    <col min="420" max="420" width="11.6640625" bestFit="1" customWidth="1"/>
    <col min="421" max="421" width="9.1640625" bestFit="1" customWidth="1"/>
    <col min="422" max="422" width="11.6640625" bestFit="1" customWidth="1"/>
    <col min="423" max="423" width="9.1640625" bestFit="1" customWidth="1"/>
    <col min="424" max="424" width="11.6640625" bestFit="1" customWidth="1"/>
    <col min="425" max="425" width="9.1640625" bestFit="1" customWidth="1"/>
    <col min="426" max="426" width="11.6640625" bestFit="1" customWidth="1"/>
    <col min="427" max="427" width="9.1640625" bestFit="1" customWidth="1"/>
    <col min="428" max="428" width="11.6640625" bestFit="1" customWidth="1"/>
    <col min="429" max="430" width="9.1640625" bestFit="1" customWidth="1"/>
    <col min="431" max="431" width="11.6640625" bestFit="1" customWidth="1"/>
    <col min="432" max="432" width="9.1640625" bestFit="1" customWidth="1"/>
    <col min="433" max="433" width="11.6640625" bestFit="1" customWidth="1"/>
    <col min="434" max="434" width="9.1640625" bestFit="1" customWidth="1"/>
    <col min="435" max="435" width="11.6640625" bestFit="1" customWidth="1"/>
    <col min="436" max="436" width="9.1640625" bestFit="1" customWidth="1"/>
    <col min="437" max="437" width="11.6640625" bestFit="1" customWidth="1"/>
    <col min="438" max="438" width="9.1640625" bestFit="1" customWidth="1"/>
    <col min="439" max="439" width="11.6640625" bestFit="1" customWidth="1"/>
    <col min="440" max="440" width="9.1640625" bestFit="1" customWidth="1"/>
    <col min="441" max="441" width="11.6640625" bestFit="1" customWidth="1"/>
    <col min="442" max="443" width="12.6640625" bestFit="1" customWidth="1"/>
    <col min="444" max="444" width="15.1640625" bestFit="1" customWidth="1"/>
    <col min="445" max="445" width="11.6640625" bestFit="1" customWidth="1"/>
    <col min="446" max="446" width="14.1640625" bestFit="1" customWidth="1"/>
    <col min="447" max="448" width="11.5" bestFit="1" customWidth="1"/>
    <col min="449" max="449" width="14" bestFit="1" customWidth="1"/>
    <col min="450" max="450" width="7.33203125" bestFit="1" customWidth="1"/>
    <col min="451" max="451" width="9.83203125" bestFit="1" customWidth="1"/>
    <col min="452" max="453" width="9.1640625" bestFit="1" customWidth="1"/>
    <col min="454" max="454" width="11.6640625" bestFit="1" customWidth="1"/>
    <col min="455" max="455" width="10" bestFit="1" customWidth="1"/>
    <col min="456" max="456" width="10.6640625" bestFit="1" customWidth="1"/>
    <col min="457" max="457" width="9.6640625" bestFit="1" customWidth="1"/>
    <col min="458" max="458" width="13.1640625" bestFit="1" customWidth="1"/>
    <col min="459" max="459" width="7.83203125" bestFit="1" customWidth="1"/>
    <col min="460" max="460" width="9" bestFit="1" customWidth="1"/>
    <col min="461" max="461" width="10.33203125" bestFit="1" customWidth="1"/>
    <col min="462" max="462" width="9.1640625" bestFit="1" customWidth="1"/>
    <col min="463" max="463" width="11.6640625" bestFit="1" customWidth="1"/>
    <col min="464" max="464" width="10.1640625" bestFit="1" customWidth="1"/>
    <col min="465" max="465" width="7.5" bestFit="1" customWidth="1"/>
    <col min="466" max="466" width="9.6640625" bestFit="1" customWidth="1"/>
    <col min="467" max="467" width="9.1640625" bestFit="1" customWidth="1"/>
    <col min="468" max="468" width="11.6640625" bestFit="1" customWidth="1"/>
    <col min="469" max="469" width="9.1640625" bestFit="1" customWidth="1"/>
    <col min="470" max="470" width="11.6640625" bestFit="1" customWidth="1"/>
    <col min="471" max="471" width="9.1640625" bestFit="1" customWidth="1"/>
    <col min="472" max="472" width="11.6640625" bestFit="1" customWidth="1"/>
    <col min="473" max="473" width="9.1640625" bestFit="1" customWidth="1"/>
    <col min="474" max="474" width="11.6640625" bestFit="1" customWidth="1"/>
    <col min="475" max="475" width="9.1640625" bestFit="1" customWidth="1"/>
    <col min="476" max="476" width="11.6640625" bestFit="1" customWidth="1"/>
    <col min="477" max="477" width="9.1640625" bestFit="1" customWidth="1"/>
    <col min="478" max="478" width="11.6640625" bestFit="1" customWidth="1"/>
    <col min="479" max="479" width="9.1640625" bestFit="1" customWidth="1"/>
    <col min="480" max="480" width="11.6640625" bestFit="1" customWidth="1"/>
    <col min="481" max="481" width="9.1640625" bestFit="1" customWidth="1"/>
    <col min="482" max="482" width="11.6640625" bestFit="1" customWidth="1"/>
    <col min="483" max="483" width="7.33203125" bestFit="1" customWidth="1"/>
    <col min="484" max="484" width="9.83203125" bestFit="1" customWidth="1"/>
    <col min="485" max="485" width="10" bestFit="1" customWidth="1"/>
    <col min="486" max="486" width="9.1640625" bestFit="1" customWidth="1"/>
    <col min="487" max="487" width="11.6640625" bestFit="1" customWidth="1"/>
    <col min="488" max="488" width="10.5" bestFit="1" customWidth="1"/>
    <col min="489" max="489" width="8.1640625" bestFit="1" customWidth="1"/>
    <col min="490" max="490" width="9" bestFit="1" customWidth="1"/>
    <col min="491" max="491" width="7.1640625" bestFit="1" customWidth="1"/>
    <col min="492" max="492" width="9.6640625" bestFit="1" customWidth="1"/>
    <col min="493" max="493" width="9.1640625" bestFit="1" customWidth="1"/>
    <col min="494" max="494" width="11.6640625" bestFit="1" customWidth="1"/>
    <col min="495" max="495" width="9.1640625" bestFit="1" customWidth="1"/>
    <col min="496" max="496" width="11.6640625" bestFit="1" customWidth="1"/>
    <col min="497" max="497" width="9.1640625" bestFit="1" customWidth="1"/>
    <col min="498" max="498" width="11.6640625" bestFit="1" customWidth="1"/>
    <col min="499" max="499" width="9.1640625" bestFit="1" customWidth="1"/>
    <col min="500" max="500" width="11.6640625" bestFit="1" customWidth="1"/>
    <col min="501" max="501" width="9.1640625" bestFit="1" customWidth="1"/>
    <col min="502" max="502" width="11.6640625" bestFit="1" customWidth="1"/>
    <col min="503" max="503" width="9.1640625" bestFit="1" customWidth="1"/>
    <col min="504" max="504" width="11.6640625" bestFit="1" customWidth="1"/>
    <col min="505" max="505" width="9.1640625" bestFit="1" customWidth="1"/>
    <col min="506" max="506" width="11.6640625" bestFit="1" customWidth="1"/>
    <col min="507" max="507" width="9.1640625" bestFit="1" customWidth="1"/>
    <col min="508" max="508" width="11.6640625" bestFit="1" customWidth="1"/>
    <col min="509" max="509" width="9.1640625" bestFit="1" customWidth="1"/>
    <col min="510" max="510" width="11.6640625" bestFit="1" customWidth="1"/>
    <col min="511" max="511" width="9.1640625" bestFit="1" customWidth="1"/>
    <col min="512" max="512" width="11.6640625" bestFit="1" customWidth="1"/>
    <col min="513" max="513" width="10.1640625" bestFit="1" customWidth="1"/>
    <col min="514" max="514" width="12.6640625" bestFit="1" customWidth="1"/>
    <col min="515" max="515" width="9.1640625" bestFit="1" customWidth="1"/>
    <col min="516" max="517" width="11.6640625" bestFit="1" customWidth="1"/>
    <col min="518" max="518" width="14.1640625" bestFit="1" customWidth="1"/>
    <col min="519" max="519" width="11.5" bestFit="1" customWidth="1"/>
    <col min="520" max="520" width="14" bestFit="1" customWidth="1"/>
    <col min="521" max="521" width="7.33203125" bestFit="1" customWidth="1"/>
    <col min="522" max="522" width="9.83203125" bestFit="1" customWidth="1"/>
    <col min="523" max="523" width="10.6640625" bestFit="1" customWidth="1"/>
    <col min="524" max="524" width="9.1640625" bestFit="1" customWidth="1"/>
    <col min="525" max="525" width="11.6640625" bestFit="1" customWidth="1"/>
    <col min="526" max="526" width="10" bestFit="1" customWidth="1"/>
    <col min="527" max="527" width="9.1640625" bestFit="1" customWidth="1"/>
    <col min="528" max="528" width="11.6640625" bestFit="1" customWidth="1"/>
    <col min="529" max="529" width="10.33203125" bestFit="1" customWidth="1"/>
    <col min="530" max="530" width="7.1640625" bestFit="1" customWidth="1"/>
    <col min="531" max="531" width="9" bestFit="1" customWidth="1"/>
    <col min="532" max="532" width="7.1640625" bestFit="1" customWidth="1"/>
    <col min="533" max="533" width="9.6640625" bestFit="1" customWidth="1"/>
    <col min="534" max="534" width="9.1640625" bestFit="1" customWidth="1"/>
    <col min="535" max="535" width="11.6640625" bestFit="1" customWidth="1"/>
    <col min="536" max="536" width="9.1640625" bestFit="1" customWidth="1"/>
    <col min="537" max="537" width="11.6640625" bestFit="1" customWidth="1"/>
    <col min="538" max="538" width="9.1640625" bestFit="1" customWidth="1"/>
    <col min="539" max="539" width="11.6640625" bestFit="1" customWidth="1"/>
    <col min="540" max="540" width="9.1640625" bestFit="1" customWidth="1"/>
    <col min="541" max="541" width="11.6640625" bestFit="1" customWidth="1"/>
    <col min="542" max="542" width="9.1640625" bestFit="1" customWidth="1"/>
    <col min="543" max="543" width="11.6640625" bestFit="1" customWidth="1"/>
    <col min="544" max="544" width="9.1640625" bestFit="1" customWidth="1"/>
    <col min="545" max="545" width="11.6640625" bestFit="1" customWidth="1"/>
    <col min="546" max="546" width="9.1640625" bestFit="1" customWidth="1"/>
    <col min="547" max="547" width="11.6640625" bestFit="1" customWidth="1"/>
    <col min="548" max="548" width="9.1640625" bestFit="1" customWidth="1"/>
    <col min="549" max="549" width="11.6640625" bestFit="1" customWidth="1"/>
    <col min="550" max="550" width="9.1640625" bestFit="1" customWidth="1"/>
    <col min="551" max="551" width="11.6640625" bestFit="1" customWidth="1"/>
    <col min="552" max="552" width="9.1640625" bestFit="1" customWidth="1"/>
    <col min="553" max="553" width="11.6640625" bestFit="1" customWidth="1"/>
    <col min="554" max="554" width="9.1640625" bestFit="1" customWidth="1"/>
    <col min="555" max="555" width="11.6640625" bestFit="1" customWidth="1"/>
    <col min="556" max="556" width="9.1640625" bestFit="1" customWidth="1"/>
    <col min="557" max="557" width="11.6640625" bestFit="1" customWidth="1"/>
    <col min="558" max="558" width="9.1640625" bestFit="1" customWidth="1"/>
    <col min="559" max="559" width="11.6640625" bestFit="1" customWidth="1"/>
    <col min="560" max="560" width="9.1640625" bestFit="1" customWidth="1"/>
    <col min="561" max="561" width="11.6640625" bestFit="1" customWidth="1"/>
    <col min="562" max="562" width="9.1640625" bestFit="1" customWidth="1"/>
    <col min="563" max="563" width="11.6640625" bestFit="1" customWidth="1"/>
    <col min="564" max="564" width="9.1640625" bestFit="1" customWidth="1"/>
    <col min="565" max="565" width="11.6640625" bestFit="1" customWidth="1"/>
    <col min="566" max="566" width="7.33203125" bestFit="1" customWidth="1"/>
    <col min="567" max="567" width="9.83203125" bestFit="1" customWidth="1"/>
    <col min="568" max="568" width="9.6640625" bestFit="1" customWidth="1"/>
    <col min="569" max="569" width="8" bestFit="1" customWidth="1"/>
    <col min="570" max="570" width="9" bestFit="1" customWidth="1"/>
    <col min="571" max="571" width="9.1640625" bestFit="1" customWidth="1"/>
    <col min="572" max="572" width="11.6640625" bestFit="1" customWidth="1"/>
    <col min="573" max="573" width="9.1640625" bestFit="1" customWidth="1"/>
    <col min="574" max="574" width="11.6640625" bestFit="1" customWidth="1"/>
    <col min="575" max="575" width="9.1640625" bestFit="1" customWidth="1"/>
    <col min="576" max="576" width="11.6640625" bestFit="1" customWidth="1"/>
    <col min="577" max="577" width="9.1640625" bestFit="1" customWidth="1"/>
    <col min="578" max="578" width="11.6640625" bestFit="1" customWidth="1"/>
    <col min="579" max="580" width="9.1640625" bestFit="1" customWidth="1"/>
    <col min="581" max="581" width="11.6640625" bestFit="1" customWidth="1"/>
    <col min="582" max="582" width="9.1640625" bestFit="1" customWidth="1"/>
    <col min="583" max="583" width="11.6640625" bestFit="1" customWidth="1"/>
    <col min="584" max="584" width="9.1640625" bestFit="1" customWidth="1"/>
    <col min="585" max="585" width="11.6640625" bestFit="1" customWidth="1"/>
    <col min="586" max="586" width="12.6640625" bestFit="1" customWidth="1"/>
    <col min="587" max="587" width="15.1640625" bestFit="1" customWidth="1"/>
    <col min="588" max="588" width="11.6640625" bestFit="1" customWidth="1"/>
    <col min="589" max="589" width="14.1640625" bestFit="1" customWidth="1"/>
    <col min="590" max="590" width="11.5" bestFit="1" customWidth="1"/>
    <col min="591" max="591" width="14" bestFit="1" customWidth="1"/>
    <col min="592" max="592" width="7.33203125" bestFit="1" customWidth="1"/>
    <col min="593" max="593" width="9.83203125" bestFit="1" customWidth="1"/>
    <col min="594" max="594" width="10.5" bestFit="1" customWidth="1"/>
    <col min="595" max="595" width="7.1640625" bestFit="1" customWidth="1"/>
    <col min="596" max="596" width="9" bestFit="1" customWidth="1"/>
    <col min="597" max="598" width="7.1640625" bestFit="1" customWidth="1"/>
    <col min="599" max="599" width="9.6640625" bestFit="1" customWidth="1"/>
    <col min="600" max="600" width="9.1640625" bestFit="1" customWidth="1"/>
    <col min="601" max="601" width="11.6640625" bestFit="1" customWidth="1"/>
    <col min="602" max="602" width="9.1640625" bestFit="1" customWidth="1"/>
    <col min="603" max="603" width="11.6640625" bestFit="1" customWidth="1"/>
    <col min="604" max="605" width="9.1640625" bestFit="1" customWidth="1"/>
    <col min="606" max="606" width="11.6640625" bestFit="1" customWidth="1"/>
    <col min="607" max="607" width="9.1640625" bestFit="1" customWidth="1"/>
    <col min="608" max="608" width="11.6640625" bestFit="1" customWidth="1"/>
    <col min="609" max="609" width="9.1640625" bestFit="1" customWidth="1"/>
    <col min="610" max="610" width="11.6640625" bestFit="1" customWidth="1"/>
    <col min="611" max="611" width="9.1640625" bestFit="1" customWidth="1"/>
    <col min="612" max="612" width="11.6640625" bestFit="1" customWidth="1"/>
    <col min="613" max="613" width="9.1640625" bestFit="1" customWidth="1"/>
    <col min="614" max="614" width="11.6640625" bestFit="1" customWidth="1"/>
    <col min="615" max="615" width="9.1640625" bestFit="1" customWidth="1"/>
    <col min="616" max="616" width="11.6640625" bestFit="1" customWidth="1"/>
    <col min="617" max="617" width="9.1640625" bestFit="1" customWidth="1"/>
    <col min="618" max="618" width="11.6640625" bestFit="1" customWidth="1"/>
    <col min="619" max="619" width="9.1640625" bestFit="1" customWidth="1"/>
    <col min="620" max="620" width="11.6640625" bestFit="1" customWidth="1"/>
    <col min="621" max="622" width="9.1640625" bestFit="1" customWidth="1"/>
    <col min="623" max="623" width="11.6640625" bestFit="1" customWidth="1"/>
    <col min="624" max="624" width="9.1640625" bestFit="1" customWidth="1"/>
    <col min="625" max="625" width="11.6640625" bestFit="1" customWidth="1"/>
    <col min="626" max="626" width="9.1640625" bestFit="1" customWidth="1"/>
    <col min="627" max="627" width="11.6640625" bestFit="1" customWidth="1"/>
    <col min="628" max="628" width="9.1640625" bestFit="1" customWidth="1"/>
    <col min="629" max="629" width="11.6640625" bestFit="1" customWidth="1"/>
    <col min="630" max="630" width="10.1640625" bestFit="1" customWidth="1"/>
    <col min="631" max="631" width="12.6640625" bestFit="1" customWidth="1"/>
    <col min="632" max="632" width="9.1640625" bestFit="1" customWidth="1"/>
    <col min="633" max="633" width="11.6640625" bestFit="1" customWidth="1"/>
    <col min="634" max="634" width="9.1640625" bestFit="1" customWidth="1"/>
    <col min="635" max="635" width="11.6640625" bestFit="1" customWidth="1"/>
    <col min="636" max="636" width="9.1640625" bestFit="1" customWidth="1"/>
    <col min="637" max="638" width="11.6640625" bestFit="1" customWidth="1"/>
    <col min="639" max="639" width="14.1640625" bestFit="1" customWidth="1"/>
    <col min="640" max="640" width="11.5" bestFit="1" customWidth="1"/>
    <col min="641" max="641" width="14" bestFit="1" customWidth="1"/>
    <col min="642" max="642" width="11.5" bestFit="1" customWidth="1"/>
    <col min="643" max="643" width="14" bestFit="1" customWidth="1"/>
    <col min="644" max="644" width="7.33203125" bestFit="1" customWidth="1"/>
    <col min="645" max="645" width="9.83203125" bestFit="1" customWidth="1"/>
    <col min="646" max="646" width="9.6640625" bestFit="1" customWidth="1"/>
    <col min="647" max="647" width="9.1640625" bestFit="1" customWidth="1"/>
    <col min="648" max="648" width="11.6640625" bestFit="1" customWidth="1"/>
    <col min="649" max="649" width="9.1640625" bestFit="1" customWidth="1"/>
    <col min="650" max="650" width="11.6640625" bestFit="1" customWidth="1"/>
    <col min="651" max="651" width="9.1640625" bestFit="1" customWidth="1"/>
    <col min="652" max="652" width="11.6640625" bestFit="1" customWidth="1"/>
    <col min="653" max="653" width="9.1640625" bestFit="1" customWidth="1"/>
    <col min="654" max="654" width="11.6640625" bestFit="1" customWidth="1"/>
    <col min="655" max="655" width="9.1640625" bestFit="1" customWidth="1"/>
    <col min="656" max="656" width="11.6640625" bestFit="1" customWidth="1"/>
    <col min="657" max="657" width="9.1640625" bestFit="1" customWidth="1"/>
    <col min="658" max="658" width="11.6640625" bestFit="1" customWidth="1"/>
    <col min="659" max="659" width="9.1640625" bestFit="1" customWidth="1"/>
    <col min="660" max="660" width="11.6640625" bestFit="1" customWidth="1"/>
    <col min="661" max="661" width="9.1640625" bestFit="1" customWidth="1"/>
    <col min="662" max="662" width="11.6640625" bestFit="1" customWidth="1"/>
    <col min="663" max="665" width="10.83203125" bestFit="1" customWidth="1"/>
    <col min="666" max="667" width="11.6640625" bestFit="1" customWidth="1"/>
    <col min="668" max="668" width="9.1640625" bestFit="1" customWidth="1"/>
    <col min="669" max="670" width="11.6640625" bestFit="1" customWidth="1"/>
    <col min="671" max="671" width="9.1640625" bestFit="1" customWidth="1"/>
    <col min="672" max="673" width="11.6640625" bestFit="1" customWidth="1"/>
    <col min="674" max="674" width="9.1640625" bestFit="1" customWidth="1"/>
    <col min="675" max="676" width="11.6640625" bestFit="1" customWidth="1"/>
    <col min="677" max="677" width="9.1640625" bestFit="1" customWidth="1"/>
    <col min="678" max="678" width="3.1640625" bestFit="1" customWidth="1"/>
    <col min="679" max="680" width="11.6640625" bestFit="1" customWidth="1"/>
    <col min="681" max="681" width="9.1640625" bestFit="1" customWidth="1"/>
    <col min="682" max="683" width="11.6640625" bestFit="1" customWidth="1"/>
    <col min="684" max="684" width="9.1640625" bestFit="1" customWidth="1"/>
    <col min="685" max="686" width="11.6640625" bestFit="1" customWidth="1"/>
    <col min="687" max="687" width="9.1640625" bestFit="1" customWidth="1"/>
    <col min="688" max="688" width="3.1640625" bestFit="1" customWidth="1"/>
    <col min="689" max="690" width="11.6640625" bestFit="1" customWidth="1"/>
    <col min="691" max="691" width="10.1640625" bestFit="1" customWidth="1"/>
    <col min="692" max="692" width="11.6640625" bestFit="1" customWidth="1"/>
    <col min="693" max="693" width="12.6640625" bestFit="1" customWidth="1"/>
    <col min="694" max="694" width="9.1640625" bestFit="1" customWidth="1"/>
    <col min="695" max="696" width="11.6640625" bestFit="1" customWidth="1"/>
    <col min="697" max="697" width="9.1640625" bestFit="1" customWidth="1"/>
    <col min="698" max="699" width="11.6640625" bestFit="1" customWidth="1"/>
    <col min="700" max="700" width="9.1640625" bestFit="1" customWidth="1"/>
    <col min="701" max="702" width="11.6640625" bestFit="1" customWidth="1"/>
    <col min="703" max="703" width="12.6640625" bestFit="1" customWidth="1"/>
    <col min="704" max="704" width="4.1640625" bestFit="1" customWidth="1"/>
    <col min="705" max="705" width="11.6640625" bestFit="1" customWidth="1"/>
    <col min="706" max="706" width="15.1640625" bestFit="1" customWidth="1"/>
    <col min="707" max="707" width="11.6640625" bestFit="1" customWidth="1"/>
    <col min="708" max="708" width="3.1640625" bestFit="1" customWidth="1"/>
    <col min="709" max="709" width="11.6640625" bestFit="1" customWidth="1"/>
    <col min="710" max="710" width="14.1640625" bestFit="1" customWidth="1"/>
    <col min="711" max="711" width="7.33203125" bestFit="1" customWidth="1"/>
    <col min="712" max="712" width="6.83203125" bestFit="1" customWidth="1"/>
    <col min="713" max="713" width="4.33203125" bestFit="1" customWidth="1"/>
    <col min="714" max="714" width="6.83203125" bestFit="1" customWidth="1"/>
    <col min="715" max="715" width="9.1640625" bestFit="1" customWidth="1"/>
    <col min="716" max="717" width="2.1640625" bestFit="1" customWidth="1"/>
    <col min="718" max="718" width="11.6640625" bestFit="1" customWidth="1"/>
    <col min="719" max="719" width="9.83203125" bestFit="1" customWidth="1"/>
    <col min="720" max="720" width="10" bestFit="1" customWidth="1"/>
    <col min="721" max="721" width="9.1640625" bestFit="1" customWidth="1"/>
    <col min="722" max="722" width="6.83203125" bestFit="1" customWidth="1"/>
    <col min="723" max="723" width="11.6640625" bestFit="1" customWidth="1"/>
    <col min="724" max="724" width="9.1640625" bestFit="1" customWidth="1"/>
    <col min="725" max="725" width="6.83203125" bestFit="1" customWidth="1"/>
    <col min="726" max="726" width="11.6640625" bestFit="1" customWidth="1"/>
    <col min="727" max="727" width="9.1640625" bestFit="1" customWidth="1"/>
    <col min="728" max="728" width="6.83203125" bestFit="1" customWidth="1"/>
    <col min="729" max="729" width="11.6640625" bestFit="1" customWidth="1"/>
    <col min="730" max="730" width="9.1640625" bestFit="1" customWidth="1"/>
    <col min="731" max="732" width="11.6640625" bestFit="1" customWidth="1"/>
    <col min="733" max="733" width="9.1640625" bestFit="1" customWidth="1"/>
    <col min="734" max="735" width="11.6640625" bestFit="1" customWidth="1"/>
    <col min="736" max="736" width="9.1640625" bestFit="1" customWidth="1"/>
    <col min="737" max="737" width="6.83203125" bestFit="1" customWidth="1"/>
    <col min="738" max="738" width="9.1640625" bestFit="1" customWidth="1"/>
    <col min="739" max="740" width="11.6640625" bestFit="1" customWidth="1"/>
    <col min="741" max="741" width="9.1640625" bestFit="1" customWidth="1"/>
    <col min="742" max="743" width="11.6640625" bestFit="1" customWidth="1"/>
    <col min="744" max="744" width="9.1640625" bestFit="1" customWidth="1"/>
    <col min="745" max="746" width="11.6640625" bestFit="1" customWidth="1"/>
    <col min="747" max="747" width="9.1640625" bestFit="1" customWidth="1"/>
    <col min="748" max="749" width="11.6640625" bestFit="1" customWidth="1"/>
    <col min="750" max="750" width="9.1640625" bestFit="1" customWidth="1"/>
    <col min="751" max="752" width="11.6640625" bestFit="1" customWidth="1"/>
    <col min="753" max="753" width="9.1640625" bestFit="1" customWidth="1"/>
    <col min="754" max="755" width="11.6640625" bestFit="1" customWidth="1"/>
    <col min="756" max="756" width="12.6640625" bestFit="1" customWidth="1"/>
    <col min="757" max="757" width="6.83203125" bestFit="1" customWidth="1"/>
    <col min="758" max="758" width="9.1640625" bestFit="1" customWidth="1"/>
    <col min="759" max="759" width="11.6640625" bestFit="1" customWidth="1"/>
    <col min="760" max="760" width="15.1640625" bestFit="1" customWidth="1"/>
    <col min="761" max="762" width="11.6640625" bestFit="1" customWidth="1"/>
    <col min="763" max="763" width="14.1640625" bestFit="1" customWidth="1"/>
    <col min="764" max="764" width="11.5" bestFit="1" customWidth="1"/>
    <col min="765" max="765" width="6.83203125" bestFit="1" customWidth="1"/>
    <col min="766" max="766" width="4.33203125" bestFit="1" customWidth="1"/>
    <col min="767" max="767" width="6.83203125" bestFit="1" customWidth="1"/>
    <col min="768" max="768" width="14" bestFit="1" customWidth="1"/>
    <col min="769" max="769" width="9.1640625" bestFit="1" customWidth="1"/>
    <col min="770" max="770" width="11.6640625" bestFit="1" customWidth="1"/>
    <col min="771" max="771" width="9.83203125" bestFit="1" customWidth="1"/>
    <col min="772" max="773" width="9.1640625" bestFit="1" customWidth="1"/>
    <col min="774" max="775" width="11.6640625" bestFit="1" customWidth="1"/>
    <col min="776" max="776" width="10" bestFit="1" customWidth="1"/>
    <col min="777" max="777" width="10.6640625" bestFit="1" customWidth="1"/>
    <col min="778" max="778" width="11.6640625" bestFit="1" customWidth="1"/>
    <col min="779" max="779" width="9.6640625" bestFit="1" customWidth="1"/>
    <col min="780" max="780" width="13.1640625" bestFit="1" customWidth="1"/>
    <col min="781" max="781" width="9.1640625" bestFit="1" customWidth="1"/>
    <col min="782" max="782" width="11.6640625" bestFit="1" customWidth="1"/>
    <col min="783" max="783" width="9" bestFit="1" customWidth="1"/>
    <col min="784" max="784" width="10.33203125" bestFit="1" customWidth="1"/>
    <col min="785" max="785" width="9.1640625" bestFit="1" customWidth="1"/>
    <col min="786" max="786" width="6.83203125" bestFit="1" customWidth="1"/>
    <col min="787" max="787" width="11.6640625" bestFit="1" customWidth="1"/>
    <col min="788" max="788" width="10.1640625" bestFit="1" customWidth="1"/>
    <col min="789" max="789" width="7.5" bestFit="1" customWidth="1"/>
    <col min="790" max="790" width="6.83203125" bestFit="1" customWidth="1"/>
    <col min="791" max="791" width="9.6640625" bestFit="1" customWidth="1"/>
    <col min="792" max="792" width="9.1640625" bestFit="1" customWidth="1"/>
    <col min="793" max="793" width="2.1640625" bestFit="1" customWidth="1"/>
    <col min="794" max="795" width="11.6640625" bestFit="1" customWidth="1"/>
    <col min="796" max="796" width="9.1640625" bestFit="1" customWidth="1"/>
    <col min="797" max="798" width="11.6640625" bestFit="1" customWidth="1"/>
    <col min="799" max="799" width="9.1640625" bestFit="1" customWidth="1"/>
    <col min="800" max="801" width="11.6640625" bestFit="1" customWidth="1"/>
    <col min="802" max="802" width="9.1640625" bestFit="1" customWidth="1"/>
    <col min="803" max="804" width="11.6640625" bestFit="1" customWidth="1"/>
    <col min="805" max="805" width="9.1640625" bestFit="1" customWidth="1"/>
    <col min="806" max="807" width="11.6640625" bestFit="1" customWidth="1"/>
    <col min="808" max="808" width="9.1640625" bestFit="1" customWidth="1"/>
    <col min="809" max="810" width="11.6640625" bestFit="1" customWidth="1"/>
    <col min="811" max="811" width="9.1640625" bestFit="1" customWidth="1"/>
    <col min="812" max="812" width="2.1640625" bestFit="1" customWidth="1"/>
    <col min="813" max="814" width="11.6640625" bestFit="1" customWidth="1"/>
    <col min="815" max="815" width="9.1640625" bestFit="1" customWidth="1"/>
    <col min="816" max="817" width="11.6640625" bestFit="1" customWidth="1"/>
    <col min="818" max="818" width="9.1640625" bestFit="1" customWidth="1"/>
    <col min="819" max="819" width="2.1640625" bestFit="1" customWidth="1"/>
    <col min="820" max="820" width="11.6640625" bestFit="1" customWidth="1"/>
    <col min="821" max="821" width="9.83203125" bestFit="1" customWidth="1"/>
    <col min="822" max="822" width="10" bestFit="1" customWidth="1"/>
    <col min="823" max="823" width="9.1640625" bestFit="1" customWidth="1"/>
    <col min="824" max="825" width="11.6640625" bestFit="1" customWidth="1"/>
    <col min="826" max="826" width="10.5" bestFit="1" customWidth="1"/>
    <col min="827" max="827" width="9.1640625" bestFit="1" customWidth="1"/>
    <col min="828" max="829" width="2.1640625" bestFit="1" customWidth="1"/>
    <col min="830" max="830" width="11.6640625" bestFit="1" customWidth="1"/>
    <col min="831" max="831" width="9" bestFit="1" customWidth="1"/>
    <col min="832" max="832" width="9.1640625" bestFit="1" customWidth="1"/>
    <col min="833" max="833" width="2.1640625" bestFit="1" customWidth="1"/>
    <col min="834" max="834" width="11.6640625" bestFit="1" customWidth="1"/>
    <col min="835" max="835" width="9.6640625" bestFit="1" customWidth="1"/>
    <col min="836" max="836" width="9.1640625" bestFit="1" customWidth="1"/>
    <col min="837" max="837" width="6.83203125" bestFit="1" customWidth="1"/>
    <col min="838" max="838" width="11.6640625" bestFit="1" customWidth="1"/>
    <col min="839" max="839" width="9.1640625" bestFit="1" customWidth="1"/>
    <col min="840" max="840" width="6.83203125" bestFit="1" customWidth="1"/>
    <col min="841" max="841" width="11.6640625" bestFit="1" customWidth="1"/>
    <col min="842" max="842" width="9.1640625" bestFit="1" customWidth="1"/>
    <col min="843" max="844" width="11.6640625" bestFit="1" customWidth="1"/>
    <col min="845" max="845" width="9.1640625" bestFit="1" customWidth="1"/>
    <col min="846" max="847" width="2.1640625" bestFit="1" customWidth="1"/>
    <col min="848" max="849" width="11.6640625" bestFit="1" customWidth="1"/>
    <col min="850" max="850" width="9.1640625" bestFit="1" customWidth="1"/>
    <col min="851" max="852" width="11.6640625" bestFit="1" customWidth="1"/>
    <col min="853" max="853" width="9.1640625" bestFit="1" customWidth="1"/>
    <col min="854" max="855" width="11.6640625" bestFit="1" customWidth="1"/>
    <col min="856" max="856" width="9.1640625" bestFit="1" customWidth="1"/>
    <col min="857" max="858" width="2.1640625" bestFit="1" customWidth="1"/>
    <col min="859" max="860" width="11.6640625" bestFit="1" customWidth="1"/>
    <col min="861" max="861" width="9.1640625" bestFit="1" customWidth="1"/>
    <col min="862" max="862" width="2.1640625" bestFit="1" customWidth="1"/>
    <col min="863" max="864" width="11.6640625" bestFit="1" customWidth="1"/>
    <col min="865" max="865" width="9.1640625" bestFit="1" customWidth="1"/>
    <col min="866" max="867" width="11.6640625" bestFit="1" customWidth="1"/>
    <col min="868" max="868" width="9.1640625" bestFit="1" customWidth="1"/>
    <col min="869" max="870" width="11.6640625" bestFit="1" customWidth="1"/>
    <col min="871" max="871" width="10.1640625" bestFit="1" customWidth="1"/>
    <col min="872" max="872" width="11.6640625" bestFit="1" customWidth="1"/>
    <col min="873" max="873" width="12.6640625" bestFit="1" customWidth="1"/>
    <col min="874" max="874" width="9.1640625" bestFit="1" customWidth="1"/>
    <col min="875" max="877" width="11.6640625" bestFit="1" customWidth="1"/>
    <col min="878" max="878" width="6.83203125" bestFit="1" customWidth="1"/>
    <col min="879" max="879" width="14.1640625" bestFit="1" customWidth="1"/>
    <col min="880" max="880" width="11.5" bestFit="1" customWidth="1"/>
    <col min="881" max="881" width="11.6640625" bestFit="1" customWidth="1"/>
    <col min="882" max="882" width="14" bestFit="1" customWidth="1"/>
    <col min="883" max="883" width="9.1640625" bestFit="1" customWidth="1"/>
    <col min="884" max="884" width="2.1640625" bestFit="1" customWidth="1"/>
    <col min="885" max="885" width="11.6640625" bestFit="1" customWidth="1"/>
    <col min="886" max="886" width="9.83203125" bestFit="1" customWidth="1"/>
    <col min="887" max="887" width="10.6640625" bestFit="1" customWidth="1"/>
    <col min="888" max="888" width="9.1640625" bestFit="1" customWidth="1"/>
    <col min="889" max="890" width="11.6640625" bestFit="1" customWidth="1"/>
    <col min="891" max="891" width="10" bestFit="1" customWidth="1"/>
    <col min="892" max="892" width="9.1640625" bestFit="1" customWidth="1"/>
    <col min="893" max="894" width="11.6640625" bestFit="1" customWidth="1"/>
    <col min="895" max="895" width="10.33203125" bestFit="1" customWidth="1"/>
    <col min="896" max="896" width="9.1640625" bestFit="1" customWidth="1"/>
    <col min="897" max="897" width="2.1640625" bestFit="1" customWidth="1"/>
    <col min="898" max="898" width="3.1640625" bestFit="1" customWidth="1"/>
    <col min="899" max="899" width="11.6640625" bestFit="1" customWidth="1"/>
    <col min="900" max="900" width="9" bestFit="1" customWidth="1"/>
    <col min="901" max="901" width="9.1640625" bestFit="1" customWidth="1"/>
    <col min="902" max="902" width="2.1640625" bestFit="1" customWidth="1"/>
    <col min="903" max="903" width="11.6640625" bestFit="1" customWidth="1"/>
    <col min="904" max="904" width="9.6640625" bestFit="1" customWidth="1"/>
    <col min="905" max="905" width="9.1640625" bestFit="1" customWidth="1"/>
    <col min="906" max="906" width="6.83203125" bestFit="1" customWidth="1"/>
    <col min="907" max="907" width="11.6640625" bestFit="1" customWidth="1"/>
    <col min="908" max="908" width="9.1640625" bestFit="1" customWidth="1"/>
    <col min="909" max="911" width="2.1640625" bestFit="1" customWidth="1"/>
    <col min="912" max="913" width="11.6640625" bestFit="1" customWidth="1"/>
    <col min="914" max="914" width="9.1640625" bestFit="1" customWidth="1"/>
    <col min="915" max="915" width="2.1640625" bestFit="1" customWidth="1"/>
    <col min="916" max="917" width="11.6640625" bestFit="1" customWidth="1"/>
    <col min="918" max="918" width="9.1640625" bestFit="1" customWidth="1"/>
    <col min="919" max="921" width="2.1640625" bestFit="1" customWidth="1"/>
    <col min="922" max="923" width="11.6640625" bestFit="1" customWidth="1"/>
    <col min="924" max="924" width="9.1640625" bestFit="1" customWidth="1"/>
    <col min="925" max="925" width="2.1640625" bestFit="1" customWidth="1"/>
    <col min="926" max="927" width="11.6640625" bestFit="1" customWidth="1"/>
    <col min="928" max="928" width="9.1640625" bestFit="1" customWidth="1"/>
    <col min="929" max="930" width="2.1640625" bestFit="1" customWidth="1"/>
    <col min="931" max="932" width="11.6640625" bestFit="1" customWidth="1"/>
    <col min="933" max="933" width="9.1640625" bestFit="1" customWidth="1"/>
    <col min="934" max="935" width="2.1640625" bestFit="1" customWidth="1"/>
    <col min="936" max="937" width="11.6640625" bestFit="1" customWidth="1"/>
    <col min="938" max="938" width="9.1640625" bestFit="1" customWidth="1"/>
    <col min="939" max="940" width="2.1640625" bestFit="1" customWidth="1"/>
    <col min="941" max="941" width="3.1640625" bestFit="1" customWidth="1"/>
    <col min="942" max="943" width="11.6640625" bestFit="1" customWidth="1"/>
    <col min="944" max="944" width="9.1640625" bestFit="1" customWidth="1"/>
    <col min="945" max="946" width="11.6640625" bestFit="1" customWidth="1"/>
    <col min="947" max="947" width="9.1640625" bestFit="1" customWidth="1"/>
    <col min="948" max="949" width="11.6640625" bestFit="1" customWidth="1"/>
    <col min="950" max="950" width="9.1640625" bestFit="1" customWidth="1"/>
    <col min="951" max="952" width="11.6640625" bestFit="1" customWidth="1"/>
    <col min="953" max="953" width="9.1640625" bestFit="1" customWidth="1"/>
    <col min="954" max="955" width="11.6640625" bestFit="1" customWidth="1"/>
    <col min="956" max="956" width="9.1640625" bestFit="1" customWidth="1"/>
    <col min="957" max="957" width="6.83203125" bestFit="1" customWidth="1"/>
    <col min="958" max="958" width="11.6640625" bestFit="1" customWidth="1"/>
    <col min="959" max="959" width="9.1640625" bestFit="1" customWidth="1"/>
    <col min="960" max="960" width="2.1640625" bestFit="1" customWidth="1"/>
    <col min="961" max="962" width="11.6640625" bestFit="1" customWidth="1"/>
    <col min="963" max="963" width="9.1640625" bestFit="1" customWidth="1"/>
    <col min="964" max="965" width="11.6640625" bestFit="1" customWidth="1"/>
    <col min="966" max="966" width="9.1640625" bestFit="1" customWidth="1"/>
    <col min="967" max="968" width="11.6640625" bestFit="1" customWidth="1"/>
    <col min="969" max="969" width="9.1640625" bestFit="1" customWidth="1"/>
    <col min="970" max="972" width="2.1640625" bestFit="1" customWidth="1"/>
    <col min="973" max="973" width="11.6640625" bestFit="1" customWidth="1"/>
    <col min="974" max="974" width="9.83203125" bestFit="1" customWidth="1"/>
    <col min="975" max="975" width="9.6640625" bestFit="1" customWidth="1"/>
    <col min="976" max="976" width="9.1640625" bestFit="1" customWidth="1"/>
    <col min="977" max="977" width="11.6640625" bestFit="1" customWidth="1"/>
    <col min="978" max="978" width="9" bestFit="1" customWidth="1"/>
    <col min="979" max="979" width="9.1640625" bestFit="1" customWidth="1"/>
    <col min="980" max="981" width="11.6640625" bestFit="1" customWidth="1"/>
    <col min="982" max="982" width="9.1640625" bestFit="1" customWidth="1"/>
    <col min="983" max="984" width="11.6640625" bestFit="1" customWidth="1"/>
    <col min="985" max="985" width="9.1640625" bestFit="1" customWidth="1"/>
    <col min="986" max="987" width="11.6640625" bestFit="1" customWidth="1"/>
    <col min="988" max="988" width="9.1640625" bestFit="1" customWidth="1"/>
    <col min="989" max="989" width="2.1640625" bestFit="1" customWidth="1"/>
    <col min="990" max="991" width="11.6640625" bestFit="1" customWidth="1"/>
    <col min="992" max="992" width="9.1640625" bestFit="1" customWidth="1"/>
    <col min="993" max="993" width="6.83203125" bestFit="1" customWidth="1"/>
    <col min="994" max="994" width="9.1640625" bestFit="1" customWidth="1"/>
    <col min="995" max="995" width="2.1640625" bestFit="1" customWidth="1"/>
    <col min="996" max="996" width="3.1640625" bestFit="1" customWidth="1"/>
    <col min="997" max="998" width="11.6640625" bestFit="1" customWidth="1"/>
    <col min="999" max="999" width="9.1640625" bestFit="1" customWidth="1"/>
    <col min="1000" max="1001" width="2.1640625" bestFit="1" customWidth="1"/>
    <col min="1002" max="1003" width="11.6640625" bestFit="1" customWidth="1"/>
    <col min="1004" max="1004" width="9.1640625" bestFit="1" customWidth="1"/>
    <col min="1005" max="1005" width="2.1640625" bestFit="1" customWidth="1"/>
    <col min="1006" max="1007" width="11.6640625" bestFit="1" customWidth="1"/>
    <col min="1008" max="1008" width="12.6640625" bestFit="1" customWidth="1"/>
    <col min="1009" max="1009" width="11.6640625" bestFit="1" customWidth="1"/>
    <col min="1010" max="1010" width="15.1640625" bestFit="1" customWidth="1"/>
    <col min="1011" max="1011" width="11.6640625" bestFit="1" customWidth="1"/>
    <col min="1012" max="1012" width="2.1640625" bestFit="1" customWidth="1"/>
    <col min="1013" max="1013" width="3.1640625" bestFit="1" customWidth="1"/>
    <col min="1014" max="1014" width="11.6640625" bestFit="1" customWidth="1"/>
    <col min="1015" max="1015" width="14.1640625" bestFit="1" customWidth="1"/>
    <col min="1016" max="1016" width="11.5" bestFit="1" customWidth="1"/>
    <col min="1017" max="1017" width="2.1640625" bestFit="1" customWidth="1"/>
    <col min="1018" max="1018" width="11.6640625" bestFit="1" customWidth="1"/>
    <col min="1019" max="1019" width="14" bestFit="1" customWidth="1"/>
    <col min="1020" max="1020" width="9.1640625" bestFit="1" customWidth="1"/>
    <col min="1021" max="1021" width="11.6640625" bestFit="1" customWidth="1"/>
    <col min="1022" max="1022" width="9.83203125" bestFit="1" customWidth="1"/>
    <col min="1023" max="1023" width="10.5" bestFit="1" customWidth="1"/>
    <col min="1024" max="1024" width="9.1640625" bestFit="1" customWidth="1"/>
    <col min="1025" max="1025" width="2.1640625" bestFit="1" customWidth="1"/>
    <col min="1026" max="1026" width="3.1640625" bestFit="1" customWidth="1"/>
    <col min="1027" max="1027" width="11.6640625" bestFit="1" customWidth="1"/>
    <col min="1028" max="1028" width="9" bestFit="1" customWidth="1"/>
    <col min="1029" max="1029" width="7.1640625" bestFit="1" customWidth="1"/>
    <col min="1030" max="1030" width="6.83203125" bestFit="1" customWidth="1"/>
    <col min="1031" max="1031" width="9.1640625" bestFit="1" customWidth="1"/>
    <col min="1032" max="1032" width="2.1640625" bestFit="1" customWidth="1"/>
    <col min="1033" max="1033" width="11.6640625" bestFit="1" customWidth="1"/>
    <col min="1034" max="1034" width="9.6640625" bestFit="1" customWidth="1"/>
    <col min="1035" max="1035" width="9.1640625" bestFit="1" customWidth="1"/>
    <col min="1036" max="1037" width="2.1640625" bestFit="1" customWidth="1"/>
    <col min="1038" max="1039" width="11.6640625" bestFit="1" customWidth="1"/>
    <col min="1040" max="1040" width="9.1640625" bestFit="1" customWidth="1"/>
    <col min="1041" max="1042" width="11.6640625" bestFit="1" customWidth="1"/>
    <col min="1043" max="1043" width="9.1640625" bestFit="1" customWidth="1"/>
    <col min="1044" max="1044" width="6.83203125" bestFit="1" customWidth="1"/>
    <col min="1045" max="1045" width="9.1640625" bestFit="1" customWidth="1"/>
    <col min="1046" max="1047" width="11.6640625" bestFit="1" customWidth="1"/>
    <col min="1048" max="1048" width="9.1640625" bestFit="1" customWidth="1"/>
    <col min="1049" max="1051" width="2.1640625" bestFit="1" customWidth="1"/>
    <col min="1052" max="1053" width="11.6640625" bestFit="1" customWidth="1"/>
    <col min="1054" max="1054" width="9.1640625" bestFit="1" customWidth="1"/>
    <col min="1055" max="1055" width="2.1640625" bestFit="1" customWidth="1"/>
    <col min="1056" max="1057" width="11.6640625" bestFit="1" customWidth="1"/>
    <col min="1058" max="1058" width="9.1640625" bestFit="1" customWidth="1"/>
    <col min="1059" max="1060" width="2.1640625" bestFit="1" customWidth="1"/>
    <col min="1061" max="1062" width="11.6640625" bestFit="1" customWidth="1"/>
    <col min="1063" max="1063" width="9.1640625" bestFit="1" customWidth="1"/>
    <col min="1064" max="1065" width="2.1640625" bestFit="1" customWidth="1"/>
    <col min="1066" max="1067" width="11.6640625" bestFit="1" customWidth="1"/>
    <col min="1068" max="1068" width="9.1640625" bestFit="1" customWidth="1"/>
    <col min="1069" max="1070" width="11.6640625" bestFit="1" customWidth="1"/>
    <col min="1071" max="1071" width="9.1640625" bestFit="1" customWidth="1"/>
    <col min="1072" max="1073" width="11.6640625" bestFit="1" customWidth="1"/>
    <col min="1074" max="1074" width="9.1640625" bestFit="1" customWidth="1"/>
    <col min="1075" max="1076" width="11.6640625" bestFit="1" customWidth="1"/>
    <col min="1077" max="1077" width="9.1640625" bestFit="1" customWidth="1"/>
    <col min="1078" max="1078" width="6.83203125" bestFit="1" customWidth="1"/>
    <col min="1079" max="1079" width="9.1640625" bestFit="1" customWidth="1"/>
    <col min="1080" max="1081" width="11.6640625" bestFit="1" customWidth="1"/>
    <col min="1082" max="1082" width="9.1640625" bestFit="1" customWidth="1"/>
    <col min="1083" max="1084" width="11.6640625" bestFit="1" customWidth="1"/>
    <col min="1085" max="1085" width="9.1640625" bestFit="1" customWidth="1"/>
    <col min="1086" max="1087" width="11.6640625" bestFit="1" customWidth="1"/>
    <col min="1088" max="1088" width="9.1640625" bestFit="1" customWidth="1"/>
    <col min="1089" max="1089" width="2.1640625" bestFit="1" customWidth="1"/>
    <col min="1090" max="1091" width="11.6640625" bestFit="1" customWidth="1"/>
    <col min="1092" max="1092" width="10.1640625" bestFit="1" customWidth="1"/>
    <col min="1093" max="1093" width="11.6640625" bestFit="1" customWidth="1"/>
    <col min="1094" max="1094" width="12.6640625" bestFit="1" customWidth="1"/>
    <col min="1095" max="1095" width="9.1640625" bestFit="1" customWidth="1"/>
    <col min="1096" max="1097" width="11.6640625" bestFit="1" customWidth="1"/>
    <col min="1098" max="1098" width="9.1640625" bestFit="1" customWidth="1"/>
    <col min="1099" max="1099" width="6.83203125" bestFit="1" customWidth="1"/>
    <col min="1100" max="1100" width="11.6640625" bestFit="1" customWidth="1"/>
    <col min="1101" max="1101" width="9.1640625" bestFit="1" customWidth="1"/>
    <col min="1102" max="1105" width="11.6640625" bestFit="1" customWidth="1"/>
    <col min="1106" max="1106" width="14.1640625" bestFit="1" customWidth="1"/>
    <col min="1107" max="1107" width="11.5" bestFit="1" customWidth="1"/>
    <col min="1108" max="1108" width="11.6640625" bestFit="1" customWidth="1"/>
    <col min="1109" max="1109" width="14" bestFit="1" customWidth="1"/>
    <col min="1110" max="1110" width="11.5" bestFit="1" customWidth="1"/>
    <col min="1111" max="1111" width="11.6640625" bestFit="1" customWidth="1"/>
    <col min="1112" max="1112" width="14" bestFit="1" customWidth="1"/>
    <col min="1113" max="1113" width="9.1640625" bestFit="1" customWidth="1"/>
    <col min="1114" max="1114" width="2.1640625" bestFit="1" customWidth="1"/>
    <col min="1115" max="1116" width="3.1640625" bestFit="1" customWidth="1"/>
    <col min="1117" max="1117" width="11.6640625" bestFit="1" customWidth="1"/>
    <col min="1118" max="1118" width="9.83203125" bestFit="1" customWidth="1"/>
    <col min="1119" max="1119" width="9.6640625" bestFit="1" customWidth="1"/>
    <col min="1120" max="1120" width="9.1640625" bestFit="1" customWidth="1"/>
    <col min="1121" max="1122" width="11.6640625" bestFit="1" customWidth="1"/>
    <col min="1123" max="1123" width="9.1640625" bestFit="1" customWidth="1"/>
    <col min="1124" max="1125" width="11.6640625" bestFit="1" customWidth="1"/>
    <col min="1126" max="1126" width="9.1640625" bestFit="1" customWidth="1"/>
    <col min="1127" max="1128" width="11.6640625" bestFit="1" customWidth="1"/>
    <col min="1129" max="1129" width="9.1640625" bestFit="1" customWidth="1"/>
    <col min="1130" max="1131" width="11.6640625" bestFit="1" customWidth="1"/>
    <col min="1132" max="1132" width="9.1640625" bestFit="1" customWidth="1"/>
    <col min="1133" max="1134" width="11.6640625" bestFit="1" customWidth="1"/>
    <col min="1135" max="1135" width="9.1640625" bestFit="1" customWidth="1"/>
    <col min="1136" max="1137" width="11.6640625" bestFit="1" customWidth="1"/>
    <col min="1138" max="1138" width="9.1640625" bestFit="1" customWidth="1"/>
    <col min="1139" max="1140" width="11.6640625" bestFit="1" customWidth="1"/>
    <col min="1141" max="1141" width="9.1640625" bestFit="1" customWidth="1"/>
    <col min="1142" max="1143" width="11.6640625" bestFit="1" customWidth="1"/>
    <col min="1144" max="1145" width="10.83203125" bestFit="1" customWidth="1"/>
    <col min="1146" max="1146" width="6.83203125" bestFit="1" customWidth="1"/>
    <col min="1147" max="1148" width="9.1640625" bestFit="1" customWidth="1"/>
    <col min="1149" max="1149" width="11.6640625" bestFit="1" customWidth="1"/>
    <col min="1150" max="1150" width="9.5" bestFit="1" customWidth="1"/>
    <col min="1151" max="1151" width="6.6640625" bestFit="1" customWidth="1"/>
    <col min="1152" max="1152" width="6.83203125" bestFit="1" customWidth="1"/>
    <col min="1153" max="1155" width="9.1640625" bestFit="1" customWidth="1"/>
    <col min="1156" max="1156" width="11.6640625" bestFit="1" customWidth="1"/>
    <col min="1157" max="1157" width="9" bestFit="1" customWidth="1"/>
    <col min="1158" max="1158" width="9.83203125" bestFit="1" customWidth="1"/>
    <col min="1159" max="1159" width="10" bestFit="1" customWidth="1"/>
    <col min="1160" max="1160" width="9.1640625" bestFit="1" customWidth="1"/>
    <col min="1161" max="1161" width="6.83203125" bestFit="1" customWidth="1"/>
    <col min="1162" max="1162" width="9.1640625" bestFit="1" customWidth="1"/>
    <col min="1163" max="1163" width="11.6640625" bestFit="1" customWidth="1"/>
    <col min="1164" max="1164" width="9.1640625" bestFit="1" customWidth="1"/>
    <col min="1165" max="1165" width="6.83203125" bestFit="1" customWidth="1"/>
    <col min="1166" max="1166" width="9.1640625" bestFit="1" customWidth="1"/>
    <col min="1167" max="1167" width="11.6640625" bestFit="1" customWidth="1"/>
    <col min="1168" max="1168" width="9.1640625" bestFit="1" customWidth="1"/>
    <col min="1169" max="1169" width="6.83203125" bestFit="1" customWidth="1"/>
    <col min="1170" max="1170" width="9.1640625" bestFit="1" customWidth="1"/>
    <col min="1171" max="1171" width="11.6640625" bestFit="1" customWidth="1"/>
    <col min="1172" max="1172" width="9.1640625" bestFit="1" customWidth="1"/>
    <col min="1173" max="1173" width="11.6640625" bestFit="1" customWidth="1"/>
    <col min="1174" max="1174" width="8.83203125" bestFit="1" customWidth="1"/>
    <col min="1175" max="1175" width="11.6640625" bestFit="1" customWidth="1"/>
    <col min="1176" max="1176" width="9.1640625" bestFit="1" customWidth="1"/>
    <col min="1177" max="1177" width="11.6640625" bestFit="1" customWidth="1"/>
    <col min="1178" max="1178" width="9" bestFit="1" customWidth="1"/>
    <col min="1179" max="1179" width="11.6640625" bestFit="1" customWidth="1"/>
    <col min="1180" max="1180" width="9.1640625" bestFit="1" customWidth="1"/>
    <col min="1181" max="1181" width="11.6640625" bestFit="1" customWidth="1"/>
    <col min="1182" max="1182" width="8.83203125" bestFit="1" customWidth="1"/>
    <col min="1183" max="1183" width="6.5" bestFit="1" customWidth="1"/>
    <col min="1184" max="1184" width="6.83203125" bestFit="1" customWidth="1"/>
    <col min="1185" max="1185" width="9" bestFit="1" customWidth="1"/>
    <col min="1186" max="1186" width="11.6640625" bestFit="1" customWidth="1"/>
    <col min="1187" max="1187" width="9.1640625" bestFit="1" customWidth="1"/>
    <col min="1188" max="1188" width="11.6640625" bestFit="1" customWidth="1"/>
    <col min="1189" max="1189" width="8.83203125" bestFit="1" customWidth="1"/>
    <col min="1190" max="1190" width="11.6640625" bestFit="1" customWidth="1"/>
    <col min="1191" max="1191" width="9.1640625" bestFit="1" customWidth="1"/>
    <col min="1192" max="1192" width="11.6640625" bestFit="1" customWidth="1"/>
    <col min="1193" max="1193" width="8.5" bestFit="1" customWidth="1"/>
    <col min="1194" max="1194" width="11.6640625" bestFit="1" customWidth="1"/>
    <col min="1195" max="1195" width="9.1640625" bestFit="1" customWidth="1"/>
    <col min="1196" max="1196" width="11.6640625" bestFit="1" customWidth="1"/>
    <col min="1197" max="1197" width="8.5" bestFit="1" customWidth="1"/>
    <col min="1198" max="1198" width="11.6640625" bestFit="1" customWidth="1"/>
    <col min="1199" max="1199" width="9.1640625" bestFit="1" customWidth="1"/>
    <col min="1200" max="1200" width="11.6640625" bestFit="1" customWidth="1"/>
    <col min="1201" max="1201" width="8.5" bestFit="1" customWidth="1"/>
    <col min="1202" max="1202" width="11.6640625" bestFit="1" customWidth="1"/>
    <col min="1203" max="1203" width="9.1640625" bestFit="1" customWidth="1"/>
    <col min="1204" max="1204" width="11.6640625" bestFit="1" customWidth="1"/>
    <col min="1205" max="1205" width="8.5" bestFit="1" customWidth="1"/>
    <col min="1206" max="1206" width="11.6640625" bestFit="1" customWidth="1"/>
    <col min="1207" max="1207" width="12.6640625" bestFit="1" customWidth="1"/>
    <col min="1208" max="1208" width="11.6640625" bestFit="1" customWidth="1"/>
    <col min="1209" max="1209" width="9.1640625" bestFit="1" customWidth="1"/>
    <col min="1210" max="1210" width="6" bestFit="1" customWidth="1"/>
    <col min="1211" max="1211" width="6.83203125" bestFit="1" customWidth="1"/>
    <col min="1212" max="1212" width="8.5" bestFit="1" customWidth="1"/>
    <col min="1213" max="1213" width="15.1640625" bestFit="1" customWidth="1"/>
    <col min="1214" max="1215" width="11.6640625" bestFit="1" customWidth="1"/>
    <col min="1216" max="1216" width="8.5" bestFit="1" customWidth="1"/>
    <col min="1217" max="1217" width="14.1640625" bestFit="1" customWidth="1"/>
    <col min="1218" max="1218" width="11.5" bestFit="1" customWidth="1"/>
    <col min="1219" max="1219" width="6.83203125" bestFit="1" customWidth="1"/>
    <col min="1220" max="1220" width="8.6640625" bestFit="1" customWidth="1"/>
    <col min="1221" max="1221" width="6" bestFit="1" customWidth="1"/>
    <col min="1222" max="1222" width="6.83203125" bestFit="1" customWidth="1"/>
    <col min="1223" max="1223" width="8.5" bestFit="1" customWidth="1"/>
    <col min="1224" max="1224" width="14" bestFit="1" customWidth="1"/>
    <col min="1225" max="1225" width="9.1640625" bestFit="1" customWidth="1"/>
    <col min="1226" max="1226" width="11.6640625" bestFit="1" customWidth="1"/>
    <col min="1227" max="1227" width="9.5" bestFit="1" customWidth="1"/>
    <col min="1228" max="1228" width="9.1640625" bestFit="1" customWidth="1"/>
    <col min="1229" max="1229" width="11.6640625" bestFit="1" customWidth="1"/>
    <col min="1230" max="1230" width="9" bestFit="1" customWidth="1"/>
    <col min="1231" max="1231" width="9.83203125" bestFit="1" customWidth="1"/>
    <col min="1232" max="1233" width="9.1640625" bestFit="1" customWidth="1"/>
    <col min="1234" max="1234" width="11.6640625" bestFit="1" customWidth="1"/>
    <col min="1235" max="1235" width="8.5" bestFit="1" customWidth="1"/>
    <col min="1236" max="1236" width="11.6640625" bestFit="1" customWidth="1"/>
    <col min="1237" max="1237" width="10" bestFit="1" customWidth="1"/>
    <col min="1238" max="1238" width="10.6640625" bestFit="1" customWidth="1"/>
    <col min="1239" max="1239" width="11.6640625" bestFit="1" customWidth="1"/>
    <col min="1240" max="1240" width="9.5" bestFit="1" customWidth="1"/>
    <col min="1241" max="1241" width="9.6640625" bestFit="1" customWidth="1"/>
    <col min="1242" max="1242" width="13.1640625" bestFit="1" customWidth="1"/>
    <col min="1243" max="1243" width="9.1640625" bestFit="1" customWidth="1"/>
    <col min="1244" max="1244" width="11.6640625" bestFit="1" customWidth="1"/>
    <col min="1245" max="1246" width="9" bestFit="1" customWidth="1"/>
    <col min="1247" max="1247" width="10.33203125" bestFit="1" customWidth="1"/>
    <col min="1248" max="1248" width="9.1640625" bestFit="1" customWidth="1"/>
    <col min="1249" max="1249" width="6.83203125" bestFit="1" customWidth="1"/>
    <col min="1250" max="1250" width="9.1640625" bestFit="1" customWidth="1"/>
    <col min="1251" max="1251" width="11.6640625" bestFit="1" customWidth="1"/>
    <col min="1252" max="1252" width="10.1640625" bestFit="1" customWidth="1"/>
    <col min="1253" max="1253" width="7.5" bestFit="1" customWidth="1"/>
    <col min="1254" max="1254" width="6.83203125" bestFit="1" customWidth="1"/>
    <col min="1255" max="1255" width="9.1640625" bestFit="1" customWidth="1"/>
    <col min="1256" max="1256" width="9.6640625" bestFit="1" customWidth="1"/>
    <col min="1257" max="1257" width="9.1640625" bestFit="1" customWidth="1"/>
    <col min="1258" max="1258" width="11.6640625" bestFit="1" customWidth="1"/>
    <col min="1259" max="1260" width="9.1640625" bestFit="1" customWidth="1"/>
    <col min="1261" max="1261" width="11.6640625" bestFit="1" customWidth="1"/>
    <col min="1262" max="1262" width="9.5" bestFit="1" customWidth="1"/>
    <col min="1263" max="1263" width="11.6640625" bestFit="1" customWidth="1"/>
    <col min="1264" max="1264" width="9.1640625" bestFit="1" customWidth="1"/>
    <col min="1265" max="1265" width="11.6640625" bestFit="1" customWidth="1"/>
    <col min="1266" max="1267" width="9.1640625" bestFit="1" customWidth="1"/>
    <col min="1268" max="1268" width="11.6640625" bestFit="1" customWidth="1"/>
    <col min="1269" max="1269" width="9" bestFit="1" customWidth="1"/>
    <col min="1270" max="1270" width="11.6640625" bestFit="1" customWidth="1"/>
    <col min="1271" max="1271" width="9.1640625" bestFit="1" customWidth="1"/>
    <col min="1272" max="1272" width="11.6640625" bestFit="1" customWidth="1"/>
    <col min="1273" max="1273" width="8.83203125" bestFit="1" customWidth="1"/>
    <col min="1274" max="1274" width="11.6640625" bestFit="1" customWidth="1"/>
    <col min="1275" max="1275" width="9.1640625" bestFit="1" customWidth="1"/>
    <col min="1276" max="1276" width="11.6640625" bestFit="1" customWidth="1"/>
    <col min="1277" max="1277" width="9" bestFit="1" customWidth="1"/>
    <col min="1278" max="1278" width="11.6640625" bestFit="1" customWidth="1"/>
    <col min="1279" max="1279" width="9.1640625" bestFit="1" customWidth="1"/>
    <col min="1280" max="1280" width="11.6640625" bestFit="1" customWidth="1"/>
    <col min="1281" max="1281" width="8.6640625" bestFit="1" customWidth="1"/>
    <col min="1282" max="1282" width="9.1640625" bestFit="1" customWidth="1"/>
    <col min="1283" max="1283" width="11.6640625" bestFit="1" customWidth="1"/>
    <col min="1284" max="1284" width="9" bestFit="1" customWidth="1"/>
    <col min="1285" max="1285" width="11.6640625" bestFit="1" customWidth="1"/>
    <col min="1286" max="1286" width="9.1640625" bestFit="1" customWidth="1"/>
    <col min="1287" max="1287" width="11.6640625" bestFit="1" customWidth="1"/>
    <col min="1288" max="1288" width="9.1640625" bestFit="1" customWidth="1"/>
    <col min="1289" max="1289" width="11.6640625" bestFit="1" customWidth="1"/>
    <col min="1290" max="1291" width="9.1640625" bestFit="1" customWidth="1"/>
    <col min="1292" max="1292" width="11.6640625" bestFit="1" customWidth="1"/>
    <col min="1293" max="1293" width="8.83203125" bestFit="1" customWidth="1"/>
    <col min="1294" max="1294" width="9.1640625" bestFit="1" customWidth="1"/>
    <col min="1295" max="1295" width="11.6640625" bestFit="1" customWidth="1"/>
    <col min="1296" max="1297" width="9.1640625" bestFit="1" customWidth="1"/>
    <col min="1298" max="1298" width="11.6640625" bestFit="1" customWidth="1"/>
    <col min="1299" max="1299" width="9.5" bestFit="1" customWidth="1"/>
    <col min="1300" max="1300" width="11.6640625" bestFit="1" customWidth="1"/>
    <col min="1301" max="1301" width="9.1640625" bestFit="1" customWidth="1"/>
    <col min="1302" max="1302" width="11.6640625" bestFit="1" customWidth="1"/>
    <col min="1303" max="1303" width="9" bestFit="1" customWidth="1"/>
    <col min="1304" max="1304" width="11.6640625" bestFit="1" customWidth="1"/>
    <col min="1305" max="1305" width="9.1640625" bestFit="1" customWidth="1"/>
    <col min="1306" max="1306" width="11.6640625" bestFit="1" customWidth="1"/>
    <col min="1307" max="1308" width="9.1640625" bestFit="1" customWidth="1"/>
    <col min="1309" max="1309" width="11.6640625" bestFit="1" customWidth="1"/>
    <col min="1310" max="1310" width="9.5" bestFit="1" customWidth="1"/>
    <col min="1311" max="1311" width="9.1640625" bestFit="1" customWidth="1"/>
    <col min="1312" max="1312" width="11.6640625" bestFit="1" customWidth="1"/>
    <col min="1313" max="1314" width="9.1640625" bestFit="1" customWidth="1"/>
    <col min="1315" max="1315" width="11.6640625" bestFit="1" customWidth="1"/>
    <col min="1316" max="1316" width="9" bestFit="1" customWidth="1"/>
    <col min="1317" max="1317" width="9.83203125" bestFit="1" customWidth="1"/>
    <col min="1318" max="1318" width="10" bestFit="1" customWidth="1"/>
    <col min="1319" max="1319" width="9.1640625" bestFit="1" customWidth="1"/>
    <col min="1320" max="1320" width="11.6640625" bestFit="1" customWidth="1"/>
    <col min="1321" max="1321" width="9" bestFit="1" customWidth="1"/>
    <col min="1322" max="1322" width="11.6640625" bestFit="1" customWidth="1"/>
    <col min="1323" max="1323" width="10.5" bestFit="1" customWidth="1"/>
    <col min="1324" max="1324" width="9.1640625" bestFit="1" customWidth="1"/>
    <col min="1325" max="1325" width="11.6640625" bestFit="1" customWidth="1"/>
    <col min="1326" max="1327" width="9.1640625" bestFit="1" customWidth="1"/>
    <col min="1328" max="1328" width="11.6640625" bestFit="1" customWidth="1"/>
    <col min="1329" max="1330" width="9.1640625" bestFit="1" customWidth="1"/>
    <col min="1331" max="1331" width="11.6640625" bestFit="1" customWidth="1"/>
    <col min="1332" max="1333" width="9" bestFit="1" customWidth="1"/>
    <col min="1334" max="1334" width="9.1640625" bestFit="1" customWidth="1"/>
    <col min="1335" max="1335" width="11.6640625" bestFit="1" customWidth="1"/>
    <col min="1336" max="1337" width="9.1640625" bestFit="1" customWidth="1"/>
    <col min="1338" max="1338" width="11.6640625" bestFit="1" customWidth="1"/>
    <col min="1339" max="1339" width="9.5" bestFit="1" customWidth="1"/>
    <col min="1340" max="1340" width="9.1640625" bestFit="1" customWidth="1"/>
    <col min="1341" max="1341" width="11.6640625" bestFit="1" customWidth="1"/>
    <col min="1342" max="1342" width="9.1640625" bestFit="1" customWidth="1"/>
    <col min="1343" max="1343" width="9.6640625" bestFit="1" customWidth="1"/>
    <col min="1344" max="1344" width="9.1640625" bestFit="1" customWidth="1"/>
    <col min="1345" max="1345" width="6.83203125" bestFit="1" customWidth="1"/>
    <col min="1346" max="1346" width="9.1640625" bestFit="1" customWidth="1"/>
    <col min="1347" max="1347" width="11.6640625" bestFit="1" customWidth="1"/>
    <col min="1348" max="1348" width="9.1640625" bestFit="1" customWidth="1"/>
    <col min="1349" max="1349" width="6.83203125" bestFit="1" customWidth="1"/>
    <col min="1350" max="1350" width="9.1640625" bestFit="1" customWidth="1"/>
    <col min="1351" max="1351" width="11.6640625" bestFit="1" customWidth="1"/>
    <col min="1352" max="1352" width="9.1640625" bestFit="1" customWidth="1"/>
    <col min="1353" max="1353" width="11.6640625" bestFit="1" customWidth="1"/>
    <col min="1354" max="1354" width="9.5" bestFit="1" customWidth="1"/>
    <col min="1355" max="1355" width="11.6640625" bestFit="1" customWidth="1"/>
    <col min="1356" max="1356" width="9.1640625" bestFit="1" customWidth="1"/>
    <col min="1357" max="1357" width="11.6640625" bestFit="1" customWidth="1"/>
    <col min="1358" max="1359" width="9.1640625" bestFit="1" customWidth="1"/>
    <col min="1360" max="1360" width="11.6640625" bestFit="1" customWidth="1"/>
    <col min="1361" max="1361" width="9" bestFit="1" customWidth="1"/>
    <col min="1362" max="1363" width="9.1640625" bestFit="1" customWidth="1"/>
    <col min="1364" max="1364" width="11.6640625" bestFit="1" customWidth="1"/>
    <col min="1365" max="1365" width="9" bestFit="1" customWidth="1"/>
    <col min="1366" max="1366" width="11.6640625" bestFit="1" customWidth="1"/>
    <col min="1367" max="1367" width="9.1640625" bestFit="1" customWidth="1"/>
    <col min="1368" max="1368" width="11.6640625" bestFit="1" customWidth="1"/>
    <col min="1369" max="1369" width="9" bestFit="1" customWidth="1"/>
    <col min="1370" max="1370" width="11.6640625" bestFit="1" customWidth="1"/>
    <col min="1371" max="1371" width="9.1640625" bestFit="1" customWidth="1"/>
    <col min="1372" max="1372" width="11.6640625" bestFit="1" customWidth="1"/>
    <col min="1373" max="1373" width="9" bestFit="1" customWidth="1"/>
    <col min="1374" max="1374" width="11.6640625" bestFit="1" customWidth="1"/>
    <col min="1375" max="1376" width="9.1640625" bestFit="1" customWidth="1"/>
    <col min="1377" max="1377" width="11.6640625" bestFit="1" customWidth="1"/>
    <col min="1378" max="1378" width="8.83203125" bestFit="1" customWidth="1"/>
    <col min="1379" max="1379" width="9.1640625" bestFit="1" customWidth="1"/>
    <col min="1380" max="1380" width="11.6640625" bestFit="1" customWidth="1"/>
    <col min="1381" max="1381" width="8.6640625" bestFit="1" customWidth="1"/>
    <col min="1382" max="1382" width="9.1640625" bestFit="1" customWidth="1"/>
    <col min="1383" max="1383" width="11.6640625" bestFit="1" customWidth="1"/>
    <col min="1384" max="1384" width="9" bestFit="1" customWidth="1"/>
    <col min="1385" max="1385" width="11.6640625" bestFit="1" customWidth="1"/>
    <col min="1386" max="1386" width="9.1640625" bestFit="1" customWidth="1"/>
    <col min="1387" max="1387" width="11.6640625" bestFit="1" customWidth="1"/>
    <col min="1388" max="1389" width="9.1640625" bestFit="1" customWidth="1"/>
    <col min="1390" max="1390" width="11.6640625" bestFit="1" customWidth="1"/>
    <col min="1391" max="1391" width="9" bestFit="1" customWidth="1"/>
    <col min="1392" max="1392" width="11.6640625" bestFit="1" customWidth="1"/>
    <col min="1393" max="1393" width="9.1640625" bestFit="1" customWidth="1"/>
    <col min="1394" max="1394" width="11.6640625" bestFit="1" customWidth="1"/>
    <col min="1395" max="1395" width="9" bestFit="1" customWidth="1"/>
    <col min="1396" max="1396" width="11.6640625" bestFit="1" customWidth="1"/>
    <col min="1397" max="1397" width="9.1640625" bestFit="1" customWidth="1"/>
    <col min="1398" max="1398" width="11.6640625" bestFit="1" customWidth="1"/>
    <col min="1399" max="1399" width="8.5" bestFit="1" customWidth="1"/>
    <col min="1400" max="1400" width="11.6640625" bestFit="1" customWidth="1"/>
    <col min="1401" max="1401" width="10.1640625" bestFit="1" customWidth="1"/>
    <col min="1402" max="1402" width="11.6640625" bestFit="1" customWidth="1"/>
    <col min="1403" max="1403" width="9.5" bestFit="1" customWidth="1"/>
    <col min="1404" max="1404" width="12.6640625" bestFit="1" customWidth="1"/>
    <col min="1405" max="1405" width="9.1640625" bestFit="1" customWidth="1"/>
    <col min="1406" max="1406" width="11.6640625" bestFit="1" customWidth="1"/>
    <col min="1407" max="1407" width="8.5" bestFit="1" customWidth="1"/>
    <col min="1408" max="1409" width="11.6640625" bestFit="1" customWidth="1"/>
    <col min="1410" max="1410" width="6.83203125" bestFit="1" customWidth="1"/>
    <col min="1411" max="1411" width="8.6640625" bestFit="1" customWidth="1"/>
    <col min="1412" max="1412" width="14.1640625" bestFit="1" customWidth="1"/>
    <col min="1413" max="1413" width="11.5" bestFit="1" customWidth="1"/>
    <col min="1414" max="1414" width="11.6640625" bestFit="1" customWidth="1"/>
    <col min="1415" max="1416" width="9.1640625" bestFit="1" customWidth="1"/>
    <col min="1417" max="1417" width="11.6640625" bestFit="1" customWidth="1"/>
    <col min="1418" max="1418" width="8.6640625" bestFit="1" customWidth="1"/>
    <col min="1419" max="1419" width="9.1640625" bestFit="1" customWidth="1"/>
    <col min="1420" max="1420" width="11.6640625" bestFit="1" customWidth="1"/>
    <col min="1421" max="1421" width="8.5" bestFit="1" customWidth="1"/>
    <col min="1422" max="1422" width="14" bestFit="1" customWidth="1"/>
    <col min="1423" max="1423" width="9.1640625" bestFit="1" customWidth="1"/>
    <col min="1424" max="1424" width="11.6640625" bestFit="1" customWidth="1"/>
    <col min="1425" max="1425" width="9.5" bestFit="1" customWidth="1"/>
    <col min="1426" max="1426" width="9.1640625" bestFit="1" customWidth="1"/>
    <col min="1427" max="1427" width="11.6640625" bestFit="1" customWidth="1"/>
    <col min="1428" max="1428" width="9" bestFit="1" customWidth="1"/>
    <col min="1429" max="1429" width="9.83203125" bestFit="1" customWidth="1"/>
    <col min="1430" max="1430" width="10.6640625" bestFit="1" customWidth="1"/>
    <col min="1431" max="1431" width="9.1640625" bestFit="1" customWidth="1"/>
    <col min="1432" max="1432" width="11.6640625" bestFit="1" customWidth="1"/>
    <col min="1433" max="1433" width="9" bestFit="1" customWidth="1"/>
    <col min="1434" max="1434" width="11.6640625" bestFit="1" customWidth="1"/>
    <col min="1435" max="1435" width="10" bestFit="1" customWidth="1"/>
    <col min="1436" max="1436" width="9.1640625" bestFit="1" customWidth="1"/>
    <col min="1437" max="1437" width="11.6640625" bestFit="1" customWidth="1"/>
    <col min="1438" max="1438" width="9" bestFit="1" customWidth="1"/>
    <col min="1439" max="1439" width="11.6640625" bestFit="1" customWidth="1"/>
    <col min="1440" max="1440" width="10.33203125" bestFit="1" customWidth="1"/>
    <col min="1441" max="1441" width="9.1640625" bestFit="1" customWidth="1"/>
    <col min="1442" max="1442" width="11.6640625" bestFit="1" customWidth="1"/>
    <col min="1443" max="1444" width="9.1640625" bestFit="1" customWidth="1"/>
    <col min="1445" max="1445" width="11.6640625" bestFit="1" customWidth="1"/>
    <col min="1446" max="1447" width="9.1640625" bestFit="1" customWidth="1"/>
    <col min="1448" max="1448" width="11.6640625" bestFit="1" customWidth="1"/>
    <col min="1449" max="1450" width="9" bestFit="1" customWidth="1"/>
    <col min="1451" max="1451" width="9.1640625" bestFit="1" customWidth="1"/>
    <col min="1452" max="1452" width="11.6640625" bestFit="1" customWidth="1"/>
    <col min="1453" max="1454" width="9.1640625" bestFit="1" customWidth="1"/>
    <col min="1455" max="1455" width="11.6640625" bestFit="1" customWidth="1"/>
    <col min="1456" max="1456" width="9.5" bestFit="1" customWidth="1"/>
    <col min="1457" max="1457" width="9.1640625" bestFit="1" customWidth="1"/>
    <col min="1458" max="1458" width="11.6640625" bestFit="1" customWidth="1"/>
    <col min="1459" max="1459" width="9.1640625" bestFit="1" customWidth="1"/>
    <col min="1460" max="1460" width="9.6640625" bestFit="1" customWidth="1"/>
    <col min="1461" max="1461" width="9.1640625" bestFit="1" customWidth="1"/>
    <col min="1462" max="1462" width="6.83203125" bestFit="1" customWidth="1"/>
    <col min="1463" max="1463" width="9.1640625" bestFit="1" customWidth="1"/>
    <col min="1464" max="1464" width="11.6640625" bestFit="1" customWidth="1"/>
    <col min="1465" max="1465" width="9.1640625" bestFit="1" customWidth="1"/>
    <col min="1466" max="1466" width="11.6640625" bestFit="1" customWidth="1"/>
    <col min="1467" max="1468" width="9.1640625" bestFit="1" customWidth="1"/>
    <col min="1469" max="1469" width="11.6640625" bestFit="1" customWidth="1"/>
    <col min="1470" max="1470" width="9.5" bestFit="1" customWidth="1"/>
    <col min="1471" max="1472" width="9.1640625" bestFit="1" customWidth="1"/>
    <col min="1473" max="1473" width="11.6640625" bestFit="1" customWidth="1"/>
    <col min="1474" max="1474" width="9" bestFit="1" customWidth="1"/>
    <col min="1475" max="1475" width="11.6640625" bestFit="1" customWidth="1"/>
    <col min="1476" max="1476" width="9.1640625" bestFit="1" customWidth="1"/>
    <col min="1477" max="1477" width="11.6640625" bestFit="1" customWidth="1"/>
    <col min="1478" max="1479" width="9.1640625" bestFit="1" customWidth="1"/>
    <col min="1480" max="1480" width="11.6640625" bestFit="1" customWidth="1"/>
    <col min="1481" max="1481" width="9.5" bestFit="1" customWidth="1"/>
    <col min="1482" max="1482" width="9.1640625" bestFit="1" customWidth="1"/>
    <col min="1483" max="1483" width="11.6640625" bestFit="1" customWidth="1"/>
    <col min="1484" max="1484" width="8.5" bestFit="1" customWidth="1"/>
    <col min="1485" max="1485" width="9.1640625" bestFit="1" customWidth="1"/>
    <col min="1486" max="1486" width="11.6640625" bestFit="1" customWidth="1"/>
    <col min="1487" max="1487" width="9" bestFit="1" customWidth="1"/>
    <col min="1488" max="1488" width="11.6640625" bestFit="1" customWidth="1"/>
    <col min="1489" max="1489" width="9.1640625" bestFit="1" customWidth="1"/>
    <col min="1490" max="1490" width="11.6640625" bestFit="1" customWidth="1"/>
    <col min="1491" max="1492" width="9.1640625" bestFit="1" customWidth="1"/>
    <col min="1493" max="1493" width="11.6640625" bestFit="1" customWidth="1"/>
    <col min="1494" max="1494" width="9.5" bestFit="1" customWidth="1"/>
    <col min="1495" max="1495" width="9.1640625" bestFit="1" customWidth="1"/>
    <col min="1496" max="1496" width="11.6640625" bestFit="1" customWidth="1"/>
    <col min="1497" max="1497" width="8.5" bestFit="1" customWidth="1"/>
    <col min="1498" max="1498" width="9.1640625" bestFit="1" customWidth="1"/>
    <col min="1499" max="1499" width="11.6640625" bestFit="1" customWidth="1"/>
    <col min="1500" max="1500" width="9" bestFit="1" customWidth="1"/>
    <col min="1501" max="1502" width="9.1640625" bestFit="1" customWidth="1"/>
    <col min="1503" max="1503" width="11.6640625" bestFit="1" customWidth="1"/>
    <col min="1504" max="1504" width="9" bestFit="1" customWidth="1"/>
    <col min="1505" max="1505" width="11.6640625" bestFit="1" customWidth="1"/>
    <col min="1506" max="1506" width="9.1640625" bestFit="1" customWidth="1"/>
    <col min="1507" max="1507" width="11.6640625" bestFit="1" customWidth="1"/>
    <col min="1508" max="1508" width="8.83203125" bestFit="1" customWidth="1"/>
    <col min="1509" max="1509" width="9.1640625" bestFit="1" customWidth="1"/>
    <col min="1510" max="1510" width="11.6640625" bestFit="1" customWidth="1"/>
    <col min="1511" max="1511" width="8.6640625" bestFit="1" customWidth="1"/>
    <col min="1512" max="1512" width="9.1640625" bestFit="1" customWidth="1"/>
    <col min="1513" max="1513" width="11.6640625" bestFit="1" customWidth="1"/>
    <col min="1514" max="1514" width="9" bestFit="1" customWidth="1"/>
    <col min="1515" max="1515" width="11.6640625" bestFit="1" customWidth="1"/>
    <col min="1516" max="1517" width="9.1640625" bestFit="1" customWidth="1"/>
    <col min="1518" max="1518" width="11.6640625" bestFit="1" customWidth="1"/>
    <col min="1519" max="1519" width="8.83203125" bestFit="1" customWidth="1"/>
    <col min="1520" max="1520" width="9.1640625" bestFit="1" customWidth="1"/>
    <col min="1521" max="1521" width="11.6640625" bestFit="1" customWidth="1"/>
    <col min="1522" max="1522" width="8.6640625" bestFit="1" customWidth="1"/>
    <col min="1523" max="1523" width="9.1640625" bestFit="1" customWidth="1"/>
    <col min="1524" max="1524" width="11.6640625" bestFit="1" customWidth="1"/>
    <col min="1525" max="1525" width="9" bestFit="1" customWidth="1"/>
    <col min="1526" max="1526" width="11.6640625" bestFit="1" customWidth="1"/>
    <col min="1527" max="1527" width="9.1640625" bestFit="1" customWidth="1"/>
    <col min="1528" max="1528" width="11.6640625" bestFit="1" customWidth="1"/>
    <col min="1529" max="1529" width="8.83203125" bestFit="1" customWidth="1"/>
    <col min="1530" max="1530" width="9.1640625" bestFit="1" customWidth="1"/>
    <col min="1531" max="1531" width="11.6640625" bestFit="1" customWidth="1"/>
    <col min="1532" max="1533" width="9.1640625" bestFit="1" customWidth="1"/>
    <col min="1534" max="1534" width="11.6640625" bestFit="1" customWidth="1"/>
    <col min="1535" max="1535" width="9.5" bestFit="1" customWidth="1"/>
    <col min="1536" max="1536" width="9.1640625" bestFit="1" customWidth="1"/>
    <col min="1537" max="1537" width="11.6640625" bestFit="1" customWidth="1"/>
    <col min="1538" max="1538" width="9" bestFit="1" customWidth="1"/>
    <col min="1539" max="1539" width="11.6640625" bestFit="1" customWidth="1"/>
    <col min="1540" max="1541" width="9.1640625" bestFit="1" customWidth="1"/>
    <col min="1542" max="1542" width="11.6640625" bestFit="1" customWidth="1"/>
    <col min="1543" max="1543" width="8.83203125" bestFit="1" customWidth="1"/>
    <col min="1544" max="1544" width="9.1640625" bestFit="1" customWidth="1"/>
    <col min="1545" max="1545" width="11.6640625" bestFit="1" customWidth="1"/>
    <col min="1546" max="1547" width="9.1640625" bestFit="1" customWidth="1"/>
    <col min="1548" max="1548" width="11.6640625" bestFit="1" customWidth="1"/>
    <col min="1549" max="1549" width="9.5" bestFit="1" customWidth="1"/>
    <col min="1550" max="1550" width="9.1640625" bestFit="1" customWidth="1"/>
    <col min="1551" max="1551" width="11.6640625" bestFit="1" customWidth="1"/>
    <col min="1552" max="1552" width="8.5" bestFit="1" customWidth="1"/>
    <col min="1553" max="1553" width="11.6640625" bestFit="1" customWidth="1"/>
    <col min="1554" max="1554" width="9.1640625" bestFit="1" customWidth="1"/>
    <col min="1555" max="1555" width="11.6640625" bestFit="1" customWidth="1"/>
    <col min="1556" max="1556" width="9" bestFit="1" customWidth="1"/>
    <col min="1557" max="1557" width="11.6640625" bestFit="1" customWidth="1"/>
    <col min="1558" max="1558" width="9.1640625" bestFit="1" customWidth="1"/>
    <col min="1559" max="1559" width="11.6640625" bestFit="1" customWidth="1"/>
    <col min="1560" max="1560" width="9" bestFit="1" customWidth="1"/>
    <col min="1561" max="1561" width="11.6640625" bestFit="1" customWidth="1"/>
    <col min="1562" max="1562" width="9.1640625" bestFit="1" customWidth="1"/>
    <col min="1563" max="1563" width="11.6640625" bestFit="1" customWidth="1"/>
    <col min="1564" max="1564" width="9" bestFit="1" customWidth="1"/>
    <col min="1565" max="1565" width="11.6640625" bestFit="1" customWidth="1"/>
    <col min="1566" max="1566" width="9.1640625" bestFit="1" customWidth="1"/>
    <col min="1567" max="1567" width="11.6640625" bestFit="1" customWidth="1"/>
    <col min="1568" max="1568" width="9.5" bestFit="1" customWidth="1"/>
    <col min="1569" max="1569" width="11.6640625" bestFit="1" customWidth="1"/>
    <col min="1570" max="1570" width="9.1640625" bestFit="1" customWidth="1"/>
    <col min="1571" max="1571" width="6.83203125" bestFit="1" customWidth="1"/>
    <col min="1572" max="1572" width="9" bestFit="1" customWidth="1"/>
    <col min="1573" max="1573" width="11.6640625" bestFit="1" customWidth="1"/>
    <col min="1574" max="1574" width="9.1640625" bestFit="1" customWidth="1"/>
    <col min="1575" max="1575" width="11.6640625" bestFit="1" customWidth="1"/>
    <col min="1576" max="1576" width="8.5" bestFit="1" customWidth="1"/>
    <col min="1577" max="1577" width="9.1640625" bestFit="1" customWidth="1"/>
    <col min="1578" max="1578" width="11.6640625" bestFit="1" customWidth="1"/>
    <col min="1579" max="1579" width="9.5" bestFit="1" customWidth="1"/>
    <col min="1580" max="1580" width="11.6640625" bestFit="1" customWidth="1"/>
    <col min="1581" max="1581" width="9.1640625" bestFit="1" customWidth="1"/>
    <col min="1582" max="1582" width="11.6640625" bestFit="1" customWidth="1"/>
    <col min="1583" max="1583" width="8.5" bestFit="1" customWidth="1"/>
    <col min="1584" max="1584" width="11.6640625" bestFit="1" customWidth="1"/>
    <col min="1585" max="1585" width="9.1640625" bestFit="1" customWidth="1"/>
    <col min="1586" max="1586" width="11.6640625" bestFit="1" customWidth="1"/>
    <col min="1587" max="1587" width="8.5" bestFit="1" customWidth="1"/>
    <col min="1588" max="1588" width="11.6640625" bestFit="1" customWidth="1"/>
    <col min="1589" max="1589" width="9.1640625" bestFit="1" customWidth="1"/>
    <col min="1590" max="1590" width="11.6640625" bestFit="1" customWidth="1"/>
    <col min="1591" max="1592" width="9.1640625" bestFit="1" customWidth="1"/>
    <col min="1593" max="1593" width="11.6640625" bestFit="1" customWidth="1"/>
    <col min="1594" max="1594" width="9.5" bestFit="1" customWidth="1"/>
    <col min="1595" max="1595" width="9.1640625" bestFit="1" customWidth="1"/>
    <col min="1596" max="1596" width="11.6640625" bestFit="1" customWidth="1"/>
    <col min="1597" max="1599" width="9.1640625" bestFit="1" customWidth="1"/>
    <col min="1600" max="1600" width="11.6640625" bestFit="1" customWidth="1"/>
    <col min="1601" max="1601" width="9" bestFit="1" customWidth="1"/>
    <col min="1602" max="1602" width="9.83203125" bestFit="1" customWidth="1"/>
    <col min="1603" max="1603" width="9.6640625" bestFit="1" customWidth="1"/>
    <col min="1604" max="1604" width="9.1640625" bestFit="1" customWidth="1"/>
    <col min="1605" max="1605" width="11.6640625" bestFit="1" customWidth="1"/>
    <col min="1606" max="1606" width="9.1640625" bestFit="1" customWidth="1"/>
    <col min="1607" max="1607" width="9" bestFit="1" customWidth="1"/>
    <col min="1608" max="1608" width="9.1640625" bestFit="1" customWidth="1"/>
    <col min="1609" max="1609" width="11.6640625" bestFit="1" customWidth="1"/>
    <col min="1610" max="1610" width="9.5" bestFit="1" customWidth="1"/>
    <col min="1611" max="1611" width="9.1640625" bestFit="1" customWidth="1"/>
    <col min="1612" max="1612" width="11.6640625" bestFit="1" customWidth="1"/>
    <col min="1613" max="1613" width="9" bestFit="1" customWidth="1"/>
    <col min="1614" max="1614" width="11.6640625" bestFit="1" customWidth="1"/>
    <col min="1615" max="1615" width="9.1640625" bestFit="1" customWidth="1"/>
    <col min="1616" max="1616" width="11.6640625" bestFit="1" customWidth="1"/>
    <col min="1617" max="1617" width="9" bestFit="1" customWidth="1"/>
    <col min="1618" max="1618" width="11.6640625" bestFit="1" customWidth="1"/>
    <col min="1619" max="1619" width="9.1640625" bestFit="1" customWidth="1"/>
    <col min="1620" max="1620" width="11.6640625" bestFit="1" customWidth="1"/>
    <col min="1621" max="1621" width="9" bestFit="1" customWidth="1"/>
    <col min="1622" max="1622" width="11.6640625" bestFit="1" customWidth="1"/>
    <col min="1623" max="1623" width="9.1640625" bestFit="1" customWidth="1"/>
    <col min="1624" max="1624" width="11.6640625" bestFit="1" customWidth="1"/>
    <col min="1625" max="1625" width="8.83203125" bestFit="1" customWidth="1"/>
    <col min="1626" max="1626" width="9.1640625" bestFit="1" customWidth="1"/>
    <col min="1627" max="1627" width="11.6640625" bestFit="1" customWidth="1"/>
    <col min="1628" max="1628" width="8.6640625" bestFit="1" customWidth="1"/>
    <col min="1629" max="1629" width="9.1640625" bestFit="1" customWidth="1"/>
    <col min="1630" max="1630" width="11.6640625" bestFit="1" customWidth="1"/>
    <col min="1631" max="1631" width="8.5" bestFit="1" customWidth="1"/>
    <col min="1632" max="1632" width="11.6640625" bestFit="1" customWidth="1"/>
    <col min="1633" max="1634" width="9.1640625" bestFit="1" customWidth="1"/>
    <col min="1635" max="1635" width="11.6640625" bestFit="1" customWidth="1"/>
    <col min="1636" max="1636" width="8.83203125" bestFit="1" customWidth="1"/>
    <col min="1637" max="1637" width="9.1640625" bestFit="1" customWidth="1"/>
    <col min="1638" max="1638" width="11.6640625" bestFit="1" customWidth="1"/>
    <col min="1639" max="1639" width="8.6640625" bestFit="1" customWidth="1"/>
    <col min="1640" max="1640" width="6.5" bestFit="1" customWidth="1"/>
    <col min="1641" max="1641" width="6.83203125" bestFit="1" customWidth="1"/>
    <col min="1642" max="1642" width="9" bestFit="1" customWidth="1"/>
    <col min="1643" max="1643" width="11.6640625" bestFit="1" customWidth="1"/>
    <col min="1644" max="1644" width="9.1640625" bestFit="1" customWidth="1"/>
    <col min="1645" max="1645" width="11.6640625" bestFit="1" customWidth="1"/>
    <col min="1646" max="1647" width="9.1640625" bestFit="1" customWidth="1"/>
    <col min="1648" max="1648" width="11.6640625" bestFit="1" customWidth="1"/>
    <col min="1649" max="1649" width="8.5" bestFit="1" customWidth="1"/>
    <col min="1650" max="1650" width="9.1640625" bestFit="1" customWidth="1"/>
    <col min="1651" max="1651" width="11.6640625" bestFit="1" customWidth="1"/>
    <col min="1652" max="1652" width="9" bestFit="1" customWidth="1"/>
    <col min="1653" max="1653" width="9.1640625" bestFit="1" customWidth="1"/>
    <col min="1654" max="1654" width="11.6640625" bestFit="1" customWidth="1"/>
    <col min="1655" max="1655" width="9" bestFit="1" customWidth="1"/>
    <col min="1656" max="1656" width="11.6640625" bestFit="1" customWidth="1"/>
    <col min="1657" max="1657" width="9.1640625" bestFit="1" customWidth="1"/>
    <col min="1658" max="1658" width="11.6640625" bestFit="1" customWidth="1"/>
    <col min="1659" max="1660" width="9.1640625" bestFit="1" customWidth="1"/>
    <col min="1661" max="1661" width="11.6640625" bestFit="1" customWidth="1"/>
    <col min="1662" max="1662" width="8.5" bestFit="1" customWidth="1"/>
    <col min="1663" max="1663" width="11.6640625" bestFit="1" customWidth="1"/>
    <col min="1664" max="1664" width="12.6640625" bestFit="1" customWidth="1"/>
    <col min="1665" max="1665" width="11.6640625" bestFit="1" customWidth="1"/>
    <col min="1666" max="1666" width="9.1640625" bestFit="1" customWidth="1"/>
    <col min="1667" max="1667" width="15.1640625" bestFit="1" customWidth="1"/>
    <col min="1668" max="1669" width="11.6640625" bestFit="1" customWidth="1"/>
    <col min="1670" max="1671" width="9.1640625" bestFit="1" customWidth="1"/>
    <col min="1672" max="1672" width="11.6640625" bestFit="1" customWidth="1"/>
    <col min="1673" max="1673" width="8.6640625" bestFit="1" customWidth="1"/>
    <col min="1674" max="1674" width="9.1640625" bestFit="1" customWidth="1"/>
    <col min="1675" max="1675" width="11.6640625" bestFit="1" customWidth="1"/>
    <col min="1676" max="1676" width="8.5" bestFit="1" customWidth="1"/>
    <col min="1677" max="1677" width="14.1640625" bestFit="1" customWidth="1"/>
    <col min="1678" max="1678" width="11.5" bestFit="1" customWidth="1"/>
    <col min="1679" max="1679" width="11.6640625" bestFit="1" customWidth="1"/>
    <col min="1680" max="1681" width="9.1640625" bestFit="1" customWidth="1"/>
    <col min="1682" max="1682" width="11.6640625" bestFit="1" customWidth="1"/>
    <col min="1683" max="1683" width="8.6640625" bestFit="1" customWidth="1"/>
    <col min="1684" max="1684" width="14" bestFit="1" customWidth="1"/>
    <col min="1685" max="1685" width="9.1640625" bestFit="1" customWidth="1"/>
    <col min="1686" max="1686" width="11.6640625" bestFit="1" customWidth="1"/>
    <col min="1687" max="1687" width="9.1640625" bestFit="1" customWidth="1"/>
    <col min="1688" max="1688" width="9.83203125" bestFit="1" customWidth="1"/>
    <col min="1689" max="1689" width="10.5" bestFit="1" customWidth="1"/>
    <col min="1690" max="1690" width="9.1640625" bestFit="1" customWidth="1"/>
    <col min="1691" max="1691" width="11.6640625" bestFit="1" customWidth="1"/>
    <col min="1692" max="1693" width="9.1640625" bestFit="1" customWidth="1"/>
    <col min="1694" max="1694" width="11.6640625" bestFit="1" customWidth="1"/>
    <col min="1695" max="1696" width="9.1640625" bestFit="1" customWidth="1"/>
    <col min="1697" max="1697" width="11.6640625" bestFit="1" customWidth="1"/>
    <col min="1698" max="1699" width="9" bestFit="1" customWidth="1"/>
    <col min="1700" max="1700" width="9.1640625" bestFit="1" customWidth="1"/>
    <col min="1701" max="1701" width="11.6640625" bestFit="1" customWidth="1"/>
    <col min="1702" max="1702" width="9.1640625" bestFit="1" customWidth="1"/>
    <col min="1703" max="1703" width="7" bestFit="1" customWidth="1"/>
    <col min="1704" max="1704" width="6.83203125" bestFit="1" customWidth="1"/>
    <col min="1705" max="1705" width="9.5" bestFit="1" customWidth="1"/>
    <col min="1706" max="1706" width="9.1640625" bestFit="1" customWidth="1"/>
    <col min="1707" max="1707" width="11.6640625" bestFit="1" customWidth="1"/>
    <col min="1708" max="1708" width="9.1640625" bestFit="1" customWidth="1"/>
    <col min="1709" max="1709" width="9.6640625" bestFit="1" customWidth="1"/>
    <col min="1710" max="1710" width="9.1640625" bestFit="1" customWidth="1"/>
    <col min="1711" max="1711" width="11.6640625" bestFit="1" customWidth="1"/>
    <col min="1712" max="1714" width="9.1640625" bestFit="1" customWidth="1"/>
    <col min="1715" max="1715" width="11.6640625" bestFit="1" customWidth="1"/>
    <col min="1716" max="1716" width="9.5" bestFit="1" customWidth="1"/>
    <col min="1717" max="1717" width="9.1640625" bestFit="1" customWidth="1"/>
    <col min="1718" max="1718" width="11.6640625" bestFit="1" customWidth="1"/>
    <col min="1719" max="1719" width="9" bestFit="1" customWidth="1"/>
    <col min="1720" max="1721" width="9.1640625" bestFit="1" customWidth="1"/>
    <col min="1722" max="1722" width="11.6640625" bestFit="1" customWidth="1"/>
    <col min="1723" max="1723" width="9" bestFit="1" customWidth="1"/>
    <col min="1724" max="1724" width="11.6640625" bestFit="1" customWidth="1"/>
    <col min="1725" max="1725" width="9.1640625" bestFit="1" customWidth="1"/>
    <col min="1726" max="1726" width="11.6640625" bestFit="1" customWidth="1"/>
    <col min="1727" max="1727" width="8.5" bestFit="1" customWidth="1"/>
    <col min="1728" max="1728" width="11.6640625" bestFit="1" customWidth="1"/>
    <col min="1729" max="1729" width="9.1640625" bestFit="1" customWidth="1"/>
    <col min="1730" max="1730" width="6.83203125" bestFit="1" customWidth="1"/>
    <col min="1731" max="1731" width="9.5" bestFit="1" customWidth="1"/>
    <col min="1732" max="1732" width="9.1640625" bestFit="1" customWidth="1"/>
    <col min="1733" max="1733" width="11.6640625" bestFit="1" customWidth="1"/>
    <col min="1734" max="1734" width="8.5" bestFit="1" customWidth="1"/>
    <col min="1735" max="1735" width="9.1640625" bestFit="1" customWidth="1"/>
    <col min="1736" max="1736" width="11.6640625" bestFit="1" customWidth="1"/>
    <col min="1737" max="1737" width="9" bestFit="1" customWidth="1"/>
    <col min="1738" max="1738" width="11.6640625" bestFit="1" customWidth="1"/>
    <col min="1739" max="1740" width="9.1640625" bestFit="1" customWidth="1"/>
    <col min="1741" max="1741" width="11.6640625" bestFit="1" customWidth="1"/>
    <col min="1742" max="1742" width="8.83203125" bestFit="1" customWidth="1"/>
    <col min="1743" max="1744" width="9.1640625" bestFit="1" customWidth="1"/>
    <col min="1745" max="1745" width="11.6640625" bestFit="1" customWidth="1"/>
    <col min="1746" max="1746" width="8.6640625" bestFit="1" customWidth="1"/>
    <col min="1747" max="1747" width="9.1640625" bestFit="1" customWidth="1"/>
    <col min="1748" max="1748" width="11.6640625" bestFit="1" customWidth="1"/>
    <col min="1749" max="1749" width="9.5" bestFit="1" customWidth="1"/>
    <col min="1750" max="1750" width="9.1640625" bestFit="1" customWidth="1"/>
    <col min="1751" max="1751" width="11.6640625" bestFit="1" customWidth="1"/>
    <col min="1752" max="1752" width="9" bestFit="1" customWidth="1"/>
    <col min="1753" max="1753" width="9.1640625" bestFit="1" customWidth="1"/>
    <col min="1754" max="1754" width="11.6640625" bestFit="1" customWidth="1"/>
    <col min="1755" max="1755" width="9" bestFit="1" customWidth="1"/>
    <col min="1756" max="1756" width="11.6640625" bestFit="1" customWidth="1"/>
    <col min="1757" max="1757" width="9.1640625" bestFit="1" customWidth="1"/>
    <col min="1758" max="1758" width="11.6640625" bestFit="1" customWidth="1"/>
    <col min="1759" max="1759" width="8.83203125" bestFit="1" customWidth="1"/>
    <col min="1760" max="1760" width="9.1640625" bestFit="1" customWidth="1"/>
    <col min="1761" max="1761" width="11.6640625" bestFit="1" customWidth="1"/>
    <col min="1762" max="1762" width="8.6640625" bestFit="1" customWidth="1"/>
    <col min="1763" max="1763" width="11.6640625" bestFit="1" customWidth="1"/>
    <col min="1764" max="1765" width="9.1640625" bestFit="1" customWidth="1"/>
    <col min="1766" max="1766" width="11.6640625" bestFit="1" customWidth="1"/>
    <col min="1767" max="1767" width="8.83203125" bestFit="1" customWidth="1"/>
    <col min="1768" max="1768" width="9.1640625" bestFit="1" customWidth="1"/>
    <col min="1769" max="1769" width="11.6640625" bestFit="1" customWidth="1"/>
    <col min="1770" max="1770" width="9.5" bestFit="1" customWidth="1"/>
    <col min="1771" max="1771" width="9.1640625" bestFit="1" customWidth="1"/>
    <col min="1772" max="1772" width="11.6640625" bestFit="1" customWidth="1"/>
    <col min="1773" max="1773" width="9" bestFit="1" customWidth="1"/>
    <col min="1774" max="1774" width="9.1640625" bestFit="1" customWidth="1"/>
    <col min="1775" max="1775" width="11.6640625" bestFit="1" customWidth="1"/>
    <col min="1776" max="1776" width="9" bestFit="1" customWidth="1"/>
    <col min="1777" max="1777" width="11.6640625" bestFit="1" customWidth="1"/>
    <col min="1778" max="1779" width="9.1640625" bestFit="1" customWidth="1"/>
    <col min="1780" max="1780" width="11.6640625" bestFit="1" customWidth="1"/>
    <col min="1781" max="1781" width="8.83203125" bestFit="1" customWidth="1"/>
    <col min="1782" max="1782" width="9.1640625" bestFit="1" customWidth="1"/>
    <col min="1783" max="1783" width="11.6640625" bestFit="1" customWidth="1"/>
    <col min="1784" max="1784" width="9" bestFit="1" customWidth="1"/>
    <col min="1785" max="1785" width="11.6640625" bestFit="1" customWidth="1"/>
    <col min="1786" max="1786" width="9.1640625" bestFit="1" customWidth="1"/>
    <col min="1787" max="1787" width="11.6640625" bestFit="1" customWidth="1"/>
    <col min="1788" max="1788" width="9" bestFit="1" customWidth="1"/>
    <col min="1789" max="1789" width="11.6640625" bestFit="1" customWidth="1"/>
    <col min="1790" max="1790" width="9.1640625" bestFit="1" customWidth="1"/>
    <col min="1791" max="1791" width="11.6640625" bestFit="1" customWidth="1"/>
    <col min="1792" max="1792" width="9" bestFit="1" customWidth="1"/>
    <col min="1793" max="1793" width="11.6640625" bestFit="1" customWidth="1"/>
    <col min="1794" max="1794" width="9.1640625" bestFit="1" customWidth="1"/>
    <col min="1795" max="1795" width="11.6640625" bestFit="1" customWidth="1"/>
    <col min="1796" max="1796" width="9" bestFit="1" customWidth="1"/>
    <col min="1797" max="1797" width="11.6640625" bestFit="1" customWidth="1"/>
    <col min="1798" max="1798" width="9.1640625" bestFit="1" customWidth="1"/>
    <col min="1799" max="1799" width="6.83203125" bestFit="1" customWidth="1"/>
    <col min="1800" max="1800" width="8.5" bestFit="1" customWidth="1"/>
    <col min="1801" max="1801" width="9.1640625" bestFit="1" customWidth="1"/>
    <col min="1802" max="1802" width="11.6640625" bestFit="1" customWidth="1"/>
    <col min="1803" max="1803" width="9.5" bestFit="1" customWidth="1"/>
    <col min="1804" max="1804" width="11.6640625" bestFit="1" customWidth="1"/>
    <col min="1805" max="1805" width="9.1640625" bestFit="1" customWidth="1"/>
    <col min="1806" max="1806" width="11.6640625" bestFit="1" customWidth="1"/>
    <col min="1807" max="1807" width="9" bestFit="1" customWidth="1"/>
    <col min="1808" max="1808" width="11.6640625" bestFit="1" customWidth="1"/>
    <col min="1809" max="1809" width="9.1640625" bestFit="1" customWidth="1"/>
    <col min="1810" max="1810" width="11.6640625" bestFit="1" customWidth="1"/>
    <col min="1811" max="1811" width="8.5" bestFit="1" customWidth="1"/>
    <col min="1812" max="1812" width="11.6640625" bestFit="1" customWidth="1"/>
    <col min="1813" max="1813" width="9.1640625" bestFit="1" customWidth="1"/>
    <col min="1814" max="1814" width="11.6640625" bestFit="1" customWidth="1"/>
    <col min="1815" max="1815" width="8.5" bestFit="1" customWidth="1"/>
    <col min="1816" max="1816" width="9.1640625" bestFit="1" customWidth="1"/>
    <col min="1817" max="1817" width="11.6640625" bestFit="1" customWidth="1"/>
    <col min="1818" max="1818" width="9.5" bestFit="1" customWidth="1"/>
    <col min="1819" max="1819" width="11.6640625" bestFit="1" customWidth="1"/>
    <col min="1820" max="1820" width="10.1640625" bestFit="1" customWidth="1"/>
    <col min="1821" max="1821" width="11.6640625" bestFit="1" customWidth="1"/>
    <col min="1822" max="1822" width="9.5" bestFit="1" customWidth="1"/>
    <col min="1823" max="1823" width="12.6640625" bestFit="1" customWidth="1"/>
    <col min="1824" max="1824" width="9.1640625" bestFit="1" customWidth="1"/>
    <col min="1825" max="1825" width="11.6640625" bestFit="1" customWidth="1"/>
    <col min="1826" max="1826" width="8.5" bestFit="1" customWidth="1"/>
    <col min="1827" max="1827" width="11.6640625" bestFit="1" customWidth="1"/>
    <col min="1828" max="1828" width="9.1640625" bestFit="1" customWidth="1"/>
    <col min="1829" max="1829" width="6.83203125" bestFit="1" customWidth="1"/>
    <col min="1830" max="1830" width="8.5" bestFit="1" customWidth="1"/>
    <col min="1831" max="1831" width="11.6640625" bestFit="1" customWidth="1"/>
    <col min="1832" max="1832" width="9.1640625" bestFit="1" customWidth="1"/>
    <col min="1833" max="1833" width="11.6640625" bestFit="1" customWidth="1"/>
    <col min="1834" max="1834" width="8.5" bestFit="1" customWidth="1"/>
    <col min="1835" max="1837" width="11.6640625" bestFit="1" customWidth="1"/>
    <col min="1838" max="1838" width="9.1640625" bestFit="1" customWidth="1"/>
    <col min="1839" max="1839" width="14.1640625" bestFit="1" customWidth="1"/>
    <col min="1840" max="1840" width="11.5" bestFit="1" customWidth="1"/>
    <col min="1841" max="1841" width="11.6640625" bestFit="1" customWidth="1"/>
    <col min="1842" max="1842" width="8.5" bestFit="1" customWidth="1"/>
    <col min="1843" max="1843" width="14" bestFit="1" customWidth="1"/>
    <col min="1844" max="1844" width="11.5" bestFit="1" customWidth="1"/>
    <col min="1845" max="1845" width="11.6640625" bestFit="1" customWidth="1"/>
    <col min="1846" max="1846" width="8.5" bestFit="1" customWidth="1"/>
    <col min="1847" max="1847" width="14" bestFit="1" customWidth="1"/>
    <col min="1848" max="1848" width="9.1640625" bestFit="1" customWidth="1"/>
    <col min="1849" max="1849" width="11.6640625" bestFit="1" customWidth="1"/>
    <col min="1850" max="1850" width="9.5" bestFit="1" customWidth="1"/>
    <col min="1851" max="1851" width="9.1640625" bestFit="1" customWidth="1"/>
    <col min="1852" max="1852" width="11.6640625" bestFit="1" customWidth="1"/>
    <col min="1853" max="1855" width="9.1640625" bestFit="1" customWidth="1"/>
    <col min="1856" max="1856" width="11.6640625" bestFit="1" customWidth="1"/>
    <col min="1857" max="1857" width="9" bestFit="1" customWidth="1"/>
    <col min="1858" max="1858" width="9.83203125" bestFit="1" customWidth="1"/>
    <col min="1859" max="1859" width="9.6640625" bestFit="1" customWidth="1"/>
    <col min="1860" max="1860" width="9.1640625" bestFit="1" customWidth="1"/>
    <col min="1861" max="1861" width="11.6640625" bestFit="1" customWidth="1"/>
    <col min="1862" max="1862" width="9" bestFit="1" customWidth="1"/>
    <col min="1863" max="1863" width="11.6640625" bestFit="1" customWidth="1"/>
    <col min="1864" max="1864" width="9.1640625" bestFit="1" customWidth="1"/>
    <col min="1865" max="1865" width="11.6640625" bestFit="1" customWidth="1"/>
    <col min="1866" max="1866" width="9" bestFit="1" customWidth="1"/>
    <col min="1867" max="1867" width="11.6640625" bestFit="1" customWidth="1"/>
    <col min="1868" max="1868" width="9.1640625" bestFit="1" customWidth="1"/>
    <col min="1869" max="1869" width="11.6640625" bestFit="1" customWidth="1"/>
    <col min="1870" max="1870" width="9" bestFit="1" customWidth="1"/>
    <col min="1871" max="1871" width="11.6640625" bestFit="1" customWidth="1"/>
    <col min="1872" max="1872" width="9.1640625" bestFit="1" customWidth="1"/>
    <col min="1873" max="1873" width="11.6640625" bestFit="1" customWidth="1"/>
    <col min="1874" max="1874" width="9" bestFit="1" customWidth="1"/>
    <col min="1875" max="1875" width="11.6640625" bestFit="1" customWidth="1"/>
    <col min="1876" max="1876" width="9.1640625" bestFit="1" customWidth="1"/>
    <col min="1877" max="1877" width="11.6640625" bestFit="1" customWidth="1"/>
    <col min="1878" max="1878" width="8.5" bestFit="1" customWidth="1"/>
    <col min="1879" max="1879" width="11.6640625" bestFit="1" customWidth="1"/>
    <col min="1880" max="1880" width="9.1640625" bestFit="1" customWidth="1"/>
    <col min="1881" max="1881" width="11.6640625" bestFit="1" customWidth="1"/>
    <col min="1882" max="1882" width="8.5" bestFit="1" customWidth="1"/>
    <col min="1883" max="1883" width="11.6640625" bestFit="1" customWidth="1"/>
    <col min="1884" max="1884" width="9.1640625" bestFit="1" customWidth="1"/>
    <col min="1885" max="1885" width="11.6640625" bestFit="1" customWidth="1"/>
    <col min="1886" max="1886" width="8.5" bestFit="1" customWidth="1"/>
    <col min="1887" max="1887" width="11.6640625" bestFit="1" customWidth="1"/>
    <col min="1888" max="1888" width="9.1640625" bestFit="1" customWidth="1"/>
    <col min="1889" max="1889" width="11.6640625" bestFit="1" customWidth="1"/>
    <col min="1890" max="1890" width="8.5" bestFit="1" customWidth="1"/>
    <col min="1891" max="1891" width="11.6640625" bestFit="1" customWidth="1"/>
  </cols>
  <sheetData>
    <row r="1" spans="1:19" ht="85" x14ac:dyDescent="0.2">
      <c r="A1" s="13" t="s">
        <v>88</v>
      </c>
      <c r="B1" s="14" t="s">
        <v>102</v>
      </c>
      <c r="C1" s="18" t="s">
        <v>107</v>
      </c>
      <c r="D1" s="19" t="s">
        <v>113</v>
      </c>
      <c r="E1" s="20" t="s">
        <v>119</v>
      </c>
      <c r="F1" s="20" t="s">
        <v>120</v>
      </c>
    </row>
    <row r="2" spans="1:19" x14ac:dyDescent="0.2">
      <c r="A2" s="21">
        <v>43048</v>
      </c>
      <c r="B2" s="22" t="s">
        <v>123</v>
      </c>
      <c r="C2" s="18" t="s">
        <v>126</v>
      </c>
      <c r="D2" s="19">
        <v>2</v>
      </c>
      <c r="E2" s="26">
        <v>4</v>
      </c>
      <c r="F2" s="26">
        <v>2</v>
      </c>
    </row>
    <row r="3" spans="1:19" x14ac:dyDescent="0.2">
      <c r="A3" s="21">
        <v>43048</v>
      </c>
      <c r="B3" s="22" t="s">
        <v>123</v>
      </c>
      <c r="C3" s="18" t="s">
        <v>128</v>
      </c>
      <c r="D3" s="19">
        <v>9</v>
      </c>
      <c r="E3" s="26">
        <v>9</v>
      </c>
      <c r="F3" s="26">
        <v>5</v>
      </c>
    </row>
    <row r="4" spans="1:19" x14ac:dyDescent="0.2">
      <c r="A4" s="21">
        <v>43048</v>
      </c>
      <c r="B4" s="22" t="s">
        <v>123</v>
      </c>
      <c r="C4" s="18" t="s">
        <v>130</v>
      </c>
      <c r="D4" s="19"/>
      <c r="E4" s="26"/>
      <c r="F4" s="26">
        <v>1</v>
      </c>
      <c r="I4" s="3" t="s">
        <v>38</v>
      </c>
      <c r="J4" t="s">
        <v>251</v>
      </c>
      <c r="K4" t="s">
        <v>252</v>
      </c>
      <c r="L4" t="s">
        <v>253</v>
      </c>
      <c r="M4" t="s">
        <v>37</v>
      </c>
    </row>
    <row r="5" spans="1:19" x14ac:dyDescent="0.2">
      <c r="A5" s="21">
        <v>43048</v>
      </c>
      <c r="B5" s="22" t="s">
        <v>123</v>
      </c>
      <c r="C5" s="18" t="s">
        <v>131</v>
      </c>
      <c r="D5" s="19"/>
      <c r="E5" s="26">
        <v>14</v>
      </c>
      <c r="F5" s="26">
        <v>13</v>
      </c>
      <c r="I5" s="4" t="s">
        <v>218</v>
      </c>
      <c r="J5" s="5">
        <v>11</v>
      </c>
      <c r="K5" s="5">
        <v>97</v>
      </c>
      <c r="L5">
        <f>SUM(J5:K5)</f>
        <v>108</v>
      </c>
      <c r="M5">
        <f>GETPIVOTDATA("Sum of Total Tally of colonies &gt; 10cm with ""disease"" ",$I$4,"Species Code","AAGA")/L5</f>
        <v>0.10185185185185185</v>
      </c>
      <c r="O5" t="s">
        <v>218</v>
      </c>
      <c r="P5">
        <v>11</v>
      </c>
      <c r="Q5">
        <v>97</v>
      </c>
      <c r="R5">
        <f>SUM(P5:Q5)</f>
        <v>108</v>
      </c>
      <c r="S5">
        <f>P5/R5</f>
        <v>0.10185185185185185</v>
      </c>
    </row>
    <row r="6" spans="1:19" x14ac:dyDescent="0.2">
      <c r="A6" s="21">
        <v>43048</v>
      </c>
      <c r="B6" s="22" t="s">
        <v>132</v>
      </c>
      <c r="C6" s="18" t="s">
        <v>128</v>
      </c>
      <c r="D6" s="19">
        <v>2</v>
      </c>
      <c r="E6" s="26">
        <v>2</v>
      </c>
      <c r="F6" s="26">
        <v>4</v>
      </c>
      <c r="I6" s="4" t="s">
        <v>239</v>
      </c>
      <c r="J6" s="5"/>
      <c r="K6" s="5">
        <v>44</v>
      </c>
      <c r="L6">
        <f>SUM(J6:K6)</f>
        <v>44</v>
      </c>
      <c r="M6">
        <f>GETPIVOTDATA("Sum of Total Tally of colonies &gt; 10cm with ""disease"" ",$I$4,"Species Code","AAGA")/L6</f>
        <v>0.25</v>
      </c>
      <c r="O6" t="s">
        <v>239</v>
      </c>
      <c r="Q6">
        <v>44</v>
      </c>
      <c r="R6">
        <f t="shared" ref="R6:R46" si="0">SUM(P6:Q6)</f>
        <v>44</v>
      </c>
      <c r="S6">
        <f t="shared" ref="S6:S46" si="1">P6/R6</f>
        <v>0</v>
      </c>
    </row>
    <row r="7" spans="1:19" x14ac:dyDescent="0.2">
      <c r="A7" s="21">
        <v>43048</v>
      </c>
      <c r="B7" s="22" t="s">
        <v>132</v>
      </c>
      <c r="C7" s="18" t="s">
        <v>135</v>
      </c>
      <c r="D7" s="19"/>
      <c r="E7" s="26">
        <v>2</v>
      </c>
      <c r="F7" s="26"/>
      <c r="I7" s="4" t="s">
        <v>245</v>
      </c>
      <c r="J7" s="5"/>
      <c r="K7" s="5">
        <v>1</v>
      </c>
      <c r="L7">
        <f t="shared" ref="L7:L47" si="2">SUM(J7:K7)</f>
        <v>1</v>
      </c>
      <c r="M7">
        <f t="shared" ref="M7:M47" si="3">GETPIVOTDATA("Sum of Total Tally of colonies &gt; 10cm with ""disease"" ",$I$4,"Species Code","AAGA")/L7</f>
        <v>11</v>
      </c>
      <c r="O7" t="s">
        <v>245</v>
      </c>
      <c r="Q7">
        <v>1</v>
      </c>
      <c r="R7">
        <f t="shared" si="0"/>
        <v>1</v>
      </c>
      <c r="S7">
        <f t="shared" si="1"/>
        <v>0</v>
      </c>
    </row>
    <row r="8" spans="1:19" x14ac:dyDescent="0.2">
      <c r="A8" s="21">
        <v>43048</v>
      </c>
      <c r="B8" s="22" t="s">
        <v>132</v>
      </c>
      <c r="C8" s="18" t="s">
        <v>126</v>
      </c>
      <c r="D8" s="19">
        <v>1</v>
      </c>
      <c r="E8" s="26">
        <v>1</v>
      </c>
      <c r="F8" s="26">
        <v>1</v>
      </c>
      <c r="I8" s="4" t="s">
        <v>228</v>
      </c>
      <c r="J8" s="5"/>
      <c r="K8" s="5">
        <v>7</v>
      </c>
      <c r="L8">
        <f t="shared" si="2"/>
        <v>7</v>
      </c>
      <c r="M8">
        <f t="shared" si="3"/>
        <v>1.5714285714285714</v>
      </c>
      <c r="O8" t="s">
        <v>228</v>
      </c>
      <c r="Q8">
        <v>7</v>
      </c>
      <c r="R8">
        <f t="shared" si="0"/>
        <v>7</v>
      </c>
      <c r="S8">
        <f t="shared" si="1"/>
        <v>0</v>
      </c>
    </row>
    <row r="9" spans="1:19" x14ac:dyDescent="0.2">
      <c r="A9" s="21">
        <v>43048</v>
      </c>
      <c r="B9" s="22" t="s">
        <v>3</v>
      </c>
      <c r="C9" s="18" t="s">
        <v>140</v>
      </c>
      <c r="D9" s="19"/>
      <c r="E9" s="26">
        <v>1</v>
      </c>
      <c r="F9" s="26">
        <v>3</v>
      </c>
      <c r="I9" s="4" t="s">
        <v>150</v>
      </c>
      <c r="J9" s="5"/>
      <c r="K9" s="5">
        <v>2</v>
      </c>
      <c r="L9">
        <f t="shared" si="2"/>
        <v>2</v>
      </c>
      <c r="M9">
        <f t="shared" si="3"/>
        <v>5.5</v>
      </c>
      <c r="O9" t="s">
        <v>150</v>
      </c>
      <c r="Q9">
        <v>2</v>
      </c>
      <c r="R9">
        <f t="shared" si="0"/>
        <v>2</v>
      </c>
      <c r="S9">
        <f t="shared" si="1"/>
        <v>0</v>
      </c>
    </row>
    <row r="10" spans="1:19" x14ac:dyDescent="0.2">
      <c r="A10" s="21">
        <v>43048</v>
      </c>
      <c r="B10" s="22" t="s">
        <v>3</v>
      </c>
      <c r="C10" s="18" t="s">
        <v>128</v>
      </c>
      <c r="D10" s="19">
        <v>1</v>
      </c>
      <c r="E10" s="26">
        <v>4</v>
      </c>
      <c r="F10" s="26">
        <v>1</v>
      </c>
      <c r="I10" s="4" t="s">
        <v>148</v>
      </c>
      <c r="J10" s="5">
        <v>1</v>
      </c>
      <c r="K10" s="5">
        <v>8</v>
      </c>
      <c r="L10">
        <f t="shared" si="2"/>
        <v>9</v>
      </c>
      <c r="M10">
        <f t="shared" si="3"/>
        <v>1.2222222222222223</v>
      </c>
      <c r="O10" t="s">
        <v>148</v>
      </c>
      <c r="P10">
        <v>1</v>
      </c>
      <c r="Q10">
        <v>8</v>
      </c>
      <c r="R10">
        <f t="shared" si="0"/>
        <v>9</v>
      </c>
      <c r="S10">
        <f t="shared" si="1"/>
        <v>0.1111111111111111</v>
      </c>
    </row>
    <row r="11" spans="1:19" x14ac:dyDescent="0.2">
      <c r="A11" s="21">
        <v>43048</v>
      </c>
      <c r="B11" s="22" t="s">
        <v>3</v>
      </c>
      <c r="C11" s="18" t="s">
        <v>135</v>
      </c>
      <c r="D11" s="19"/>
      <c r="E11" s="26">
        <v>1</v>
      </c>
      <c r="F11" s="26"/>
      <c r="I11" s="4" t="s">
        <v>184</v>
      </c>
      <c r="J11" s="5"/>
      <c r="K11" s="5">
        <v>2</v>
      </c>
      <c r="L11">
        <f t="shared" si="2"/>
        <v>2</v>
      </c>
      <c r="M11">
        <f t="shared" si="3"/>
        <v>5.5</v>
      </c>
      <c r="O11" t="s">
        <v>184</v>
      </c>
      <c r="Q11">
        <v>2</v>
      </c>
      <c r="R11">
        <f t="shared" si="0"/>
        <v>2</v>
      </c>
      <c r="S11">
        <f t="shared" si="1"/>
        <v>0</v>
      </c>
    </row>
    <row r="12" spans="1:19" x14ac:dyDescent="0.2">
      <c r="A12" s="21">
        <v>43077</v>
      </c>
      <c r="B12" s="22" t="s">
        <v>12</v>
      </c>
      <c r="C12" s="18" t="s">
        <v>126</v>
      </c>
      <c r="D12" s="19"/>
      <c r="E12" s="26"/>
      <c r="F12" s="26">
        <v>20</v>
      </c>
      <c r="I12" s="4" t="s">
        <v>165</v>
      </c>
      <c r="J12" s="5">
        <v>2</v>
      </c>
      <c r="K12" s="5">
        <v>21</v>
      </c>
      <c r="L12">
        <f t="shared" si="2"/>
        <v>23</v>
      </c>
      <c r="M12">
        <f t="shared" si="3"/>
        <v>0.47826086956521741</v>
      </c>
      <c r="O12" t="s">
        <v>165</v>
      </c>
      <c r="P12">
        <v>2</v>
      </c>
      <c r="Q12">
        <v>21</v>
      </c>
      <c r="R12">
        <f t="shared" si="0"/>
        <v>23</v>
      </c>
      <c r="S12">
        <f t="shared" si="1"/>
        <v>8.6956521739130432E-2</v>
      </c>
    </row>
    <row r="13" spans="1:19" x14ac:dyDescent="0.2">
      <c r="A13" s="21">
        <v>43077</v>
      </c>
      <c r="B13" s="22" t="s">
        <v>12</v>
      </c>
      <c r="C13" s="18" t="s">
        <v>131</v>
      </c>
      <c r="D13" s="19"/>
      <c r="E13" s="26"/>
      <c r="F13" s="26">
        <v>11</v>
      </c>
      <c r="I13" s="4" t="s">
        <v>209</v>
      </c>
      <c r="J13" s="5"/>
      <c r="K13" s="5">
        <v>2</v>
      </c>
      <c r="L13">
        <f t="shared" si="2"/>
        <v>2</v>
      </c>
      <c r="M13">
        <f t="shared" si="3"/>
        <v>5.5</v>
      </c>
      <c r="O13" t="s">
        <v>209</v>
      </c>
      <c r="Q13">
        <v>2</v>
      </c>
      <c r="R13">
        <f t="shared" si="0"/>
        <v>2</v>
      </c>
      <c r="S13">
        <f t="shared" si="1"/>
        <v>0</v>
      </c>
    </row>
    <row r="14" spans="1:19" x14ac:dyDescent="0.2">
      <c r="A14" s="21">
        <v>43077</v>
      </c>
      <c r="B14" s="22" t="s">
        <v>12</v>
      </c>
      <c r="C14" s="18" t="s">
        <v>145</v>
      </c>
      <c r="D14" s="19"/>
      <c r="E14" s="26"/>
      <c r="F14" s="26">
        <v>8</v>
      </c>
      <c r="I14" s="4" t="s">
        <v>177</v>
      </c>
      <c r="J14" s="5"/>
      <c r="K14" s="5">
        <v>1</v>
      </c>
      <c r="L14">
        <f t="shared" si="2"/>
        <v>1</v>
      </c>
      <c r="M14">
        <f t="shared" si="3"/>
        <v>11</v>
      </c>
      <c r="O14" t="s">
        <v>177</v>
      </c>
      <c r="Q14">
        <v>1</v>
      </c>
      <c r="R14">
        <f t="shared" si="0"/>
        <v>1</v>
      </c>
      <c r="S14">
        <f t="shared" si="1"/>
        <v>0</v>
      </c>
    </row>
    <row r="15" spans="1:19" x14ac:dyDescent="0.2">
      <c r="A15" s="21">
        <v>43077</v>
      </c>
      <c r="B15" s="22" t="s">
        <v>12</v>
      </c>
      <c r="C15" s="18" t="s">
        <v>140</v>
      </c>
      <c r="D15" s="19"/>
      <c r="E15" s="26"/>
      <c r="F15" s="26">
        <v>1</v>
      </c>
      <c r="I15" s="4" t="s">
        <v>190</v>
      </c>
      <c r="J15" s="5"/>
      <c r="K15" s="5">
        <v>1</v>
      </c>
      <c r="L15">
        <f t="shared" si="2"/>
        <v>1</v>
      </c>
      <c r="M15">
        <f t="shared" si="3"/>
        <v>11</v>
      </c>
      <c r="O15" t="s">
        <v>190</v>
      </c>
      <c r="Q15">
        <v>1</v>
      </c>
      <c r="R15">
        <f t="shared" si="0"/>
        <v>1</v>
      </c>
      <c r="S15">
        <f t="shared" si="1"/>
        <v>0</v>
      </c>
    </row>
    <row r="16" spans="1:19" x14ac:dyDescent="0.2">
      <c r="A16" s="21">
        <v>43077</v>
      </c>
      <c r="B16" s="22" t="s">
        <v>12</v>
      </c>
      <c r="C16" s="18" t="s">
        <v>146</v>
      </c>
      <c r="D16" s="19"/>
      <c r="E16" s="26"/>
      <c r="F16" s="26">
        <v>1</v>
      </c>
      <c r="I16" s="4" t="s">
        <v>192</v>
      </c>
      <c r="J16" s="5"/>
      <c r="K16" s="5">
        <v>3</v>
      </c>
      <c r="L16">
        <f t="shared" si="2"/>
        <v>3</v>
      </c>
      <c r="M16">
        <f t="shared" si="3"/>
        <v>3.6666666666666665</v>
      </c>
      <c r="O16" t="s">
        <v>192</v>
      </c>
      <c r="Q16">
        <v>3</v>
      </c>
      <c r="R16">
        <f t="shared" si="0"/>
        <v>3</v>
      </c>
      <c r="S16">
        <f t="shared" si="1"/>
        <v>0</v>
      </c>
    </row>
    <row r="17" spans="1:19" x14ac:dyDescent="0.2">
      <c r="A17" s="21">
        <v>43077</v>
      </c>
      <c r="B17" s="22" t="s">
        <v>12</v>
      </c>
      <c r="C17" s="18" t="s">
        <v>147</v>
      </c>
      <c r="D17" s="19"/>
      <c r="E17" s="26"/>
      <c r="F17" s="26">
        <v>1</v>
      </c>
      <c r="I17" s="4" t="s">
        <v>130</v>
      </c>
      <c r="J17" s="5"/>
      <c r="K17" s="5">
        <v>2</v>
      </c>
      <c r="L17">
        <f t="shared" si="2"/>
        <v>2</v>
      </c>
      <c r="M17">
        <f t="shared" si="3"/>
        <v>5.5</v>
      </c>
      <c r="O17" t="s">
        <v>130</v>
      </c>
      <c r="Q17">
        <v>2</v>
      </c>
      <c r="R17">
        <f t="shared" si="0"/>
        <v>2</v>
      </c>
      <c r="S17">
        <f t="shared" si="1"/>
        <v>0</v>
      </c>
    </row>
    <row r="18" spans="1:19" x14ac:dyDescent="0.2">
      <c r="A18" s="21">
        <v>43077</v>
      </c>
      <c r="B18" s="22" t="s">
        <v>12</v>
      </c>
      <c r="C18" s="18" t="s">
        <v>148</v>
      </c>
      <c r="D18" s="19"/>
      <c r="E18" s="26"/>
      <c r="F18" s="26">
        <v>1</v>
      </c>
      <c r="I18" s="4" t="s">
        <v>205</v>
      </c>
      <c r="J18" s="5"/>
      <c r="K18" s="5">
        <v>2</v>
      </c>
      <c r="L18">
        <f t="shared" si="2"/>
        <v>2</v>
      </c>
      <c r="M18">
        <f t="shared" si="3"/>
        <v>5.5</v>
      </c>
      <c r="O18" t="s">
        <v>205</v>
      </c>
      <c r="Q18">
        <v>2</v>
      </c>
      <c r="R18">
        <f t="shared" si="0"/>
        <v>2</v>
      </c>
      <c r="S18">
        <f t="shared" si="1"/>
        <v>0</v>
      </c>
    </row>
    <row r="19" spans="1:19" x14ac:dyDescent="0.2">
      <c r="A19" s="21">
        <v>43077</v>
      </c>
      <c r="B19" s="22" t="s">
        <v>12</v>
      </c>
      <c r="C19" s="18" t="s">
        <v>149</v>
      </c>
      <c r="D19" s="19"/>
      <c r="E19" s="26"/>
      <c r="F19" s="26">
        <v>1</v>
      </c>
      <c r="I19" s="4" t="s">
        <v>208</v>
      </c>
      <c r="J19" s="5">
        <v>1</v>
      </c>
      <c r="K19" s="5">
        <v>3</v>
      </c>
      <c r="L19">
        <f t="shared" si="2"/>
        <v>4</v>
      </c>
      <c r="M19">
        <f t="shared" si="3"/>
        <v>2.75</v>
      </c>
      <c r="O19" t="s">
        <v>208</v>
      </c>
      <c r="P19">
        <v>1</v>
      </c>
      <c r="Q19">
        <v>3</v>
      </c>
      <c r="R19">
        <f t="shared" si="0"/>
        <v>4</v>
      </c>
      <c r="S19">
        <f t="shared" si="1"/>
        <v>0.25</v>
      </c>
    </row>
    <row r="20" spans="1:19" x14ac:dyDescent="0.2">
      <c r="A20" s="21">
        <v>43077</v>
      </c>
      <c r="B20" s="22" t="s">
        <v>12</v>
      </c>
      <c r="C20" s="18" t="s">
        <v>150</v>
      </c>
      <c r="D20" s="19"/>
      <c r="E20" s="26"/>
      <c r="F20" s="26">
        <v>1</v>
      </c>
      <c r="I20" s="4" t="s">
        <v>238</v>
      </c>
      <c r="J20" s="5"/>
      <c r="K20" s="5">
        <v>1</v>
      </c>
      <c r="L20">
        <f t="shared" si="2"/>
        <v>1</v>
      </c>
      <c r="M20">
        <f t="shared" si="3"/>
        <v>11</v>
      </c>
      <c r="O20" t="s">
        <v>238</v>
      </c>
      <c r="Q20">
        <v>1</v>
      </c>
      <c r="R20">
        <f t="shared" si="0"/>
        <v>1</v>
      </c>
      <c r="S20">
        <f t="shared" si="1"/>
        <v>0</v>
      </c>
    </row>
    <row r="21" spans="1:19" x14ac:dyDescent="0.2">
      <c r="A21" s="21">
        <v>43077</v>
      </c>
      <c r="B21" s="22" t="s">
        <v>12</v>
      </c>
      <c r="C21" s="18" t="s">
        <v>151</v>
      </c>
      <c r="D21" s="19"/>
      <c r="E21" s="26">
        <v>1</v>
      </c>
      <c r="F21" s="26">
        <v>1</v>
      </c>
      <c r="I21" s="4" t="s">
        <v>202</v>
      </c>
      <c r="J21" s="5"/>
      <c r="K21" s="5">
        <v>43</v>
      </c>
      <c r="L21">
        <f t="shared" si="2"/>
        <v>43</v>
      </c>
      <c r="M21">
        <f t="shared" si="3"/>
        <v>0.2558139534883721</v>
      </c>
      <c r="O21" t="s">
        <v>202</v>
      </c>
      <c r="Q21">
        <v>43</v>
      </c>
      <c r="R21">
        <f t="shared" si="0"/>
        <v>43</v>
      </c>
      <c r="S21">
        <f t="shared" si="1"/>
        <v>0</v>
      </c>
    </row>
    <row r="22" spans="1:19" x14ac:dyDescent="0.2">
      <c r="A22" s="21">
        <v>43077</v>
      </c>
      <c r="B22" s="22" t="s">
        <v>13</v>
      </c>
      <c r="C22" s="18" t="s">
        <v>126</v>
      </c>
      <c r="D22" s="19"/>
      <c r="E22" s="26"/>
      <c r="F22" s="26">
        <v>22</v>
      </c>
      <c r="I22" s="4" t="s">
        <v>126</v>
      </c>
      <c r="J22" s="5">
        <v>143</v>
      </c>
      <c r="K22" s="5">
        <v>2701</v>
      </c>
      <c r="L22">
        <f t="shared" si="2"/>
        <v>2844</v>
      </c>
      <c r="M22">
        <f t="shared" si="3"/>
        <v>3.867791842475387E-3</v>
      </c>
      <c r="O22" t="s">
        <v>126</v>
      </c>
      <c r="P22">
        <v>143</v>
      </c>
      <c r="Q22">
        <v>2701</v>
      </c>
      <c r="R22">
        <f t="shared" si="0"/>
        <v>2844</v>
      </c>
      <c r="S22">
        <f t="shared" si="1"/>
        <v>5.0281293952180027E-2</v>
      </c>
    </row>
    <row r="23" spans="1:19" x14ac:dyDescent="0.2">
      <c r="A23" s="21">
        <v>43077</v>
      </c>
      <c r="B23" s="22" t="s">
        <v>13</v>
      </c>
      <c r="C23" s="18" t="s">
        <v>145</v>
      </c>
      <c r="D23" s="19"/>
      <c r="E23" s="26"/>
      <c r="F23" s="26">
        <v>2</v>
      </c>
      <c r="I23" s="4" t="s">
        <v>146</v>
      </c>
      <c r="J23" s="5"/>
      <c r="K23" s="5">
        <v>88</v>
      </c>
      <c r="L23">
        <f t="shared" si="2"/>
        <v>88</v>
      </c>
      <c r="M23">
        <f t="shared" si="3"/>
        <v>0.125</v>
      </c>
      <c r="O23" t="s">
        <v>146</v>
      </c>
      <c r="Q23">
        <v>88</v>
      </c>
      <c r="R23">
        <f t="shared" si="0"/>
        <v>88</v>
      </c>
      <c r="S23">
        <f t="shared" si="1"/>
        <v>0</v>
      </c>
    </row>
    <row r="24" spans="1:19" x14ac:dyDescent="0.2">
      <c r="A24" s="21">
        <v>43077</v>
      </c>
      <c r="B24" s="22" t="s">
        <v>14</v>
      </c>
      <c r="C24" s="18" t="s">
        <v>126</v>
      </c>
      <c r="D24" s="19">
        <v>1</v>
      </c>
      <c r="E24" s="26">
        <v>1</v>
      </c>
      <c r="F24" s="26">
        <v>87</v>
      </c>
      <c r="I24" s="4" t="s">
        <v>185</v>
      </c>
      <c r="J24" s="5"/>
      <c r="K24" s="5">
        <v>1</v>
      </c>
      <c r="L24">
        <f t="shared" si="2"/>
        <v>1</v>
      </c>
      <c r="M24">
        <f t="shared" si="3"/>
        <v>11</v>
      </c>
      <c r="O24" t="s">
        <v>185</v>
      </c>
      <c r="Q24">
        <v>1</v>
      </c>
      <c r="R24">
        <f t="shared" si="0"/>
        <v>1</v>
      </c>
      <c r="S24">
        <f t="shared" si="1"/>
        <v>0</v>
      </c>
    </row>
    <row r="25" spans="1:19" x14ac:dyDescent="0.2">
      <c r="A25" s="21">
        <v>43077</v>
      </c>
      <c r="B25" s="22" t="s">
        <v>14</v>
      </c>
      <c r="C25" s="18" t="s">
        <v>135</v>
      </c>
      <c r="D25" s="19"/>
      <c r="E25" s="26"/>
      <c r="F25" s="26">
        <v>1</v>
      </c>
      <c r="I25" s="4" t="s">
        <v>176</v>
      </c>
      <c r="J25" s="5"/>
      <c r="K25" s="5">
        <v>2</v>
      </c>
      <c r="L25">
        <f t="shared" si="2"/>
        <v>2</v>
      </c>
      <c r="M25">
        <f t="shared" si="3"/>
        <v>5.5</v>
      </c>
      <c r="O25" t="s">
        <v>176</v>
      </c>
      <c r="Q25">
        <v>2</v>
      </c>
      <c r="R25">
        <f t="shared" si="0"/>
        <v>2</v>
      </c>
      <c r="S25">
        <f t="shared" si="1"/>
        <v>0</v>
      </c>
    </row>
    <row r="26" spans="1:19" x14ac:dyDescent="0.2">
      <c r="A26" s="21">
        <v>43077</v>
      </c>
      <c r="B26" s="22" t="s">
        <v>14</v>
      </c>
      <c r="C26" s="18" t="s">
        <v>131</v>
      </c>
      <c r="D26" s="19"/>
      <c r="E26" s="26"/>
      <c r="F26" s="26">
        <v>29</v>
      </c>
      <c r="I26" s="4" t="s">
        <v>162</v>
      </c>
      <c r="J26" s="5"/>
      <c r="K26" s="5">
        <v>1</v>
      </c>
      <c r="L26">
        <f t="shared" si="2"/>
        <v>1</v>
      </c>
      <c r="M26">
        <f t="shared" si="3"/>
        <v>11</v>
      </c>
      <c r="O26" t="s">
        <v>162</v>
      </c>
      <c r="Q26">
        <v>1</v>
      </c>
      <c r="R26">
        <f t="shared" si="0"/>
        <v>1</v>
      </c>
      <c r="S26">
        <f t="shared" si="1"/>
        <v>0</v>
      </c>
    </row>
    <row r="27" spans="1:19" x14ac:dyDescent="0.2">
      <c r="A27" s="21">
        <v>43077</v>
      </c>
      <c r="B27" s="22" t="s">
        <v>14</v>
      </c>
      <c r="C27" s="18" t="s">
        <v>146</v>
      </c>
      <c r="D27" s="19"/>
      <c r="E27" s="26"/>
      <c r="F27" s="26">
        <v>1</v>
      </c>
      <c r="I27" s="4" t="s">
        <v>183</v>
      </c>
      <c r="J27" s="5"/>
      <c r="K27" s="5">
        <v>30</v>
      </c>
      <c r="L27">
        <f t="shared" si="2"/>
        <v>30</v>
      </c>
      <c r="M27">
        <f t="shared" si="3"/>
        <v>0.36666666666666664</v>
      </c>
      <c r="O27" t="s">
        <v>183</v>
      </c>
      <c r="Q27">
        <v>30</v>
      </c>
      <c r="R27">
        <f t="shared" si="0"/>
        <v>30</v>
      </c>
      <c r="S27">
        <f t="shared" si="1"/>
        <v>0</v>
      </c>
    </row>
    <row r="28" spans="1:19" x14ac:dyDescent="0.2">
      <c r="A28" s="21">
        <v>43077</v>
      </c>
      <c r="B28" s="22" t="s">
        <v>14</v>
      </c>
      <c r="C28" s="18" t="s">
        <v>147</v>
      </c>
      <c r="D28" s="19"/>
      <c r="E28" s="26"/>
      <c r="F28" s="26">
        <v>1</v>
      </c>
      <c r="I28" s="4" t="s">
        <v>236</v>
      </c>
      <c r="J28" s="5"/>
      <c r="K28" s="5">
        <v>1</v>
      </c>
      <c r="L28">
        <f t="shared" si="2"/>
        <v>1</v>
      </c>
      <c r="M28">
        <f t="shared" si="3"/>
        <v>11</v>
      </c>
      <c r="O28" t="s">
        <v>236</v>
      </c>
      <c r="Q28">
        <v>1</v>
      </c>
      <c r="R28">
        <f t="shared" si="0"/>
        <v>1</v>
      </c>
      <c r="S28">
        <f t="shared" si="1"/>
        <v>0</v>
      </c>
    </row>
    <row r="29" spans="1:19" x14ac:dyDescent="0.2">
      <c r="A29" s="21">
        <v>43077</v>
      </c>
      <c r="B29" s="22" t="s">
        <v>14</v>
      </c>
      <c r="C29" s="18" t="s">
        <v>145</v>
      </c>
      <c r="D29" s="19"/>
      <c r="E29" s="26"/>
      <c r="F29" s="26">
        <v>9</v>
      </c>
      <c r="I29" s="4" t="s">
        <v>227</v>
      </c>
      <c r="J29" s="5">
        <v>4</v>
      </c>
      <c r="K29" s="5">
        <v>3</v>
      </c>
      <c r="L29">
        <f t="shared" si="2"/>
        <v>7</v>
      </c>
      <c r="M29">
        <f t="shared" si="3"/>
        <v>1.5714285714285714</v>
      </c>
      <c r="O29" t="s">
        <v>227</v>
      </c>
      <c r="P29">
        <v>4</v>
      </c>
      <c r="Q29">
        <v>3</v>
      </c>
      <c r="R29">
        <f t="shared" si="0"/>
        <v>7</v>
      </c>
      <c r="S29">
        <f t="shared" si="1"/>
        <v>0.5714285714285714</v>
      </c>
    </row>
    <row r="30" spans="1:19" x14ac:dyDescent="0.2">
      <c r="A30" s="21">
        <v>43077</v>
      </c>
      <c r="B30" s="22" t="s">
        <v>14</v>
      </c>
      <c r="C30" s="18" t="s">
        <v>159</v>
      </c>
      <c r="D30" s="19"/>
      <c r="E30" s="26"/>
      <c r="F30" s="26">
        <v>1</v>
      </c>
      <c r="I30" s="4" t="s">
        <v>230</v>
      </c>
      <c r="J30" s="5"/>
      <c r="K30" s="5">
        <v>2</v>
      </c>
      <c r="L30">
        <f t="shared" si="2"/>
        <v>2</v>
      </c>
      <c r="M30">
        <f t="shared" si="3"/>
        <v>5.5</v>
      </c>
      <c r="O30" t="s">
        <v>230</v>
      </c>
      <c r="Q30">
        <v>2</v>
      </c>
      <c r="R30">
        <f t="shared" si="0"/>
        <v>2</v>
      </c>
      <c r="S30">
        <f t="shared" si="1"/>
        <v>0</v>
      </c>
    </row>
    <row r="31" spans="1:19" x14ac:dyDescent="0.2">
      <c r="A31" s="21">
        <v>43076</v>
      </c>
      <c r="B31" s="28" t="s">
        <v>7</v>
      </c>
      <c r="C31" s="18" t="s">
        <v>126</v>
      </c>
      <c r="D31" s="28"/>
      <c r="E31" s="26"/>
      <c r="F31" s="26">
        <v>19</v>
      </c>
      <c r="I31" s="4" t="s">
        <v>151</v>
      </c>
      <c r="J31" s="5">
        <v>3</v>
      </c>
      <c r="K31" s="5">
        <v>39</v>
      </c>
      <c r="L31">
        <f t="shared" si="2"/>
        <v>42</v>
      </c>
      <c r="M31">
        <f t="shared" si="3"/>
        <v>0.26190476190476192</v>
      </c>
      <c r="O31" t="s">
        <v>151</v>
      </c>
      <c r="P31">
        <v>3</v>
      </c>
      <c r="Q31">
        <v>39</v>
      </c>
      <c r="R31">
        <f t="shared" si="0"/>
        <v>42</v>
      </c>
      <c r="S31">
        <f t="shared" si="1"/>
        <v>7.1428571428571425E-2</v>
      </c>
    </row>
    <row r="32" spans="1:19" x14ac:dyDescent="0.2">
      <c r="A32" s="21">
        <v>43076</v>
      </c>
      <c r="B32" s="28" t="s">
        <v>7</v>
      </c>
      <c r="C32" s="18" t="s">
        <v>146</v>
      </c>
      <c r="D32" s="28"/>
      <c r="E32" s="26"/>
      <c r="F32" s="26">
        <v>7</v>
      </c>
      <c r="I32" s="4" t="s">
        <v>243</v>
      </c>
      <c r="J32" s="5"/>
      <c r="K32" s="5">
        <v>5</v>
      </c>
      <c r="L32">
        <f t="shared" si="2"/>
        <v>5</v>
      </c>
      <c r="M32">
        <f t="shared" si="3"/>
        <v>2.2000000000000002</v>
      </c>
      <c r="O32" t="s">
        <v>243</v>
      </c>
      <c r="Q32">
        <v>5</v>
      </c>
      <c r="R32">
        <f t="shared" si="0"/>
        <v>5</v>
      </c>
      <c r="S32">
        <f t="shared" si="1"/>
        <v>0</v>
      </c>
    </row>
    <row r="33" spans="1:19" x14ac:dyDescent="0.2">
      <c r="A33" s="21">
        <v>43076</v>
      </c>
      <c r="B33" s="28" t="s">
        <v>7</v>
      </c>
      <c r="C33" s="18" t="s">
        <v>147</v>
      </c>
      <c r="D33" s="28"/>
      <c r="E33" s="26"/>
      <c r="F33" s="26">
        <v>4</v>
      </c>
      <c r="I33" s="4" t="s">
        <v>131</v>
      </c>
      <c r="J33" s="5">
        <v>22</v>
      </c>
      <c r="K33" s="5">
        <v>837</v>
      </c>
      <c r="L33">
        <f t="shared" si="2"/>
        <v>859</v>
      </c>
      <c r="M33">
        <f t="shared" si="3"/>
        <v>1.2805587892898719E-2</v>
      </c>
      <c r="O33" t="s">
        <v>131</v>
      </c>
      <c r="P33">
        <v>22</v>
      </c>
      <c r="Q33">
        <v>837</v>
      </c>
      <c r="R33">
        <f t="shared" si="0"/>
        <v>859</v>
      </c>
      <c r="S33">
        <f t="shared" si="1"/>
        <v>2.5611175785797437E-2</v>
      </c>
    </row>
    <row r="34" spans="1:19" x14ac:dyDescent="0.2">
      <c r="A34" s="21">
        <v>43076</v>
      </c>
      <c r="B34" s="28" t="s">
        <v>7</v>
      </c>
      <c r="C34" s="18" t="s">
        <v>131</v>
      </c>
      <c r="D34" s="28"/>
      <c r="E34" s="26"/>
      <c r="F34" s="26">
        <v>6</v>
      </c>
      <c r="I34" s="4" t="s">
        <v>128</v>
      </c>
      <c r="J34" s="5">
        <v>21</v>
      </c>
      <c r="K34" s="5">
        <v>30</v>
      </c>
      <c r="L34">
        <f t="shared" si="2"/>
        <v>51</v>
      </c>
      <c r="M34">
        <f t="shared" si="3"/>
        <v>0.21568627450980393</v>
      </c>
      <c r="O34" t="s">
        <v>128</v>
      </c>
      <c r="P34">
        <v>21</v>
      </c>
      <c r="Q34">
        <v>30</v>
      </c>
      <c r="R34">
        <f t="shared" si="0"/>
        <v>51</v>
      </c>
      <c r="S34">
        <f t="shared" si="1"/>
        <v>0.41176470588235292</v>
      </c>
    </row>
    <row r="35" spans="1:19" x14ac:dyDescent="0.2">
      <c r="A35" s="21">
        <v>43076</v>
      </c>
      <c r="B35" s="28" t="s">
        <v>7</v>
      </c>
      <c r="C35" s="18" t="s">
        <v>140</v>
      </c>
      <c r="D35" s="28"/>
      <c r="E35" s="26"/>
      <c r="F35" s="26">
        <v>1</v>
      </c>
      <c r="I35" s="4" t="s">
        <v>250</v>
      </c>
      <c r="J35" s="5"/>
      <c r="K35" s="5">
        <v>1</v>
      </c>
      <c r="L35">
        <f t="shared" si="2"/>
        <v>1</v>
      </c>
      <c r="M35">
        <f t="shared" si="3"/>
        <v>11</v>
      </c>
      <c r="O35" t="s">
        <v>250</v>
      </c>
      <c r="Q35">
        <v>1</v>
      </c>
      <c r="R35">
        <f t="shared" si="0"/>
        <v>1</v>
      </c>
      <c r="S35">
        <f t="shared" si="1"/>
        <v>0</v>
      </c>
    </row>
    <row r="36" spans="1:19" x14ac:dyDescent="0.2">
      <c r="A36" s="21">
        <v>43076</v>
      </c>
      <c r="B36" s="28" t="s">
        <v>7</v>
      </c>
      <c r="C36" s="18" t="s">
        <v>162</v>
      </c>
      <c r="D36" s="28"/>
      <c r="E36" s="26"/>
      <c r="F36" s="26">
        <v>1</v>
      </c>
      <c r="I36" s="4" t="s">
        <v>248</v>
      </c>
      <c r="J36" s="5"/>
      <c r="K36" s="5">
        <v>1</v>
      </c>
      <c r="L36">
        <f t="shared" si="2"/>
        <v>1</v>
      </c>
      <c r="M36">
        <f t="shared" si="3"/>
        <v>11</v>
      </c>
      <c r="O36" t="s">
        <v>248</v>
      </c>
      <c r="Q36">
        <v>1</v>
      </c>
      <c r="R36">
        <f t="shared" si="0"/>
        <v>1</v>
      </c>
      <c r="S36">
        <f t="shared" si="1"/>
        <v>0</v>
      </c>
    </row>
    <row r="37" spans="1:19" x14ac:dyDescent="0.2">
      <c r="A37" s="21">
        <v>43076</v>
      </c>
      <c r="B37" s="28" t="s">
        <v>10</v>
      </c>
      <c r="C37" s="18" t="s">
        <v>126</v>
      </c>
      <c r="D37" s="28">
        <v>1</v>
      </c>
      <c r="E37" s="26">
        <v>1</v>
      </c>
      <c r="F37" s="26">
        <v>34</v>
      </c>
      <c r="I37" s="4" t="s">
        <v>240</v>
      </c>
      <c r="J37" s="5"/>
      <c r="K37" s="5">
        <v>1</v>
      </c>
      <c r="L37">
        <f t="shared" si="2"/>
        <v>1</v>
      </c>
      <c r="M37">
        <f t="shared" si="3"/>
        <v>11</v>
      </c>
      <c r="O37" t="s">
        <v>240</v>
      </c>
      <c r="Q37">
        <v>1</v>
      </c>
      <c r="R37">
        <f t="shared" si="0"/>
        <v>1</v>
      </c>
      <c r="S37">
        <f t="shared" si="1"/>
        <v>0</v>
      </c>
    </row>
    <row r="38" spans="1:19" x14ac:dyDescent="0.2">
      <c r="A38" s="21">
        <v>43076</v>
      </c>
      <c r="B38" s="28" t="s">
        <v>10</v>
      </c>
      <c r="C38" s="18" t="s">
        <v>140</v>
      </c>
      <c r="D38" s="28"/>
      <c r="E38" s="26"/>
      <c r="F38" s="26">
        <v>1</v>
      </c>
      <c r="I38" s="4" t="s">
        <v>246</v>
      </c>
      <c r="J38" s="5">
        <v>1</v>
      </c>
      <c r="K38" s="5">
        <v>2</v>
      </c>
      <c r="L38">
        <f t="shared" si="2"/>
        <v>3</v>
      </c>
      <c r="M38">
        <f t="shared" si="3"/>
        <v>3.6666666666666665</v>
      </c>
      <c r="O38" t="s">
        <v>246</v>
      </c>
      <c r="P38">
        <v>1</v>
      </c>
      <c r="Q38">
        <v>2</v>
      </c>
      <c r="R38">
        <f t="shared" si="0"/>
        <v>3</v>
      </c>
      <c r="S38">
        <f t="shared" si="1"/>
        <v>0.33333333333333331</v>
      </c>
    </row>
    <row r="39" spans="1:19" x14ac:dyDescent="0.2">
      <c r="A39" s="21">
        <v>43076</v>
      </c>
      <c r="B39" s="28" t="s">
        <v>10</v>
      </c>
      <c r="C39" s="18" t="s">
        <v>169</v>
      </c>
      <c r="D39" s="28"/>
      <c r="E39" s="26"/>
      <c r="F39" s="26">
        <v>1</v>
      </c>
      <c r="I39" s="4" t="s">
        <v>159</v>
      </c>
      <c r="J39" s="5">
        <v>1</v>
      </c>
      <c r="K39" s="5">
        <v>27</v>
      </c>
      <c r="L39">
        <f t="shared" si="2"/>
        <v>28</v>
      </c>
      <c r="M39">
        <f t="shared" si="3"/>
        <v>0.39285714285714285</v>
      </c>
      <c r="O39" t="s">
        <v>159</v>
      </c>
      <c r="P39">
        <v>1</v>
      </c>
      <c r="Q39">
        <v>27</v>
      </c>
      <c r="R39">
        <f t="shared" si="0"/>
        <v>28</v>
      </c>
      <c r="S39">
        <f t="shared" si="1"/>
        <v>3.5714285714285712E-2</v>
      </c>
    </row>
    <row r="40" spans="1:19" x14ac:dyDescent="0.2">
      <c r="A40" s="21">
        <v>43076</v>
      </c>
      <c r="B40" s="28" t="s">
        <v>10</v>
      </c>
      <c r="C40" s="18" t="s">
        <v>147</v>
      </c>
      <c r="D40" s="28"/>
      <c r="E40" s="26"/>
      <c r="F40" s="26">
        <v>3</v>
      </c>
      <c r="I40" s="4" t="s">
        <v>149</v>
      </c>
      <c r="J40" s="5"/>
      <c r="K40" s="5">
        <v>1</v>
      </c>
      <c r="L40">
        <f t="shared" si="2"/>
        <v>1</v>
      </c>
      <c r="M40">
        <f t="shared" si="3"/>
        <v>11</v>
      </c>
      <c r="O40" t="s">
        <v>149</v>
      </c>
      <c r="Q40">
        <v>1</v>
      </c>
      <c r="R40">
        <f t="shared" si="0"/>
        <v>1</v>
      </c>
      <c r="S40">
        <f t="shared" si="1"/>
        <v>0</v>
      </c>
    </row>
    <row r="41" spans="1:19" x14ac:dyDescent="0.2">
      <c r="A41" s="21">
        <v>43076</v>
      </c>
      <c r="B41" s="28" t="s">
        <v>10</v>
      </c>
      <c r="C41" s="18" t="s">
        <v>146</v>
      </c>
      <c r="D41" s="28"/>
      <c r="E41" s="26"/>
      <c r="F41" s="26">
        <v>2</v>
      </c>
      <c r="I41" s="4" t="s">
        <v>135</v>
      </c>
      <c r="J41" s="5">
        <v>4</v>
      </c>
      <c r="K41" s="5">
        <v>44</v>
      </c>
      <c r="L41">
        <f t="shared" si="2"/>
        <v>48</v>
      </c>
      <c r="M41">
        <f t="shared" si="3"/>
        <v>0.22916666666666666</v>
      </c>
      <c r="O41" t="s">
        <v>135</v>
      </c>
      <c r="P41">
        <v>4</v>
      </c>
      <c r="Q41">
        <v>44</v>
      </c>
      <c r="R41">
        <f t="shared" si="0"/>
        <v>48</v>
      </c>
      <c r="S41">
        <f t="shared" si="1"/>
        <v>8.3333333333333329E-2</v>
      </c>
    </row>
    <row r="42" spans="1:19" x14ac:dyDescent="0.2">
      <c r="A42" s="21">
        <v>43076</v>
      </c>
      <c r="B42" s="28" t="s">
        <v>10</v>
      </c>
      <c r="C42" s="18" t="s">
        <v>176</v>
      </c>
      <c r="D42" s="28"/>
      <c r="E42" s="26"/>
      <c r="F42" s="26">
        <v>1</v>
      </c>
      <c r="I42" s="4" t="s">
        <v>234</v>
      </c>
      <c r="J42" s="5"/>
      <c r="K42" s="5">
        <v>1</v>
      </c>
      <c r="L42">
        <f t="shared" si="2"/>
        <v>1</v>
      </c>
      <c r="M42">
        <f t="shared" si="3"/>
        <v>11</v>
      </c>
      <c r="O42" t="s">
        <v>234</v>
      </c>
      <c r="Q42">
        <v>1</v>
      </c>
      <c r="R42">
        <f t="shared" si="0"/>
        <v>1</v>
      </c>
      <c r="S42">
        <f t="shared" si="1"/>
        <v>0</v>
      </c>
    </row>
    <row r="43" spans="1:19" x14ac:dyDescent="0.2">
      <c r="A43" s="21">
        <v>43076</v>
      </c>
      <c r="B43" s="28" t="s">
        <v>10</v>
      </c>
      <c r="C43" s="18" t="s">
        <v>177</v>
      </c>
      <c r="D43" s="28"/>
      <c r="E43" s="26"/>
      <c r="F43" s="26">
        <v>1</v>
      </c>
      <c r="I43" s="4" t="s">
        <v>140</v>
      </c>
      <c r="J43" s="5">
        <v>1</v>
      </c>
      <c r="K43" s="5">
        <v>114</v>
      </c>
      <c r="L43">
        <f t="shared" si="2"/>
        <v>115</v>
      </c>
      <c r="M43">
        <f t="shared" si="3"/>
        <v>9.5652173913043481E-2</v>
      </c>
      <c r="O43" t="s">
        <v>140</v>
      </c>
      <c r="P43">
        <v>1</v>
      </c>
      <c r="Q43">
        <v>114</v>
      </c>
      <c r="R43">
        <f t="shared" si="0"/>
        <v>115</v>
      </c>
      <c r="S43">
        <f t="shared" si="1"/>
        <v>8.6956521739130436E-3</v>
      </c>
    </row>
    <row r="44" spans="1:19" x14ac:dyDescent="0.2">
      <c r="A44" s="21">
        <v>43076</v>
      </c>
      <c r="B44" s="28" t="s">
        <v>11</v>
      </c>
      <c r="C44" s="18" t="s">
        <v>126</v>
      </c>
      <c r="D44" s="28"/>
      <c r="E44" s="26"/>
      <c r="F44" s="26">
        <v>15</v>
      </c>
      <c r="I44" s="4" t="s">
        <v>169</v>
      </c>
      <c r="J44" s="5"/>
      <c r="K44" s="5">
        <v>105</v>
      </c>
      <c r="L44">
        <f t="shared" si="2"/>
        <v>105</v>
      </c>
      <c r="M44">
        <f t="shared" si="3"/>
        <v>0.10476190476190476</v>
      </c>
      <c r="O44" t="s">
        <v>169</v>
      </c>
      <c r="Q44">
        <v>105</v>
      </c>
      <c r="R44">
        <f t="shared" si="0"/>
        <v>105</v>
      </c>
      <c r="S44">
        <f t="shared" si="1"/>
        <v>0</v>
      </c>
    </row>
    <row r="45" spans="1:19" x14ac:dyDescent="0.2">
      <c r="A45" s="21">
        <v>43076</v>
      </c>
      <c r="B45" s="28" t="s">
        <v>11</v>
      </c>
      <c r="C45" s="18" t="s">
        <v>146</v>
      </c>
      <c r="D45" s="28"/>
      <c r="E45" s="26"/>
      <c r="F45" s="26">
        <v>4</v>
      </c>
      <c r="I45" s="4" t="s">
        <v>147</v>
      </c>
      <c r="J45" s="5">
        <v>2</v>
      </c>
      <c r="K45" s="5">
        <v>171</v>
      </c>
      <c r="L45">
        <f t="shared" si="2"/>
        <v>173</v>
      </c>
      <c r="M45">
        <f t="shared" si="3"/>
        <v>6.358381502890173E-2</v>
      </c>
      <c r="O45" t="s">
        <v>147</v>
      </c>
      <c r="P45">
        <v>2</v>
      </c>
      <c r="Q45">
        <v>171</v>
      </c>
      <c r="R45">
        <f t="shared" si="0"/>
        <v>173</v>
      </c>
      <c r="S45">
        <f t="shared" si="1"/>
        <v>1.1560693641618497E-2</v>
      </c>
    </row>
    <row r="46" spans="1:19" x14ac:dyDescent="0.2">
      <c r="A46" s="21">
        <v>43076</v>
      </c>
      <c r="B46" s="28" t="s">
        <v>11</v>
      </c>
      <c r="C46" s="18" t="s">
        <v>131</v>
      </c>
      <c r="D46" s="28"/>
      <c r="E46" s="26"/>
      <c r="F46" s="26">
        <v>7</v>
      </c>
      <c r="I46" s="4" t="s">
        <v>145</v>
      </c>
      <c r="J46" s="5"/>
      <c r="K46" s="5">
        <v>19</v>
      </c>
      <c r="L46">
        <f t="shared" si="2"/>
        <v>19</v>
      </c>
      <c r="M46">
        <f t="shared" si="3"/>
        <v>0.57894736842105265</v>
      </c>
      <c r="O46" t="s">
        <v>145</v>
      </c>
      <c r="Q46">
        <v>19</v>
      </c>
      <c r="R46">
        <f t="shared" si="0"/>
        <v>19</v>
      </c>
      <c r="S46">
        <f t="shared" si="1"/>
        <v>0</v>
      </c>
    </row>
    <row r="47" spans="1:19" x14ac:dyDescent="0.2">
      <c r="A47" s="21">
        <v>43076</v>
      </c>
      <c r="B47" s="28" t="s">
        <v>11</v>
      </c>
      <c r="C47" s="18" t="s">
        <v>147</v>
      </c>
      <c r="D47" s="28"/>
      <c r="E47" s="26"/>
      <c r="F47" s="26">
        <v>2</v>
      </c>
      <c r="I47" s="4" t="s">
        <v>39</v>
      </c>
      <c r="J47" s="5">
        <v>217</v>
      </c>
      <c r="K47" s="5">
        <v>4467</v>
      </c>
      <c r="L47">
        <f t="shared" si="2"/>
        <v>4684</v>
      </c>
      <c r="M47">
        <f t="shared" si="3"/>
        <v>2.3484201537147735E-3</v>
      </c>
    </row>
    <row r="48" spans="1:19" x14ac:dyDescent="0.2">
      <c r="A48" s="21">
        <v>43076</v>
      </c>
      <c r="B48" s="28" t="s">
        <v>11</v>
      </c>
      <c r="C48" s="18" t="s">
        <v>165</v>
      </c>
      <c r="D48" s="28"/>
      <c r="E48" s="26"/>
      <c r="F48" s="26">
        <v>1</v>
      </c>
    </row>
    <row r="49" spans="1:6" x14ac:dyDescent="0.2">
      <c r="A49" s="21">
        <v>43076</v>
      </c>
      <c r="B49" s="28" t="s">
        <v>11</v>
      </c>
      <c r="C49" s="18" t="s">
        <v>135</v>
      </c>
      <c r="D49" s="28"/>
      <c r="E49" s="26"/>
      <c r="F49" s="26">
        <v>1</v>
      </c>
    </row>
    <row r="50" spans="1:6" x14ac:dyDescent="0.2">
      <c r="A50" s="31">
        <v>43209</v>
      </c>
      <c r="B50" s="18" t="s">
        <v>7</v>
      </c>
      <c r="C50" s="18" t="s">
        <v>126</v>
      </c>
      <c r="D50" s="18"/>
      <c r="E50" s="18"/>
      <c r="F50" s="26">
        <v>24</v>
      </c>
    </row>
    <row r="51" spans="1:6" x14ac:dyDescent="0.2">
      <c r="A51" s="31">
        <v>43209</v>
      </c>
      <c r="B51" s="18" t="s">
        <v>7</v>
      </c>
      <c r="C51" s="18" t="s">
        <v>146</v>
      </c>
      <c r="D51" s="18"/>
      <c r="E51" s="18"/>
      <c r="F51" s="26">
        <v>8</v>
      </c>
    </row>
    <row r="52" spans="1:6" x14ac:dyDescent="0.2">
      <c r="A52" s="31">
        <v>43209</v>
      </c>
      <c r="B52" s="18" t="s">
        <v>7</v>
      </c>
      <c r="C52" s="18" t="s">
        <v>147</v>
      </c>
      <c r="D52" s="18"/>
      <c r="E52" s="18"/>
      <c r="F52" s="26">
        <v>6</v>
      </c>
    </row>
    <row r="53" spans="1:6" x14ac:dyDescent="0.2">
      <c r="A53" s="31">
        <v>43209</v>
      </c>
      <c r="B53" s="18" t="s">
        <v>7</v>
      </c>
      <c r="C53" s="18" t="s">
        <v>218</v>
      </c>
      <c r="D53" s="18"/>
      <c r="E53" s="18"/>
      <c r="F53" s="26">
        <v>2</v>
      </c>
    </row>
    <row r="54" spans="1:6" x14ac:dyDescent="0.2">
      <c r="A54" s="31">
        <v>43209</v>
      </c>
      <c r="B54" s="18" t="s">
        <v>7</v>
      </c>
      <c r="C54" s="18" t="s">
        <v>131</v>
      </c>
      <c r="D54" s="18"/>
      <c r="E54" s="18"/>
      <c r="F54" s="26">
        <v>19</v>
      </c>
    </row>
    <row r="55" spans="1:6" x14ac:dyDescent="0.2">
      <c r="A55" s="31">
        <v>43209</v>
      </c>
      <c r="B55" s="18" t="s">
        <v>7</v>
      </c>
      <c r="C55" s="18" t="s">
        <v>131</v>
      </c>
      <c r="D55" s="18"/>
      <c r="E55" s="18"/>
      <c r="F55" s="26">
        <v>36</v>
      </c>
    </row>
    <row r="56" spans="1:6" x14ac:dyDescent="0.2">
      <c r="A56" s="31">
        <v>43209</v>
      </c>
      <c r="B56" s="18" t="s">
        <v>7</v>
      </c>
      <c r="C56" s="18" t="s">
        <v>147</v>
      </c>
      <c r="D56" s="18"/>
      <c r="E56" s="18"/>
      <c r="F56" s="26">
        <v>2</v>
      </c>
    </row>
    <row r="57" spans="1:6" x14ac:dyDescent="0.2">
      <c r="A57" s="31">
        <v>43209</v>
      </c>
      <c r="B57" s="18" t="s">
        <v>7</v>
      </c>
      <c r="C57" s="18" t="s">
        <v>183</v>
      </c>
      <c r="D57" s="18"/>
      <c r="E57" s="18"/>
      <c r="F57" s="26">
        <v>2</v>
      </c>
    </row>
    <row r="58" spans="1:6" x14ac:dyDescent="0.2">
      <c r="A58" s="31">
        <v>43209</v>
      </c>
      <c r="B58" s="18" t="s">
        <v>7</v>
      </c>
      <c r="C58" s="18" t="s">
        <v>126</v>
      </c>
      <c r="D58" s="18"/>
      <c r="E58" s="18"/>
      <c r="F58" s="26">
        <v>19</v>
      </c>
    </row>
    <row r="59" spans="1:6" x14ac:dyDescent="0.2">
      <c r="A59" s="31">
        <v>43209</v>
      </c>
      <c r="B59" s="18" t="s">
        <v>7</v>
      </c>
      <c r="C59" s="18" t="s">
        <v>140</v>
      </c>
      <c r="D59" s="18"/>
      <c r="E59" s="18"/>
      <c r="F59" s="26">
        <v>2</v>
      </c>
    </row>
    <row r="60" spans="1:6" x14ac:dyDescent="0.2">
      <c r="A60" s="31">
        <v>43209</v>
      </c>
      <c r="B60" s="18" t="s">
        <v>7</v>
      </c>
      <c r="C60" s="18" t="s">
        <v>169</v>
      </c>
      <c r="D60" s="18"/>
      <c r="E60" s="18"/>
      <c r="F60" s="26">
        <v>3</v>
      </c>
    </row>
    <row r="61" spans="1:6" x14ac:dyDescent="0.2">
      <c r="A61" s="31">
        <v>43209</v>
      </c>
      <c r="B61" s="18" t="s">
        <v>7</v>
      </c>
      <c r="C61" s="18" t="s">
        <v>146</v>
      </c>
      <c r="D61" s="18"/>
      <c r="E61" s="18"/>
      <c r="F61" s="26">
        <v>4</v>
      </c>
    </row>
    <row r="62" spans="1:6" x14ac:dyDescent="0.2">
      <c r="A62" s="31">
        <v>43209</v>
      </c>
      <c r="B62" s="18" t="s">
        <v>7</v>
      </c>
      <c r="C62" s="18" t="s">
        <v>218</v>
      </c>
      <c r="D62" s="18"/>
      <c r="E62" s="18"/>
      <c r="F62" s="26">
        <v>2</v>
      </c>
    </row>
    <row r="63" spans="1:6" x14ac:dyDescent="0.2">
      <c r="A63" s="31">
        <v>43250</v>
      </c>
      <c r="B63" s="18" t="s">
        <v>12</v>
      </c>
      <c r="C63" s="18" t="s">
        <v>126</v>
      </c>
      <c r="D63" s="18"/>
      <c r="E63" s="18"/>
      <c r="F63" s="26">
        <v>9</v>
      </c>
    </row>
    <row r="64" spans="1:6" x14ac:dyDescent="0.2">
      <c r="A64" s="31">
        <v>43250</v>
      </c>
      <c r="B64" s="18" t="s">
        <v>12</v>
      </c>
      <c r="C64" s="18" t="s">
        <v>227</v>
      </c>
      <c r="D64" s="18"/>
      <c r="E64" s="18"/>
      <c r="F64" s="26">
        <v>1</v>
      </c>
    </row>
    <row r="65" spans="1:6" x14ac:dyDescent="0.2">
      <c r="A65" s="31">
        <v>43250</v>
      </c>
      <c r="B65" s="18" t="s">
        <v>12</v>
      </c>
      <c r="C65" s="18" t="s">
        <v>135</v>
      </c>
      <c r="D65" s="18"/>
      <c r="E65" s="18"/>
      <c r="F65" s="26">
        <v>4</v>
      </c>
    </row>
    <row r="66" spans="1:6" x14ac:dyDescent="0.2">
      <c r="A66" s="31">
        <v>43250</v>
      </c>
      <c r="B66" s="18" t="s">
        <v>12</v>
      </c>
      <c r="C66" s="18" t="s">
        <v>228</v>
      </c>
      <c r="D66" s="18"/>
      <c r="E66" s="18"/>
      <c r="F66" s="26">
        <v>7</v>
      </c>
    </row>
    <row r="67" spans="1:6" x14ac:dyDescent="0.2">
      <c r="A67" s="31">
        <v>43250</v>
      </c>
      <c r="B67" s="18" t="s">
        <v>12</v>
      </c>
      <c r="C67" s="18" t="s">
        <v>147</v>
      </c>
      <c r="D67" s="18"/>
      <c r="E67" s="18"/>
      <c r="F67" s="26">
        <v>3</v>
      </c>
    </row>
    <row r="68" spans="1:6" x14ac:dyDescent="0.2">
      <c r="A68" s="31">
        <v>43250</v>
      </c>
      <c r="B68" s="18" t="s">
        <v>12</v>
      </c>
      <c r="C68" s="18" t="s">
        <v>131</v>
      </c>
      <c r="D68" s="18"/>
      <c r="E68" s="18"/>
      <c r="F68" s="26">
        <v>3</v>
      </c>
    </row>
    <row r="69" spans="1:6" x14ac:dyDescent="0.2">
      <c r="A69" s="31">
        <v>43250</v>
      </c>
      <c r="B69" s="18" t="s">
        <v>12</v>
      </c>
      <c r="C69" s="18" t="s">
        <v>169</v>
      </c>
      <c r="D69" s="18"/>
      <c r="E69" s="18"/>
      <c r="F69" s="26">
        <v>1</v>
      </c>
    </row>
    <row r="70" spans="1:6" x14ac:dyDescent="0.2">
      <c r="A70" s="31">
        <v>43252</v>
      </c>
      <c r="B70" s="18" t="s">
        <v>14</v>
      </c>
      <c r="C70" s="18" t="s">
        <v>126</v>
      </c>
      <c r="D70" s="18"/>
      <c r="E70" s="18"/>
      <c r="F70" s="26">
        <v>69</v>
      </c>
    </row>
    <row r="71" spans="1:6" x14ac:dyDescent="0.2">
      <c r="A71" s="31">
        <v>43252</v>
      </c>
      <c r="B71" s="18" t="s">
        <v>14</v>
      </c>
      <c r="C71" s="18" t="s">
        <v>131</v>
      </c>
      <c r="D71" s="18"/>
      <c r="E71" s="18"/>
      <c r="F71" s="26">
        <v>10</v>
      </c>
    </row>
    <row r="72" spans="1:6" x14ac:dyDescent="0.2">
      <c r="A72" s="31">
        <v>43252</v>
      </c>
      <c r="B72" s="18" t="s">
        <v>14</v>
      </c>
      <c r="C72" s="18" t="s">
        <v>218</v>
      </c>
      <c r="D72" s="18"/>
      <c r="E72" s="18"/>
      <c r="F72" s="26">
        <v>7</v>
      </c>
    </row>
    <row r="73" spans="1:6" x14ac:dyDescent="0.2">
      <c r="A73" s="31">
        <v>43252</v>
      </c>
      <c r="B73" s="18" t="s">
        <v>14</v>
      </c>
      <c r="C73" s="18" t="s">
        <v>147</v>
      </c>
      <c r="D73" s="18"/>
      <c r="E73" s="18"/>
      <c r="F73" s="26">
        <v>1</v>
      </c>
    </row>
    <row r="74" spans="1:6" x14ac:dyDescent="0.2">
      <c r="A74" s="31">
        <v>43252</v>
      </c>
      <c r="B74" s="18" t="s">
        <v>14</v>
      </c>
      <c r="C74" s="18" t="s">
        <v>140</v>
      </c>
      <c r="D74" s="18"/>
      <c r="E74" s="18"/>
      <c r="F74" s="26">
        <v>2</v>
      </c>
    </row>
    <row r="75" spans="1:6" x14ac:dyDescent="0.2">
      <c r="A75" s="31">
        <v>43252</v>
      </c>
      <c r="B75" s="18" t="s">
        <v>14</v>
      </c>
      <c r="C75" s="18" t="s">
        <v>192</v>
      </c>
      <c r="D75" s="18"/>
      <c r="E75" s="18"/>
      <c r="F75" s="26">
        <v>1</v>
      </c>
    </row>
    <row r="76" spans="1:6" x14ac:dyDescent="0.2">
      <c r="A76" s="31">
        <v>43252</v>
      </c>
      <c r="B76" s="18" t="s">
        <v>13</v>
      </c>
      <c r="C76" s="18" t="s">
        <v>126</v>
      </c>
      <c r="D76" s="18"/>
      <c r="E76" s="18"/>
      <c r="F76" s="26">
        <v>18</v>
      </c>
    </row>
    <row r="77" spans="1:6" x14ac:dyDescent="0.2">
      <c r="A77" s="31">
        <v>43252</v>
      </c>
      <c r="B77" s="18" t="s">
        <v>13</v>
      </c>
      <c r="C77" s="18" t="s">
        <v>230</v>
      </c>
      <c r="D77" s="18"/>
      <c r="E77" s="18"/>
      <c r="F77" s="26">
        <v>1</v>
      </c>
    </row>
    <row r="78" spans="1:6" x14ac:dyDescent="0.2">
      <c r="A78" s="31">
        <v>43252</v>
      </c>
      <c r="B78" s="18" t="s">
        <v>13</v>
      </c>
      <c r="C78" s="18" t="s">
        <v>147</v>
      </c>
      <c r="D78" s="18"/>
      <c r="E78" s="18"/>
      <c r="F78" s="26">
        <v>2</v>
      </c>
    </row>
    <row r="79" spans="1:6" x14ac:dyDescent="0.2">
      <c r="A79" s="31">
        <v>43252</v>
      </c>
      <c r="B79" s="18" t="s">
        <v>13</v>
      </c>
      <c r="C79" s="18" t="s">
        <v>140</v>
      </c>
      <c r="D79" s="18"/>
      <c r="E79" s="18"/>
      <c r="F79" s="26">
        <v>1</v>
      </c>
    </row>
    <row r="80" spans="1:6" x14ac:dyDescent="0.2">
      <c r="A80" s="31">
        <v>43252</v>
      </c>
      <c r="B80" s="18" t="s">
        <v>13</v>
      </c>
      <c r="C80" s="18" t="s">
        <v>218</v>
      </c>
      <c r="D80" s="18"/>
      <c r="E80" s="18"/>
      <c r="F80" s="26">
        <v>1</v>
      </c>
    </row>
    <row r="81" spans="1:6" x14ac:dyDescent="0.2">
      <c r="A81" s="31">
        <v>43252</v>
      </c>
      <c r="B81" s="18" t="s">
        <v>13</v>
      </c>
      <c r="C81" s="18" t="s">
        <v>165</v>
      </c>
      <c r="D81" s="18"/>
      <c r="E81" s="18"/>
      <c r="F81" s="26">
        <v>1</v>
      </c>
    </row>
    <row r="82" spans="1:6" x14ac:dyDescent="0.2">
      <c r="A82" s="31">
        <v>43334</v>
      </c>
      <c r="B82" s="18" t="s">
        <v>14</v>
      </c>
      <c r="C82" s="18" t="s">
        <v>126</v>
      </c>
      <c r="D82" s="18">
        <v>2</v>
      </c>
      <c r="E82" s="18">
        <v>2</v>
      </c>
      <c r="F82" s="26">
        <v>68</v>
      </c>
    </row>
    <row r="83" spans="1:6" x14ac:dyDescent="0.2">
      <c r="A83" s="31">
        <v>43334</v>
      </c>
      <c r="B83" s="18" t="s">
        <v>14</v>
      </c>
      <c r="C83" s="18" t="s">
        <v>131</v>
      </c>
      <c r="D83" s="18"/>
      <c r="E83" s="18"/>
      <c r="F83" s="26">
        <v>10</v>
      </c>
    </row>
    <row r="84" spans="1:6" x14ac:dyDescent="0.2">
      <c r="A84" s="31">
        <v>43334</v>
      </c>
      <c r="B84" s="18" t="s">
        <v>14</v>
      </c>
      <c r="C84" s="18" t="s">
        <v>218</v>
      </c>
      <c r="D84" s="18"/>
      <c r="E84" s="18"/>
      <c r="F84" s="26">
        <v>6</v>
      </c>
    </row>
    <row r="85" spans="1:6" x14ac:dyDescent="0.2">
      <c r="A85" s="31">
        <v>43334</v>
      </c>
      <c r="B85" s="18" t="s">
        <v>14</v>
      </c>
      <c r="C85" s="18" t="s">
        <v>135</v>
      </c>
      <c r="D85" s="18"/>
      <c r="E85" s="18"/>
      <c r="F85" s="26">
        <v>3</v>
      </c>
    </row>
    <row r="86" spans="1:6" x14ac:dyDescent="0.2">
      <c r="A86" s="31">
        <v>43334</v>
      </c>
      <c r="B86" s="18" t="s">
        <v>14</v>
      </c>
      <c r="C86" s="18" t="s">
        <v>140</v>
      </c>
      <c r="D86" s="18"/>
      <c r="E86" s="18"/>
      <c r="F86" s="26">
        <v>3</v>
      </c>
    </row>
    <row r="87" spans="1:6" x14ac:dyDescent="0.2">
      <c r="A87" s="31">
        <v>43334</v>
      </c>
      <c r="B87" s="18" t="s">
        <v>14</v>
      </c>
      <c r="C87" s="18" t="s">
        <v>151</v>
      </c>
      <c r="D87" s="18"/>
      <c r="E87" s="18"/>
      <c r="F87" s="26">
        <v>1</v>
      </c>
    </row>
    <row r="88" spans="1:6" x14ac:dyDescent="0.2">
      <c r="A88" s="31">
        <v>43334</v>
      </c>
      <c r="B88" s="18" t="s">
        <v>14</v>
      </c>
      <c r="C88" s="18" t="s">
        <v>146</v>
      </c>
      <c r="D88" s="18"/>
      <c r="E88" s="18"/>
      <c r="F88" s="26">
        <v>1</v>
      </c>
    </row>
    <row r="89" spans="1:6" x14ac:dyDescent="0.2">
      <c r="A89" s="31">
        <v>43334</v>
      </c>
      <c r="B89" s="18" t="s">
        <v>12</v>
      </c>
      <c r="C89" s="18" t="s">
        <v>126</v>
      </c>
      <c r="D89" s="18"/>
      <c r="E89" s="18"/>
      <c r="F89" s="26">
        <v>49</v>
      </c>
    </row>
    <row r="90" spans="1:6" x14ac:dyDescent="0.2">
      <c r="A90" s="31">
        <v>43334</v>
      </c>
      <c r="B90" s="18" t="s">
        <v>12</v>
      </c>
      <c r="C90" s="18" t="s">
        <v>131</v>
      </c>
      <c r="D90" s="18"/>
      <c r="E90" s="18"/>
      <c r="F90" s="26">
        <v>4</v>
      </c>
    </row>
    <row r="91" spans="1:6" x14ac:dyDescent="0.2">
      <c r="A91" s="31">
        <v>43334</v>
      </c>
      <c r="B91" s="18" t="s">
        <v>12</v>
      </c>
      <c r="C91" s="18" t="s">
        <v>151</v>
      </c>
      <c r="D91" s="18"/>
      <c r="E91" s="18"/>
      <c r="F91" s="26">
        <v>1</v>
      </c>
    </row>
    <row r="92" spans="1:6" x14ac:dyDescent="0.2">
      <c r="A92" s="31">
        <v>43334</v>
      </c>
      <c r="B92" s="18" t="s">
        <v>12</v>
      </c>
      <c r="C92" s="18" t="s">
        <v>147</v>
      </c>
      <c r="D92" s="18"/>
      <c r="E92" s="18"/>
      <c r="F92" s="26">
        <v>1</v>
      </c>
    </row>
    <row r="93" spans="1:6" x14ac:dyDescent="0.2">
      <c r="A93" s="31">
        <v>43334</v>
      </c>
      <c r="B93" s="18" t="s">
        <v>12</v>
      </c>
      <c r="C93" s="18" t="s">
        <v>234</v>
      </c>
      <c r="D93" s="18"/>
      <c r="E93" s="18"/>
      <c r="F93" s="26">
        <v>1</v>
      </c>
    </row>
    <row r="94" spans="1:6" x14ac:dyDescent="0.2">
      <c r="A94" s="31">
        <v>43334</v>
      </c>
      <c r="B94" s="18" t="s">
        <v>12</v>
      </c>
      <c r="C94" s="18" t="s">
        <v>218</v>
      </c>
      <c r="D94" s="18"/>
      <c r="E94" s="18"/>
      <c r="F94" s="26">
        <v>3</v>
      </c>
    </row>
    <row r="95" spans="1:6" x14ac:dyDescent="0.2">
      <c r="A95" s="31">
        <v>43334</v>
      </c>
      <c r="B95" s="18" t="s">
        <v>12</v>
      </c>
      <c r="C95" s="18" t="s">
        <v>192</v>
      </c>
      <c r="D95" s="18"/>
      <c r="E95" s="18"/>
      <c r="F95" s="26">
        <v>1</v>
      </c>
    </row>
    <row r="96" spans="1:6" x14ac:dyDescent="0.2">
      <c r="A96" s="31">
        <v>43334</v>
      </c>
      <c r="B96" s="18" t="s">
        <v>13</v>
      </c>
      <c r="C96" s="18" t="s">
        <v>126</v>
      </c>
      <c r="D96" s="18"/>
      <c r="E96" s="18"/>
      <c r="F96" s="26">
        <v>18</v>
      </c>
    </row>
    <row r="97" spans="1:6" x14ac:dyDescent="0.2">
      <c r="A97" s="31">
        <v>43334</v>
      </c>
      <c r="B97" s="18" t="s">
        <v>13</v>
      </c>
      <c r="C97" s="18" t="s">
        <v>218</v>
      </c>
      <c r="D97" s="18"/>
      <c r="E97" s="18"/>
      <c r="F97" s="26">
        <v>1</v>
      </c>
    </row>
    <row r="98" spans="1:6" x14ac:dyDescent="0.2">
      <c r="A98" s="31">
        <v>43343</v>
      </c>
      <c r="B98" s="18" t="s">
        <v>7</v>
      </c>
      <c r="C98" s="18" t="s">
        <v>146</v>
      </c>
      <c r="D98" s="18"/>
      <c r="E98" s="18"/>
      <c r="F98" s="26">
        <v>10</v>
      </c>
    </row>
    <row r="99" spans="1:6" x14ac:dyDescent="0.2">
      <c r="A99" s="31">
        <v>43343</v>
      </c>
      <c r="B99" s="18" t="s">
        <v>7</v>
      </c>
      <c r="C99" s="18" t="s">
        <v>126</v>
      </c>
      <c r="D99" s="18"/>
      <c r="E99" s="18"/>
      <c r="F99" s="26">
        <v>44</v>
      </c>
    </row>
    <row r="100" spans="1:6" x14ac:dyDescent="0.2">
      <c r="A100" s="31">
        <v>43343</v>
      </c>
      <c r="B100" s="18" t="s">
        <v>7</v>
      </c>
      <c r="C100" s="18" t="s">
        <v>236</v>
      </c>
      <c r="D100" s="18"/>
      <c r="E100" s="18"/>
      <c r="F100" s="26">
        <v>1</v>
      </c>
    </row>
    <row r="101" spans="1:6" x14ac:dyDescent="0.2">
      <c r="A101" s="31">
        <v>43343</v>
      </c>
      <c r="B101" s="18" t="s">
        <v>7</v>
      </c>
      <c r="C101" s="18" t="s">
        <v>147</v>
      </c>
      <c r="D101" s="18"/>
      <c r="E101" s="18"/>
      <c r="F101" s="26">
        <v>2</v>
      </c>
    </row>
    <row r="102" spans="1:6" x14ac:dyDescent="0.2">
      <c r="A102" s="31">
        <v>43343</v>
      </c>
      <c r="B102" s="18" t="s">
        <v>7</v>
      </c>
      <c r="C102" s="18" t="s">
        <v>131</v>
      </c>
      <c r="D102" s="18"/>
      <c r="E102" s="18"/>
      <c r="F102" s="26">
        <v>23</v>
      </c>
    </row>
    <row r="103" spans="1:6" x14ac:dyDescent="0.2">
      <c r="A103" s="31">
        <v>43343</v>
      </c>
      <c r="B103" s="18" t="s">
        <v>7</v>
      </c>
      <c r="C103" s="18" t="s">
        <v>135</v>
      </c>
      <c r="D103" s="18"/>
      <c r="E103" s="18"/>
      <c r="F103" s="26">
        <v>1</v>
      </c>
    </row>
    <row r="104" spans="1:6" x14ac:dyDescent="0.2">
      <c r="A104" s="31">
        <v>43343</v>
      </c>
      <c r="B104" s="18" t="s">
        <v>7</v>
      </c>
      <c r="C104" s="18" t="s">
        <v>183</v>
      </c>
      <c r="D104" s="18"/>
      <c r="E104" s="18"/>
      <c r="F104" s="26">
        <v>3</v>
      </c>
    </row>
    <row r="105" spans="1:6" x14ac:dyDescent="0.2">
      <c r="A105" s="31">
        <v>43343</v>
      </c>
      <c r="B105" s="18" t="s">
        <v>7</v>
      </c>
      <c r="C105" s="18" t="s">
        <v>218</v>
      </c>
      <c r="D105" s="18"/>
      <c r="E105" s="18"/>
      <c r="F105" s="26">
        <v>2</v>
      </c>
    </row>
    <row r="106" spans="1:6" x14ac:dyDescent="0.2">
      <c r="A106" s="31">
        <v>43343</v>
      </c>
      <c r="B106" s="18" t="s">
        <v>7</v>
      </c>
      <c r="C106" s="18" t="s">
        <v>165</v>
      </c>
      <c r="D106" s="18"/>
      <c r="E106" s="18"/>
      <c r="F106" s="26">
        <v>1</v>
      </c>
    </row>
    <row r="107" spans="1:6" x14ac:dyDescent="0.2">
      <c r="A107" s="31">
        <v>43343</v>
      </c>
      <c r="B107" s="18" t="s">
        <v>10</v>
      </c>
      <c r="C107" s="18" t="s">
        <v>131</v>
      </c>
      <c r="D107" s="18">
        <v>1</v>
      </c>
      <c r="E107" s="18">
        <v>1</v>
      </c>
      <c r="F107" s="26">
        <v>10</v>
      </c>
    </row>
    <row r="108" spans="1:6" x14ac:dyDescent="0.2">
      <c r="A108" s="31">
        <v>43343</v>
      </c>
      <c r="B108" s="18" t="s">
        <v>10</v>
      </c>
      <c r="C108" s="18" t="s">
        <v>126</v>
      </c>
      <c r="D108" s="18">
        <v>1</v>
      </c>
      <c r="E108" s="18">
        <v>1</v>
      </c>
      <c r="F108" s="26">
        <v>35</v>
      </c>
    </row>
    <row r="109" spans="1:6" x14ac:dyDescent="0.2">
      <c r="A109" s="31">
        <v>43343</v>
      </c>
      <c r="B109" s="18" t="s">
        <v>10</v>
      </c>
      <c r="C109" s="18" t="s">
        <v>146</v>
      </c>
      <c r="D109" s="18"/>
      <c r="E109" s="18"/>
      <c r="F109" s="26">
        <v>1</v>
      </c>
    </row>
    <row r="110" spans="1:6" x14ac:dyDescent="0.2">
      <c r="A110" s="31">
        <v>43343</v>
      </c>
      <c r="B110" s="18" t="s">
        <v>10</v>
      </c>
      <c r="C110" s="18" t="s">
        <v>183</v>
      </c>
      <c r="D110" s="18"/>
      <c r="E110" s="18"/>
      <c r="F110" s="26">
        <v>4</v>
      </c>
    </row>
    <row r="111" spans="1:6" x14ac:dyDescent="0.2">
      <c r="A111" s="31">
        <v>43343</v>
      </c>
      <c r="B111" s="18" t="s">
        <v>10</v>
      </c>
      <c r="C111" s="18" t="s">
        <v>238</v>
      </c>
      <c r="D111" s="18"/>
      <c r="E111" s="18"/>
      <c r="F111" s="26">
        <v>1</v>
      </c>
    </row>
    <row r="112" spans="1:6" x14ac:dyDescent="0.2">
      <c r="A112" s="31">
        <v>43343</v>
      </c>
      <c r="B112" s="18" t="s">
        <v>10</v>
      </c>
      <c r="C112" s="18" t="s">
        <v>169</v>
      </c>
      <c r="D112" s="18"/>
      <c r="E112" s="18"/>
      <c r="F112" s="26">
        <v>3</v>
      </c>
    </row>
    <row r="113" spans="1:6" x14ac:dyDescent="0.2">
      <c r="A113" s="31">
        <v>43343</v>
      </c>
      <c r="B113" s="18" t="s">
        <v>10</v>
      </c>
      <c r="C113" s="18" t="s">
        <v>147</v>
      </c>
      <c r="D113" s="18"/>
      <c r="E113" s="18"/>
      <c r="F113" s="26">
        <v>2</v>
      </c>
    </row>
    <row r="114" spans="1:6" x14ac:dyDescent="0.2">
      <c r="A114" s="31">
        <v>43412</v>
      </c>
      <c r="B114" s="18" t="s">
        <v>29</v>
      </c>
      <c r="C114" s="18" t="s">
        <v>126</v>
      </c>
      <c r="D114" s="18">
        <v>8</v>
      </c>
      <c r="E114" s="18">
        <v>8</v>
      </c>
      <c r="F114" s="26">
        <v>47</v>
      </c>
    </row>
    <row r="115" spans="1:6" x14ac:dyDescent="0.2">
      <c r="A115" s="31">
        <v>43412</v>
      </c>
      <c r="B115" s="18" t="s">
        <v>29</v>
      </c>
      <c r="C115" s="18" t="s">
        <v>135</v>
      </c>
      <c r="D115" s="18"/>
      <c r="E115" s="18"/>
      <c r="F115" s="26">
        <v>2</v>
      </c>
    </row>
    <row r="116" spans="1:6" x14ac:dyDescent="0.2">
      <c r="A116" s="31">
        <v>43412</v>
      </c>
      <c r="B116" s="18" t="s">
        <v>29</v>
      </c>
      <c r="C116" s="18" t="s">
        <v>140</v>
      </c>
      <c r="D116" s="18"/>
      <c r="E116" s="18"/>
      <c r="F116" s="26">
        <v>1</v>
      </c>
    </row>
    <row r="117" spans="1:6" x14ac:dyDescent="0.2">
      <c r="A117" s="31">
        <v>43412</v>
      </c>
      <c r="B117" s="18" t="s">
        <v>29</v>
      </c>
      <c r="C117" s="18" t="s">
        <v>147</v>
      </c>
      <c r="D117" s="18"/>
      <c r="E117" s="18"/>
      <c r="F117" s="26">
        <v>5</v>
      </c>
    </row>
    <row r="118" spans="1:6" x14ac:dyDescent="0.2">
      <c r="A118" s="31">
        <v>43412</v>
      </c>
      <c r="B118" s="18" t="s">
        <v>29</v>
      </c>
      <c r="C118" s="18" t="s">
        <v>151</v>
      </c>
      <c r="D118" s="18">
        <v>1</v>
      </c>
      <c r="E118" s="18">
        <v>1</v>
      </c>
      <c r="F118" s="26">
        <v>1</v>
      </c>
    </row>
    <row r="119" spans="1:6" x14ac:dyDescent="0.2">
      <c r="A119" s="31">
        <v>43412</v>
      </c>
      <c r="B119" s="18" t="s">
        <v>28</v>
      </c>
      <c r="C119" s="18" t="s">
        <v>126</v>
      </c>
      <c r="D119" s="18">
        <v>25</v>
      </c>
      <c r="E119" s="18">
        <v>25</v>
      </c>
      <c r="F119" s="26">
        <v>180</v>
      </c>
    </row>
    <row r="120" spans="1:6" x14ac:dyDescent="0.2">
      <c r="A120" s="31">
        <v>43412</v>
      </c>
      <c r="B120" s="18" t="s">
        <v>28</v>
      </c>
      <c r="C120" s="18" t="s">
        <v>151</v>
      </c>
      <c r="D120" s="18"/>
      <c r="E120" s="18"/>
      <c r="F120" s="26">
        <v>7</v>
      </c>
    </row>
    <row r="121" spans="1:6" x14ac:dyDescent="0.2">
      <c r="A121" s="31">
        <v>43412</v>
      </c>
      <c r="B121" s="18" t="s">
        <v>28</v>
      </c>
      <c r="C121" s="18" t="s">
        <v>135</v>
      </c>
      <c r="D121" s="18"/>
      <c r="E121" s="18"/>
      <c r="F121" s="26">
        <v>3</v>
      </c>
    </row>
    <row r="122" spans="1:6" x14ac:dyDescent="0.2">
      <c r="A122" s="31">
        <v>43412</v>
      </c>
      <c r="B122" s="18" t="s">
        <v>28</v>
      </c>
      <c r="C122" s="18" t="s">
        <v>131</v>
      </c>
      <c r="D122" s="18"/>
      <c r="E122" s="18"/>
      <c r="F122" s="26">
        <v>4</v>
      </c>
    </row>
    <row r="123" spans="1:6" x14ac:dyDescent="0.2">
      <c r="A123" s="31">
        <v>43412</v>
      </c>
      <c r="B123" s="18" t="s">
        <v>28</v>
      </c>
      <c r="C123" s="18" t="s">
        <v>147</v>
      </c>
      <c r="D123" s="18"/>
      <c r="E123" s="18"/>
      <c r="F123" s="26">
        <v>4</v>
      </c>
    </row>
    <row r="124" spans="1:6" x14ac:dyDescent="0.2">
      <c r="A124" s="31">
        <v>43412</v>
      </c>
      <c r="B124" s="18" t="s">
        <v>28</v>
      </c>
      <c r="C124" s="18" t="s">
        <v>140</v>
      </c>
      <c r="D124" s="18"/>
      <c r="E124" s="18"/>
      <c r="F124" s="26">
        <v>8</v>
      </c>
    </row>
    <row r="125" spans="1:6" x14ac:dyDescent="0.2">
      <c r="A125" s="31">
        <v>43412</v>
      </c>
      <c r="B125" s="18" t="s">
        <v>28</v>
      </c>
      <c r="C125" s="18" t="s">
        <v>202</v>
      </c>
      <c r="D125" s="18"/>
      <c r="E125" s="18"/>
      <c r="F125" s="26">
        <v>4</v>
      </c>
    </row>
    <row r="126" spans="1:6" x14ac:dyDescent="0.2">
      <c r="A126" s="31">
        <v>43412</v>
      </c>
      <c r="B126" s="18" t="s">
        <v>28</v>
      </c>
      <c r="C126" s="18" t="s">
        <v>148</v>
      </c>
      <c r="D126" s="18">
        <v>1</v>
      </c>
      <c r="E126" s="18">
        <v>1</v>
      </c>
      <c r="F126" s="26">
        <v>0</v>
      </c>
    </row>
    <row r="127" spans="1:6" x14ac:dyDescent="0.2">
      <c r="A127" s="31">
        <v>43412</v>
      </c>
      <c r="B127" s="18" t="s">
        <v>27</v>
      </c>
      <c r="C127" s="18" t="s">
        <v>126</v>
      </c>
      <c r="D127" s="18">
        <v>15</v>
      </c>
      <c r="E127" s="18">
        <v>15</v>
      </c>
      <c r="F127" s="26">
        <v>45</v>
      </c>
    </row>
    <row r="128" spans="1:6" x14ac:dyDescent="0.2">
      <c r="A128" s="31">
        <v>43412</v>
      </c>
      <c r="B128" s="18" t="s">
        <v>27</v>
      </c>
      <c r="C128" s="18" t="s">
        <v>151</v>
      </c>
      <c r="D128" s="18"/>
      <c r="E128" s="18"/>
      <c r="F128" s="26">
        <v>1</v>
      </c>
    </row>
    <row r="129" spans="1:6" x14ac:dyDescent="0.2">
      <c r="A129" s="31">
        <v>43412</v>
      </c>
      <c r="B129" s="18" t="s">
        <v>27</v>
      </c>
      <c r="C129" s="18" t="s">
        <v>140</v>
      </c>
      <c r="D129" s="18"/>
      <c r="E129" s="18"/>
      <c r="F129" s="26">
        <v>2</v>
      </c>
    </row>
    <row r="130" spans="1:6" x14ac:dyDescent="0.2">
      <c r="A130" s="31">
        <v>43412</v>
      </c>
      <c r="B130" s="18" t="s">
        <v>27</v>
      </c>
      <c r="C130" s="18" t="s">
        <v>131</v>
      </c>
      <c r="D130" s="18">
        <v>1</v>
      </c>
      <c r="E130" s="18">
        <v>1</v>
      </c>
      <c r="F130" s="26">
        <v>4</v>
      </c>
    </row>
    <row r="131" spans="1:6" x14ac:dyDescent="0.2">
      <c r="A131" s="31">
        <v>43412</v>
      </c>
      <c r="B131" s="18" t="s">
        <v>27</v>
      </c>
      <c r="C131" s="18" t="s">
        <v>147</v>
      </c>
      <c r="D131" s="18"/>
      <c r="E131" s="18"/>
      <c r="F131" s="26">
        <v>3</v>
      </c>
    </row>
    <row r="132" spans="1:6" x14ac:dyDescent="0.2">
      <c r="A132" s="31">
        <v>43412</v>
      </c>
      <c r="B132" s="18" t="s">
        <v>27</v>
      </c>
      <c r="C132" s="18" t="s">
        <v>159</v>
      </c>
      <c r="D132" s="18"/>
      <c r="E132" s="18"/>
      <c r="F132" s="26">
        <v>3</v>
      </c>
    </row>
    <row r="133" spans="1:6" x14ac:dyDescent="0.2">
      <c r="A133" s="31">
        <v>43412</v>
      </c>
      <c r="B133" s="18" t="s">
        <v>27</v>
      </c>
      <c r="C133" s="18" t="s">
        <v>218</v>
      </c>
      <c r="D133" s="18">
        <v>1</v>
      </c>
      <c r="E133" s="18">
        <v>1</v>
      </c>
      <c r="F133" s="26">
        <v>0</v>
      </c>
    </row>
    <row r="134" spans="1:6" x14ac:dyDescent="0.2">
      <c r="A134" s="31">
        <v>43412</v>
      </c>
      <c r="B134" s="18" t="s">
        <v>27</v>
      </c>
      <c r="C134" s="18" t="s">
        <v>239</v>
      </c>
      <c r="D134" s="18"/>
      <c r="E134" s="18"/>
      <c r="F134" s="26">
        <v>1</v>
      </c>
    </row>
    <row r="135" spans="1:6" x14ac:dyDescent="0.2">
      <c r="A135" s="31">
        <v>43451</v>
      </c>
      <c r="B135" s="18" t="s">
        <v>27</v>
      </c>
      <c r="C135" s="18" t="s">
        <v>126</v>
      </c>
      <c r="D135" s="18">
        <v>10</v>
      </c>
      <c r="E135" s="18">
        <v>10</v>
      </c>
      <c r="F135" s="26">
        <v>70</v>
      </c>
    </row>
    <row r="136" spans="1:6" x14ac:dyDescent="0.2">
      <c r="A136" s="31">
        <v>43451</v>
      </c>
      <c r="B136" s="18" t="s">
        <v>27</v>
      </c>
      <c r="C136" s="18" t="s">
        <v>151</v>
      </c>
      <c r="D136" s="18">
        <v>1</v>
      </c>
      <c r="E136" s="18">
        <v>1</v>
      </c>
      <c r="F136" s="26">
        <v>0</v>
      </c>
    </row>
    <row r="137" spans="1:6" x14ac:dyDescent="0.2">
      <c r="A137" s="31">
        <v>43451</v>
      </c>
      <c r="B137" s="18" t="s">
        <v>27</v>
      </c>
      <c r="C137" s="18" t="s">
        <v>147</v>
      </c>
      <c r="D137" s="18"/>
      <c r="E137" s="18"/>
      <c r="F137" s="26">
        <v>10</v>
      </c>
    </row>
    <row r="138" spans="1:6" x14ac:dyDescent="0.2">
      <c r="A138" s="31">
        <v>43451</v>
      </c>
      <c r="B138" s="18" t="s">
        <v>27</v>
      </c>
      <c r="C138" s="18" t="s">
        <v>131</v>
      </c>
      <c r="D138" s="18"/>
      <c r="E138" s="18"/>
      <c r="F138" s="26">
        <v>2</v>
      </c>
    </row>
    <row r="139" spans="1:6" x14ac:dyDescent="0.2">
      <c r="A139" s="31">
        <v>43451</v>
      </c>
      <c r="B139" s="18" t="s">
        <v>27</v>
      </c>
      <c r="C139" s="18" t="s">
        <v>239</v>
      </c>
      <c r="D139" s="18"/>
      <c r="E139" s="18"/>
      <c r="F139" s="26">
        <v>20</v>
      </c>
    </row>
    <row r="140" spans="1:6" x14ac:dyDescent="0.2">
      <c r="A140" s="31">
        <v>43451</v>
      </c>
      <c r="B140" s="18" t="s">
        <v>27</v>
      </c>
      <c r="C140" s="18" t="s">
        <v>140</v>
      </c>
      <c r="D140" s="18"/>
      <c r="E140" s="18"/>
      <c r="F140" s="26">
        <v>4</v>
      </c>
    </row>
    <row r="141" spans="1:6" x14ac:dyDescent="0.2">
      <c r="A141" s="31">
        <v>43451</v>
      </c>
      <c r="B141" s="18" t="s">
        <v>27</v>
      </c>
      <c r="C141" s="18" t="s">
        <v>218</v>
      </c>
      <c r="D141" s="18"/>
      <c r="E141" s="18"/>
      <c r="F141" s="26">
        <v>2</v>
      </c>
    </row>
    <row r="142" spans="1:6" x14ac:dyDescent="0.2">
      <c r="A142" s="31">
        <v>43451</v>
      </c>
      <c r="B142" s="18" t="s">
        <v>27</v>
      </c>
      <c r="C142" s="18" t="s">
        <v>135</v>
      </c>
      <c r="D142" s="18"/>
      <c r="E142" s="18"/>
      <c r="F142" s="26">
        <v>3</v>
      </c>
    </row>
    <row r="143" spans="1:6" x14ac:dyDescent="0.2">
      <c r="A143" s="31">
        <v>43451</v>
      </c>
      <c r="B143" s="18" t="s">
        <v>27</v>
      </c>
      <c r="C143" s="18" t="s">
        <v>128</v>
      </c>
      <c r="D143" s="18"/>
      <c r="E143" s="18"/>
      <c r="F143" s="26">
        <v>1</v>
      </c>
    </row>
    <row r="144" spans="1:6" x14ac:dyDescent="0.2">
      <c r="A144" s="31">
        <v>43451</v>
      </c>
      <c r="B144" s="18" t="s">
        <v>28</v>
      </c>
      <c r="C144" s="18" t="s">
        <v>126</v>
      </c>
      <c r="D144" s="18">
        <v>23</v>
      </c>
      <c r="E144" s="18">
        <v>23</v>
      </c>
      <c r="F144" s="26">
        <v>192</v>
      </c>
    </row>
    <row r="145" spans="1:6" x14ac:dyDescent="0.2">
      <c r="A145" s="31">
        <v>43451</v>
      </c>
      <c r="B145" s="18" t="s">
        <v>28</v>
      </c>
      <c r="C145" s="18" t="s">
        <v>140</v>
      </c>
      <c r="D145" s="18"/>
      <c r="E145" s="18"/>
      <c r="F145" s="26">
        <v>10</v>
      </c>
    </row>
    <row r="146" spans="1:6" x14ac:dyDescent="0.2">
      <c r="A146" s="31">
        <v>43451</v>
      </c>
      <c r="B146" s="18" t="s">
        <v>28</v>
      </c>
      <c r="C146" s="18" t="s">
        <v>131</v>
      </c>
      <c r="D146" s="18"/>
      <c r="E146" s="18"/>
      <c r="F146" s="26">
        <v>11</v>
      </c>
    </row>
    <row r="147" spans="1:6" x14ac:dyDescent="0.2">
      <c r="A147" s="31">
        <v>43451</v>
      </c>
      <c r="B147" s="18" t="s">
        <v>28</v>
      </c>
      <c r="C147" s="18" t="s">
        <v>147</v>
      </c>
      <c r="D147" s="18"/>
      <c r="E147" s="18"/>
      <c r="F147" s="26">
        <v>33</v>
      </c>
    </row>
    <row r="148" spans="1:6" x14ac:dyDescent="0.2">
      <c r="A148" s="31">
        <v>43451</v>
      </c>
      <c r="B148" s="18" t="s">
        <v>28</v>
      </c>
      <c r="C148" s="18" t="s">
        <v>240</v>
      </c>
      <c r="D148" s="18"/>
      <c r="E148" s="18"/>
      <c r="F148" s="26">
        <v>1</v>
      </c>
    </row>
    <row r="149" spans="1:6" x14ac:dyDescent="0.2">
      <c r="A149" s="31">
        <v>43451</v>
      </c>
      <c r="B149" s="18" t="s">
        <v>28</v>
      </c>
      <c r="C149" s="18" t="s">
        <v>151</v>
      </c>
      <c r="D149" s="18"/>
      <c r="E149" s="18"/>
      <c r="F149" s="26">
        <v>15</v>
      </c>
    </row>
    <row r="150" spans="1:6" x14ac:dyDescent="0.2">
      <c r="A150" s="31">
        <v>43451</v>
      </c>
      <c r="B150" s="18" t="s">
        <v>28</v>
      </c>
      <c r="C150" s="18" t="s">
        <v>135</v>
      </c>
      <c r="D150" s="18"/>
      <c r="E150" s="18"/>
      <c r="F150" s="26">
        <v>4</v>
      </c>
    </row>
    <row r="151" spans="1:6" x14ac:dyDescent="0.2">
      <c r="A151" s="31">
        <v>43451</v>
      </c>
      <c r="B151" s="18" t="s">
        <v>28</v>
      </c>
      <c r="C151" s="18" t="s">
        <v>218</v>
      </c>
      <c r="D151" s="18"/>
      <c r="E151" s="18"/>
      <c r="F151" s="26">
        <v>1</v>
      </c>
    </row>
    <row r="152" spans="1:6" x14ac:dyDescent="0.2">
      <c r="A152" s="31">
        <v>43451</v>
      </c>
      <c r="B152" s="18" t="s">
        <v>28</v>
      </c>
      <c r="C152" s="18" t="s">
        <v>202</v>
      </c>
      <c r="D152" s="18"/>
      <c r="E152" s="18"/>
      <c r="F152" s="26">
        <v>23</v>
      </c>
    </row>
    <row r="153" spans="1:6" x14ac:dyDescent="0.2">
      <c r="A153" s="31">
        <v>43451</v>
      </c>
      <c r="B153" s="18" t="s">
        <v>28</v>
      </c>
      <c r="C153" s="18" t="s">
        <v>148</v>
      </c>
      <c r="D153" s="18"/>
      <c r="E153" s="18"/>
      <c r="F153" s="26">
        <v>1</v>
      </c>
    </row>
    <row r="154" spans="1:6" x14ac:dyDescent="0.2">
      <c r="A154" s="31">
        <v>43451</v>
      </c>
      <c r="B154" s="18" t="s">
        <v>28</v>
      </c>
      <c r="C154" s="18" t="s">
        <v>176</v>
      </c>
      <c r="D154" s="18"/>
      <c r="E154" s="18"/>
      <c r="F154" s="26">
        <v>1</v>
      </c>
    </row>
    <row r="155" spans="1:6" x14ac:dyDescent="0.2">
      <c r="A155" s="31">
        <v>43451</v>
      </c>
      <c r="B155" s="18" t="s">
        <v>27</v>
      </c>
      <c r="C155" s="18" t="s">
        <v>126</v>
      </c>
      <c r="D155" s="18">
        <v>9</v>
      </c>
      <c r="E155" s="18">
        <v>9</v>
      </c>
      <c r="F155" s="26">
        <v>60</v>
      </c>
    </row>
    <row r="156" spans="1:6" x14ac:dyDescent="0.2">
      <c r="A156" s="31">
        <v>43451</v>
      </c>
      <c r="B156" s="18" t="s">
        <v>27</v>
      </c>
      <c r="C156" s="18" t="s">
        <v>131</v>
      </c>
      <c r="D156" s="18"/>
      <c r="E156" s="18"/>
      <c r="F156" s="26">
        <v>5</v>
      </c>
    </row>
    <row r="157" spans="1:6" x14ac:dyDescent="0.2">
      <c r="A157" s="31">
        <v>43451</v>
      </c>
      <c r="B157" s="18" t="s">
        <v>27</v>
      </c>
      <c r="C157" s="18" t="s">
        <v>140</v>
      </c>
      <c r="D157" s="18"/>
      <c r="E157" s="18"/>
      <c r="F157" s="26">
        <v>3</v>
      </c>
    </row>
    <row r="158" spans="1:6" x14ac:dyDescent="0.2">
      <c r="A158" s="31">
        <v>43451</v>
      </c>
      <c r="B158" s="18" t="s">
        <v>27</v>
      </c>
      <c r="C158" s="18" t="s">
        <v>147</v>
      </c>
      <c r="D158" s="18"/>
      <c r="E158" s="18"/>
      <c r="F158" s="26">
        <v>5</v>
      </c>
    </row>
    <row r="159" spans="1:6" x14ac:dyDescent="0.2">
      <c r="A159" s="31">
        <v>43451</v>
      </c>
      <c r="B159" s="18" t="s">
        <v>27</v>
      </c>
      <c r="C159" s="18" t="s">
        <v>159</v>
      </c>
      <c r="D159" s="18"/>
      <c r="E159" s="18"/>
      <c r="F159" s="26">
        <v>3</v>
      </c>
    </row>
    <row r="160" spans="1:6" x14ac:dyDescent="0.2">
      <c r="A160" s="31">
        <v>43451</v>
      </c>
      <c r="B160" s="18" t="s">
        <v>27</v>
      </c>
      <c r="C160" s="18" t="s">
        <v>218</v>
      </c>
      <c r="D160" s="18"/>
      <c r="E160" s="18"/>
      <c r="F160" s="26">
        <v>2</v>
      </c>
    </row>
    <row r="161" spans="1:6" x14ac:dyDescent="0.2">
      <c r="A161" s="31">
        <v>43451</v>
      </c>
      <c r="B161" s="18" t="s">
        <v>27</v>
      </c>
      <c r="C161" s="18" t="s">
        <v>151</v>
      </c>
      <c r="D161" s="18"/>
      <c r="E161" s="18"/>
      <c r="F161" s="26">
        <v>2</v>
      </c>
    </row>
    <row r="162" spans="1:6" x14ac:dyDescent="0.2">
      <c r="A162" s="31">
        <v>43452</v>
      </c>
      <c r="B162" s="18" t="s">
        <v>12</v>
      </c>
      <c r="C162" s="18" t="s">
        <v>126</v>
      </c>
      <c r="D162" s="18"/>
      <c r="E162" s="18"/>
      <c r="F162" s="26">
        <v>109</v>
      </c>
    </row>
    <row r="163" spans="1:6" x14ac:dyDescent="0.2">
      <c r="A163" s="31">
        <v>43452</v>
      </c>
      <c r="B163" s="18" t="s">
        <v>12</v>
      </c>
      <c r="C163" s="18" t="s">
        <v>131</v>
      </c>
      <c r="D163" s="18"/>
      <c r="E163" s="18"/>
      <c r="F163" s="26">
        <v>6</v>
      </c>
    </row>
    <row r="164" spans="1:6" x14ac:dyDescent="0.2">
      <c r="A164" s="31">
        <v>43452</v>
      </c>
      <c r="B164" s="18" t="s">
        <v>12</v>
      </c>
      <c r="C164" s="18" t="s">
        <v>218</v>
      </c>
      <c r="D164" s="18"/>
      <c r="E164" s="18"/>
      <c r="F164" s="26">
        <v>7</v>
      </c>
    </row>
    <row r="165" spans="1:6" x14ac:dyDescent="0.2">
      <c r="A165" s="31">
        <v>43452</v>
      </c>
      <c r="B165" s="18" t="s">
        <v>12</v>
      </c>
      <c r="C165" s="18" t="s">
        <v>140</v>
      </c>
      <c r="D165" s="18"/>
      <c r="E165" s="18"/>
      <c r="F165" s="26">
        <v>2</v>
      </c>
    </row>
    <row r="166" spans="1:6" x14ac:dyDescent="0.2">
      <c r="A166" s="31">
        <v>43452</v>
      </c>
      <c r="B166" s="18" t="s">
        <v>12</v>
      </c>
      <c r="C166" s="18" t="s">
        <v>147</v>
      </c>
      <c r="D166" s="18"/>
      <c r="E166" s="18"/>
      <c r="F166" s="26">
        <v>1</v>
      </c>
    </row>
    <row r="167" spans="1:6" x14ac:dyDescent="0.2">
      <c r="A167" s="31">
        <v>43452</v>
      </c>
      <c r="B167" s="18" t="s">
        <v>12</v>
      </c>
      <c r="C167" s="18" t="s">
        <v>165</v>
      </c>
      <c r="D167" s="18"/>
      <c r="E167" s="18"/>
      <c r="F167" s="26">
        <v>1</v>
      </c>
    </row>
    <row r="168" spans="1:6" x14ac:dyDescent="0.2">
      <c r="A168" s="31">
        <v>43452</v>
      </c>
      <c r="B168" s="18" t="s">
        <v>12</v>
      </c>
      <c r="C168" s="18" t="s">
        <v>148</v>
      </c>
      <c r="D168" s="18"/>
      <c r="E168" s="18"/>
      <c r="F168" s="26">
        <v>1</v>
      </c>
    </row>
    <row r="169" spans="1:6" x14ac:dyDescent="0.2">
      <c r="A169" s="31">
        <v>43452</v>
      </c>
      <c r="B169" s="18" t="s">
        <v>12</v>
      </c>
      <c r="C169" s="18" t="s">
        <v>147</v>
      </c>
      <c r="D169" s="18"/>
      <c r="E169" s="18"/>
      <c r="F169" s="26">
        <v>3</v>
      </c>
    </row>
    <row r="170" spans="1:6" x14ac:dyDescent="0.2">
      <c r="A170" s="31">
        <v>43452</v>
      </c>
      <c r="B170" s="18" t="s">
        <v>12</v>
      </c>
      <c r="C170" s="18" t="s">
        <v>126</v>
      </c>
      <c r="D170" s="18"/>
      <c r="E170" s="18"/>
      <c r="F170" s="26">
        <v>44</v>
      </c>
    </row>
    <row r="171" spans="1:6" x14ac:dyDescent="0.2">
      <c r="A171" s="31">
        <v>43452</v>
      </c>
      <c r="B171" s="18" t="s">
        <v>12</v>
      </c>
      <c r="C171" s="18" t="s">
        <v>131</v>
      </c>
      <c r="D171" s="18"/>
      <c r="E171" s="18"/>
      <c r="F171" s="26">
        <v>10</v>
      </c>
    </row>
    <row r="172" spans="1:6" x14ac:dyDescent="0.2">
      <c r="A172" s="31">
        <v>43452</v>
      </c>
      <c r="B172" s="18" t="s">
        <v>12</v>
      </c>
      <c r="C172" s="18" t="s">
        <v>218</v>
      </c>
      <c r="D172" s="18"/>
      <c r="E172" s="18"/>
      <c r="F172" s="26">
        <v>5</v>
      </c>
    </row>
    <row r="173" spans="1:6" x14ac:dyDescent="0.2">
      <c r="A173" s="31">
        <v>43452</v>
      </c>
      <c r="B173" s="18" t="s">
        <v>12</v>
      </c>
      <c r="C173" s="18" t="s">
        <v>169</v>
      </c>
      <c r="D173" s="18"/>
      <c r="E173" s="18"/>
      <c r="F173" s="26">
        <v>1</v>
      </c>
    </row>
    <row r="174" spans="1:6" x14ac:dyDescent="0.2">
      <c r="A174" s="31">
        <v>43452</v>
      </c>
      <c r="B174" s="18" t="s">
        <v>13</v>
      </c>
      <c r="C174" s="18" t="s">
        <v>126</v>
      </c>
      <c r="D174" s="18"/>
      <c r="E174" s="18"/>
      <c r="F174" s="26">
        <v>16</v>
      </c>
    </row>
    <row r="175" spans="1:6" x14ac:dyDescent="0.2">
      <c r="A175" s="31">
        <v>43452</v>
      </c>
      <c r="B175" s="18" t="s">
        <v>13</v>
      </c>
      <c r="C175" s="18" t="s">
        <v>165</v>
      </c>
      <c r="D175" s="18"/>
      <c r="E175" s="18"/>
      <c r="F175" s="26">
        <v>2</v>
      </c>
    </row>
    <row r="176" spans="1:6" x14ac:dyDescent="0.2">
      <c r="A176" s="31">
        <v>43452</v>
      </c>
      <c r="B176" s="18" t="s">
        <v>13</v>
      </c>
      <c r="C176" s="18" t="s">
        <v>218</v>
      </c>
      <c r="D176" s="18"/>
      <c r="E176" s="18"/>
      <c r="F176" s="26">
        <v>3</v>
      </c>
    </row>
    <row r="177" spans="1:6" x14ac:dyDescent="0.2">
      <c r="A177" s="31">
        <v>43452</v>
      </c>
      <c r="B177" s="18" t="s">
        <v>13</v>
      </c>
      <c r="C177" s="18" t="s">
        <v>169</v>
      </c>
      <c r="D177" s="18"/>
      <c r="E177" s="18"/>
      <c r="F177" s="26">
        <v>1</v>
      </c>
    </row>
    <row r="178" spans="1:6" x14ac:dyDescent="0.2">
      <c r="A178" s="31">
        <v>43452</v>
      </c>
      <c r="B178" s="18" t="s">
        <v>13</v>
      </c>
      <c r="C178" s="18" t="s">
        <v>126</v>
      </c>
      <c r="D178" s="18"/>
      <c r="E178" s="18"/>
      <c r="F178" s="26">
        <v>6</v>
      </c>
    </row>
    <row r="179" spans="1:6" x14ac:dyDescent="0.2">
      <c r="A179" s="31">
        <v>43452</v>
      </c>
      <c r="B179" s="18" t="s">
        <v>13</v>
      </c>
      <c r="C179" s="18" t="s">
        <v>169</v>
      </c>
      <c r="D179" s="18"/>
      <c r="E179" s="18"/>
      <c r="F179" s="26">
        <v>1</v>
      </c>
    </row>
    <row r="180" spans="1:6" x14ac:dyDescent="0.2">
      <c r="A180" s="31">
        <v>43452</v>
      </c>
      <c r="B180" s="18" t="s">
        <v>13</v>
      </c>
      <c r="C180" s="18" t="s">
        <v>140</v>
      </c>
      <c r="D180" s="18"/>
      <c r="E180" s="18"/>
      <c r="F180" s="26">
        <v>2</v>
      </c>
    </row>
    <row r="181" spans="1:6" x14ac:dyDescent="0.2">
      <c r="A181" s="31">
        <v>43452</v>
      </c>
      <c r="B181" s="18" t="s">
        <v>13</v>
      </c>
      <c r="C181" s="18" t="s">
        <v>218</v>
      </c>
      <c r="D181" s="18"/>
      <c r="E181" s="18"/>
      <c r="F181" s="26">
        <v>2</v>
      </c>
    </row>
    <row r="182" spans="1:6" x14ac:dyDescent="0.2">
      <c r="A182" s="31">
        <v>43452</v>
      </c>
      <c r="B182" s="18" t="s">
        <v>14</v>
      </c>
      <c r="C182" s="18" t="s">
        <v>126</v>
      </c>
      <c r="D182" s="18">
        <v>3</v>
      </c>
      <c r="E182" s="18">
        <v>3</v>
      </c>
      <c r="F182" s="26">
        <v>123</v>
      </c>
    </row>
    <row r="183" spans="1:6" x14ac:dyDescent="0.2">
      <c r="A183" s="31">
        <v>43452</v>
      </c>
      <c r="B183" s="18" t="s">
        <v>14</v>
      </c>
      <c r="C183" s="18" t="s">
        <v>131</v>
      </c>
      <c r="D183" s="18"/>
      <c r="E183" s="18"/>
      <c r="F183" s="26">
        <v>29</v>
      </c>
    </row>
    <row r="184" spans="1:6" x14ac:dyDescent="0.2">
      <c r="A184" s="31">
        <v>43452</v>
      </c>
      <c r="B184" s="18" t="s">
        <v>14</v>
      </c>
      <c r="C184" s="18" t="s">
        <v>140</v>
      </c>
      <c r="D184" s="18"/>
      <c r="E184" s="18"/>
      <c r="F184" s="26">
        <v>5</v>
      </c>
    </row>
    <row r="185" spans="1:6" x14ac:dyDescent="0.2">
      <c r="A185" s="31">
        <v>43452</v>
      </c>
      <c r="B185" s="18" t="s">
        <v>14</v>
      </c>
      <c r="C185" s="18" t="s">
        <v>218</v>
      </c>
      <c r="D185" s="18"/>
      <c r="E185" s="18"/>
      <c r="F185" s="26">
        <v>4</v>
      </c>
    </row>
    <row r="186" spans="1:6" x14ac:dyDescent="0.2">
      <c r="A186" s="31">
        <v>43452</v>
      </c>
      <c r="B186" s="18" t="s">
        <v>14</v>
      </c>
      <c r="C186" s="18" t="s">
        <v>135</v>
      </c>
      <c r="D186" s="18"/>
      <c r="E186" s="18"/>
      <c r="F186" s="26">
        <v>2</v>
      </c>
    </row>
    <row r="187" spans="1:6" x14ac:dyDescent="0.2">
      <c r="A187" s="31">
        <v>43452</v>
      </c>
      <c r="B187" s="18" t="s">
        <v>14</v>
      </c>
      <c r="C187" s="18" t="s">
        <v>147</v>
      </c>
      <c r="D187" s="18"/>
      <c r="E187" s="18"/>
      <c r="F187" s="26">
        <v>1</v>
      </c>
    </row>
    <row r="188" spans="1:6" x14ac:dyDescent="0.2">
      <c r="A188" s="31">
        <v>43452</v>
      </c>
      <c r="B188" s="18" t="s">
        <v>14</v>
      </c>
      <c r="C188" s="18" t="s">
        <v>126</v>
      </c>
      <c r="D188" s="18">
        <v>4</v>
      </c>
      <c r="E188" s="18">
        <v>4</v>
      </c>
      <c r="F188" s="26">
        <v>47</v>
      </c>
    </row>
    <row r="189" spans="1:6" x14ac:dyDescent="0.2">
      <c r="A189" s="31">
        <v>43452</v>
      </c>
      <c r="B189" s="18" t="s">
        <v>14</v>
      </c>
      <c r="C189" s="18" t="s">
        <v>131</v>
      </c>
      <c r="D189" s="18"/>
      <c r="E189" s="18"/>
      <c r="F189" s="26">
        <v>13</v>
      </c>
    </row>
    <row r="190" spans="1:6" x14ac:dyDescent="0.2">
      <c r="A190" s="31">
        <v>43452</v>
      </c>
      <c r="B190" s="18" t="s">
        <v>14</v>
      </c>
      <c r="C190" s="18" t="s">
        <v>146</v>
      </c>
      <c r="D190" s="18"/>
      <c r="E190" s="18"/>
      <c r="F190" s="26">
        <v>1</v>
      </c>
    </row>
    <row r="191" spans="1:6" x14ac:dyDescent="0.2">
      <c r="A191" s="31">
        <v>43452</v>
      </c>
      <c r="B191" s="18" t="s">
        <v>14</v>
      </c>
      <c r="C191" s="18" t="s">
        <v>218</v>
      </c>
      <c r="D191" s="18"/>
      <c r="E191" s="18"/>
      <c r="F191" s="26">
        <v>6</v>
      </c>
    </row>
    <row r="192" spans="1:6" x14ac:dyDescent="0.2">
      <c r="A192" s="31">
        <v>43452</v>
      </c>
      <c r="B192" s="18" t="s">
        <v>14</v>
      </c>
      <c r="C192" s="18" t="s">
        <v>140</v>
      </c>
      <c r="D192" s="18"/>
      <c r="E192" s="18"/>
      <c r="F192" s="26">
        <v>1</v>
      </c>
    </row>
    <row r="193" spans="1:6" x14ac:dyDescent="0.2">
      <c r="A193" s="31">
        <v>43452</v>
      </c>
      <c r="B193" s="18" t="s">
        <v>14</v>
      </c>
      <c r="C193" s="18" t="s">
        <v>169</v>
      </c>
      <c r="D193" s="18"/>
      <c r="E193" s="18"/>
      <c r="F193" s="26">
        <v>1</v>
      </c>
    </row>
    <row r="194" spans="1:6" x14ac:dyDescent="0.2">
      <c r="A194" s="31">
        <v>43501</v>
      </c>
      <c r="B194" s="18" t="s">
        <v>7</v>
      </c>
      <c r="C194" s="18" t="s">
        <v>126</v>
      </c>
      <c r="D194" s="18"/>
      <c r="E194" s="18"/>
      <c r="F194" s="26">
        <v>58</v>
      </c>
    </row>
    <row r="195" spans="1:6" x14ac:dyDescent="0.2">
      <c r="A195" s="31">
        <v>43501</v>
      </c>
      <c r="B195" s="18" t="s">
        <v>7</v>
      </c>
      <c r="C195" s="18" t="s">
        <v>131</v>
      </c>
      <c r="D195" s="18"/>
      <c r="E195" s="18"/>
      <c r="F195" s="26">
        <v>8</v>
      </c>
    </row>
    <row r="196" spans="1:6" x14ac:dyDescent="0.2">
      <c r="A196" s="31">
        <v>43501</v>
      </c>
      <c r="B196" s="18" t="s">
        <v>7</v>
      </c>
      <c r="C196" s="18" t="s">
        <v>205</v>
      </c>
      <c r="D196" s="18"/>
      <c r="E196" s="18"/>
      <c r="F196" s="26">
        <v>2</v>
      </c>
    </row>
    <row r="197" spans="1:6" x14ac:dyDescent="0.2">
      <c r="A197" s="31">
        <v>43501</v>
      </c>
      <c r="B197" s="18" t="s">
        <v>7</v>
      </c>
      <c r="C197" s="18" t="s">
        <v>146</v>
      </c>
      <c r="D197" s="18"/>
      <c r="E197" s="18"/>
      <c r="F197" s="26">
        <v>7</v>
      </c>
    </row>
    <row r="198" spans="1:6" x14ac:dyDescent="0.2">
      <c r="A198" s="31">
        <v>43501</v>
      </c>
      <c r="B198" s="18" t="s">
        <v>7</v>
      </c>
      <c r="C198" s="18" t="s">
        <v>147</v>
      </c>
      <c r="D198" s="18"/>
      <c r="E198" s="18"/>
      <c r="F198" s="26">
        <v>6</v>
      </c>
    </row>
    <row r="199" spans="1:6" x14ac:dyDescent="0.2">
      <c r="A199" s="31">
        <v>43501</v>
      </c>
      <c r="B199" s="18" t="s">
        <v>7</v>
      </c>
      <c r="C199" s="18" t="s">
        <v>165</v>
      </c>
      <c r="D199" s="18"/>
      <c r="E199" s="18"/>
      <c r="F199" s="26">
        <v>2</v>
      </c>
    </row>
    <row r="200" spans="1:6" x14ac:dyDescent="0.2">
      <c r="A200" s="31">
        <v>43501</v>
      </c>
      <c r="B200" s="18" t="s">
        <v>7</v>
      </c>
      <c r="C200" s="18" t="s">
        <v>140</v>
      </c>
      <c r="D200" s="18"/>
      <c r="E200" s="18"/>
      <c r="F200" s="26">
        <v>2</v>
      </c>
    </row>
    <row r="201" spans="1:6" x14ac:dyDescent="0.2">
      <c r="A201" s="31">
        <v>43501</v>
      </c>
      <c r="B201" s="18" t="s">
        <v>7</v>
      </c>
      <c r="C201" s="18" t="s">
        <v>169</v>
      </c>
      <c r="D201" s="18"/>
      <c r="E201" s="18"/>
      <c r="F201" s="26">
        <v>1</v>
      </c>
    </row>
    <row r="202" spans="1:6" x14ac:dyDescent="0.2">
      <c r="A202" s="31">
        <v>43501</v>
      </c>
      <c r="B202" s="18" t="s">
        <v>7</v>
      </c>
      <c r="C202" s="18" t="s">
        <v>131</v>
      </c>
      <c r="D202" s="18"/>
      <c r="E202" s="18"/>
      <c r="F202" s="26">
        <v>13</v>
      </c>
    </row>
    <row r="203" spans="1:6" x14ac:dyDescent="0.2">
      <c r="A203" s="31">
        <v>43501</v>
      </c>
      <c r="B203" s="18" t="s">
        <v>7</v>
      </c>
      <c r="C203" s="18" t="s">
        <v>126</v>
      </c>
      <c r="D203" s="18"/>
      <c r="E203" s="18"/>
      <c r="F203" s="26">
        <v>48</v>
      </c>
    </row>
    <row r="204" spans="1:6" x14ac:dyDescent="0.2">
      <c r="A204" s="31">
        <v>43501</v>
      </c>
      <c r="B204" s="18" t="s">
        <v>7</v>
      </c>
      <c r="C204" s="18" t="s">
        <v>146</v>
      </c>
      <c r="D204" s="18"/>
      <c r="E204" s="18"/>
      <c r="F204" s="26">
        <v>7</v>
      </c>
    </row>
    <row r="205" spans="1:6" x14ac:dyDescent="0.2">
      <c r="A205" s="31">
        <v>43501</v>
      </c>
      <c r="B205" s="18" t="s">
        <v>7</v>
      </c>
      <c r="C205" s="18" t="s">
        <v>147</v>
      </c>
      <c r="D205" s="18"/>
      <c r="E205" s="18"/>
      <c r="F205" s="26">
        <v>1</v>
      </c>
    </row>
    <row r="206" spans="1:6" x14ac:dyDescent="0.2">
      <c r="A206" s="31">
        <v>43501</v>
      </c>
      <c r="B206" s="18" t="s">
        <v>7</v>
      </c>
      <c r="C206" s="18" t="s">
        <v>184</v>
      </c>
      <c r="D206" s="18"/>
      <c r="E206" s="18"/>
      <c r="F206" s="26">
        <v>1</v>
      </c>
    </row>
    <row r="207" spans="1:6" x14ac:dyDescent="0.2">
      <c r="A207" s="31">
        <v>43501</v>
      </c>
      <c r="B207" s="18" t="s">
        <v>7</v>
      </c>
      <c r="C207" s="18" t="s">
        <v>128</v>
      </c>
      <c r="D207" s="18"/>
      <c r="E207" s="18"/>
      <c r="F207" s="26">
        <v>2</v>
      </c>
    </row>
    <row r="208" spans="1:6" x14ac:dyDescent="0.2">
      <c r="A208" s="31">
        <v>43501</v>
      </c>
      <c r="B208" s="18" t="s">
        <v>7</v>
      </c>
      <c r="C208" s="18" t="s">
        <v>183</v>
      </c>
      <c r="D208" s="18"/>
      <c r="E208" s="18"/>
      <c r="F208" s="26">
        <v>2</v>
      </c>
    </row>
    <row r="209" spans="1:6" x14ac:dyDescent="0.2">
      <c r="A209" s="31">
        <v>43501</v>
      </c>
      <c r="B209" s="18" t="s">
        <v>7</v>
      </c>
      <c r="C209" s="18" t="s">
        <v>159</v>
      </c>
      <c r="D209" s="18"/>
      <c r="E209" s="18"/>
      <c r="F209" s="26">
        <v>2</v>
      </c>
    </row>
    <row r="210" spans="1:6" x14ac:dyDescent="0.2">
      <c r="A210" s="31">
        <v>43501</v>
      </c>
      <c r="B210" s="18" t="s">
        <v>10</v>
      </c>
      <c r="C210" s="18" t="s">
        <v>126</v>
      </c>
      <c r="D210" s="18"/>
      <c r="E210" s="18"/>
      <c r="F210" s="26">
        <v>32</v>
      </c>
    </row>
    <row r="211" spans="1:6" x14ac:dyDescent="0.2">
      <c r="A211" s="31">
        <v>43501</v>
      </c>
      <c r="B211" s="18" t="s">
        <v>10</v>
      </c>
      <c r="C211" s="18" t="s">
        <v>202</v>
      </c>
      <c r="D211" s="18"/>
      <c r="E211" s="18"/>
      <c r="F211" s="26">
        <v>3</v>
      </c>
    </row>
    <row r="212" spans="1:6" x14ac:dyDescent="0.2">
      <c r="A212" s="31">
        <v>43501</v>
      </c>
      <c r="B212" s="18" t="s">
        <v>10</v>
      </c>
      <c r="C212" s="18" t="s">
        <v>140</v>
      </c>
      <c r="D212" s="18"/>
      <c r="E212" s="18"/>
      <c r="F212" s="26">
        <v>5</v>
      </c>
    </row>
    <row r="213" spans="1:6" x14ac:dyDescent="0.2">
      <c r="A213" s="31">
        <v>43501</v>
      </c>
      <c r="B213" s="18" t="s">
        <v>10</v>
      </c>
      <c r="C213" s="18" t="s">
        <v>146</v>
      </c>
      <c r="D213" s="18"/>
      <c r="E213" s="18"/>
      <c r="F213" s="26">
        <v>3</v>
      </c>
    </row>
    <row r="214" spans="1:6" x14ac:dyDescent="0.2">
      <c r="A214" s="31">
        <v>43501</v>
      </c>
      <c r="B214" s="18" t="s">
        <v>10</v>
      </c>
      <c r="C214" s="18" t="s">
        <v>131</v>
      </c>
      <c r="D214" s="18"/>
      <c r="E214" s="18"/>
      <c r="F214" s="26">
        <v>14</v>
      </c>
    </row>
    <row r="215" spans="1:6" x14ac:dyDescent="0.2">
      <c r="A215" s="31">
        <v>43501</v>
      </c>
      <c r="B215" s="18" t="s">
        <v>10</v>
      </c>
      <c r="C215" s="18" t="s">
        <v>209</v>
      </c>
      <c r="D215" s="18"/>
      <c r="E215" s="18"/>
      <c r="F215" s="26">
        <v>2</v>
      </c>
    </row>
    <row r="216" spans="1:6" x14ac:dyDescent="0.2">
      <c r="A216" s="31">
        <v>43501</v>
      </c>
      <c r="B216" s="18" t="s">
        <v>10</v>
      </c>
      <c r="C216" s="18" t="s">
        <v>183</v>
      </c>
      <c r="D216" s="18"/>
      <c r="E216" s="18"/>
      <c r="F216" s="26">
        <v>2</v>
      </c>
    </row>
    <row r="217" spans="1:6" x14ac:dyDescent="0.2">
      <c r="A217" s="31">
        <v>43501</v>
      </c>
      <c r="B217" s="18" t="s">
        <v>10</v>
      </c>
      <c r="C217" s="18" t="s">
        <v>147</v>
      </c>
      <c r="D217" s="18"/>
      <c r="E217" s="18"/>
      <c r="F217" s="26">
        <v>6</v>
      </c>
    </row>
    <row r="218" spans="1:6" x14ac:dyDescent="0.2">
      <c r="A218" s="31">
        <v>43501</v>
      </c>
      <c r="B218" s="18" t="s">
        <v>10</v>
      </c>
      <c r="C218" s="18" t="s">
        <v>218</v>
      </c>
      <c r="D218" s="18"/>
      <c r="E218" s="18"/>
      <c r="F218" s="26">
        <v>1</v>
      </c>
    </row>
    <row r="219" spans="1:6" x14ac:dyDescent="0.2">
      <c r="A219" s="31">
        <v>43501</v>
      </c>
      <c r="B219" s="18" t="s">
        <v>10</v>
      </c>
      <c r="C219" s="18" t="s">
        <v>131</v>
      </c>
      <c r="D219" s="18"/>
      <c r="E219" s="18"/>
      <c r="F219" s="26">
        <v>23</v>
      </c>
    </row>
    <row r="220" spans="1:6" x14ac:dyDescent="0.2">
      <c r="A220" s="31">
        <v>43501</v>
      </c>
      <c r="B220" s="18" t="s">
        <v>10</v>
      </c>
      <c r="C220" s="18" t="s">
        <v>126</v>
      </c>
      <c r="D220" s="18"/>
      <c r="E220" s="18"/>
      <c r="F220" s="26">
        <v>58</v>
      </c>
    </row>
    <row r="221" spans="1:6" x14ac:dyDescent="0.2">
      <c r="A221" s="31">
        <v>43501</v>
      </c>
      <c r="B221" s="18" t="s">
        <v>10</v>
      </c>
      <c r="C221" s="18" t="s">
        <v>202</v>
      </c>
      <c r="D221" s="18"/>
      <c r="E221" s="18"/>
      <c r="F221" s="26">
        <v>1</v>
      </c>
    </row>
    <row r="222" spans="1:6" x14ac:dyDescent="0.2">
      <c r="A222" s="31">
        <v>43501</v>
      </c>
      <c r="B222" s="18" t="s">
        <v>10</v>
      </c>
      <c r="C222" s="18" t="s">
        <v>147</v>
      </c>
      <c r="D222" s="18"/>
      <c r="E222" s="18"/>
      <c r="F222" s="26">
        <v>3</v>
      </c>
    </row>
    <row r="223" spans="1:6" x14ac:dyDescent="0.2">
      <c r="A223" s="31">
        <v>43501</v>
      </c>
      <c r="B223" s="18" t="s">
        <v>10</v>
      </c>
      <c r="C223" s="18" t="s">
        <v>146</v>
      </c>
      <c r="D223" s="18"/>
      <c r="E223" s="18"/>
      <c r="F223" s="26">
        <v>2</v>
      </c>
    </row>
    <row r="224" spans="1:6" x14ac:dyDescent="0.2">
      <c r="A224" s="31">
        <v>43501</v>
      </c>
      <c r="B224" s="18" t="s">
        <v>11</v>
      </c>
      <c r="C224" s="18" t="s">
        <v>126</v>
      </c>
      <c r="D224" s="18"/>
      <c r="E224" s="18"/>
      <c r="F224" s="26">
        <v>28</v>
      </c>
    </row>
    <row r="225" spans="1:6" x14ac:dyDescent="0.2">
      <c r="A225" s="31">
        <v>43501</v>
      </c>
      <c r="B225" s="18" t="s">
        <v>11</v>
      </c>
      <c r="C225" s="18" t="s">
        <v>131</v>
      </c>
      <c r="D225" s="18"/>
      <c r="E225" s="18"/>
      <c r="F225" s="26">
        <v>10</v>
      </c>
    </row>
    <row r="226" spans="1:6" x14ac:dyDescent="0.2">
      <c r="A226" s="31">
        <v>43501</v>
      </c>
      <c r="B226" s="18" t="s">
        <v>11</v>
      </c>
      <c r="C226" s="18" t="s">
        <v>140</v>
      </c>
      <c r="D226" s="18"/>
      <c r="E226" s="18"/>
      <c r="F226" s="26">
        <v>3</v>
      </c>
    </row>
    <row r="227" spans="1:6" x14ac:dyDescent="0.2">
      <c r="A227" s="31">
        <v>43501</v>
      </c>
      <c r="B227" s="18" t="s">
        <v>11</v>
      </c>
      <c r="C227" s="18" t="s">
        <v>147</v>
      </c>
      <c r="D227" s="18"/>
      <c r="E227" s="18"/>
      <c r="F227" s="26">
        <v>4</v>
      </c>
    </row>
    <row r="228" spans="1:6" x14ac:dyDescent="0.2">
      <c r="A228" s="31">
        <v>43501</v>
      </c>
      <c r="B228" s="18" t="s">
        <v>11</v>
      </c>
      <c r="C228" s="18" t="s">
        <v>159</v>
      </c>
      <c r="D228" s="18"/>
      <c r="E228" s="18"/>
      <c r="F228" s="26">
        <v>3</v>
      </c>
    </row>
    <row r="229" spans="1:6" x14ac:dyDescent="0.2">
      <c r="A229" s="31">
        <v>43501</v>
      </c>
      <c r="B229" s="18" t="s">
        <v>11</v>
      </c>
      <c r="C229" s="18" t="s">
        <v>183</v>
      </c>
      <c r="D229" s="18"/>
      <c r="E229" s="18"/>
      <c r="F229" s="26">
        <v>1</v>
      </c>
    </row>
    <row r="230" spans="1:6" x14ac:dyDescent="0.2">
      <c r="A230" s="31">
        <v>43501</v>
      </c>
      <c r="B230" s="18" t="s">
        <v>11</v>
      </c>
      <c r="C230" s="18" t="s">
        <v>126</v>
      </c>
      <c r="D230" s="18"/>
      <c r="E230" s="18"/>
      <c r="F230" s="26">
        <v>29</v>
      </c>
    </row>
    <row r="231" spans="1:6" x14ac:dyDescent="0.2">
      <c r="A231" s="31">
        <v>43501</v>
      </c>
      <c r="B231" s="18" t="s">
        <v>11</v>
      </c>
      <c r="C231" s="18" t="s">
        <v>183</v>
      </c>
      <c r="D231" s="18"/>
      <c r="E231" s="18"/>
      <c r="F231" s="26">
        <v>3</v>
      </c>
    </row>
    <row r="232" spans="1:6" x14ac:dyDescent="0.2">
      <c r="A232" s="31">
        <v>43501</v>
      </c>
      <c r="B232" s="18" t="s">
        <v>11</v>
      </c>
      <c r="C232" s="18" t="s">
        <v>185</v>
      </c>
      <c r="D232" s="18"/>
      <c r="E232" s="18"/>
      <c r="F232" s="26">
        <v>1</v>
      </c>
    </row>
    <row r="233" spans="1:6" x14ac:dyDescent="0.2">
      <c r="A233" s="31">
        <v>43501</v>
      </c>
      <c r="B233" s="18" t="s">
        <v>11</v>
      </c>
      <c r="C233" s="18" t="s">
        <v>140</v>
      </c>
      <c r="D233" s="18"/>
      <c r="E233" s="18"/>
      <c r="F233" s="26">
        <v>2</v>
      </c>
    </row>
    <row r="234" spans="1:6" x14ac:dyDescent="0.2">
      <c r="A234" s="31">
        <v>43501</v>
      </c>
      <c r="B234" s="18" t="s">
        <v>11</v>
      </c>
      <c r="C234" s="18" t="s">
        <v>146</v>
      </c>
      <c r="D234" s="18"/>
      <c r="E234" s="18"/>
      <c r="F234" s="26">
        <v>4</v>
      </c>
    </row>
    <row r="235" spans="1:6" x14ac:dyDescent="0.2">
      <c r="A235" s="31">
        <v>43501</v>
      </c>
      <c r="B235" s="18" t="s">
        <v>11</v>
      </c>
      <c r="C235" s="18" t="s">
        <v>131</v>
      </c>
      <c r="D235" s="18"/>
      <c r="E235" s="18"/>
      <c r="F235" s="26">
        <v>3</v>
      </c>
    </row>
    <row r="236" spans="1:6" x14ac:dyDescent="0.2">
      <c r="A236" s="31">
        <v>43501</v>
      </c>
      <c r="B236" s="18" t="s">
        <v>11</v>
      </c>
      <c r="C236" s="18" t="s">
        <v>147</v>
      </c>
      <c r="D236" s="18"/>
      <c r="E236" s="18"/>
      <c r="F236" s="26">
        <v>3</v>
      </c>
    </row>
    <row r="237" spans="1:6" x14ac:dyDescent="0.2">
      <c r="A237" s="31">
        <v>43501</v>
      </c>
      <c r="B237" s="18" t="s">
        <v>11</v>
      </c>
      <c r="C237" s="18" t="s">
        <v>159</v>
      </c>
      <c r="D237" s="18"/>
      <c r="E237" s="18"/>
      <c r="F237" s="26">
        <v>1</v>
      </c>
    </row>
    <row r="238" spans="1:6" x14ac:dyDescent="0.2">
      <c r="A238" s="31">
        <v>43501</v>
      </c>
      <c r="B238" s="18" t="s">
        <v>11</v>
      </c>
      <c r="C238" s="18" t="s">
        <v>165</v>
      </c>
      <c r="D238" s="18"/>
      <c r="E238" s="18"/>
      <c r="F238" s="26">
        <v>1</v>
      </c>
    </row>
    <row r="239" spans="1:6" x14ac:dyDescent="0.2">
      <c r="A239" s="31">
        <v>43501</v>
      </c>
      <c r="B239" s="18" t="s">
        <v>11</v>
      </c>
      <c r="C239" s="18" t="s">
        <v>128</v>
      </c>
      <c r="D239" s="18"/>
      <c r="E239" s="18"/>
      <c r="F239" s="26">
        <v>1</v>
      </c>
    </row>
    <row r="240" spans="1:6" x14ac:dyDescent="0.2">
      <c r="A240" s="31">
        <v>43501</v>
      </c>
      <c r="B240" s="18" t="s">
        <v>11</v>
      </c>
      <c r="C240" s="18" t="s">
        <v>190</v>
      </c>
      <c r="D240" s="18"/>
      <c r="E240" s="18"/>
      <c r="F240" s="26">
        <v>1</v>
      </c>
    </row>
    <row r="241" spans="1:6" x14ac:dyDescent="0.2">
      <c r="A241" s="31">
        <v>43501</v>
      </c>
      <c r="B241" s="18" t="s">
        <v>11</v>
      </c>
      <c r="C241" s="18" t="s">
        <v>148</v>
      </c>
      <c r="D241" s="18"/>
      <c r="E241" s="18"/>
      <c r="F241" s="26">
        <v>1</v>
      </c>
    </row>
    <row r="242" spans="1:6" x14ac:dyDescent="0.2">
      <c r="A242" s="31">
        <v>43525</v>
      </c>
      <c r="B242" s="18" t="s">
        <v>242</v>
      </c>
      <c r="C242" s="18" t="s">
        <v>135</v>
      </c>
      <c r="D242" s="18"/>
      <c r="E242" s="18"/>
      <c r="F242" s="26">
        <v>1</v>
      </c>
    </row>
    <row r="243" spans="1:6" x14ac:dyDescent="0.2">
      <c r="A243" s="31">
        <v>43525</v>
      </c>
      <c r="B243" s="18" t="s">
        <v>242</v>
      </c>
      <c r="C243" s="18" t="s">
        <v>169</v>
      </c>
      <c r="D243" s="18"/>
      <c r="E243" s="18"/>
      <c r="F243" s="26">
        <v>9</v>
      </c>
    </row>
    <row r="244" spans="1:6" x14ac:dyDescent="0.2">
      <c r="A244" s="31">
        <v>43525</v>
      </c>
      <c r="B244" s="18" t="s">
        <v>242</v>
      </c>
      <c r="C244" s="18" t="s">
        <v>126</v>
      </c>
      <c r="D244" s="18"/>
      <c r="E244" s="18"/>
      <c r="F244" s="26">
        <v>2</v>
      </c>
    </row>
    <row r="245" spans="1:6" x14ac:dyDescent="0.2">
      <c r="A245" s="31">
        <v>43525</v>
      </c>
      <c r="B245" s="18" t="s">
        <v>242</v>
      </c>
      <c r="C245" s="18" t="s">
        <v>243</v>
      </c>
      <c r="D245" s="18"/>
      <c r="E245" s="18"/>
      <c r="F245" s="26">
        <v>1</v>
      </c>
    </row>
    <row r="246" spans="1:6" x14ac:dyDescent="0.2">
      <c r="A246" s="31">
        <v>43525</v>
      </c>
      <c r="B246" s="18" t="s">
        <v>4</v>
      </c>
      <c r="C246" s="18" t="s">
        <v>126</v>
      </c>
      <c r="D246" s="18"/>
      <c r="E246" s="18"/>
      <c r="F246" s="26">
        <v>8</v>
      </c>
    </row>
    <row r="247" spans="1:6" x14ac:dyDescent="0.2">
      <c r="A247" s="31">
        <v>43525</v>
      </c>
      <c r="B247" s="18" t="s">
        <v>4</v>
      </c>
      <c r="C247" s="18" t="s">
        <v>243</v>
      </c>
      <c r="D247" s="18"/>
      <c r="E247" s="18"/>
      <c r="F247" s="26">
        <v>4</v>
      </c>
    </row>
    <row r="248" spans="1:6" x14ac:dyDescent="0.2">
      <c r="A248" s="31">
        <v>43525</v>
      </c>
      <c r="B248" s="18" t="s">
        <v>4</v>
      </c>
      <c r="C248" s="18" t="s">
        <v>146</v>
      </c>
      <c r="D248" s="18"/>
      <c r="E248" s="18"/>
      <c r="F248" s="26">
        <v>14</v>
      </c>
    </row>
    <row r="249" spans="1:6" x14ac:dyDescent="0.2">
      <c r="A249" s="31">
        <v>43525</v>
      </c>
      <c r="B249" s="18" t="s">
        <v>4</v>
      </c>
      <c r="C249" s="18" t="s">
        <v>169</v>
      </c>
      <c r="D249" s="18"/>
      <c r="E249" s="18"/>
      <c r="F249" s="26">
        <v>13</v>
      </c>
    </row>
    <row r="250" spans="1:6" x14ac:dyDescent="0.2">
      <c r="A250" s="31">
        <v>43525</v>
      </c>
      <c r="B250" s="18" t="s">
        <v>4</v>
      </c>
      <c r="C250" s="18" t="s">
        <v>147</v>
      </c>
      <c r="D250" s="18"/>
      <c r="E250" s="18"/>
      <c r="F250" s="26">
        <v>3</v>
      </c>
    </row>
    <row r="251" spans="1:6" x14ac:dyDescent="0.2">
      <c r="A251" s="31">
        <v>43525</v>
      </c>
      <c r="B251" s="18" t="s">
        <v>4</v>
      </c>
      <c r="C251" s="18" t="s">
        <v>131</v>
      </c>
      <c r="D251" s="18"/>
      <c r="E251" s="18"/>
      <c r="F251" s="26">
        <v>11</v>
      </c>
    </row>
    <row r="252" spans="1:6" x14ac:dyDescent="0.2">
      <c r="A252" s="31">
        <v>43525</v>
      </c>
      <c r="B252" s="18" t="s">
        <v>244</v>
      </c>
      <c r="C252" s="18" t="s">
        <v>131</v>
      </c>
      <c r="D252" s="18"/>
      <c r="E252" s="18"/>
      <c r="F252" s="26">
        <v>207</v>
      </c>
    </row>
    <row r="253" spans="1:6" x14ac:dyDescent="0.2">
      <c r="A253" s="31">
        <v>43525</v>
      </c>
      <c r="B253" s="18" t="s">
        <v>244</v>
      </c>
      <c r="C253" s="18" t="s">
        <v>126</v>
      </c>
      <c r="D253" s="18"/>
      <c r="E253" s="18"/>
      <c r="F253" s="26">
        <v>1</v>
      </c>
    </row>
    <row r="254" spans="1:6" x14ac:dyDescent="0.2">
      <c r="A254" s="31">
        <v>43525</v>
      </c>
      <c r="B254" s="18" t="s">
        <v>244</v>
      </c>
      <c r="C254" s="18" t="s">
        <v>169</v>
      </c>
      <c r="D254" s="18"/>
      <c r="E254" s="18"/>
      <c r="F254" s="26">
        <v>33</v>
      </c>
    </row>
    <row r="255" spans="1:6" x14ac:dyDescent="0.2">
      <c r="A255" s="31">
        <v>43525</v>
      </c>
      <c r="B255" s="18" t="s">
        <v>244</v>
      </c>
      <c r="C255" s="18" t="s">
        <v>128</v>
      </c>
      <c r="D255" s="18"/>
      <c r="E255" s="18"/>
      <c r="F255" s="26">
        <v>5</v>
      </c>
    </row>
    <row r="256" spans="1:6" x14ac:dyDescent="0.2">
      <c r="A256" s="31">
        <v>43528</v>
      </c>
      <c r="B256" s="18" t="s">
        <v>29</v>
      </c>
      <c r="C256" s="18" t="s">
        <v>126</v>
      </c>
      <c r="D256" s="18">
        <v>5</v>
      </c>
      <c r="E256" s="18">
        <v>5</v>
      </c>
      <c r="F256" s="26">
        <v>69</v>
      </c>
    </row>
    <row r="257" spans="1:6" x14ac:dyDescent="0.2">
      <c r="A257" s="31">
        <v>43528</v>
      </c>
      <c r="B257" s="18" t="s">
        <v>29</v>
      </c>
      <c r="C257" s="18" t="s">
        <v>147</v>
      </c>
      <c r="D257" s="18"/>
      <c r="E257" s="18"/>
      <c r="F257" s="26">
        <v>8</v>
      </c>
    </row>
    <row r="258" spans="1:6" x14ac:dyDescent="0.2">
      <c r="A258" s="31">
        <v>43528</v>
      </c>
      <c r="B258" s="18" t="s">
        <v>29</v>
      </c>
      <c r="C258" s="18" t="s">
        <v>135</v>
      </c>
      <c r="D258" s="18"/>
      <c r="E258" s="18"/>
      <c r="F258" s="26">
        <v>2</v>
      </c>
    </row>
    <row r="259" spans="1:6" x14ac:dyDescent="0.2">
      <c r="A259" s="31">
        <v>43528</v>
      </c>
      <c r="B259" s="18" t="s">
        <v>29</v>
      </c>
      <c r="C259" s="18" t="s">
        <v>239</v>
      </c>
      <c r="D259" s="18"/>
      <c r="E259" s="18"/>
      <c r="F259" s="26">
        <v>3</v>
      </c>
    </row>
    <row r="260" spans="1:6" x14ac:dyDescent="0.2">
      <c r="A260" s="31">
        <v>43528</v>
      </c>
      <c r="B260" s="18" t="s">
        <v>29</v>
      </c>
      <c r="C260" s="18" t="s">
        <v>131</v>
      </c>
      <c r="D260" s="18">
        <v>1</v>
      </c>
      <c r="E260" s="18">
        <v>1</v>
      </c>
      <c r="F260" s="26">
        <v>1</v>
      </c>
    </row>
    <row r="261" spans="1:6" x14ac:dyDescent="0.2">
      <c r="A261" s="31">
        <v>43528</v>
      </c>
      <c r="B261" s="18" t="s">
        <v>29</v>
      </c>
      <c r="C261" s="18" t="s">
        <v>148</v>
      </c>
      <c r="D261" s="18"/>
      <c r="E261" s="18"/>
      <c r="F261" s="26">
        <v>1</v>
      </c>
    </row>
    <row r="262" spans="1:6" x14ac:dyDescent="0.2">
      <c r="A262" s="31">
        <v>43528</v>
      </c>
      <c r="B262" s="18" t="s">
        <v>29</v>
      </c>
      <c r="C262" s="18" t="s">
        <v>159</v>
      </c>
      <c r="D262" s="18"/>
      <c r="E262" s="18">
        <v>1</v>
      </c>
      <c r="F262" s="26">
        <v>1</v>
      </c>
    </row>
    <row r="263" spans="1:6" x14ac:dyDescent="0.2">
      <c r="A263" s="31">
        <v>43528</v>
      </c>
      <c r="B263" s="18" t="s">
        <v>29</v>
      </c>
      <c r="C263" s="18" t="s">
        <v>140</v>
      </c>
      <c r="D263" s="18"/>
      <c r="E263" s="18"/>
      <c r="F263" s="26">
        <v>3</v>
      </c>
    </row>
    <row r="264" spans="1:6" x14ac:dyDescent="0.2">
      <c r="A264" s="31">
        <v>43528</v>
      </c>
      <c r="B264" s="18" t="s">
        <v>28</v>
      </c>
      <c r="C264" s="18" t="s">
        <v>126</v>
      </c>
      <c r="D264" s="18">
        <v>3</v>
      </c>
      <c r="E264" s="18">
        <v>3</v>
      </c>
      <c r="F264" s="26">
        <v>100</v>
      </c>
    </row>
    <row r="265" spans="1:6" x14ac:dyDescent="0.2">
      <c r="A265" s="31">
        <v>43528</v>
      </c>
      <c r="B265" s="18" t="s">
        <v>28</v>
      </c>
      <c r="C265" s="18" t="s">
        <v>131</v>
      </c>
      <c r="D265" s="18">
        <v>2</v>
      </c>
      <c r="E265" s="18">
        <v>2</v>
      </c>
      <c r="F265" s="26">
        <v>11</v>
      </c>
    </row>
    <row r="266" spans="1:6" x14ac:dyDescent="0.2">
      <c r="A266" s="31">
        <v>43528</v>
      </c>
      <c r="B266" s="18" t="s">
        <v>28</v>
      </c>
      <c r="C266" s="18" t="s">
        <v>147</v>
      </c>
      <c r="D266" s="18"/>
      <c r="E266" s="18"/>
      <c r="F266" s="26">
        <v>6</v>
      </c>
    </row>
    <row r="267" spans="1:6" x14ac:dyDescent="0.2">
      <c r="A267" s="31">
        <v>43528</v>
      </c>
      <c r="B267" s="18" t="s">
        <v>28</v>
      </c>
      <c r="C267" s="18" t="s">
        <v>135</v>
      </c>
      <c r="D267" s="18"/>
      <c r="E267" s="18"/>
      <c r="F267" s="26">
        <v>8</v>
      </c>
    </row>
    <row r="268" spans="1:6" x14ac:dyDescent="0.2">
      <c r="A268" s="31">
        <v>43528</v>
      </c>
      <c r="B268" s="18" t="s">
        <v>28</v>
      </c>
      <c r="C268" s="18" t="s">
        <v>151</v>
      </c>
      <c r="D268" s="18"/>
      <c r="E268" s="18"/>
      <c r="F268" s="26">
        <v>4</v>
      </c>
    </row>
    <row r="269" spans="1:6" x14ac:dyDescent="0.2">
      <c r="A269" s="31">
        <v>43528</v>
      </c>
      <c r="B269" s="18" t="s">
        <v>28</v>
      </c>
      <c r="C269" s="18" t="s">
        <v>140</v>
      </c>
      <c r="D269" s="18"/>
      <c r="E269" s="18"/>
      <c r="F269" s="26">
        <v>7</v>
      </c>
    </row>
    <row r="270" spans="1:6" x14ac:dyDescent="0.2">
      <c r="A270" s="31">
        <v>43528</v>
      </c>
      <c r="B270" s="18" t="s">
        <v>28</v>
      </c>
      <c r="C270" s="18" t="s">
        <v>169</v>
      </c>
      <c r="D270" s="18"/>
      <c r="E270" s="18"/>
      <c r="F270" s="26">
        <v>7</v>
      </c>
    </row>
    <row r="271" spans="1:6" x14ac:dyDescent="0.2">
      <c r="A271" s="31">
        <v>43528</v>
      </c>
      <c r="B271" s="18" t="s">
        <v>28</v>
      </c>
      <c r="C271" s="18" t="s">
        <v>184</v>
      </c>
      <c r="D271" s="18"/>
      <c r="E271" s="18"/>
      <c r="F271" s="26">
        <v>1</v>
      </c>
    </row>
    <row r="272" spans="1:6" x14ac:dyDescent="0.2">
      <c r="A272" s="31">
        <v>43528</v>
      </c>
      <c r="B272" s="18" t="s">
        <v>28</v>
      </c>
      <c r="C272" s="18" t="s">
        <v>165</v>
      </c>
      <c r="D272" s="18">
        <v>1</v>
      </c>
      <c r="E272" s="18">
        <v>1</v>
      </c>
      <c r="F272" s="26"/>
    </row>
    <row r="273" spans="1:6" x14ac:dyDescent="0.2">
      <c r="A273" s="31">
        <v>43528</v>
      </c>
      <c r="B273" s="18" t="s">
        <v>28</v>
      </c>
      <c r="C273" s="18" t="s">
        <v>202</v>
      </c>
      <c r="D273" s="18"/>
      <c r="E273" s="18"/>
      <c r="F273" s="26">
        <v>4</v>
      </c>
    </row>
    <row r="274" spans="1:6" x14ac:dyDescent="0.2">
      <c r="A274" s="31">
        <v>43528</v>
      </c>
      <c r="B274" s="18" t="s">
        <v>27</v>
      </c>
      <c r="C274" s="18" t="s">
        <v>126</v>
      </c>
      <c r="D274" s="18">
        <v>3</v>
      </c>
      <c r="E274" s="18">
        <v>3</v>
      </c>
      <c r="F274" s="26">
        <v>24</v>
      </c>
    </row>
    <row r="275" spans="1:6" x14ac:dyDescent="0.2">
      <c r="A275" s="31">
        <v>43528</v>
      </c>
      <c r="B275" s="18" t="s">
        <v>27</v>
      </c>
      <c r="C275" s="18" t="s">
        <v>159</v>
      </c>
      <c r="D275" s="18"/>
      <c r="E275" s="18"/>
      <c r="F275" s="26">
        <v>1</v>
      </c>
    </row>
    <row r="276" spans="1:6" x14ac:dyDescent="0.2">
      <c r="A276" s="31">
        <v>43528</v>
      </c>
      <c r="B276" s="18" t="s">
        <v>27</v>
      </c>
      <c r="C276" s="18" t="s">
        <v>131</v>
      </c>
      <c r="D276" s="18"/>
      <c r="E276" s="18">
        <v>2</v>
      </c>
      <c r="F276" s="26">
        <v>5</v>
      </c>
    </row>
    <row r="277" spans="1:6" x14ac:dyDescent="0.2">
      <c r="A277" s="31">
        <v>43528</v>
      </c>
      <c r="B277" s="18" t="s">
        <v>27</v>
      </c>
      <c r="C277" s="18" t="s">
        <v>218</v>
      </c>
      <c r="D277" s="18"/>
      <c r="E277" s="18">
        <v>2</v>
      </c>
      <c r="F277" s="26">
        <v>3</v>
      </c>
    </row>
    <row r="278" spans="1:6" x14ac:dyDescent="0.2">
      <c r="A278" s="31">
        <v>43528</v>
      </c>
      <c r="B278" s="18" t="s">
        <v>27</v>
      </c>
      <c r="C278" s="18" t="s">
        <v>169</v>
      </c>
      <c r="D278" s="18"/>
      <c r="E278" s="18"/>
      <c r="F278" s="26">
        <v>3</v>
      </c>
    </row>
    <row r="279" spans="1:6" x14ac:dyDescent="0.2">
      <c r="A279" s="31">
        <v>43528</v>
      </c>
      <c r="B279" s="18" t="s">
        <v>27</v>
      </c>
      <c r="C279" s="18" t="s">
        <v>140</v>
      </c>
      <c r="D279" s="18"/>
      <c r="E279" s="18"/>
      <c r="F279" s="26">
        <v>2</v>
      </c>
    </row>
    <row r="280" spans="1:6" x14ac:dyDescent="0.2">
      <c r="A280" s="31">
        <v>43528</v>
      </c>
      <c r="B280" s="18" t="s">
        <v>27</v>
      </c>
      <c r="C280" s="18" t="s">
        <v>227</v>
      </c>
      <c r="D280" s="18"/>
      <c r="E280" s="18">
        <v>4</v>
      </c>
      <c r="F280" s="26">
        <v>2</v>
      </c>
    </row>
    <row r="281" spans="1:6" x14ac:dyDescent="0.2">
      <c r="A281" s="31">
        <v>43535</v>
      </c>
      <c r="B281" s="18" t="s">
        <v>13</v>
      </c>
      <c r="C281" s="18" t="s">
        <v>126</v>
      </c>
      <c r="D281" s="18"/>
      <c r="E281" s="18">
        <v>1</v>
      </c>
      <c r="F281" s="26">
        <v>9</v>
      </c>
    </row>
    <row r="282" spans="1:6" x14ac:dyDescent="0.2">
      <c r="A282" s="31">
        <v>43535</v>
      </c>
      <c r="B282" s="18" t="s">
        <v>13</v>
      </c>
      <c r="C282" s="18" t="s">
        <v>140</v>
      </c>
      <c r="D282" s="18"/>
      <c r="E282" s="18"/>
      <c r="F282" s="26">
        <v>1</v>
      </c>
    </row>
    <row r="283" spans="1:6" x14ac:dyDescent="0.2">
      <c r="A283" s="31">
        <v>43535</v>
      </c>
      <c r="B283" s="18" t="s">
        <v>13</v>
      </c>
      <c r="C283" s="18" t="s">
        <v>218</v>
      </c>
      <c r="D283" s="18"/>
      <c r="E283" s="18"/>
      <c r="F283" s="26">
        <v>1</v>
      </c>
    </row>
    <row r="284" spans="1:6" x14ac:dyDescent="0.2">
      <c r="A284" s="31">
        <v>43535</v>
      </c>
      <c r="B284" s="18" t="s">
        <v>13</v>
      </c>
      <c r="C284" s="18" t="s">
        <v>245</v>
      </c>
      <c r="D284" s="18"/>
      <c r="E284" s="18"/>
      <c r="F284" s="26">
        <v>1</v>
      </c>
    </row>
    <row r="285" spans="1:6" x14ac:dyDescent="0.2">
      <c r="A285" s="31">
        <v>43535</v>
      </c>
      <c r="B285" s="18" t="s">
        <v>14</v>
      </c>
      <c r="C285" s="18" t="s">
        <v>126</v>
      </c>
      <c r="D285" s="18"/>
      <c r="E285" s="18">
        <v>4</v>
      </c>
      <c r="F285" s="26">
        <v>63</v>
      </c>
    </row>
    <row r="286" spans="1:6" x14ac:dyDescent="0.2">
      <c r="A286" s="31">
        <v>43535</v>
      </c>
      <c r="B286" s="18" t="s">
        <v>14</v>
      </c>
      <c r="C286" s="18" t="s">
        <v>218</v>
      </c>
      <c r="D286" s="18"/>
      <c r="E286" s="18">
        <v>5</v>
      </c>
      <c r="F286" s="26">
        <v>1</v>
      </c>
    </row>
    <row r="287" spans="1:6" x14ac:dyDescent="0.2">
      <c r="A287" s="31">
        <v>43535</v>
      </c>
      <c r="B287" s="18" t="s">
        <v>14</v>
      </c>
      <c r="C287" s="18" t="s">
        <v>159</v>
      </c>
      <c r="D287" s="18"/>
      <c r="E287" s="18"/>
      <c r="F287" s="26">
        <v>1</v>
      </c>
    </row>
    <row r="288" spans="1:6" x14ac:dyDescent="0.2">
      <c r="A288" s="31">
        <v>43535</v>
      </c>
      <c r="B288" s="18" t="s">
        <v>14</v>
      </c>
      <c r="C288" s="18" t="s">
        <v>131</v>
      </c>
      <c r="D288" s="18"/>
      <c r="E288" s="18"/>
      <c r="F288" s="26">
        <v>5</v>
      </c>
    </row>
    <row r="289" spans="1:6" x14ac:dyDescent="0.2">
      <c r="A289" s="31">
        <v>43535</v>
      </c>
      <c r="B289" s="18" t="s">
        <v>14</v>
      </c>
      <c r="C289" s="18" t="s">
        <v>135</v>
      </c>
      <c r="D289" s="18"/>
      <c r="E289" s="18"/>
      <c r="F289" s="26">
        <v>1</v>
      </c>
    </row>
    <row r="290" spans="1:6" x14ac:dyDescent="0.2">
      <c r="A290" s="31">
        <v>43535</v>
      </c>
      <c r="B290" s="18" t="s">
        <v>14</v>
      </c>
      <c r="C290" s="18" t="s">
        <v>140</v>
      </c>
      <c r="D290" s="18"/>
      <c r="E290" s="18"/>
      <c r="F290" s="26">
        <v>2</v>
      </c>
    </row>
    <row r="291" spans="1:6" x14ac:dyDescent="0.2">
      <c r="A291" s="31">
        <v>43535</v>
      </c>
      <c r="B291" s="18" t="s">
        <v>14</v>
      </c>
      <c r="C291" s="18" t="s">
        <v>165</v>
      </c>
      <c r="D291" s="18"/>
      <c r="E291" s="18"/>
      <c r="F291" s="26">
        <v>1</v>
      </c>
    </row>
    <row r="292" spans="1:6" x14ac:dyDescent="0.2">
      <c r="A292" s="31">
        <v>43535</v>
      </c>
      <c r="B292" s="18" t="s">
        <v>14</v>
      </c>
      <c r="C292" s="18" t="s">
        <v>148</v>
      </c>
      <c r="D292" s="18"/>
      <c r="E292" s="18"/>
      <c r="F292" s="26">
        <v>1</v>
      </c>
    </row>
    <row r="293" spans="1:6" x14ac:dyDescent="0.2">
      <c r="A293" s="31">
        <v>43535</v>
      </c>
      <c r="B293" s="18" t="s">
        <v>12</v>
      </c>
      <c r="C293" s="18" t="s">
        <v>126</v>
      </c>
      <c r="D293" s="18"/>
      <c r="E293" s="18"/>
      <c r="F293" s="26">
        <v>28</v>
      </c>
    </row>
    <row r="294" spans="1:6" x14ac:dyDescent="0.2">
      <c r="A294" s="31">
        <v>43535</v>
      </c>
      <c r="B294" s="18" t="s">
        <v>12</v>
      </c>
      <c r="C294" s="18" t="s">
        <v>146</v>
      </c>
      <c r="D294" s="18"/>
      <c r="E294" s="18"/>
      <c r="F294" s="26">
        <v>1</v>
      </c>
    </row>
    <row r="295" spans="1:6" x14ac:dyDescent="0.2">
      <c r="A295" s="31">
        <v>43535</v>
      </c>
      <c r="B295" s="18" t="s">
        <v>12</v>
      </c>
      <c r="C295" s="18" t="s">
        <v>218</v>
      </c>
      <c r="D295" s="18"/>
      <c r="E295" s="18">
        <v>3</v>
      </c>
      <c r="F295" s="26">
        <v>5</v>
      </c>
    </row>
    <row r="296" spans="1:6" x14ac:dyDescent="0.2">
      <c r="A296" s="31">
        <v>43535</v>
      </c>
      <c r="B296" s="18" t="s">
        <v>12</v>
      </c>
      <c r="C296" s="18" t="s">
        <v>140</v>
      </c>
      <c r="D296" s="18"/>
      <c r="E296" s="18"/>
      <c r="F296" s="26">
        <v>4</v>
      </c>
    </row>
    <row r="297" spans="1:6" x14ac:dyDescent="0.2">
      <c r="A297" s="31">
        <v>43535</v>
      </c>
      <c r="B297" s="18" t="s">
        <v>12</v>
      </c>
      <c r="C297" s="18" t="s">
        <v>131</v>
      </c>
      <c r="D297" s="18"/>
      <c r="E297" s="18"/>
      <c r="F297" s="26">
        <v>12</v>
      </c>
    </row>
    <row r="298" spans="1:6" x14ac:dyDescent="0.2">
      <c r="A298" s="31">
        <v>43535</v>
      </c>
      <c r="B298" s="18" t="s">
        <v>12</v>
      </c>
      <c r="C298" s="18" t="s">
        <v>183</v>
      </c>
      <c r="D298" s="18"/>
      <c r="E298" s="18"/>
      <c r="F298" s="26">
        <v>3</v>
      </c>
    </row>
    <row r="299" spans="1:6" x14ac:dyDescent="0.2">
      <c r="A299" s="31">
        <v>43535</v>
      </c>
      <c r="B299" s="18" t="s">
        <v>12</v>
      </c>
      <c r="C299" s="18" t="s">
        <v>151</v>
      </c>
      <c r="D299" s="18"/>
      <c r="E299" s="18"/>
      <c r="F299" s="26">
        <v>1</v>
      </c>
    </row>
    <row r="300" spans="1:6" x14ac:dyDescent="0.2">
      <c r="A300" s="31">
        <v>43535</v>
      </c>
      <c r="B300" s="18" t="s">
        <v>12</v>
      </c>
      <c r="C300" s="18" t="s">
        <v>147</v>
      </c>
      <c r="D300" s="18"/>
      <c r="E300" s="18"/>
      <c r="F300" s="26">
        <v>1</v>
      </c>
    </row>
    <row r="301" spans="1:6" x14ac:dyDescent="0.2">
      <c r="A301" s="31">
        <v>43535</v>
      </c>
      <c r="B301" s="18" t="s">
        <v>12</v>
      </c>
      <c r="C301" s="18" t="s">
        <v>165</v>
      </c>
      <c r="D301" s="18"/>
      <c r="E301" s="18"/>
      <c r="F301" s="26">
        <v>3</v>
      </c>
    </row>
    <row r="302" spans="1:6" x14ac:dyDescent="0.2">
      <c r="A302" s="31">
        <v>43535</v>
      </c>
      <c r="B302" s="18" t="s">
        <v>12</v>
      </c>
      <c r="C302" s="18" t="s">
        <v>159</v>
      </c>
      <c r="D302" s="18"/>
      <c r="E302" s="18"/>
      <c r="F302" s="26">
        <v>2</v>
      </c>
    </row>
    <row r="303" spans="1:6" x14ac:dyDescent="0.2">
      <c r="A303" s="31">
        <v>43535</v>
      </c>
      <c r="B303" s="18" t="s">
        <v>12</v>
      </c>
      <c r="C303" s="18" t="s">
        <v>148</v>
      </c>
      <c r="D303" s="18"/>
      <c r="E303" s="18"/>
      <c r="F303" s="26">
        <v>2</v>
      </c>
    </row>
    <row r="304" spans="1:6" x14ac:dyDescent="0.2">
      <c r="A304" s="31">
        <v>43535</v>
      </c>
      <c r="B304" s="18" t="s">
        <v>12</v>
      </c>
      <c r="C304" s="18" t="s">
        <v>208</v>
      </c>
      <c r="D304" s="18"/>
      <c r="E304" s="18">
        <v>1</v>
      </c>
      <c r="F304" s="26"/>
    </row>
    <row r="305" spans="1:6" x14ac:dyDescent="0.2">
      <c r="A305" s="31">
        <v>43536</v>
      </c>
      <c r="B305" s="18" t="s">
        <v>11</v>
      </c>
      <c r="C305" s="18" t="s">
        <v>126</v>
      </c>
      <c r="D305" s="18"/>
      <c r="E305" s="18">
        <v>1</v>
      </c>
      <c r="F305" s="26">
        <v>19</v>
      </c>
    </row>
    <row r="306" spans="1:6" x14ac:dyDescent="0.2">
      <c r="A306" s="31">
        <v>43536</v>
      </c>
      <c r="B306" s="18" t="s">
        <v>11</v>
      </c>
      <c r="C306" s="18" t="s">
        <v>131</v>
      </c>
      <c r="D306" s="18"/>
      <c r="E306" s="18"/>
      <c r="F306" s="26">
        <v>4</v>
      </c>
    </row>
    <row r="307" spans="1:6" x14ac:dyDescent="0.2">
      <c r="A307" s="31">
        <v>43536</v>
      </c>
      <c r="B307" s="18" t="s">
        <v>11</v>
      </c>
      <c r="C307" s="18" t="s">
        <v>135</v>
      </c>
      <c r="D307" s="18"/>
      <c r="E307" s="18"/>
      <c r="F307" s="26">
        <v>2</v>
      </c>
    </row>
    <row r="308" spans="1:6" x14ac:dyDescent="0.2">
      <c r="A308" s="31">
        <v>43536</v>
      </c>
      <c r="B308" s="18" t="s">
        <v>11</v>
      </c>
      <c r="C308" s="18" t="s">
        <v>140</v>
      </c>
      <c r="D308" s="18"/>
      <c r="E308" s="18"/>
      <c r="F308" s="26">
        <v>2</v>
      </c>
    </row>
    <row r="309" spans="1:6" x14ac:dyDescent="0.2">
      <c r="A309" s="31">
        <v>43536</v>
      </c>
      <c r="B309" s="18" t="s">
        <v>11</v>
      </c>
      <c r="C309" s="18" t="s">
        <v>183</v>
      </c>
      <c r="D309" s="18"/>
      <c r="E309" s="18"/>
      <c r="F309" s="26">
        <v>3</v>
      </c>
    </row>
    <row r="310" spans="1:6" x14ac:dyDescent="0.2">
      <c r="A310" s="31">
        <v>43536</v>
      </c>
      <c r="B310" s="18" t="s">
        <v>11</v>
      </c>
      <c r="C310" s="18" t="s">
        <v>159</v>
      </c>
      <c r="D310" s="18"/>
      <c r="E310" s="18"/>
      <c r="F310" s="26">
        <v>1</v>
      </c>
    </row>
    <row r="311" spans="1:6" x14ac:dyDescent="0.2">
      <c r="A311" s="31">
        <v>43536</v>
      </c>
      <c r="B311" s="18" t="s">
        <v>11</v>
      </c>
      <c r="C311" s="18" t="s">
        <v>169</v>
      </c>
      <c r="D311" s="18"/>
      <c r="E311" s="18"/>
      <c r="F311" s="26">
        <v>5</v>
      </c>
    </row>
    <row r="312" spans="1:6" x14ac:dyDescent="0.2">
      <c r="A312" s="31">
        <v>43536</v>
      </c>
      <c r="B312" s="18" t="s">
        <v>11</v>
      </c>
      <c r="C312" s="18" t="s">
        <v>246</v>
      </c>
      <c r="D312" s="18"/>
      <c r="E312" s="18">
        <v>1</v>
      </c>
      <c r="F312" s="26">
        <v>2</v>
      </c>
    </row>
    <row r="313" spans="1:6" x14ac:dyDescent="0.2">
      <c r="A313" s="31">
        <v>43536</v>
      </c>
      <c r="B313" s="18" t="s">
        <v>10</v>
      </c>
      <c r="C313" s="18" t="s">
        <v>126</v>
      </c>
      <c r="D313" s="18"/>
      <c r="E313" s="18">
        <v>1</v>
      </c>
      <c r="F313" s="26">
        <v>31</v>
      </c>
    </row>
    <row r="314" spans="1:6" x14ac:dyDescent="0.2">
      <c r="A314" s="31">
        <v>43536</v>
      </c>
      <c r="B314" s="18" t="s">
        <v>10</v>
      </c>
      <c r="C314" s="18" t="s">
        <v>202</v>
      </c>
      <c r="D314" s="18"/>
      <c r="E314" s="18"/>
      <c r="F314" s="26">
        <v>4</v>
      </c>
    </row>
    <row r="315" spans="1:6" x14ac:dyDescent="0.2">
      <c r="A315" s="31">
        <v>43536</v>
      </c>
      <c r="B315" s="18" t="s">
        <v>10</v>
      </c>
      <c r="C315" s="18" t="s">
        <v>140</v>
      </c>
      <c r="D315" s="18"/>
      <c r="E315" s="18"/>
      <c r="F315" s="26">
        <v>3</v>
      </c>
    </row>
    <row r="316" spans="1:6" x14ac:dyDescent="0.2">
      <c r="A316" s="31">
        <v>43536</v>
      </c>
      <c r="B316" s="18" t="s">
        <v>10</v>
      </c>
      <c r="C316" s="18" t="s">
        <v>183</v>
      </c>
      <c r="D316" s="18"/>
      <c r="E316" s="18"/>
      <c r="F316" s="26">
        <v>1</v>
      </c>
    </row>
    <row r="317" spans="1:6" x14ac:dyDescent="0.2">
      <c r="A317" s="31">
        <v>43536</v>
      </c>
      <c r="B317" s="18" t="s">
        <v>10</v>
      </c>
      <c r="C317" s="18" t="s">
        <v>169</v>
      </c>
      <c r="D317" s="18"/>
      <c r="E317" s="18"/>
      <c r="F317" s="26">
        <v>1</v>
      </c>
    </row>
    <row r="318" spans="1:6" x14ac:dyDescent="0.2">
      <c r="A318" s="31">
        <v>43536</v>
      </c>
      <c r="B318" s="18" t="s">
        <v>10</v>
      </c>
      <c r="C318" s="18" t="s">
        <v>131</v>
      </c>
      <c r="D318" s="18"/>
      <c r="E318" s="18">
        <v>1</v>
      </c>
      <c r="F318" s="26">
        <v>9</v>
      </c>
    </row>
    <row r="319" spans="1:6" x14ac:dyDescent="0.2">
      <c r="A319" s="31">
        <v>43536</v>
      </c>
      <c r="B319" s="18" t="s">
        <v>10</v>
      </c>
      <c r="C319" s="18" t="s">
        <v>159</v>
      </c>
      <c r="D319" s="18"/>
      <c r="E319" s="18"/>
      <c r="F319" s="26">
        <v>3</v>
      </c>
    </row>
    <row r="320" spans="1:6" x14ac:dyDescent="0.2">
      <c r="A320" s="31">
        <v>43536</v>
      </c>
      <c r="B320" s="18" t="s">
        <v>10</v>
      </c>
      <c r="C320" s="18" t="s">
        <v>146</v>
      </c>
      <c r="D320" s="18"/>
      <c r="E320" s="18"/>
      <c r="F320" s="26">
        <v>1</v>
      </c>
    </row>
    <row r="321" spans="1:6" x14ac:dyDescent="0.2">
      <c r="A321" s="31">
        <v>43580</v>
      </c>
      <c r="B321" s="18" t="s">
        <v>4</v>
      </c>
      <c r="C321" s="18" t="s">
        <v>126</v>
      </c>
      <c r="D321" s="18"/>
      <c r="E321" s="18"/>
      <c r="F321" s="26">
        <v>1</v>
      </c>
    </row>
    <row r="322" spans="1:6" x14ac:dyDescent="0.2">
      <c r="A322" s="31">
        <v>43580</v>
      </c>
      <c r="B322" s="18" t="s">
        <v>4</v>
      </c>
      <c r="C322" s="18" t="s">
        <v>169</v>
      </c>
      <c r="D322" s="18"/>
      <c r="E322" s="18"/>
      <c r="F322" s="26">
        <v>5</v>
      </c>
    </row>
    <row r="323" spans="1:6" x14ac:dyDescent="0.2">
      <c r="A323" s="31">
        <v>43580</v>
      </c>
      <c r="B323" s="18" t="s">
        <v>4</v>
      </c>
      <c r="C323" s="18" t="s">
        <v>135</v>
      </c>
      <c r="D323" s="18"/>
      <c r="E323" s="18">
        <v>1</v>
      </c>
      <c r="F323" s="26"/>
    </row>
    <row r="324" spans="1:6" x14ac:dyDescent="0.2">
      <c r="A324" s="31">
        <v>43580</v>
      </c>
      <c r="B324" s="18" t="s">
        <v>5</v>
      </c>
      <c r="C324" s="18" t="s">
        <v>128</v>
      </c>
      <c r="D324" s="18"/>
      <c r="E324" s="18">
        <v>3</v>
      </c>
      <c r="F324" s="26">
        <v>4</v>
      </c>
    </row>
    <row r="325" spans="1:6" x14ac:dyDescent="0.2">
      <c r="A325" s="31">
        <v>43580</v>
      </c>
      <c r="B325" s="18" t="s">
        <v>242</v>
      </c>
      <c r="C325" s="18" t="s">
        <v>169</v>
      </c>
      <c r="D325" s="18"/>
      <c r="E325" s="18"/>
      <c r="F325" s="26">
        <v>6</v>
      </c>
    </row>
    <row r="326" spans="1:6" x14ac:dyDescent="0.2">
      <c r="A326" s="31">
        <v>43580</v>
      </c>
      <c r="B326" s="18" t="s">
        <v>242</v>
      </c>
      <c r="C326" s="18" t="s">
        <v>135</v>
      </c>
      <c r="D326" s="18"/>
      <c r="E326" s="18"/>
      <c r="F326" s="26">
        <v>1</v>
      </c>
    </row>
    <row r="327" spans="1:6" x14ac:dyDescent="0.2">
      <c r="A327" s="31">
        <v>43592</v>
      </c>
      <c r="B327" s="18" t="s">
        <v>29</v>
      </c>
      <c r="C327" s="18" t="s">
        <v>126</v>
      </c>
      <c r="D327" s="18"/>
      <c r="E327" s="18">
        <v>6</v>
      </c>
      <c r="F327" s="26">
        <v>76</v>
      </c>
    </row>
    <row r="328" spans="1:6" x14ac:dyDescent="0.2">
      <c r="A328" s="31">
        <v>43592</v>
      </c>
      <c r="B328" s="18" t="s">
        <v>29</v>
      </c>
      <c r="C328" s="18" t="s">
        <v>135</v>
      </c>
      <c r="D328" s="18"/>
      <c r="E328" s="18"/>
      <c r="F328" s="26">
        <v>3</v>
      </c>
    </row>
    <row r="329" spans="1:6" x14ac:dyDescent="0.2">
      <c r="A329" s="31">
        <v>43592</v>
      </c>
      <c r="B329" s="18" t="s">
        <v>29</v>
      </c>
      <c r="C329" s="18" t="s">
        <v>147</v>
      </c>
      <c r="D329" s="18"/>
      <c r="E329" s="18">
        <v>1</v>
      </c>
      <c r="F329" s="26">
        <v>13</v>
      </c>
    </row>
    <row r="330" spans="1:6" x14ac:dyDescent="0.2">
      <c r="A330" s="31">
        <v>43592</v>
      </c>
      <c r="B330" s="18" t="s">
        <v>29</v>
      </c>
      <c r="C330" s="18" t="s">
        <v>131</v>
      </c>
      <c r="D330" s="18"/>
      <c r="E330" s="18"/>
      <c r="F330" s="26">
        <v>4</v>
      </c>
    </row>
    <row r="331" spans="1:6" x14ac:dyDescent="0.2">
      <c r="A331" s="31">
        <v>43592</v>
      </c>
      <c r="B331" s="18" t="s">
        <v>29</v>
      </c>
      <c r="C331" s="18" t="s">
        <v>140</v>
      </c>
      <c r="D331" s="18"/>
      <c r="E331" s="18"/>
      <c r="F331" s="26">
        <v>3</v>
      </c>
    </row>
    <row r="332" spans="1:6" x14ac:dyDescent="0.2">
      <c r="A332" s="31">
        <v>43592</v>
      </c>
      <c r="B332" s="18" t="s">
        <v>29</v>
      </c>
      <c r="C332" s="18" t="s">
        <v>151</v>
      </c>
      <c r="D332" s="18"/>
      <c r="E332" s="18"/>
      <c r="F332" s="26">
        <v>1</v>
      </c>
    </row>
    <row r="333" spans="1:6" x14ac:dyDescent="0.2">
      <c r="A333" s="31">
        <v>43592</v>
      </c>
      <c r="B333" s="18" t="s">
        <v>29</v>
      </c>
      <c r="C333" s="18" t="s">
        <v>239</v>
      </c>
      <c r="D333" s="18"/>
      <c r="E333" s="18"/>
      <c r="F333" s="26">
        <v>20</v>
      </c>
    </row>
    <row r="334" spans="1:6" x14ac:dyDescent="0.2">
      <c r="A334" s="31">
        <v>43592</v>
      </c>
      <c r="B334" s="18" t="s">
        <v>29</v>
      </c>
      <c r="C334" s="18" t="s">
        <v>248</v>
      </c>
      <c r="D334" s="18"/>
      <c r="E334" s="18"/>
      <c r="F334" s="26">
        <v>1</v>
      </c>
    </row>
    <row r="335" spans="1:6" x14ac:dyDescent="0.2">
      <c r="A335" s="31">
        <v>43592</v>
      </c>
      <c r="B335" s="18" t="s">
        <v>27</v>
      </c>
      <c r="C335" s="18" t="s">
        <v>126</v>
      </c>
      <c r="D335" s="18"/>
      <c r="E335" s="18">
        <v>11</v>
      </c>
      <c r="F335" s="26">
        <v>49</v>
      </c>
    </row>
    <row r="336" spans="1:6" x14ac:dyDescent="0.2">
      <c r="A336" s="31">
        <v>43592</v>
      </c>
      <c r="B336" s="18" t="s">
        <v>27</v>
      </c>
      <c r="C336" s="18" t="s">
        <v>131</v>
      </c>
      <c r="D336" s="18"/>
      <c r="E336" s="18"/>
      <c r="F336" s="26">
        <v>8</v>
      </c>
    </row>
    <row r="337" spans="1:6" x14ac:dyDescent="0.2">
      <c r="A337" s="31">
        <v>43592</v>
      </c>
      <c r="B337" s="18" t="s">
        <v>27</v>
      </c>
      <c r="C337" s="18" t="s">
        <v>147</v>
      </c>
      <c r="D337" s="18"/>
      <c r="E337" s="18"/>
      <c r="F337" s="26">
        <v>12</v>
      </c>
    </row>
    <row r="338" spans="1:6" x14ac:dyDescent="0.2">
      <c r="A338" s="31">
        <v>43592</v>
      </c>
      <c r="B338" s="18" t="s">
        <v>27</v>
      </c>
      <c r="C338" s="18" t="s">
        <v>140</v>
      </c>
      <c r="D338" s="18"/>
      <c r="E338" s="18"/>
      <c r="F338" s="26">
        <v>6</v>
      </c>
    </row>
    <row r="339" spans="1:6" x14ac:dyDescent="0.2">
      <c r="A339" s="31">
        <v>43592</v>
      </c>
      <c r="B339" s="18" t="s">
        <v>27</v>
      </c>
      <c r="C339" s="18" t="s">
        <v>135</v>
      </c>
      <c r="D339" s="18"/>
      <c r="E339" s="18"/>
      <c r="F339" s="26">
        <v>1</v>
      </c>
    </row>
    <row r="340" spans="1:6" x14ac:dyDescent="0.2">
      <c r="A340" s="31">
        <v>43592</v>
      </c>
      <c r="B340" s="18" t="s">
        <v>27</v>
      </c>
      <c r="C340" s="18" t="s">
        <v>151</v>
      </c>
      <c r="D340" s="18"/>
      <c r="E340" s="18"/>
      <c r="F340" s="26">
        <v>2</v>
      </c>
    </row>
    <row r="341" spans="1:6" x14ac:dyDescent="0.2">
      <c r="A341" s="31">
        <v>43592</v>
      </c>
      <c r="B341" s="18" t="s">
        <v>27</v>
      </c>
      <c r="C341" s="18" t="s">
        <v>159</v>
      </c>
      <c r="D341" s="18"/>
      <c r="E341" s="18"/>
      <c r="F341" s="26">
        <v>3</v>
      </c>
    </row>
    <row r="342" spans="1:6" x14ac:dyDescent="0.2">
      <c r="A342" s="31">
        <v>43592</v>
      </c>
      <c r="B342" s="18" t="s">
        <v>27</v>
      </c>
      <c r="C342" s="18" t="s">
        <v>218</v>
      </c>
      <c r="D342" s="18"/>
      <c r="E342" s="18"/>
      <c r="F342" s="26">
        <v>2</v>
      </c>
    </row>
    <row r="343" spans="1:6" x14ac:dyDescent="0.2">
      <c r="A343" s="31">
        <v>43592</v>
      </c>
      <c r="B343" s="18" t="s">
        <v>27</v>
      </c>
      <c r="C343" s="18" t="s">
        <v>128</v>
      </c>
      <c r="D343" s="18"/>
      <c r="E343" s="18"/>
      <c r="F343" s="26">
        <v>1</v>
      </c>
    </row>
    <row r="344" spans="1:6" x14ac:dyDescent="0.2">
      <c r="A344" s="31">
        <v>43592</v>
      </c>
      <c r="B344" s="18" t="s">
        <v>27</v>
      </c>
      <c r="C344" s="18" t="s">
        <v>165</v>
      </c>
      <c r="D344" s="18"/>
      <c r="E344" s="18"/>
      <c r="F344" s="26">
        <v>1</v>
      </c>
    </row>
    <row r="345" spans="1:6" x14ac:dyDescent="0.2">
      <c r="A345" s="31">
        <v>43599</v>
      </c>
      <c r="B345" s="18" t="s">
        <v>10</v>
      </c>
      <c r="C345" s="18" t="s">
        <v>126</v>
      </c>
      <c r="D345" s="18"/>
      <c r="E345" s="18"/>
      <c r="F345" s="26">
        <v>38</v>
      </c>
    </row>
    <row r="346" spans="1:6" x14ac:dyDescent="0.2">
      <c r="A346" s="31">
        <v>43599</v>
      </c>
      <c r="B346" s="18" t="s">
        <v>10</v>
      </c>
      <c r="C346" s="18" t="s">
        <v>131</v>
      </c>
      <c r="D346" s="18"/>
      <c r="E346" s="18"/>
      <c r="F346" s="26">
        <v>17</v>
      </c>
    </row>
    <row r="347" spans="1:6" x14ac:dyDescent="0.2">
      <c r="A347" s="31">
        <v>43599</v>
      </c>
      <c r="B347" s="18" t="s">
        <v>10</v>
      </c>
      <c r="C347" s="18" t="s">
        <v>202</v>
      </c>
      <c r="D347" s="18"/>
      <c r="E347" s="18"/>
      <c r="F347" s="26">
        <v>4</v>
      </c>
    </row>
    <row r="348" spans="1:6" x14ac:dyDescent="0.2">
      <c r="A348" s="31">
        <v>43599</v>
      </c>
      <c r="B348" s="18" t="s">
        <v>10</v>
      </c>
      <c r="C348" s="18" t="s">
        <v>208</v>
      </c>
      <c r="D348" s="18"/>
      <c r="E348" s="18"/>
      <c r="F348" s="26">
        <v>1</v>
      </c>
    </row>
    <row r="349" spans="1:6" x14ac:dyDescent="0.2">
      <c r="A349" s="31">
        <v>43599</v>
      </c>
      <c r="B349" s="18" t="s">
        <v>10</v>
      </c>
      <c r="C349" s="18" t="s">
        <v>146</v>
      </c>
      <c r="D349" s="18"/>
      <c r="E349" s="18"/>
      <c r="F349" s="26">
        <v>4</v>
      </c>
    </row>
    <row r="350" spans="1:6" x14ac:dyDescent="0.2">
      <c r="A350" s="31">
        <v>43599</v>
      </c>
      <c r="B350" s="18" t="s">
        <v>10</v>
      </c>
      <c r="C350" s="18" t="s">
        <v>147</v>
      </c>
      <c r="D350" s="18"/>
      <c r="E350" s="18"/>
      <c r="F350" s="26">
        <v>2</v>
      </c>
    </row>
    <row r="351" spans="1:6" x14ac:dyDescent="0.2">
      <c r="A351" s="31">
        <v>43599</v>
      </c>
      <c r="B351" s="18" t="s">
        <v>10</v>
      </c>
      <c r="C351" s="18" t="s">
        <v>140</v>
      </c>
      <c r="D351" s="18"/>
      <c r="E351" s="18"/>
      <c r="F351" s="26">
        <v>1</v>
      </c>
    </row>
    <row r="352" spans="1:6" x14ac:dyDescent="0.2">
      <c r="A352" s="31">
        <v>43599</v>
      </c>
      <c r="B352" s="18" t="s">
        <v>10</v>
      </c>
      <c r="C352" s="18" t="s">
        <v>151</v>
      </c>
      <c r="D352" s="18"/>
      <c r="E352" s="18"/>
      <c r="F352" s="26">
        <v>1</v>
      </c>
    </row>
    <row r="353" spans="1:6" x14ac:dyDescent="0.2">
      <c r="A353" s="31">
        <v>43599</v>
      </c>
      <c r="B353" s="18" t="s">
        <v>11</v>
      </c>
      <c r="C353" s="18" t="s">
        <v>131</v>
      </c>
      <c r="D353" s="18"/>
      <c r="E353" s="18"/>
      <c r="F353" s="26">
        <v>3</v>
      </c>
    </row>
    <row r="354" spans="1:6" x14ac:dyDescent="0.2">
      <c r="A354" s="31">
        <v>43599</v>
      </c>
      <c r="B354" s="18" t="s">
        <v>11</v>
      </c>
      <c r="C354" s="18" t="s">
        <v>126</v>
      </c>
      <c r="D354" s="18"/>
      <c r="E354" s="18"/>
      <c r="F354" s="26">
        <v>18</v>
      </c>
    </row>
    <row r="355" spans="1:6" x14ac:dyDescent="0.2">
      <c r="A355" s="31">
        <v>43599</v>
      </c>
      <c r="B355" s="18" t="s">
        <v>11</v>
      </c>
      <c r="C355" s="18" t="s">
        <v>140</v>
      </c>
      <c r="D355" s="18"/>
      <c r="E355" s="18"/>
      <c r="F355" s="26">
        <v>1</v>
      </c>
    </row>
    <row r="356" spans="1:6" x14ac:dyDescent="0.2">
      <c r="A356" s="31">
        <v>43599</v>
      </c>
      <c r="B356" s="18" t="s">
        <v>11</v>
      </c>
      <c r="C356" s="18" t="s">
        <v>183</v>
      </c>
      <c r="D356" s="18"/>
      <c r="E356" s="18"/>
      <c r="F356" s="26">
        <v>1</v>
      </c>
    </row>
    <row r="357" spans="1:6" x14ac:dyDescent="0.2">
      <c r="A357" s="31">
        <v>43599</v>
      </c>
      <c r="B357" s="18" t="s">
        <v>11</v>
      </c>
      <c r="C357" s="18" t="s">
        <v>159</v>
      </c>
      <c r="D357" s="18"/>
      <c r="E357" s="18"/>
      <c r="F357" s="26">
        <v>1</v>
      </c>
    </row>
    <row r="358" spans="1:6" x14ac:dyDescent="0.2">
      <c r="A358" s="31">
        <v>43599</v>
      </c>
      <c r="B358" s="18" t="s">
        <v>7</v>
      </c>
      <c r="C358" s="18" t="s">
        <v>126</v>
      </c>
      <c r="D358" s="18"/>
      <c r="E358" s="18"/>
      <c r="F358" s="26">
        <v>42</v>
      </c>
    </row>
    <row r="359" spans="1:6" x14ac:dyDescent="0.2">
      <c r="A359" s="31">
        <v>43599</v>
      </c>
      <c r="B359" s="18" t="s">
        <v>7</v>
      </c>
      <c r="C359" s="18" t="s">
        <v>131</v>
      </c>
      <c r="D359" s="18"/>
      <c r="E359" s="18"/>
      <c r="F359" s="26">
        <v>19</v>
      </c>
    </row>
    <row r="360" spans="1:6" x14ac:dyDescent="0.2">
      <c r="A360" s="31">
        <v>43599</v>
      </c>
      <c r="B360" s="18" t="s">
        <v>7</v>
      </c>
      <c r="C360" s="18" t="s">
        <v>147</v>
      </c>
      <c r="D360" s="18"/>
      <c r="E360" s="18"/>
      <c r="F360" s="26">
        <v>1</v>
      </c>
    </row>
    <row r="361" spans="1:6" x14ac:dyDescent="0.2">
      <c r="A361" s="31">
        <v>43599</v>
      </c>
      <c r="B361" s="18" t="s">
        <v>7</v>
      </c>
      <c r="C361" s="18" t="s">
        <v>165</v>
      </c>
      <c r="D361" s="18"/>
      <c r="E361" s="18"/>
      <c r="F361" s="26">
        <v>1</v>
      </c>
    </row>
    <row r="362" spans="1:6" x14ac:dyDescent="0.2">
      <c r="A362" s="31">
        <v>43600</v>
      </c>
      <c r="B362" s="18" t="s">
        <v>12</v>
      </c>
      <c r="C362" s="18" t="s">
        <v>126</v>
      </c>
      <c r="D362" s="18"/>
      <c r="E362" s="18"/>
      <c r="F362" s="26">
        <v>98</v>
      </c>
    </row>
    <row r="363" spans="1:6" x14ac:dyDescent="0.2">
      <c r="A363" s="31">
        <v>43600</v>
      </c>
      <c r="B363" s="18" t="s">
        <v>12</v>
      </c>
      <c r="C363" s="18" t="s">
        <v>131</v>
      </c>
      <c r="D363" s="18"/>
      <c r="E363" s="18"/>
      <c r="F363" s="26">
        <v>18</v>
      </c>
    </row>
    <row r="364" spans="1:6" x14ac:dyDescent="0.2">
      <c r="A364" s="31">
        <v>43600</v>
      </c>
      <c r="B364" s="18" t="s">
        <v>12</v>
      </c>
      <c r="C364" s="18" t="s">
        <v>140</v>
      </c>
      <c r="D364" s="18"/>
      <c r="E364" s="18"/>
      <c r="F364" s="26">
        <v>3</v>
      </c>
    </row>
    <row r="365" spans="1:6" x14ac:dyDescent="0.2">
      <c r="A365" s="31">
        <v>43600</v>
      </c>
      <c r="B365" s="18" t="s">
        <v>12</v>
      </c>
      <c r="C365" s="18" t="s">
        <v>151</v>
      </c>
      <c r="D365" s="18"/>
      <c r="E365" s="18"/>
      <c r="F365" s="26">
        <v>1</v>
      </c>
    </row>
    <row r="366" spans="1:6" x14ac:dyDescent="0.2">
      <c r="A366" s="31">
        <v>43600</v>
      </c>
      <c r="B366" s="18" t="s">
        <v>12</v>
      </c>
      <c r="C366" s="18" t="s">
        <v>218</v>
      </c>
      <c r="D366" s="18"/>
      <c r="E366" s="18"/>
      <c r="F366" s="26">
        <v>16</v>
      </c>
    </row>
    <row r="367" spans="1:6" x14ac:dyDescent="0.2">
      <c r="A367" s="31">
        <v>43600</v>
      </c>
      <c r="B367" s="18" t="s">
        <v>12</v>
      </c>
      <c r="C367" s="18" t="s">
        <v>192</v>
      </c>
      <c r="D367" s="18"/>
      <c r="E367" s="18"/>
      <c r="F367" s="26">
        <v>1</v>
      </c>
    </row>
    <row r="368" spans="1:6" x14ac:dyDescent="0.2">
      <c r="A368" s="31">
        <v>43600</v>
      </c>
      <c r="B368" s="18" t="s">
        <v>12</v>
      </c>
      <c r="C368" s="18" t="s">
        <v>147</v>
      </c>
      <c r="D368" s="18"/>
      <c r="E368" s="18"/>
      <c r="F368" s="26">
        <v>2</v>
      </c>
    </row>
    <row r="369" spans="1:6" x14ac:dyDescent="0.2">
      <c r="A369" s="31">
        <v>43600</v>
      </c>
      <c r="B369" s="18" t="s">
        <v>12</v>
      </c>
      <c r="C369" s="18" t="s">
        <v>146</v>
      </c>
      <c r="D369" s="18"/>
      <c r="E369" s="18"/>
      <c r="F369" s="26">
        <v>2</v>
      </c>
    </row>
    <row r="370" spans="1:6" x14ac:dyDescent="0.2">
      <c r="A370" s="31">
        <v>43600</v>
      </c>
      <c r="B370" s="18" t="s">
        <v>12</v>
      </c>
      <c r="C370" s="18" t="s">
        <v>159</v>
      </c>
      <c r="D370" s="18"/>
      <c r="E370" s="18"/>
      <c r="F370" s="26">
        <v>1</v>
      </c>
    </row>
    <row r="371" spans="1:6" x14ac:dyDescent="0.2">
      <c r="A371" s="31">
        <v>43600</v>
      </c>
      <c r="B371" s="18" t="s">
        <v>12</v>
      </c>
      <c r="C371" s="18" t="s">
        <v>165</v>
      </c>
      <c r="D371" s="18"/>
      <c r="E371" s="18"/>
      <c r="F371" s="26">
        <v>1</v>
      </c>
    </row>
    <row r="372" spans="1:6" x14ac:dyDescent="0.2">
      <c r="A372" s="31">
        <v>43600</v>
      </c>
      <c r="B372" s="18" t="s">
        <v>14</v>
      </c>
      <c r="C372" s="18" t="s">
        <v>126</v>
      </c>
      <c r="D372" s="18"/>
      <c r="E372" s="18"/>
      <c r="F372" s="26">
        <v>141</v>
      </c>
    </row>
    <row r="373" spans="1:6" x14ac:dyDescent="0.2">
      <c r="A373" s="31">
        <v>43600</v>
      </c>
      <c r="B373" s="18" t="s">
        <v>14</v>
      </c>
      <c r="C373" s="18" t="s">
        <v>140</v>
      </c>
      <c r="D373" s="18"/>
      <c r="E373" s="18"/>
      <c r="F373" s="26">
        <v>1</v>
      </c>
    </row>
    <row r="374" spans="1:6" x14ac:dyDescent="0.2">
      <c r="A374" s="31">
        <v>43600</v>
      </c>
      <c r="B374" s="18" t="s">
        <v>14</v>
      </c>
      <c r="C374" s="18" t="s">
        <v>147</v>
      </c>
      <c r="D374" s="18"/>
      <c r="E374" s="18">
        <v>1</v>
      </c>
      <c r="F374" s="26">
        <v>2</v>
      </c>
    </row>
    <row r="375" spans="1:6" x14ac:dyDescent="0.2">
      <c r="A375" s="31">
        <v>43600</v>
      </c>
      <c r="B375" s="18" t="s">
        <v>14</v>
      </c>
      <c r="C375" s="18" t="s">
        <v>131</v>
      </c>
      <c r="D375" s="18"/>
      <c r="E375" s="18"/>
      <c r="F375" s="26">
        <v>27</v>
      </c>
    </row>
    <row r="376" spans="1:6" x14ac:dyDescent="0.2">
      <c r="A376" s="31">
        <v>43600</v>
      </c>
      <c r="B376" s="18" t="s">
        <v>14</v>
      </c>
      <c r="C376" s="18" t="s">
        <v>218</v>
      </c>
      <c r="D376" s="18"/>
      <c r="E376" s="18"/>
      <c r="F376" s="26">
        <v>10</v>
      </c>
    </row>
    <row r="377" spans="1:6" x14ac:dyDescent="0.2">
      <c r="A377" s="31">
        <v>43600</v>
      </c>
      <c r="B377" s="18" t="s">
        <v>14</v>
      </c>
      <c r="C377" s="18" t="s">
        <v>150</v>
      </c>
      <c r="D377" s="18"/>
      <c r="E377" s="18"/>
      <c r="F377" s="26">
        <v>1</v>
      </c>
    </row>
    <row r="378" spans="1:6" x14ac:dyDescent="0.2">
      <c r="A378" s="31">
        <v>43600</v>
      </c>
      <c r="B378" s="18" t="s">
        <v>13</v>
      </c>
      <c r="C378" s="18" t="s">
        <v>126</v>
      </c>
      <c r="D378" s="18"/>
      <c r="E378" s="18"/>
      <c r="F378" s="26">
        <v>14</v>
      </c>
    </row>
    <row r="379" spans="1:6" x14ac:dyDescent="0.2">
      <c r="A379" s="31">
        <v>43600</v>
      </c>
      <c r="B379" s="18" t="s">
        <v>13</v>
      </c>
      <c r="C379" s="18" t="s">
        <v>230</v>
      </c>
      <c r="D379" s="18"/>
      <c r="E379" s="18"/>
      <c r="F379" s="26">
        <v>1</v>
      </c>
    </row>
    <row r="380" spans="1:6" x14ac:dyDescent="0.2">
      <c r="A380" s="31">
        <v>43600</v>
      </c>
      <c r="B380" s="18" t="s">
        <v>13</v>
      </c>
      <c r="C380" s="18" t="s">
        <v>140</v>
      </c>
      <c r="D380" s="18"/>
      <c r="E380" s="18"/>
      <c r="F380" s="26">
        <v>1</v>
      </c>
    </row>
    <row r="381" spans="1:6" x14ac:dyDescent="0.2">
      <c r="A381" s="31">
        <v>43620</v>
      </c>
      <c r="B381" s="18" t="s">
        <v>244</v>
      </c>
      <c r="C381" s="18" t="s">
        <v>131</v>
      </c>
      <c r="D381" s="18"/>
      <c r="E381" s="18"/>
      <c r="F381" s="26">
        <v>56</v>
      </c>
    </row>
    <row r="382" spans="1:6" x14ac:dyDescent="0.2">
      <c r="A382" s="31">
        <v>43620</v>
      </c>
      <c r="B382" s="18" t="s">
        <v>244</v>
      </c>
      <c r="C382" s="18" t="s">
        <v>130</v>
      </c>
      <c r="D382" s="18"/>
      <c r="E382" s="18"/>
      <c r="F382" s="26">
        <v>1</v>
      </c>
    </row>
    <row r="383" spans="1:6" x14ac:dyDescent="0.2">
      <c r="A383" s="31">
        <v>43620</v>
      </c>
      <c r="B383" s="18" t="s">
        <v>244</v>
      </c>
      <c r="C383" s="18" t="s">
        <v>128</v>
      </c>
      <c r="D383" s="18"/>
      <c r="E383" s="18">
        <v>1</v>
      </c>
      <c r="F383" s="26">
        <v>4</v>
      </c>
    </row>
    <row r="384" spans="1:6" x14ac:dyDescent="0.2">
      <c r="A384" s="31">
        <v>43620</v>
      </c>
      <c r="B384" s="18" t="s">
        <v>5</v>
      </c>
      <c r="C384" s="18" t="s">
        <v>128</v>
      </c>
      <c r="D384" s="18"/>
      <c r="E384" s="18">
        <v>2</v>
      </c>
      <c r="F384" s="26">
        <v>1</v>
      </c>
    </row>
    <row r="385" spans="1:6" x14ac:dyDescent="0.2">
      <c r="A385" s="31">
        <v>43620</v>
      </c>
      <c r="B385" s="18" t="s">
        <v>5</v>
      </c>
      <c r="C385" s="18" t="s">
        <v>147</v>
      </c>
      <c r="D385" s="18"/>
      <c r="E385" s="18"/>
      <c r="F385" s="26">
        <v>2</v>
      </c>
    </row>
    <row r="386" spans="1:6" x14ac:dyDescent="0.2">
      <c r="A386" s="31">
        <v>43620</v>
      </c>
      <c r="B386" s="18" t="s">
        <v>4</v>
      </c>
      <c r="C386" s="18" t="s">
        <v>126</v>
      </c>
      <c r="D386" s="18"/>
      <c r="E386" s="18"/>
      <c r="F386" s="26">
        <v>3</v>
      </c>
    </row>
    <row r="387" spans="1:6" x14ac:dyDescent="0.2">
      <c r="A387" s="31">
        <v>43620</v>
      </c>
      <c r="B387" s="18" t="s">
        <v>4</v>
      </c>
      <c r="C387" s="18" t="s">
        <v>131</v>
      </c>
      <c r="D387" s="18"/>
      <c r="E387" s="18"/>
      <c r="F387" s="26">
        <v>3</v>
      </c>
    </row>
    <row r="388" spans="1:6" x14ac:dyDescent="0.2">
      <c r="A388" s="31">
        <v>43620</v>
      </c>
      <c r="B388" s="18" t="s">
        <v>4</v>
      </c>
      <c r="C388" s="18" t="s">
        <v>128</v>
      </c>
      <c r="D388" s="18"/>
      <c r="E388" s="18"/>
      <c r="F388" s="26">
        <v>1</v>
      </c>
    </row>
    <row r="389" spans="1:6" x14ac:dyDescent="0.2">
      <c r="A389" s="31">
        <v>43620</v>
      </c>
      <c r="B389" s="18" t="s">
        <v>4</v>
      </c>
      <c r="C389" s="18" t="s">
        <v>169</v>
      </c>
      <c r="D389" s="18"/>
      <c r="E389" s="18"/>
      <c r="F389" s="26">
        <v>2</v>
      </c>
    </row>
    <row r="390" spans="1:6" x14ac:dyDescent="0.2">
      <c r="A390" s="31">
        <v>43620</v>
      </c>
      <c r="B390" s="18" t="s">
        <v>242</v>
      </c>
      <c r="C390" s="18" t="s">
        <v>135</v>
      </c>
      <c r="D390" s="18"/>
      <c r="E390" s="18"/>
      <c r="F390" s="26">
        <v>1</v>
      </c>
    </row>
    <row r="391" spans="1:6" x14ac:dyDescent="0.2">
      <c r="A391" s="31">
        <v>43620</v>
      </c>
      <c r="B391" s="18" t="s">
        <v>242</v>
      </c>
      <c r="C391" s="18" t="s">
        <v>147</v>
      </c>
      <c r="D391" s="18"/>
      <c r="E391" s="18"/>
      <c r="F391" s="26">
        <v>1</v>
      </c>
    </row>
    <row r="392" spans="1:6" x14ac:dyDescent="0.2">
      <c r="A392" s="31">
        <v>43628</v>
      </c>
      <c r="B392" s="18" t="s">
        <v>7</v>
      </c>
      <c r="C392" s="18" t="s">
        <v>126</v>
      </c>
      <c r="D392" s="18"/>
      <c r="E392" s="18"/>
      <c r="F392" s="26">
        <v>66</v>
      </c>
    </row>
    <row r="393" spans="1:6" x14ac:dyDescent="0.2">
      <c r="A393" s="31">
        <v>43628</v>
      </c>
      <c r="B393" s="18" t="s">
        <v>7</v>
      </c>
      <c r="C393" s="18" t="s">
        <v>131</v>
      </c>
      <c r="D393" s="18"/>
      <c r="E393" s="18"/>
      <c r="F393" s="26">
        <v>40</v>
      </c>
    </row>
    <row r="394" spans="1:6" x14ac:dyDescent="0.2">
      <c r="A394" s="31">
        <v>43628</v>
      </c>
      <c r="B394" s="18" t="s">
        <v>7</v>
      </c>
      <c r="C394" s="18" t="s">
        <v>169</v>
      </c>
      <c r="D394" s="18"/>
      <c r="E394" s="18"/>
      <c r="F394" s="26">
        <v>1</v>
      </c>
    </row>
    <row r="395" spans="1:6" x14ac:dyDescent="0.2">
      <c r="A395" s="31">
        <v>43628</v>
      </c>
      <c r="B395" s="18" t="s">
        <v>7</v>
      </c>
      <c r="C395" s="18" t="s">
        <v>208</v>
      </c>
      <c r="D395" s="18"/>
      <c r="E395" s="18"/>
      <c r="F395" s="26">
        <v>1</v>
      </c>
    </row>
    <row r="396" spans="1:6" x14ac:dyDescent="0.2">
      <c r="A396" s="31">
        <v>43628</v>
      </c>
      <c r="B396" s="18" t="s">
        <v>7</v>
      </c>
      <c r="C396" s="18" t="s">
        <v>146</v>
      </c>
      <c r="D396" s="18"/>
      <c r="E396" s="18"/>
      <c r="F396" s="26">
        <v>1</v>
      </c>
    </row>
    <row r="397" spans="1:6" x14ac:dyDescent="0.2">
      <c r="A397" s="31">
        <v>43628</v>
      </c>
      <c r="B397" s="18" t="s">
        <v>7</v>
      </c>
      <c r="C397" s="18" t="s">
        <v>218</v>
      </c>
      <c r="D397" s="18"/>
      <c r="E397" s="18"/>
      <c r="F397" s="26">
        <v>1</v>
      </c>
    </row>
    <row r="398" spans="1:6" x14ac:dyDescent="0.2">
      <c r="A398" s="31">
        <v>43628</v>
      </c>
      <c r="B398" s="18" t="s">
        <v>11</v>
      </c>
      <c r="C398" s="18" t="s">
        <v>126</v>
      </c>
      <c r="D398" s="18"/>
      <c r="E398" s="18"/>
      <c r="F398" s="26">
        <v>17</v>
      </c>
    </row>
    <row r="399" spans="1:6" x14ac:dyDescent="0.2">
      <c r="A399" s="31">
        <v>43628</v>
      </c>
      <c r="B399" s="18" t="s">
        <v>11</v>
      </c>
      <c r="C399" s="18" t="s">
        <v>131</v>
      </c>
      <c r="D399" s="18"/>
      <c r="E399" s="18"/>
      <c r="F399" s="26">
        <v>13</v>
      </c>
    </row>
    <row r="400" spans="1:6" x14ac:dyDescent="0.2">
      <c r="A400" s="31">
        <v>43628</v>
      </c>
      <c r="B400" s="18" t="s">
        <v>11</v>
      </c>
      <c r="C400" s="18" t="s">
        <v>140</v>
      </c>
      <c r="D400" s="18"/>
      <c r="E400" s="18"/>
      <c r="F400" s="26">
        <v>10</v>
      </c>
    </row>
    <row r="401" spans="1:6" x14ac:dyDescent="0.2">
      <c r="A401" s="31">
        <v>43628</v>
      </c>
      <c r="B401" s="18" t="s">
        <v>11</v>
      </c>
      <c r="C401" s="18" t="s">
        <v>165</v>
      </c>
      <c r="D401" s="18"/>
      <c r="E401" s="18">
        <v>1</v>
      </c>
      <c r="F401" s="26">
        <v>4</v>
      </c>
    </row>
    <row r="402" spans="1:6" x14ac:dyDescent="0.2">
      <c r="A402" s="31">
        <v>43628</v>
      </c>
      <c r="B402" s="18" t="s">
        <v>11</v>
      </c>
      <c r="C402" s="18" t="s">
        <v>169</v>
      </c>
      <c r="D402" s="18"/>
      <c r="E402" s="18"/>
      <c r="F402" s="26">
        <v>3</v>
      </c>
    </row>
    <row r="403" spans="1:6" x14ac:dyDescent="0.2">
      <c r="A403" s="31">
        <v>43628</v>
      </c>
      <c r="B403" s="18" t="s">
        <v>11</v>
      </c>
      <c r="C403" s="18" t="s">
        <v>208</v>
      </c>
      <c r="D403" s="18"/>
      <c r="E403" s="18"/>
      <c r="F403" s="26">
        <v>1</v>
      </c>
    </row>
    <row r="404" spans="1:6" x14ac:dyDescent="0.2">
      <c r="A404" s="31">
        <v>43628</v>
      </c>
      <c r="B404" s="18" t="s">
        <v>11</v>
      </c>
      <c r="C404" s="18" t="s">
        <v>250</v>
      </c>
      <c r="D404" s="18"/>
      <c r="E404" s="18"/>
      <c r="F404" s="26">
        <v>1</v>
      </c>
    </row>
    <row r="405" spans="1:6" x14ac:dyDescent="0.2">
      <c r="A405" s="31">
        <v>43628</v>
      </c>
      <c r="B405" s="18" t="s">
        <v>11</v>
      </c>
      <c r="C405" s="18" t="s">
        <v>183</v>
      </c>
      <c r="D405" s="18"/>
      <c r="E405" s="18"/>
      <c r="F405" s="26">
        <v>4</v>
      </c>
    </row>
    <row r="406" spans="1:6" x14ac:dyDescent="0.2">
      <c r="A406" s="31">
        <v>43628</v>
      </c>
      <c r="B406" s="18" t="s">
        <v>10</v>
      </c>
      <c r="C406" s="18" t="s">
        <v>126</v>
      </c>
      <c r="D406" s="18"/>
      <c r="E406" s="18">
        <v>1</v>
      </c>
      <c r="F406" s="26">
        <v>39</v>
      </c>
    </row>
    <row r="407" spans="1:6" x14ac:dyDescent="0.2">
      <c r="A407" s="31">
        <v>43628</v>
      </c>
      <c r="B407" s="18" t="s">
        <v>10</v>
      </c>
      <c r="C407" s="18" t="s">
        <v>218</v>
      </c>
      <c r="D407" s="18"/>
      <c r="E407" s="18"/>
      <c r="F407" s="26">
        <v>1</v>
      </c>
    </row>
    <row r="408" spans="1:6" x14ac:dyDescent="0.2">
      <c r="A408" s="31">
        <v>43628</v>
      </c>
      <c r="B408" s="18" t="s">
        <v>10</v>
      </c>
      <c r="C408" s="18" t="s">
        <v>169</v>
      </c>
      <c r="D408" s="18"/>
      <c r="E408" s="18"/>
      <c r="F408" s="26">
        <v>4</v>
      </c>
    </row>
    <row r="409" spans="1:6" x14ac:dyDescent="0.2">
      <c r="A409" s="31">
        <v>43628</v>
      </c>
      <c r="B409" s="18" t="s">
        <v>10</v>
      </c>
      <c r="C409" s="18" t="s">
        <v>131</v>
      </c>
      <c r="D409" s="18"/>
      <c r="E409" s="18"/>
      <c r="F409" s="26">
        <v>28</v>
      </c>
    </row>
    <row r="410" spans="1:6" x14ac:dyDescent="0.2">
      <c r="A410" s="31">
        <v>43628</v>
      </c>
      <c r="B410" s="18" t="s">
        <v>10</v>
      </c>
      <c r="C410" s="18" t="s">
        <v>183</v>
      </c>
      <c r="D410" s="18"/>
      <c r="E410" s="18"/>
      <c r="F410" s="26">
        <v>1</v>
      </c>
    </row>
    <row r="411" spans="1:6" x14ac:dyDescent="0.2">
      <c r="A411" s="31">
        <v>43628</v>
      </c>
      <c r="B411" s="18" t="s">
        <v>10</v>
      </c>
      <c r="C411" s="18" t="s">
        <v>165</v>
      </c>
      <c r="D411" s="18"/>
      <c r="E411" s="18"/>
      <c r="F411" s="26">
        <v>1</v>
      </c>
    </row>
    <row r="412" spans="1:6" x14ac:dyDescent="0.2">
      <c r="A412" s="31">
        <v>43628</v>
      </c>
      <c r="B412" s="18" t="s">
        <v>10</v>
      </c>
      <c r="C412" s="18" t="s">
        <v>146</v>
      </c>
      <c r="D412" s="18"/>
      <c r="E412" s="18"/>
      <c r="F412" s="26">
        <v>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1735-8483-8D45-B2A0-9BC2B15C472F}">
  <dimension ref="A1:O61"/>
  <sheetViews>
    <sheetView workbookViewId="0">
      <selection activeCell="K6" sqref="K6"/>
    </sheetView>
  </sheetViews>
  <sheetFormatPr baseColWidth="10" defaultRowHeight="16" x14ac:dyDescent="0.2"/>
  <sheetData>
    <row r="1" spans="1:15" ht="34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K1" s="1" t="s">
        <v>80</v>
      </c>
      <c r="L1" t="s">
        <v>31</v>
      </c>
      <c r="M1" t="s">
        <v>37</v>
      </c>
      <c r="N1" t="s">
        <v>97</v>
      </c>
      <c r="O1" t="s">
        <v>99</v>
      </c>
    </row>
    <row r="2" spans="1:15" ht="34" x14ac:dyDescent="0.2">
      <c r="A2" s="12" t="s">
        <v>26</v>
      </c>
      <c r="B2" s="2">
        <v>43412</v>
      </c>
      <c r="C2" s="1" t="s">
        <v>27</v>
      </c>
      <c r="D2" s="1">
        <v>76</v>
      </c>
      <c r="E2" s="1">
        <v>8</v>
      </c>
      <c r="F2" s="1">
        <v>17</v>
      </c>
      <c r="G2" s="1">
        <v>0</v>
      </c>
      <c r="H2">
        <f t="shared" ref="H2:H33" si="0">F2/D2</f>
        <v>0.22368421052631579</v>
      </c>
      <c r="K2" t="s">
        <v>255</v>
      </c>
      <c r="L2" t="s">
        <v>71</v>
      </c>
      <c r="M2">
        <f>AVERAGE(H2:H4)</f>
        <v>0.12239567846169096</v>
      </c>
      <c r="N2">
        <f>STDEV(H2:H4)</f>
        <v>9.5762591063968616E-2</v>
      </c>
      <c r="O2">
        <f>N2/SQRT(3)</f>
        <v>5.5288557729078334E-2</v>
      </c>
    </row>
    <row r="3" spans="1:15" ht="34" x14ac:dyDescent="0.2">
      <c r="A3" s="12" t="s">
        <v>26</v>
      </c>
      <c r="B3" s="2">
        <v>43412</v>
      </c>
      <c r="C3" s="1" t="s">
        <v>28</v>
      </c>
      <c r="D3" s="1">
        <v>236</v>
      </c>
      <c r="E3" s="1">
        <v>8</v>
      </c>
      <c r="F3" s="1">
        <v>26</v>
      </c>
      <c r="G3" s="1">
        <v>0</v>
      </c>
      <c r="H3">
        <f t="shared" si="0"/>
        <v>0.11016949152542373</v>
      </c>
      <c r="K3" t="s">
        <v>255</v>
      </c>
      <c r="L3" t="s">
        <v>72</v>
      </c>
      <c r="M3">
        <f>AVERAGE(H5:H7)</f>
        <v>8.7856787610144704E-2</v>
      </c>
      <c r="N3">
        <f>STDEV(H5:H7)</f>
        <v>1.4119822053217464E-2</v>
      </c>
      <c r="O3">
        <f>N3/SQRT(3)</f>
        <v>8.1520830633347169E-3</v>
      </c>
    </row>
    <row r="4" spans="1:15" ht="34" x14ac:dyDescent="0.2">
      <c r="A4" s="12" t="s">
        <v>26</v>
      </c>
      <c r="B4" s="2">
        <v>43412</v>
      </c>
      <c r="C4" s="1" t="s">
        <v>29</v>
      </c>
      <c r="D4" s="1">
        <v>270</v>
      </c>
      <c r="E4" s="1">
        <v>5</v>
      </c>
      <c r="F4" s="1">
        <v>9</v>
      </c>
      <c r="G4" s="1">
        <v>0</v>
      </c>
      <c r="H4">
        <f t="shared" si="0"/>
        <v>3.3333333333333333E-2</v>
      </c>
      <c r="K4" t="s">
        <v>255</v>
      </c>
      <c r="L4" t="s">
        <v>74</v>
      </c>
      <c r="M4">
        <f>AVERAGE(H8:H10)</f>
        <v>0.15677786266021562</v>
      </c>
      <c r="N4">
        <f>STDEV(H8:H10)</f>
        <v>0.10203236231667948</v>
      </c>
      <c r="O4">
        <f>N4/SQRT(3)</f>
        <v>5.8908411849588324E-2</v>
      </c>
    </row>
    <row r="5" spans="1:15" ht="34" x14ac:dyDescent="0.2">
      <c r="A5" s="12" t="s">
        <v>26</v>
      </c>
      <c r="B5" s="2">
        <v>43451</v>
      </c>
      <c r="C5" s="1" t="s">
        <v>27</v>
      </c>
      <c r="D5" s="1">
        <v>123</v>
      </c>
      <c r="E5" s="1">
        <v>9</v>
      </c>
      <c r="F5" s="1">
        <v>11</v>
      </c>
      <c r="G5" s="1">
        <v>0</v>
      </c>
      <c r="H5">
        <f t="shared" si="0"/>
        <v>8.943089430894309E-2</v>
      </c>
      <c r="K5" t="s">
        <v>255</v>
      </c>
      <c r="L5" t="s">
        <v>76</v>
      </c>
      <c r="M5">
        <f>AVERAGE(H11:H12)</f>
        <v>8.48507217847769E-2</v>
      </c>
      <c r="N5">
        <f>STDEV(H11:H12)</f>
        <v>4.2048262496739396E-2</v>
      </c>
      <c r="O5">
        <f>N5/SQRT(2)</f>
        <v>2.9732611548556415E-2</v>
      </c>
    </row>
    <row r="6" spans="1:15" ht="34" x14ac:dyDescent="0.2">
      <c r="A6" s="12" t="s">
        <v>26</v>
      </c>
      <c r="B6" s="2">
        <v>43451</v>
      </c>
      <c r="C6" s="1" t="s">
        <v>28</v>
      </c>
      <c r="D6" s="1">
        <v>315</v>
      </c>
      <c r="E6" s="1">
        <v>11</v>
      </c>
      <c r="F6" s="1">
        <v>23</v>
      </c>
      <c r="G6" s="1">
        <v>0</v>
      </c>
      <c r="H6">
        <f t="shared" si="0"/>
        <v>7.301587301587302E-2</v>
      </c>
      <c r="K6" t="s">
        <v>254</v>
      </c>
      <c r="L6" t="s">
        <v>64</v>
      </c>
      <c r="M6">
        <f>AVERAGE(H13:H15)</f>
        <v>0.20972222222222223</v>
      </c>
      <c r="N6">
        <f>STDEV(H13:H15)</f>
        <v>0.10140791297928788</v>
      </c>
      <c r="O6">
        <f>N6/SQRT(23)</f>
        <v>2.1145011555627039E-2</v>
      </c>
    </row>
    <row r="7" spans="1:15" ht="34" x14ac:dyDescent="0.2">
      <c r="A7" s="12" t="s">
        <v>26</v>
      </c>
      <c r="B7" s="2">
        <v>43451</v>
      </c>
      <c r="C7" s="1" t="s">
        <v>29</v>
      </c>
      <c r="D7" s="1">
        <v>89</v>
      </c>
      <c r="E7" s="1">
        <v>7</v>
      </c>
      <c r="F7" s="1">
        <v>9</v>
      </c>
      <c r="G7" s="1">
        <v>0</v>
      </c>
      <c r="H7">
        <f t="shared" si="0"/>
        <v>0.10112359550561797</v>
      </c>
      <c r="K7" t="s">
        <v>254</v>
      </c>
      <c r="L7" t="s">
        <v>74</v>
      </c>
      <c r="M7">
        <f>AVERAGE(H16:H18)</f>
        <v>0</v>
      </c>
      <c r="N7">
        <f>STDEV(H16:H18)</f>
        <v>0</v>
      </c>
      <c r="O7">
        <f t="shared" ref="O7:O8" si="1">N7/SQRT(3)</f>
        <v>0</v>
      </c>
    </row>
    <row r="8" spans="1:15" ht="34" x14ac:dyDescent="0.2">
      <c r="A8" s="12" t="s">
        <v>26</v>
      </c>
      <c r="B8" s="2">
        <v>43528</v>
      </c>
      <c r="C8" s="1" t="s">
        <v>27</v>
      </c>
      <c r="D8" s="1">
        <v>51</v>
      </c>
      <c r="E8" s="1">
        <v>7</v>
      </c>
      <c r="F8" s="1">
        <v>11</v>
      </c>
      <c r="G8" s="1">
        <v>0</v>
      </c>
      <c r="H8">
        <f t="shared" si="0"/>
        <v>0.21568627450980393</v>
      </c>
      <c r="K8" t="s">
        <v>254</v>
      </c>
      <c r="L8" t="s">
        <v>75</v>
      </c>
      <c r="M8">
        <f>AVERAGE(H19:H21)</f>
        <v>0.19047619047619047</v>
      </c>
      <c r="N8">
        <f>STDEV(H19:H21)</f>
        <v>0.21821789023599236</v>
      </c>
      <c r="O8">
        <f t="shared" si="1"/>
        <v>0.12598815766974242</v>
      </c>
    </row>
    <row r="9" spans="1:15" ht="34" x14ac:dyDescent="0.2">
      <c r="A9" s="12" t="s">
        <v>26</v>
      </c>
      <c r="B9" s="2">
        <v>43528</v>
      </c>
      <c r="C9" s="1" t="s">
        <v>28</v>
      </c>
      <c r="D9" s="1">
        <v>154</v>
      </c>
      <c r="E9" s="1">
        <v>10</v>
      </c>
      <c r="F9" s="1">
        <v>6</v>
      </c>
      <c r="G9" s="1">
        <v>0</v>
      </c>
      <c r="H9">
        <f t="shared" si="0"/>
        <v>3.896103896103896E-2</v>
      </c>
      <c r="K9" t="s">
        <v>254</v>
      </c>
      <c r="L9" t="s">
        <v>77</v>
      </c>
      <c r="M9">
        <f>AVERAGE(H22:H25)</f>
        <v>0.10403225806451613</v>
      </c>
      <c r="N9">
        <f>STDEV(H22:H25)</f>
        <v>0.19745826800413077</v>
      </c>
      <c r="O9">
        <f>N9/SQRT(4)</f>
        <v>9.8729134002065386E-2</v>
      </c>
    </row>
    <row r="10" spans="1:15" ht="34" x14ac:dyDescent="0.2">
      <c r="A10" s="12" t="s">
        <v>26</v>
      </c>
      <c r="B10" s="2">
        <v>43528</v>
      </c>
      <c r="C10" s="1" t="s">
        <v>29</v>
      </c>
      <c r="D10" s="1">
        <v>51</v>
      </c>
      <c r="E10" s="1">
        <v>7</v>
      </c>
      <c r="F10" s="1">
        <v>11</v>
      </c>
      <c r="G10" s="1">
        <v>1</v>
      </c>
      <c r="H10">
        <f t="shared" si="0"/>
        <v>0.21568627450980393</v>
      </c>
      <c r="K10" t="s">
        <v>256</v>
      </c>
      <c r="L10" t="s">
        <v>65</v>
      </c>
      <c r="M10">
        <f>AVERAGE(H26:H32)</f>
        <v>4.3456543456543454E-3</v>
      </c>
      <c r="N10">
        <f>STDEV(H26:H32)</f>
        <v>8.5975533478003623E-3</v>
      </c>
      <c r="O10">
        <f>N10/SQRT(7)</f>
        <v>3.2495697202700809E-3</v>
      </c>
    </row>
    <row r="11" spans="1:15" ht="34" x14ac:dyDescent="0.2">
      <c r="A11" s="12" t="s">
        <v>26</v>
      </c>
      <c r="B11" s="2">
        <v>43592</v>
      </c>
      <c r="C11" s="1" t="s">
        <v>27</v>
      </c>
      <c r="D11" s="1">
        <v>96</v>
      </c>
      <c r="E11" s="1">
        <v>10</v>
      </c>
      <c r="F11" s="1">
        <v>11</v>
      </c>
      <c r="G11" s="1">
        <v>0</v>
      </c>
      <c r="H11">
        <f t="shared" si="0"/>
        <v>0.11458333333333333</v>
      </c>
      <c r="K11" t="s">
        <v>256</v>
      </c>
      <c r="L11" t="s">
        <v>75</v>
      </c>
      <c r="M11">
        <v>0</v>
      </c>
      <c r="N11">
        <v>0</v>
      </c>
      <c r="O11">
        <v>0</v>
      </c>
    </row>
    <row r="12" spans="1:15" ht="34" x14ac:dyDescent="0.2">
      <c r="A12" s="12" t="s">
        <v>26</v>
      </c>
      <c r="B12" s="2">
        <v>43592</v>
      </c>
      <c r="C12" s="1" t="s">
        <v>29</v>
      </c>
      <c r="D12" s="1">
        <v>127</v>
      </c>
      <c r="E12" s="1">
        <v>8</v>
      </c>
      <c r="F12" s="1">
        <v>7</v>
      </c>
      <c r="G12" s="1">
        <v>0</v>
      </c>
      <c r="H12">
        <f t="shared" si="0"/>
        <v>5.5118110236220472E-2</v>
      </c>
      <c r="K12" t="s">
        <v>256</v>
      </c>
      <c r="L12" t="s">
        <v>76</v>
      </c>
      <c r="M12">
        <v>0</v>
      </c>
      <c r="N12">
        <v>0</v>
      </c>
      <c r="O12">
        <v>0</v>
      </c>
    </row>
    <row r="13" spans="1:15" ht="34" x14ac:dyDescent="0.2">
      <c r="A13" s="11" t="s">
        <v>0</v>
      </c>
      <c r="B13" s="2">
        <v>43048</v>
      </c>
      <c r="C13" s="1" t="s">
        <v>1</v>
      </c>
      <c r="D13" s="1">
        <v>48</v>
      </c>
      <c r="E13" s="1">
        <v>4</v>
      </c>
      <c r="F13" s="1">
        <v>11</v>
      </c>
      <c r="G13" s="1">
        <v>14</v>
      </c>
      <c r="H13">
        <f t="shared" si="0"/>
        <v>0.22916666666666666</v>
      </c>
      <c r="K13" t="s">
        <v>256</v>
      </c>
      <c r="L13" t="s">
        <v>69</v>
      </c>
      <c r="M13">
        <f>AVERAGE(H35:H36)</f>
        <v>0</v>
      </c>
      <c r="N13">
        <f>STDEV(H35:H36)</f>
        <v>0</v>
      </c>
      <c r="O13">
        <f>N13/SQRT(2)</f>
        <v>0</v>
      </c>
    </row>
    <row r="14" spans="1:15" ht="34" x14ac:dyDescent="0.2">
      <c r="A14" s="11" t="s">
        <v>0</v>
      </c>
      <c r="B14" s="2">
        <v>43048</v>
      </c>
      <c r="C14" s="1" t="s">
        <v>2</v>
      </c>
      <c r="D14" s="1">
        <v>10</v>
      </c>
      <c r="E14" s="1">
        <v>3</v>
      </c>
      <c r="F14" s="1">
        <v>3</v>
      </c>
      <c r="G14" s="1">
        <v>2</v>
      </c>
      <c r="H14">
        <f t="shared" si="0"/>
        <v>0.3</v>
      </c>
      <c r="K14" t="s">
        <v>256</v>
      </c>
      <c r="L14" t="s">
        <v>70</v>
      </c>
      <c r="M14">
        <f>AVERAGE(H37:H41)</f>
        <v>1.1151870873074102E-2</v>
      </c>
      <c r="N14">
        <f>STDEV(H37:H41)</f>
        <v>1.5968195332650502E-2</v>
      </c>
      <c r="O14">
        <f>N14/SQRT(4)</f>
        <v>7.9840976663252509E-3</v>
      </c>
    </row>
    <row r="15" spans="1:15" ht="34" x14ac:dyDescent="0.2">
      <c r="A15" s="11" t="s">
        <v>0</v>
      </c>
      <c r="B15" s="2">
        <v>43048</v>
      </c>
      <c r="C15" s="1" t="s">
        <v>3</v>
      </c>
      <c r="D15" s="1">
        <v>10</v>
      </c>
      <c r="E15" s="1">
        <v>3</v>
      </c>
      <c r="F15" s="1">
        <v>1</v>
      </c>
      <c r="G15" s="1">
        <v>4</v>
      </c>
      <c r="H15">
        <f t="shared" si="0"/>
        <v>0.1</v>
      </c>
      <c r="K15" t="s">
        <v>256</v>
      </c>
      <c r="L15" t="s">
        <v>72</v>
      </c>
      <c r="M15">
        <f>AVERAGE(H42:H44)</f>
        <v>1.0014306151645207E-2</v>
      </c>
      <c r="N15">
        <f>STDEV(H42:H44)</f>
        <v>1.7345287057199059E-2</v>
      </c>
      <c r="O15">
        <f>N15/SQRT(3)</f>
        <v>1.0014306151645209E-2</v>
      </c>
    </row>
    <row r="16" spans="1:15" ht="34" x14ac:dyDescent="0.2">
      <c r="A16" s="11" t="s">
        <v>0</v>
      </c>
      <c r="B16" s="2">
        <v>43525</v>
      </c>
      <c r="C16" s="1" t="s">
        <v>1</v>
      </c>
      <c r="D16" s="1">
        <v>246</v>
      </c>
      <c r="E16" s="1">
        <v>4</v>
      </c>
      <c r="F16" s="1">
        <v>0</v>
      </c>
      <c r="G16" s="1">
        <v>0</v>
      </c>
      <c r="H16">
        <f t="shared" si="0"/>
        <v>0</v>
      </c>
      <c r="K16" t="s">
        <v>256</v>
      </c>
      <c r="L16" t="s">
        <v>73</v>
      </c>
      <c r="M16">
        <f>AVERAGE(H45:H47)</f>
        <v>0</v>
      </c>
      <c r="N16">
        <f>STDEV(H45:H47)</f>
        <v>0</v>
      </c>
      <c r="O16">
        <f>N16/SQRT(3)</f>
        <v>0</v>
      </c>
    </row>
    <row r="17" spans="1:15" ht="34" x14ac:dyDescent="0.2">
      <c r="A17" s="11" t="s">
        <v>0</v>
      </c>
      <c r="B17" s="2">
        <v>43525</v>
      </c>
      <c r="C17" s="1" t="s">
        <v>2</v>
      </c>
      <c r="D17" s="1">
        <v>13</v>
      </c>
      <c r="E17" s="1">
        <v>4</v>
      </c>
      <c r="F17" s="1">
        <v>0</v>
      </c>
      <c r="G17" s="1">
        <v>0</v>
      </c>
      <c r="H17">
        <f t="shared" si="0"/>
        <v>0</v>
      </c>
      <c r="K17" t="s">
        <v>256</v>
      </c>
      <c r="L17" t="s">
        <v>74</v>
      </c>
      <c r="M17">
        <f>AVERAGE(H48:H52)</f>
        <v>5.6207126207126215E-2</v>
      </c>
      <c r="N17">
        <f>STDEV(H48:H52)</f>
        <v>4.0607742640725246E-2</v>
      </c>
      <c r="O17">
        <f>N17/SQRT(5)</f>
        <v>1.8160334591495693E-2</v>
      </c>
    </row>
    <row r="18" spans="1:15" ht="34" x14ac:dyDescent="0.2">
      <c r="A18" s="11" t="s">
        <v>0</v>
      </c>
      <c r="B18" s="2">
        <v>43525</v>
      </c>
      <c r="C18" s="1" t="s">
        <v>4</v>
      </c>
      <c r="D18" s="1">
        <v>53</v>
      </c>
      <c r="E18" s="1">
        <v>6</v>
      </c>
      <c r="F18" s="1">
        <v>0</v>
      </c>
      <c r="G18" s="1">
        <v>0</v>
      </c>
      <c r="H18">
        <f t="shared" si="0"/>
        <v>0</v>
      </c>
      <c r="K18" t="s">
        <v>256</v>
      </c>
      <c r="L18" t="s">
        <v>76</v>
      </c>
      <c r="M18">
        <f>AVERAGE(H53:H58)</f>
        <v>9.1074681238615665E-4</v>
      </c>
      <c r="N18">
        <f>STDEV(H53:H58)</f>
        <v>2.2308649752123661E-3</v>
      </c>
      <c r="O18">
        <f>N18/SQRT(6)</f>
        <v>9.1074681238615665E-4</v>
      </c>
    </row>
    <row r="19" spans="1:15" ht="34" x14ac:dyDescent="0.2">
      <c r="A19" s="12" t="s">
        <v>0</v>
      </c>
      <c r="B19" s="2">
        <v>43580</v>
      </c>
      <c r="C19" s="1" t="s">
        <v>5</v>
      </c>
      <c r="D19" s="1">
        <v>7</v>
      </c>
      <c r="E19" s="1">
        <v>1</v>
      </c>
      <c r="F19" s="1">
        <v>3</v>
      </c>
      <c r="G19" s="1">
        <v>0</v>
      </c>
      <c r="H19">
        <f t="shared" si="0"/>
        <v>0.42857142857142855</v>
      </c>
      <c r="K19" t="s">
        <v>256</v>
      </c>
      <c r="L19" t="s">
        <v>77</v>
      </c>
      <c r="M19">
        <f>AVERAGE(H59:H61)</f>
        <v>1.0501843835177169E-2</v>
      </c>
      <c r="N19">
        <f>STDEV(H59:H61)</f>
        <v>9.5060996899414846E-3</v>
      </c>
      <c r="O19">
        <f>N19/SQRT(3)</f>
        <v>5.4883492149311345E-3</v>
      </c>
    </row>
    <row r="20" spans="1:15" ht="34" x14ac:dyDescent="0.2">
      <c r="A20" s="12" t="s">
        <v>0</v>
      </c>
      <c r="B20" s="2">
        <v>43580</v>
      </c>
      <c r="C20" s="1" t="s">
        <v>2</v>
      </c>
      <c r="D20" s="1">
        <v>7</v>
      </c>
      <c r="E20" s="1">
        <v>2</v>
      </c>
      <c r="F20" s="1">
        <v>0</v>
      </c>
      <c r="G20" s="1">
        <v>0</v>
      </c>
      <c r="H20">
        <f t="shared" si="0"/>
        <v>0</v>
      </c>
    </row>
    <row r="21" spans="1:15" ht="34" x14ac:dyDescent="0.2">
      <c r="A21" s="12" t="s">
        <v>0</v>
      </c>
      <c r="B21" s="2">
        <v>43580</v>
      </c>
      <c r="C21" s="1" t="s">
        <v>4</v>
      </c>
      <c r="D21" s="1">
        <v>7</v>
      </c>
      <c r="E21" s="1">
        <v>3</v>
      </c>
      <c r="F21" s="1">
        <v>1</v>
      </c>
      <c r="G21" s="1">
        <v>1</v>
      </c>
      <c r="H21">
        <f t="shared" si="0"/>
        <v>0.14285714285714285</v>
      </c>
    </row>
    <row r="22" spans="1:15" ht="34" x14ac:dyDescent="0.2">
      <c r="A22" s="12" t="s">
        <v>0</v>
      </c>
      <c r="B22" s="2">
        <v>43620</v>
      </c>
      <c r="C22" s="1" t="s">
        <v>5</v>
      </c>
      <c r="D22" s="1">
        <v>5</v>
      </c>
      <c r="E22" s="1">
        <v>2</v>
      </c>
      <c r="F22" s="1">
        <v>2</v>
      </c>
      <c r="G22" s="1">
        <v>0</v>
      </c>
      <c r="H22">
        <f t="shared" si="0"/>
        <v>0.4</v>
      </c>
    </row>
    <row r="23" spans="1:15" ht="34" x14ac:dyDescent="0.2">
      <c r="A23" s="12" t="s">
        <v>0</v>
      </c>
      <c r="B23" s="2">
        <v>43620</v>
      </c>
      <c r="C23" s="1" t="s">
        <v>1</v>
      </c>
      <c r="D23" s="1">
        <v>62</v>
      </c>
      <c r="E23" s="1">
        <v>3</v>
      </c>
      <c r="F23" s="1">
        <v>1</v>
      </c>
      <c r="G23" s="1">
        <v>0</v>
      </c>
      <c r="H23">
        <f t="shared" si="0"/>
        <v>1.6129032258064516E-2</v>
      </c>
    </row>
    <row r="24" spans="1:15" ht="34" x14ac:dyDescent="0.2">
      <c r="A24" s="12" t="s">
        <v>0</v>
      </c>
      <c r="B24" s="2">
        <v>43620</v>
      </c>
      <c r="C24" s="1" t="s">
        <v>2</v>
      </c>
      <c r="D24" s="1">
        <v>2</v>
      </c>
      <c r="E24" s="1">
        <v>2</v>
      </c>
      <c r="F24" s="1">
        <v>0</v>
      </c>
      <c r="G24" s="1">
        <v>0</v>
      </c>
      <c r="H24">
        <f t="shared" si="0"/>
        <v>0</v>
      </c>
    </row>
    <row r="25" spans="1:15" ht="34" x14ac:dyDescent="0.2">
      <c r="A25" s="12" t="s">
        <v>0</v>
      </c>
      <c r="B25" s="2">
        <v>43620</v>
      </c>
      <c r="C25" s="1" t="s">
        <v>4</v>
      </c>
      <c r="D25" s="1">
        <v>9</v>
      </c>
      <c r="E25" s="1">
        <v>4</v>
      </c>
      <c r="F25" s="1">
        <v>0</v>
      </c>
      <c r="G25" s="1">
        <v>0</v>
      </c>
      <c r="H25">
        <f t="shared" si="0"/>
        <v>0</v>
      </c>
    </row>
    <row r="26" spans="1:15" ht="34" x14ac:dyDescent="0.2">
      <c r="A26" s="12" t="s">
        <v>6</v>
      </c>
      <c r="B26" s="2">
        <v>43076</v>
      </c>
      <c r="C26" s="1" t="s">
        <v>7</v>
      </c>
      <c r="D26" s="1">
        <v>38</v>
      </c>
      <c r="E26" s="1">
        <v>6</v>
      </c>
      <c r="F26" s="1">
        <v>0</v>
      </c>
      <c r="G26" s="1">
        <v>0</v>
      </c>
      <c r="H26">
        <f t="shared" si="0"/>
        <v>0</v>
      </c>
    </row>
    <row r="27" spans="1:15" ht="34" x14ac:dyDescent="0.2">
      <c r="A27" s="12" t="s">
        <v>6</v>
      </c>
      <c r="B27" s="2">
        <v>43076</v>
      </c>
      <c r="C27" s="1" t="s">
        <v>8</v>
      </c>
      <c r="D27" s="1">
        <v>8</v>
      </c>
      <c r="E27" s="1">
        <v>4</v>
      </c>
      <c r="F27" s="1">
        <v>0</v>
      </c>
      <c r="G27" s="1">
        <v>0</v>
      </c>
      <c r="H27">
        <f t="shared" si="0"/>
        <v>0</v>
      </c>
    </row>
    <row r="28" spans="1:15" ht="34" x14ac:dyDescent="0.2">
      <c r="A28" s="12" t="s">
        <v>6</v>
      </c>
      <c r="B28" s="2">
        <v>43076</v>
      </c>
      <c r="C28" s="1" t="s">
        <v>10</v>
      </c>
      <c r="D28" s="1">
        <v>44</v>
      </c>
      <c r="E28" s="1">
        <v>8</v>
      </c>
      <c r="F28" s="1">
        <v>1</v>
      </c>
      <c r="G28" s="1">
        <v>0</v>
      </c>
      <c r="H28">
        <f t="shared" si="0"/>
        <v>2.2727272727272728E-2</v>
      </c>
    </row>
    <row r="29" spans="1:15" ht="34" x14ac:dyDescent="0.2">
      <c r="A29" s="12" t="s">
        <v>6</v>
      </c>
      <c r="B29" s="2">
        <v>43076</v>
      </c>
      <c r="C29" s="1" t="s">
        <v>11</v>
      </c>
      <c r="D29" s="1">
        <v>30</v>
      </c>
      <c r="E29" s="1">
        <v>6</v>
      </c>
      <c r="F29" s="1">
        <v>0</v>
      </c>
      <c r="G29" s="1">
        <v>0</v>
      </c>
      <c r="H29">
        <f t="shared" si="0"/>
        <v>0</v>
      </c>
    </row>
    <row r="30" spans="1:15" ht="34" x14ac:dyDescent="0.2">
      <c r="A30" s="12" t="s">
        <v>6</v>
      </c>
      <c r="B30" s="2">
        <v>43077</v>
      </c>
      <c r="C30" s="1" t="s">
        <v>12</v>
      </c>
      <c r="D30" s="1">
        <v>47</v>
      </c>
      <c r="E30" s="1">
        <v>11</v>
      </c>
      <c r="F30" s="1">
        <v>0</v>
      </c>
      <c r="G30" s="1">
        <v>1</v>
      </c>
      <c r="H30">
        <f t="shared" si="0"/>
        <v>0</v>
      </c>
    </row>
    <row r="31" spans="1:15" ht="34" x14ac:dyDescent="0.2">
      <c r="A31" s="12" t="s">
        <v>6</v>
      </c>
      <c r="B31" s="2">
        <v>43077</v>
      </c>
      <c r="C31" s="1" t="s">
        <v>13</v>
      </c>
      <c r="D31" s="1">
        <v>24</v>
      </c>
      <c r="E31" s="1">
        <v>2</v>
      </c>
      <c r="F31" s="1">
        <v>0</v>
      </c>
      <c r="G31" s="1">
        <v>0</v>
      </c>
      <c r="H31">
        <f t="shared" si="0"/>
        <v>0</v>
      </c>
    </row>
    <row r="32" spans="1:15" ht="34" x14ac:dyDescent="0.2">
      <c r="A32" s="12" t="s">
        <v>6</v>
      </c>
      <c r="B32" s="2">
        <v>43077</v>
      </c>
      <c r="C32" s="1" t="s">
        <v>14</v>
      </c>
      <c r="D32" s="1">
        <v>130</v>
      </c>
      <c r="E32" s="1">
        <v>8</v>
      </c>
      <c r="F32" s="1">
        <v>1</v>
      </c>
      <c r="G32" s="1">
        <v>0</v>
      </c>
      <c r="H32">
        <f t="shared" si="0"/>
        <v>7.6923076923076927E-3</v>
      </c>
    </row>
    <row r="33" spans="1:8" ht="34" x14ac:dyDescent="0.2">
      <c r="A33" s="12" t="s">
        <v>6</v>
      </c>
      <c r="B33" s="2">
        <v>43209</v>
      </c>
      <c r="C33" s="1" t="s">
        <v>7</v>
      </c>
      <c r="D33" s="1">
        <v>129</v>
      </c>
      <c r="E33" s="1">
        <v>13</v>
      </c>
      <c r="F33" s="1">
        <v>0</v>
      </c>
      <c r="G33" s="1">
        <v>0</v>
      </c>
      <c r="H33">
        <f t="shared" si="0"/>
        <v>0</v>
      </c>
    </row>
    <row r="34" spans="1:8" ht="34" x14ac:dyDescent="0.2">
      <c r="A34" s="12" t="s">
        <v>6</v>
      </c>
      <c r="B34" s="2">
        <v>43250</v>
      </c>
      <c r="C34" s="1" t="s">
        <v>12</v>
      </c>
      <c r="D34" s="1">
        <v>28</v>
      </c>
      <c r="E34" s="1">
        <v>7</v>
      </c>
      <c r="F34" s="1">
        <v>0</v>
      </c>
      <c r="G34" s="1">
        <v>0</v>
      </c>
      <c r="H34">
        <f t="shared" ref="H34:H61" si="2">F34/D34</f>
        <v>0</v>
      </c>
    </row>
    <row r="35" spans="1:8" ht="34" x14ac:dyDescent="0.2">
      <c r="A35" s="12" t="s">
        <v>6</v>
      </c>
      <c r="B35" s="2">
        <v>43252</v>
      </c>
      <c r="C35" s="1" t="s">
        <v>13</v>
      </c>
      <c r="D35" s="1">
        <v>24</v>
      </c>
      <c r="E35" s="1">
        <v>6</v>
      </c>
      <c r="F35" s="1">
        <v>0</v>
      </c>
      <c r="G35" s="1">
        <v>0</v>
      </c>
      <c r="H35">
        <f t="shared" si="2"/>
        <v>0</v>
      </c>
    </row>
    <row r="36" spans="1:8" ht="34" x14ac:dyDescent="0.2">
      <c r="A36" s="12" t="s">
        <v>6</v>
      </c>
      <c r="B36" s="2">
        <v>43252</v>
      </c>
      <c r="C36" s="1" t="s">
        <v>14</v>
      </c>
      <c r="D36" s="1">
        <v>90</v>
      </c>
      <c r="E36" s="1">
        <v>6</v>
      </c>
      <c r="F36" s="1">
        <v>0</v>
      </c>
      <c r="G36" s="1">
        <v>0</v>
      </c>
      <c r="H36">
        <f t="shared" si="2"/>
        <v>0</v>
      </c>
    </row>
    <row r="37" spans="1:8" ht="34" x14ac:dyDescent="0.2">
      <c r="A37" s="12" t="s">
        <v>6</v>
      </c>
      <c r="B37" s="2">
        <v>43334</v>
      </c>
      <c r="C37" s="1" t="s">
        <v>12</v>
      </c>
      <c r="D37" s="1">
        <v>60</v>
      </c>
      <c r="E37" s="1">
        <v>7</v>
      </c>
      <c r="F37" s="1">
        <v>0</v>
      </c>
      <c r="G37" s="1">
        <v>0</v>
      </c>
      <c r="H37">
        <f t="shared" si="2"/>
        <v>0</v>
      </c>
    </row>
    <row r="38" spans="1:8" ht="34" x14ac:dyDescent="0.2">
      <c r="A38" s="12" t="s">
        <v>6</v>
      </c>
      <c r="B38" s="2">
        <v>43334</v>
      </c>
      <c r="C38" s="1" t="s">
        <v>13</v>
      </c>
      <c r="D38" s="1">
        <v>19</v>
      </c>
      <c r="E38" s="1">
        <v>2</v>
      </c>
      <c r="F38" s="1">
        <v>0</v>
      </c>
      <c r="G38" s="1">
        <v>0</v>
      </c>
      <c r="H38">
        <f t="shared" si="2"/>
        <v>0</v>
      </c>
    </row>
    <row r="39" spans="1:8" ht="34" x14ac:dyDescent="0.2">
      <c r="A39" s="12" t="s">
        <v>6</v>
      </c>
      <c r="B39" s="2">
        <v>43334</v>
      </c>
      <c r="C39" s="1" t="s">
        <v>14</v>
      </c>
      <c r="D39" s="1">
        <v>94</v>
      </c>
      <c r="E39" s="1">
        <v>7</v>
      </c>
      <c r="F39" s="1">
        <v>2</v>
      </c>
      <c r="G39" s="1">
        <v>0</v>
      </c>
      <c r="H39">
        <f t="shared" si="2"/>
        <v>2.1276595744680851E-2</v>
      </c>
    </row>
    <row r="40" spans="1:8" ht="34" x14ac:dyDescent="0.2">
      <c r="A40" s="12" t="s">
        <v>6</v>
      </c>
      <c r="B40" s="2">
        <v>43334</v>
      </c>
      <c r="C40" s="1" t="s">
        <v>7</v>
      </c>
      <c r="D40" s="1">
        <v>87</v>
      </c>
      <c r="E40" s="1">
        <v>9</v>
      </c>
      <c r="F40" s="1">
        <v>0</v>
      </c>
      <c r="G40" s="1">
        <v>0</v>
      </c>
      <c r="H40">
        <f t="shared" si="2"/>
        <v>0</v>
      </c>
    </row>
    <row r="41" spans="1:8" ht="34" x14ac:dyDescent="0.2">
      <c r="A41" s="12" t="s">
        <v>6</v>
      </c>
      <c r="B41" s="2">
        <v>43334</v>
      </c>
      <c r="C41" s="1" t="s">
        <v>10</v>
      </c>
      <c r="D41" s="1">
        <v>58</v>
      </c>
      <c r="E41" s="1">
        <v>7</v>
      </c>
      <c r="F41" s="1">
        <v>2</v>
      </c>
      <c r="G41" s="1">
        <v>0</v>
      </c>
      <c r="H41">
        <f t="shared" si="2"/>
        <v>3.4482758620689655E-2</v>
      </c>
    </row>
    <row r="42" spans="1:8" ht="34" x14ac:dyDescent="0.2">
      <c r="A42" s="12" t="s">
        <v>6</v>
      </c>
      <c r="B42" s="2">
        <v>43452</v>
      </c>
      <c r="C42" s="1" t="s">
        <v>12</v>
      </c>
      <c r="D42" s="1">
        <v>190</v>
      </c>
      <c r="E42" s="1">
        <v>12</v>
      </c>
      <c r="F42" s="1">
        <v>0</v>
      </c>
      <c r="G42" s="1">
        <v>0</v>
      </c>
      <c r="H42">
        <f t="shared" si="2"/>
        <v>0</v>
      </c>
    </row>
    <row r="43" spans="1:8" ht="34" x14ac:dyDescent="0.2">
      <c r="A43" s="12" t="s">
        <v>6</v>
      </c>
      <c r="B43" s="2">
        <v>43452</v>
      </c>
      <c r="C43" s="1" t="s">
        <v>13</v>
      </c>
      <c r="D43" s="1">
        <v>33</v>
      </c>
      <c r="E43" s="1">
        <v>8</v>
      </c>
      <c r="F43" s="1">
        <v>0</v>
      </c>
      <c r="G43" s="1">
        <v>0</v>
      </c>
      <c r="H43">
        <f t="shared" si="2"/>
        <v>0</v>
      </c>
    </row>
    <row r="44" spans="1:8" ht="34" x14ac:dyDescent="0.2">
      <c r="A44" s="12" t="s">
        <v>6</v>
      </c>
      <c r="B44" s="2">
        <v>43452</v>
      </c>
      <c r="C44" s="1" t="s">
        <v>14</v>
      </c>
      <c r="D44" s="1">
        <v>233</v>
      </c>
      <c r="E44" s="1">
        <v>12</v>
      </c>
      <c r="F44" s="1">
        <v>7</v>
      </c>
      <c r="G44" s="1">
        <v>0</v>
      </c>
      <c r="H44">
        <f t="shared" si="2"/>
        <v>3.0042918454935622E-2</v>
      </c>
    </row>
    <row r="45" spans="1:8" ht="34" x14ac:dyDescent="0.2">
      <c r="A45" s="12" t="s">
        <v>6</v>
      </c>
      <c r="B45" s="2">
        <v>43501</v>
      </c>
      <c r="C45" s="1" t="s">
        <v>7</v>
      </c>
      <c r="D45" s="1">
        <v>162</v>
      </c>
      <c r="E45" s="1">
        <v>16</v>
      </c>
      <c r="F45" s="1">
        <v>0</v>
      </c>
      <c r="G45" s="1">
        <v>0</v>
      </c>
      <c r="H45">
        <f t="shared" si="2"/>
        <v>0</v>
      </c>
    </row>
    <row r="46" spans="1:8" ht="34" x14ac:dyDescent="0.2">
      <c r="A46" s="12" t="s">
        <v>6</v>
      </c>
      <c r="B46" s="2">
        <v>43501</v>
      </c>
      <c r="C46" s="1" t="s">
        <v>10</v>
      </c>
      <c r="D46" s="1">
        <v>155</v>
      </c>
      <c r="E46" s="1">
        <v>14</v>
      </c>
      <c r="F46" s="1">
        <v>0</v>
      </c>
      <c r="G46" s="1">
        <v>0</v>
      </c>
      <c r="H46">
        <f t="shared" si="2"/>
        <v>0</v>
      </c>
    </row>
    <row r="47" spans="1:8" ht="34" x14ac:dyDescent="0.2">
      <c r="A47" s="12" t="s">
        <v>6</v>
      </c>
      <c r="B47" s="2">
        <v>43501</v>
      </c>
      <c r="C47" s="1" t="s">
        <v>11</v>
      </c>
      <c r="D47" s="1">
        <v>99</v>
      </c>
      <c r="E47" s="1">
        <v>18</v>
      </c>
      <c r="F47" s="1">
        <v>0</v>
      </c>
      <c r="G47" s="1">
        <v>0</v>
      </c>
      <c r="H47">
        <f t="shared" si="2"/>
        <v>0</v>
      </c>
    </row>
    <row r="48" spans="1:8" ht="34" x14ac:dyDescent="0.2">
      <c r="A48" s="12" t="s">
        <v>6</v>
      </c>
      <c r="B48" s="2">
        <v>43535</v>
      </c>
      <c r="C48" s="1" t="s">
        <v>12</v>
      </c>
      <c r="D48" s="1">
        <v>66</v>
      </c>
      <c r="E48" s="1">
        <v>12</v>
      </c>
      <c r="F48" s="1">
        <v>4</v>
      </c>
      <c r="G48" s="1">
        <v>0</v>
      </c>
      <c r="H48">
        <f t="shared" si="2"/>
        <v>6.0606060606060608E-2</v>
      </c>
    </row>
    <row r="49" spans="1:8" ht="34" x14ac:dyDescent="0.2">
      <c r="A49" s="12" t="s">
        <v>6</v>
      </c>
      <c r="B49" s="2">
        <v>43535</v>
      </c>
      <c r="C49" s="1" t="s">
        <v>13</v>
      </c>
      <c r="D49" s="1">
        <v>13</v>
      </c>
      <c r="E49" s="1">
        <v>4</v>
      </c>
      <c r="F49" s="1">
        <v>1</v>
      </c>
      <c r="G49" s="1">
        <v>0</v>
      </c>
      <c r="H49">
        <f t="shared" si="2"/>
        <v>7.6923076923076927E-2</v>
      </c>
    </row>
    <row r="50" spans="1:8" ht="34" x14ac:dyDescent="0.2">
      <c r="A50" s="12" t="s">
        <v>6</v>
      </c>
      <c r="B50" s="2">
        <v>43535</v>
      </c>
      <c r="C50" s="1" t="s">
        <v>14</v>
      </c>
      <c r="D50" s="1">
        <v>84</v>
      </c>
      <c r="E50" s="1">
        <v>8</v>
      </c>
      <c r="F50" s="1">
        <v>9</v>
      </c>
      <c r="G50" s="1">
        <v>0</v>
      </c>
      <c r="H50">
        <f t="shared" si="2"/>
        <v>0.10714285714285714</v>
      </c>
    </row>
    <row r="51" spans="1:8" ht="34" x14ac:dyDescent="0.2">
      <c r="A51" s="12" t="s">
        <v>6</v>
      </c>
      <c r="B51" s="2">
        <v>43536</v>
      </c>
      <c r="C51" s="1" t="s">
        <v>10</v>
      </c>
      <c r="D51" s="1">
        <v>55</v>
      </c>
      <c r="E51" s="1">
        <v>8</v>
      </c>
      <c r="F51" s="1">
        <v>2</v>
      </c>
      <c r="G51" s="1">
        <v>0</v>
      </c>
      <c r="H51">
        <f t="shared" si="2"/>
        <v>3.6363636363636362E-2</v>
      </c>
    </row>
    <row r="52" spans="1:8" ht="34" x14ac:dyDescent="0.2">
      <c r="A52" s="12" t="s">
        <v>6</v>
      </c>
      <c r="B52" s="2">
        <v>43536</v>
      </c>
      <c r="C52" s="1" t="s">
        <v>11</v>
      </c>
      <c r="D52" s="1">
        <v>408</v>
      </c>
      <c r="E52" s="1">
        <v>2</v>
      </c>
      <c r="F52" s="1">
        <v>0</v>
      </c>
      <c r="G52" s="1">
        <v>0</v>
      </c>
      <c r="H52">
        <f t="shared" si="2"/>
        <v>0</v>
      </c>
    </row>
    <row r="53" spans="1:8" ht="34" x14ac:dyDescent="0.2">
      <c r="A53" s="12" t="s">
        <v>6</v>
      </c>
      <c r="B53" s="2">
        <v>43599</v>
      </c>
      <c r="C53" s="1" t="s">
        <v>7</v>
      </c>
      <c r="D53" s="1">
        <v>63</v>
      </c>
      <c r="E53" s="1">
        <v>4</v>
      </c>
      <c r="F53" s="1">
        <v>0</v>
      </c>
      <c r="G53" s="1">
        <v>0</v>
      </c>
      <c r="H53">
        <f t="shared" si="2"/>
        <v>0</v>
      </c>
    </row>
    <row r="54" spans="1:8" ht="34" x14ac:dyDescent="0.2">
      <c r="A54" s="12" t="s">
        <v>6</v>
      </c>
      <c r="B54" s="2">
        <v>43599</v>
      </c>
      <c r="C54" s="1" t="s">
        <v>10</v>
      </c>
      <c r="D54" s="1">
        <v>68</v>
      </c>
      <c r="E54" s="1">
        <v>8</v>
      </c>
      <c r="F54" s="1">
        <v>0</v>
      </c>
      <c r="G54" s="1">
        <v>0</v>
      </c>
      <c r="H54">
        <f t="shared" si="2"/>
        <v>0</v>
      </c>
    </row>
    <row r="55" spans="1:8" ht="34" x14ac:dyDescent="0.2">
      <c r="A55" s="12" t="s">
        <v>6</v>
      </c>
      <c r="B55" s="2">
        <v>43599</v>
      </c>
      <c r="C55" s="1" t="s">
        <v>11</v>
      </c>
      <c r="D55" s="1">
        <v>24</v>
      </c>
      <c r="E55" s="1">
        <v>5</v>
      </c>
      <c r="F55" s="1">
        <v>0</v>
      </c>
      <c r="G55" s="1">
        <v>0</v>
      </c>
      <c r="H55">
        <f t="shared" si="2"/>
        <v>0</v>
      </c>
    </row>
    <row r="56" spans="1:8" ht="34" x14ac:dyDescent="0.2">
      <c r="A56" s="12" t="s">
        <v>6</v>
      </c>
      <c r="B56" s="2">
        <v>43600</v>
      </c>
      <c r="C56" s="1" t="s">
        <v>12</v>
      </c>
      <c r="D56" s="1">
        <v>143</v>
      </c>
      <c r="E56" s="1">
        <v>10</v>
      </c>
      <c r="F56" s="1">
        <v>0</v>
      </c>
      <c r="G56" s="1">
        <v>0</v>
      </c>
      <c r="H56">
        <f t="shared" si="2"/>
        <v>0</v>
      </c>
    </row>
    <row r="57" spans="1:8" ht="34" x14ac:dyDescent="0.2">
      <c r="A57" s="12" t="s">
        <v>6</v>
      </c>
      <c r="B57" s="2">
        <v>43600</v>
      </c>
      <c r="C57" s="1" t="s">
        <v>13</v>
      </c>
      <c r="D57" s="1">
        <v>16</v>
      </c>
      <c r="E57" s="1">
        <v>3</v>
      </c>
      <c r="F57" s="1">
        <v>0</v>
      </c>
      <c r="G57" s="1">
        <v>0</v>
      </c>
      <c r="H57">
        <f t="shared" si="2"/>
        <v>0</v>
      </c>
    </row>
    <row r="58" spans="1:8" ht="34" x14ac:dyDescent="0.2">
      <c r="A58" s="12" t="s">
        <v>6</v>
      </c>
      <c r="B58" s="2">
        <v>43600</v>
      </c>
      <c r="C58" s="1" t="s">
        <v>14</v>
      </c>
      <c r="D58" s="1">
        <v>183</v>
      </c>
      <c r="E58" s="1">
        <v>6</v>
      </c>
      <c r="F58" s="1">
        <v>1</v>
      </c>
      <c r="G58" s="1">
        <v>0</v>
      </c>
      <c r="H58">
        <f t="shared" si="2"/>
        <v>5.4644808743169399E-3</v>
      </c>
    </row>
    <row r="59" spans="1:8" ht="34" x14ac:dyDescent="0.2">
      <c r="A59" s="12" t="s">
        <v>6</v>
      </c>
      <c r="B59" s="2">
        <v>43628</v>
      </c>
      <c r="C59" s="1" t="s">
        <v>7</v>
      </c>
      <c r="D59" s="1">
        <v>110</v>
      </c>
      <c r="E59" s="1">
        <v>6</v>
      </c>
      <c r="F59" s="1">
        <v>0</v>
      </c>
      <c r="G59" s="1">
        <v>0</v>
      </c>
      <c r="H59">
        <f t="shared" si="2"/>
        <v>0</v>
      </c>
    </row>
    <row r="60" spans="1:8" ht="34" x14ac:dyDescent="0.2">
      <c r="A60" s="12" t="s">
        <v>6</v>
      </c>
      <c r="B60" s="2">
        <v>43628</v>
      </c>
      <c r="C60" s="1" t="s">
        <v>10</v>
      </c>
      <c r="D60" s="1">
        <v>77</v>
      </c>
      <c r="E60" s="1">
        <v>7</v>
      </c>
      <c r="F60" s="1">
        <v>1</v>
      </c>
      <c r="G60" s="1">
        <v>0</v>
      </c>
      <c r="H60">
        <f t="shared" si="2"/>
        <v>1.2987012987012988E-2</v>
      </c>
    </row>
    <row r="61" spans="1:8" ht="34" x14ac:dyDescent="0.2">
      <c r="A61" s="12" t="s">
        <v>6</v>
      </c>
      <c r="B61" s="2">
        <v>43628</v>
      </c>
      <c r="C61" s="1" t="s">
        <v>11</v>
      </c>
      <c r="D61" s="1">
        <v>54</v>
      </c>
      <c r="E61" s="1">
        <v>8</v>
      </c>
      <c r="F61" s="1">
        <v>1</v>
      </c>
      <c r="G61" s="1">
        <v>0</v>
      </c>
      <c r="H61">
        <f t="shared" si="2"/>
        <v>1.8518518518518517E-2</v>
      </c>
    </row>
  </sheetData>
  <sortState xmlns:xlrd2="http://schemas.microsoft.com/office/spreadsheetml/2017/richdata2" ref="A2:H61">
    <sortCondition ref="A2:A61"/>
    <sortCondition ref="B2:B6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191E-F934-F44D-ABFD-8B0EB8883725}">
  <dimension ref="A1:S408"/>
  <sheetViews>
    <sheetView topLeftCell="C18" workbookViewId="0">
      <selection activeCell="K18" sqref="K18:N61"/>
    </sheetView>
  </sheetViews>
  <sheetFormatPr baseColWidth="10" defaultRowHeight="16" x14ac:dyDescent="0.2"/>
  <cols>
    <col min="11" max="11" width="13" bestFit="1" customWidth="1"/>
    <col min="12" max="12" width="10.6640625" bestFit="1" customWidth="1"/>
    <col min="13" max="13" width="20.1640625" bestFit="1" customWidth="1"/>
    <col min="14" max="14" width="12.1640625" bestFit="1" customWidth="1"/>
    <col min="15" max="15" width="16.6640625" bestFit="1" customWidth="1"/>
    <col min="16" max="16" width="10.83203125" bestFit="1" customWidth="1"/>
    <col min="17" max="22" width="12.1640625" bestFit="1" customWidth="1"/>
    <col min="23" max="23" width="11.1640625" bestFit="1" customWidth="1"/>
    <col min="24" max="24" width="6.1640625" bestFit="1" customWidth="1"/>
    <col min="25" max="27" width="12.1640625" bestFit="1" customWidth="1"/>
    <col min="28" max="28" width="4.1640625" bestFit="1" customWidth="1"/>
    <col min="29" max="29" width="5.1640625" bestFit="1" customWidth="1"/>
    <col min="30" max="30" width="12.1640625" bestFit="1" customWidth="1"/>
    <col min="31" max="31" width="4.1640625" bestFit="1" customWidth="1"/>
    <col min="32" max="32" width="12.1640625" bestFit="1" customWidth="1"/>
    <col min="33" max="33" width="2.1640625" bestFit="1" customWidth="1"/>
    <col min="34" max="34" width="20.1640625" bestFit="1" customWidth="1"/>
    <col min="35" max="44" width="12.1640625" bestFit="1" customWidth="1"/>
    <col min="45" max="45" width="11.1640625" bestFit="1" customWidth="1"/>
    <col min="46" max="46" width="6.1640625" bestFit="1" customWidth="1"/>
    <col min="47" max="49" width="12.1640625" bestFit="1" customWidth="1"/>
    <col min="50" max="50" width="4.1640625" bestFit="1" customWidth="1"/>
    <col min="51" max="51" width="5.1640625" bestFit="1" customWidth="1"/>
    <col min="52" max="52" width="12.1640625" bestFit="1" customWidth="1"/>
    <col min="53" max="53" width="4.1640625" bestFit="1" customWidth="1"/>
    <col min="54" max="54" width="12.1640625" bestFit="1" customWidth="1"/>
    <col min="55" max="55" width="2.1640625" bestFit="1" customWidth="1"/>
    <col min="56" max="56" width="11.1640625" bestFit="1" customWidth="1"/>
    <col min="57" max="66" width="12.1640625" bestFit="1" customWidth="1"/>
    <col min="67" max="67" width="11.1640625" bestFit="1" customWidth="1"/>
    <col min="68" max="68" width="7.5" bestFit="1" customWidth="1"/>
    <col min="69" max="71" width="12.1640625" bestFit="1" customWidth="1"/>
    <col min="72" max="73" width="7.5" bestFit="1" customWidth="1"/>
    <col min="74" max="74" width="12.1640625" bestFit="1" customWidth="1"/>
    <col min="75" max="75" width="7.5" bestFit="1" customWidth="1"/>
    <col min="76" max="76" width="12.1640625" bestFit="1" customWidth="1"/>
    <col min="77" max="77" width="7.5" bestFit="1" customWidth="1"/>
    <col min="78" max="78" width="15.33203125" bestFit="1" customWidth="1"/>
    <col min="79" max="79" width="25" bestFit="1" customWidth="1"/>
    <col min="80" max="80" width="15.83203125" bestFit="1" customWidth="1"/>
    <col min="81" max="81" width="20.1640625" bestFit="1" customWidth="1"/>
    <col min="82" max="82" width="16.6640625" bestFit="1" customWidth="1"/>
    <col min="83" max="83" width="20.1640625" bestFit="1" customWidth="1"/>
    <col min="84" max="84" width="16.6640625" bestFit="1" customWidth="1"/>
    <col min="85" max="85" width="20.1640625" bestFit="1" customWidth="1"/>
    <col min="86" max="86" width="16.6640625" bestFit="1" customWidth="1"/>
    <col min="87" max="87" width="20.1640625" bestFit="1" customWidth="1"/>
    <col min="88" max="88" width="16.6640625" bestFit="1" customWidth="1"/>
    <col min="89" max="89" width="20.1640625" bestFit="1" customWidth="1"/>
    <col min="90" max="90" width="16.6640625" bestFit="1" customWidth="1"/>
    <col min="91" max="91" width="20.1640625" bestFit="1" customWidth="1"/>
    <col min="92" max="92" width="16.6640625" bestFit="1" customWidth="1"/>
    <col min="93" max="93" width="20.1640625" bestFit="1" customWidth="1"/>
    <col min="94" max="94" width="16.6640625" bestFit="1" customWidth="1"/>
    <col min="95" max="95" width="20.1640625" bestFit="1" customWidth="1"/>
    <col min="96" max="96" width="16.6640625" bestFit="1" customWidth="1"/>
    <col min="97" max="97" width="20.1640625" bestFit="1" customWidth="1"/>
    <col min="98" max="98" width="16.6640625" bestFit="1" customWidth="1"/>
    <col min="99" max="99" width="20.1640625" bestFit="1" customWidth="1"/>
    <col min="100" max="100" width="16.6640625" bestFit="1" customWidth="1"/>
    <col min="101" max="101" width="20.1640625" bestFit="1" customWidth="1"/>
    <col min="102" max="102" width="16.6640625" bestFit="1" customWidth="1"/>
    <col min="103" max="103" width="20.1640625" bestFit="1" customWidth="1"/>
    <col min="104" max="104" width="16.6640625" bestFit="1" customWidth="1"/>
    <col min="105" max="105" width="20.1640625" bestFit="1" customWidth="1"/>
    <col min="106" max="106" width="16.6640625" bestFit="1" customWidth="1"/>
    <col min="107" max="107" width="20.1640625" bestFit="1" customWidth="1"/>
    <col min="108" max="108" width="16.6640625" bestFit="1" customWidth="1"/>
    <col min="109" max="109" width="20.1640625" bestFit="1" customWidth="1"/>
    <col min="110" max="110" width="16.6640625" bestFit="1" customWidth="1"/>
    <col min="111" max="111" width="20.1640625" bestFit="1" customWidth="1"/>
    <col min="112" max="112" width="16.6640625" bestFit="1" customWidth="1"/>
    <col min="113" max="113" width="20.1640625" bestFit="1" customWidth="1"/>
    <col min="114" max="114" width="16.6640625" bestFit="1" customWidth="1"/>
    <col min="115" max="115" width="20.1640625" bestFit="1" customWidth="1"/>
    <col min="116" max="116" width="16.6640625" bestFit="1" customWidth="1"/>
    <col min="117" max="117" width="20.1640625" bestFit="1" customWidth="1"/>
    <col min="118" max="118" width="16.6640625" bestFit="1" customWidth="1"/>
    <col min="119" max="119" width="20.1640625" bestFit="1" customWidth="1"/>
    <col min="120" max="120" width="16.6640625" bestFit="1" customWidth="1"/>
    <col min="121" max="121" width="20.1640625" bestFit="1" customWidth="1"/>
    <col min="122" max="122" width="16.6640625" bestFit="1" customWidth="1"/>
    <col min="123" max="123" width="20.1640625" bestFit="1" customWidth="1"/>
    <col min="124" max="124" width="16.6640625" bestFit="1" customWidth="1"/>
    <col min="125" max="125" width="20.1640625" bestFit="1" customWidth="1"/>
    <col min="126" max="126" width="16.6640625" bestFit="1" customWidth="1"/>
    <col min="127" max="127" width="20.1640625" bestFit="1" customWidth="1"/>
    <col min="128" max="128" width="16.6640625" bestFit="1" customWidth="1"/>
    <col min="129" max="129" width="20.1640625" bestFit="1" customWidth="1"/>
    <col min="130" max="130" width="16.6640625" bestFit="1" customWidth="1"/>
    <col min="131" max="131" width="20.1640625" bestFit="1" customWidth="1"/>
    <col min="132" max="132" width="16.6640625" bestFit="1" customWidth="1"/>
    <col min="133" max="133" width="20.1640625" bestFit="1" customWidth="1"/>
    <col min="134" max="134" width="21.5" bestFit="1" customWidth="1"/>
    <col min="135" max="135" width="25" bestFit="1" customWidth="1"/>
    <col min="136" max="137" width="11.1640625" bestFit="1" customWidth="1"/>
    <col min="138" max="139" width="12.1640625" bestFit="1" customWidth="1"/>
    <col min="140" max="140" width="6.33203125" bestFit="1" customWidth="1"/>
    <col min="141" max="141" width="8.83203125" bestFit="1" customWidth="1"/>
    <col min="142" max="142" width="9.1640625" bestFit="1" customWidth="1"/>
    <col min="143" max="143" width="11.6640625" bestFit="1" customWidth="1"/>
    <col min="144" max="145" width="12.1640625" bestFit="1" customWidth="1"/>
    <col min="146" max="146" width="7.83203125" bestFit="1" customWidth="1"/>
    <col min="147" max="147" width="12.1640625" bestFit="1" customWidth="1"/>
    <col min="148" max="149" width="7.83203125" bestFit="1" customWidth="1"/>
    <col min="150" max="150" width="5.33203125" bestFit="1" customWidth="1"/>
    <col min="151" max="152" width="7.83203125" bestFit="1" customWidth="1"/>
    <col min="153" max="153" width="5.33203125" bestFit="1" customWidth="1"/>
    <col min="154" max="155" width="7.83203125" bestFit="1" customWidth="1"/>
    <col min="156" max="156" width="5.33203125" bestFit="1" customWidth="1"/>
    <col min="157" max="158" width="7.83203125" bestFit="1" customWidth="1"/>
    <col min="159" max="159" width="5.33203125" bestFit="1" customWidth="1"/>
    <col min="160" max="161" width="7.83203125" bestFit="1" customWidth="1"/>
    <col min="162" max="162" width="12.1640625" bestFit="1" customWidth="1"/>
    <col min="163" max="164" width="7.83203125" bestFit="1" customWidth="1"/>
    <col min="165" max="165" width="5.33203125" bestFit="1" customWidth="1"/>
    <col min="166" max="167" width="7.83203125" bestFit="1" customWidth="1"/>
    <col min="168" max="168" width="5.33203125" bestFit="1" customWidth="1"/>
    <col min="169" max="170" width="7.83203125" bestFit="1" customWidth="1"/>
    <col min="171" max="171" width="12.1640625" bestFit="1" customWidth="1"/>
    <col min="172" max="173" width="7.83203125" bestFit="1" customWidth="1"/>
    <col min="174" max="174" width="5.33203125" bestFit="1" customWidth="1"/>
    <col min="175" max="175" width="7.83203125" bestFit="1" customWidth="1"/>
    <col min="176" max="176" width="12.1640625" bestFit="1" customWidth="1"/>
    <col min="177" max="178" width="7.83203125" bestFit="1" customWidth="1"/>
    <col min="179" max="179" width="6.1640625" bestFit="1" customWidth="1"/>
    <col min="180" max="181" width="7.83203125" bestFit="1" customWidth="1"/>
    <col min="182" max="182" width="5.33203125" bestFit="1" customWidth="1"/>
    <col min="183" max="184" width="7.83203125" bestFit="1" customWidth="1"/>
    <col min="185" max="185" width="12.1640625" bestFit="1" customWidth="1"/>
    <col min="186" max="187" width="7.83203125" bestFit="1" customWidth="1"/>
    <col min="188" max="188" width="5.33203125" bestFit="1" customWidth="1"/>
    <col min="189" max="190" width="7.83203125" bestFit="1" customWidth="1"/>
    <col min="191" max="191" width="12.1640625" bestFit="1" customWidth="1"/>
    <col min="192" max="193" width="8.83203125" bestFit="1" customWidth="1"/>
    <col min="194" max="194" width="6.33203125" bestFit="1" customWidth="1"/>
    <col min="195" max="196" width="8.83203125" bestFit="1" customWidth="1"/>
    <col min="197" max="197" width="12.1640625" bestFit="1" customWidth="1"/>
    <col min="198" max="199" width="8.83203125" bestFit="1" customWidth="1"/>
    <col min="200" max="200" width="6.33203125" bestFit="1" customWidth="1"/>
    <col min="201" max="202" width="8.83203125" bestFit="1" customWidth="1"/>
    <col min="203" max="203" width="11.1640625" bestFit="1" customWidth="1"/>
    <col min="204" max="205" width="8.83203125" bestFit="1" customWidth="1"/>
    <col min="206" max="206" width="12.1640625" bestFit="1" customWidth="1"/>
    <col min="207" max="208" width="8.83203125" bestFit="1" customWidth="1"/>
    <col min="209" max="209" width="6.33203125" bestFit="1" customWidth="1"/>
    <col min="210" max="211" width="8.83203125" bestFit="1" customWidth="1"/>
    <col min="212" max="212" width="9.1640625" bestFit="1" customWidth="1"/>
    <col min="213" max="213" width="6.83203125" bestFit="1" customWidth="1"/>
    <col min="214" max="214" width="11.6640625" bestFit="1" customWidth="1"/>
  </cols>
  <sheetData>
    <row r="1" spans="1:19" ht="85" x14ac:dyDescent="0.2">
      <c r="A1" s="13" t="s">
        <v>88</v>
      </c>
      <c r="B1" s="14" t="s">
        <v>102</v>
      </c>
      <c r="C1" s="16" t="s">
        <v>105</v>
      </c>
      <c r="D1" s="18" t="s">
        <v>107</v>
      </c>
      <c r="E1" s="19" t="s">
        <v>113</v>
      </c>
      <c r="F1" s="20" t="s">
        <v>120</v>
      </c>
      <c r="G1" t="s">
        <v>257</v>
      </c>
      <c r="H1" t="s">
        <v>37</v>
      </c>
    </row>
    <row r="2" spans="1:19" x14ac:dyDescent="0.2">
      <c r="A2" s="21">
        <v>43048</v>
      </c>
      <c r="B2" s="22" t="s">
        <v>123</v>
      </c>
      <c r="C2" s="24">
        <v>15</v>
      </c>
      <c r="D2" s="18" t="s">
        <v>126</v>
      </c>
      <c r="E2" s="19">
        <v>2</v>
      </c>
      <c r="F2" s="26">
        <v>2</v>
      </c>
      <c r="G2" s="33">
        <f>E2+F2</f>
        <v>4</v>
      </c>
      <c r="H2">
        <f>E2/G2</f>
        <v>0.5</v>
      </c>
    </row>
    <row r="3" spans="1:19" x14ac:dyDescent="0.2">
      <c r="A3" s="21">
        <v>43048</v>
      </c>
      <c r="B3" s="22" t="s">
        <v>123</v>
      </c>
      <c r="C3" s="24">
        <v>15</v>
      </c>
      <c r="D3" s="18" t="s">
        <v>128</v>
      </c>
      <c r="E3" s="19">
        <v>9</v>
      </c>
      <c r="F3" s="26">
        <v>5</v>
      </c>
      <c r="G3" s="33">
        <f t="shared" ref="G3:G47" si="0">E3+F3</f>
        <v>14</v>
      </c>
      <c r="H3">
        <f t="shared" ref="H3:H47" si="1">E3/G3</f>
        <v>0.6428571428571429</v>
      </c>
    </row>
    <row r="4" spans="1:19" x14ac:dyDescent="0.2">
      <c r="A4" s="21">
        <v>43048</v>
      </c>
      <c r="B4" s="22" t="s">
        <v>123</v>
      </c>
      <c r="C4" s="24">
        <v>15</v>
      </c>
      <c r="D4" s="18" t="s">
        <v>130</v>
      </c>
      <c r="E4" s="19"/>
      <c r="F4" s="26">
        <v>1</v>
      </c>
      <c r="G4" s="33">
        <f t="shared" si="0"/>
        <v>1</v>
      </c>
      <c r="H4">
        <f t="shared" si="1"/>
        <v>0</v>
      </c>
    </row>
    <row r="5" spans="1:19" x14ac:dyDescent="0.2">
      <c r="A5" s="21">
        <v>43048</v>
      </c>
      <c r="B5" s="22" t="s">
        <v>123</v>
      </c>
      <c r="C5" s="24">
        <v>15</v>
      </c>
      <c r="D5" s="18" t="s">
        <v>131</v>
      </c>
      <c r="E5" s="19"/>
      <c r="F5" s="26">
        <v>13</v>
      </c>
      <c r="G5" s="33">
        <f t="shared" si="0"/>
        <v>13</v>
      </c>
      <c r="H5">
        <f t="shared" si="1"/>
        <v>0</v>
      </c>
    </row>
    <row r="6" spans="1:19" x14ac:dyDescent="0.2">
      <c r="A6" s="21">
        <v>43048</v>
      </c>
      <c r="B6" s="22" t="s">
        <v>132</v>
      </c>
      <c r="C6" s="24">
        <v>20</v>
      </c>
      <c r="D6" s="18" t="s">
        <v>128</v>
      </c>
      <c r="E6" s="19">
        <v>2</v>
      </c>
      <c r="F6" s="26">
        <v>4</v>
      </c>
      <c r="G6" s="33">
        <f t="shared" si="0"/>
        <v>6</v>
      </c>
      <c r="H6">
        <f t="shared" si="1"/>
        <v>0.33333333333333331</v>
      </c>
    </row>
    <row r="7" spans="1:19" x14ac:dyDescent="0.2">
      <c r="A7" s="21">
        <v>43048</v>
      </c>
      <c r="B7" s="22" t="s">
        <v>132</v>
      </c>
      <c r="C7" s="24">
        <v>20</v>
      </c>
      <c r="D7" s="18" t="s">
        <v>126</v>
      </c>
      <c r="E7" s="19">
        <v>1</v>
      </c>
      <c r="F7" s="26">
        <v>1</v>
      </c>
      <c r="G7" s="33">
        <f t="shared" si="0"/>
        <v>2</v>
      </c>
      <c r="H7">
        <f t="shared" si="1"/>
        <v>0.5</v>
      </c>
    </row>
    <row r="8" spans="1:19" x14ac:dyDescent="0.2">
      <c r="A8" s="21">
        <v>43048</v>
      </c>
      <c r="B8" s="22" t="s">
        <v>3</v>
      </c>
      <c r="C8" s="24">
        <v>20</v>
      </c>
      <c r="D8" s="18" t="s">
        <v>140</v>
      </c>
      <c r="E8" s="19"/>
      <c r="F8" s="26">
        <v>3</v>
      </c>
      <c r="G8" s="33">
        <f t="shared" si="0"/>
        <v>3</v>
      </c>
      <c r="H8">
        <f t="shared" si="1"/>
        <v>0</v>
      </c>
    </row>
    <row r="9" spans="1:19" x14ac:dyDescent="0.2">
      <c r="A9" s="21">
        <v>43048</v>
      </c>
      <c r="B9" s="22" t="s">
        <v>3</v>
      </c>
      <c r="C9" s="24">
        <v>20</v>
      </c>
      <c r="D9" s="18" t="s">
        <v>128</v>
      </c>
      <c r="E9" s="19">
        <v>1</v>
      </c>
      <c r="F9" s="26">
        <v>1</v>
      </c>
      <c r="G9" s="33">
        <f t="shared" si="0"/>
        <v>2</v>
      </c>
      <c r="H9">
        <f t="shared" si="1"/>
        <v>0.5</v>
      </c>
    </row>
    <row r="10" spans="1:19" x14ac:dyDescent="0.2">
      <c r="A10" s="21">
        <v>43077</v>
      </c>
      <c r="B10" s="22" t="s">
        <v>12</v>
      </c>
      <c r="C10" s="24">
        <v>65</v>
      </c>
      <c r="D10" s="18" t="s">
        <v>126</v>
      </c>
      <c r="E10" s="19"/>
      <c r="F10" s="26">
        <v>20</v>
      </c>
      <c r="G10" s="33">
        <f t="shared" si="0"/>
        <v>20</v>
      </c>
      <c r="H10">
        <f t="shared" si="1"/>
        <v>0</v>
      </c>
    </row>
    <row r="11" spans="1:19" x14ac:dyDescent="0.2">
      <c r="A11" s="21">
        <v>43077</v>
      </c>
      <c r="B11" s="22" t="s">
        <v>12</v>
      </c>
      <c r="C11" s="24">
        <v>65</v>
      </c>
      <c r="D11" s="18" t="s">
        <v>131</v>
      </c>
      <c r="E11" s="19"/>
      <c r="F11" s="26">
        <v>11</v>
      </c>
      <c r="G11" s="33">
        <f t="shared" si="0"/>
        <v>11</v>
      </c>
      <c r="H11">
        <f t="shared" si="1"/>
        <v>0</v>
      </c>
    </row>
    <row r="12" spans="1:19" x14ac:dyDescent="0.2">
      <c r="A12" s="21">
        <v>43077</v>
      </c>
      <c r="B12" s="22" t="s">
        <v>12</v>
      </c>
      <c r="C12" s="24">
        <v>65</v>
      </c>
      <c r="D12" s="18" t="s">
        <v>145</v>
      </c>
      <c r="E12" s="19"/>
      <c r="F12" s="26">
        <v>8</v>
      </c>
      <c r="G12" s="33">
        <f t="shared" si="0"/>
        <v>8</v>
      </c>
      <c r="H12">
        <f t="shared" si="1"/>
        <v>0</v>
      </c>
    </row>
    <row r="13" spans="1:19" x14ac:dyDescent="0.2">
      <c r="A13" s="21">
        <v>43077</v>
      </c>
      <c r="B13" s="22" t="s">
        <v>12</v>
      </c>
      <c r="C13" s="24">
        <v>65</v>
      </c>
      <c r="D13" s="18" t="s">
        <v>140</v>
      </c>
      <c r="E13" s="19"/>
      <c r="F13" s="26">
        <v>1</v>
      </c>
      <c r="G13" s="33">
        <f t="shared" si="0"/>
        <v>1</v>
      </c>
      <c r="H13">
        <f t="shared" si="1"/>
        <v>0</v>
      </c>
    </row>
    <row r="14" spans="1:19" x14ac:dyDescent="0.2">
      <c r="A14" s="21">
        <v>43077</v>
      </c>
      <c r="B14" s="22" t="s">
        <v>12</v>
      </c>
      <c r="C14" s="24">
        <v>65</v>
      </c>
      <c r="D14" s="18" t="s">
        <v>146</v>
      </c>
      <c r="E14" s="19"/>
      <c r="F14" s="26">
        <v>1</v>
      </c>
      <c r="G14" s="33">
        <f t="shared" si="0"/>
        <v>1</v>
      </c>
      <c r="H14">
        <f t="shared" si="1"/>
        <v>0</v>
      </c>
    </row>
    <row r="15" spans="1:19" x14ac:dyDescent="0.2">
      <c r="A15" s="21">
        <v>43077</v>
      </c>
      <c r="B15" s="22" t="s">
        <v>12</v>
      </c>
      <c r="C15" s="24">
        <v>65</v>
      </c>
      <c r="D15" s="18" t="s">
        <v>147</v>
      </c>
      <c r="E15" s="19"/>
      <c r="F15" s="26">
        <v>1</v>
      </c>
      <c r="G15" s="33">
        <f t="shared" si="0"/>
        <v>1</v>
      </c>
      <c r="H15">
        <f t="shared" si="1"/>
        <v>0</v>
      </c>
    </row>
    <row r="16" spans="1:19" x14ac:dyDescent="0.2">
      <c r="A16" s="21">
        <v>43077</v>
      </c>
      <c r="B16" s="22" t="s">
        <v>12</v>
      </c>
      <c r="C16" s="24">
        <v>65</v>
      </c>
      <c r="D16" s="18" t="s">
        <v>148</v>
      </c>
      <c r="E16" s="19"/>
      <c r="F16" s="26">
        <v>1</v>
      </c>
      <c r="G16" s="33">
        <f t="shared" si="0"/>
        <v>1</v>
      </c>
      <c r="H16">
        <f t="shared" si="1"/>
        <v>0</v>
      </c>
      <c r="P16" t="s">
        <v>261</v>
      </c>
      <c r="Q16" t="s">
        <v>259</v>
      </c>
      <c r="R16" t="s">
        <v>258</v>
      </c>
      <c r="S16" t="s">
        <v>260</v>
      </c>
    </row>
    <row r="17" spans="1:19" x14ac:dyDescent="0.2">
      <c r="A17" s="21">
        <v>43077</v>
      </c>
      <c r="B17" s="22" t="s">
        <v>12</v>
      </c>
      <c r="C17" s="24">
        <v>65</v>
      </c>
      <c r="D17" s="18" t="s">
        <v>149</v>
      </c>
      <c r="E17" s="19"/>
      <c r="F17" s="26">
        <v>1</v>
      </c>
      <c r="G17" s="33">
        <f t="shared" si="0"/>
        <v>1</v>
      </c>
      <c r="H17">
        <f t="shared" si="1"/>
        <v>0</v>
      </c>
      <c r="P17" t="s">
        <v>128</v>
      </c>
      <c r="Q17">
        <v>12</v>
      </c>
      <c r="R17">
        <v>42</v>
      </c>
      <c r="S17">
        <v>0.2857142857142857</v>
      </c>
    </row>
    <row r="18" spans="1:19" x14ac:dyDescent="0.2">
      <c r="A18" s="21">
        <v>43077</v>
      </c>
      <c r="B18" s="22" t="s">
        <v>12</v>
      </c>
      <c r="C18" s="24">
        <v>65</v>
      </c>
      <c r="D18" s="18" t="s">
        <v>150</v>
      </c>
      <c r="E18" s="19"/>
      <c r="F18" s="26">
        <v>1</v>
      </c>
      <c r="G18" s="33">
        <f t="shared" si="0"/>
        <v>1</v>
      </c>
      <c r="H18">
        <f t="shared" si="1"/>
        <v>0</v>
      </c>
      <c r="K18" s="3" t="s">
        <v>38</v>
      </c>
      <c r="L18" t="s">
        <v>259</v>
      </c>
      <c r="M18" t="s">
        <v>258</v>
      </c>
      <c r="N18" t="s">
        <v>260</v>
      </c>
      <c r="P18" t="s">
        <v>148</v>
      </c>
      <c r="Q18">
        <v>1</v>
      </c>
      <c r="R18">
        <v>9</v>
      </c>
      <c r="S18">
        <v>0.1111111111111111</v>
      </c>
    </row>
    <row r="19" spans="1:19" x14ac:dyDescent="0.2">
      <c r="A19" s="21">
        <v>43077</v>
      </c>
      <c r="B19" s="22" t="s">
        <v>12</v>
      </c>
      <c r="C19" s="24">
        <v>65</v>
      </c>
      <c r="D19" s="18" t="s">
        <v>151</v>
      </c>
      <c r="E19" s="19"/>
      <c r="F19" s="26">
        <v>1</v>
      </c>
      <c r="G19" s="33">
        <f t="shared" si="0"/>
        <v>1</v>
      </c>
      <c r="H19">
        <f t="shared" si="1"/>
        <v>0</v>
      </c>
      <c r="K19" s="4" t="s">
        <v>126</v>
      </c>
      <c r="L19" s="5">
        <v>116</v>
      </c>
      <c r="M19" s="5">
        <v>2817</v>
      </c>
      <c r="N19" s="5">
        <v>4.1178558750443732E-2</v>
      </c>
      <c r="P19" t="s">
        <v>151</v>
      </c>
      <c r="Q19">
        <v>2</v>
      </c>
      <c r="R19">
        <v>41</v>
      </c>
      <c r="S19">
        <v>4.878048780487805E-2</v>
      </c>
    </row>
    <row r="20" spans="1:19" x14ac:dyDescent="0.2">
      <c r="A20" s="21">
        <v>43077</v>
      </c>
      <c r="B20" s="22" t="s">
        <v>13</v>
      </c>
      <c r="C20" s="24">
        <v>70</v>
      </c>
      <c r="D20" s="18" t="s">
        <v>126</v>
      </c>
      <c r="E20" s="19"/>
      <c r="F20" s="26">
        <v>22</v>
      </c>
      <c r="G20" s="33">
        <f t="shared" si="0"/>
        <v>22</v>
      </c>
      <c r="H20">
        <f t="shared" si="1"/>
        <v>0</v>
      </c>
      <c r="K20" s="4" t="s">
        <v>131</v>
      </c>
      <c r="L20" s="5">
        <v>5</v>
      </c>
      <c r="M20" s="5">
        <v>842</v>
      </c>
      <c r="N20" s="5">
        <v>5.9382422802850355E-3</v>
      </c>
      <c r="P20" t="s">
        <v>165</v>
      </c>
      <c r="Q20">
        <v>1</v>
      </c>
      <c r="R20">
        <v>22</v>
      </c>
      <c r="S20">
        <v>4.5454545454545456E-2</v>
      </c>
    </row>
    <row r="21" spans="1:19" x14ac:dyDescent="0.2">
      <c r="A21" s="21">
        <v>43077</v>
      </c>
      <c r="B21" s="22" t="s">
        <v>13</v>
      </c>
      <c r="C21" s="24">
        <v>70</v>
      </c>
      <c r="D21" s="18" t="s">
        <v>145</v>
      </c>
      <c r="E21" s="19"/>
      <c r="F21" s="26">
        <v>2</v>
      </c>
      <c r="G21" s="33">
        <f t="shared" si="0"/>
        <v>2</v>
      </c>
      <c r="H21">
        <f t="shared" si="1"/>
        <v>0</v>
      </c>
      <c r="K21" s="4" t="s">
        <v>147</v>
      </c>
      <c r="L21" s="5"/>
      <c r="M21" s="5">
        <v>171</v>
      </c>
      <c r="N21" s="5">
        <v>0</v>
      </c>
      <c r="P21" t="s">
        <v>126</v>
      </c>
      <c r="Q21">
        <v>116</v>
      </c>
      <c r="R21">
        <v>2817</v>
      </c>
      <c r="S21">
        <v>4.1178558750443732E-2</v>
      </c>
    </row>
    <row r="22" spans="1:19" x14ac:dyDescent="0.2">
      <c r="A22" s="21">
        <v>43077</v>
      </c>
      <c r="B22" s="22" t="s">
        <v>14</v>
      </c>
      <c r="C22" s="24">
        <v>71</v>
      </c>
      <c r="D22" s="18" t="s">
        <v>126</v>
      </c>
      <c r="E22" s="19">
        <v>1</v>
      </c>
      <c r="F22" s="26">
        <v>87</v>
      </c>
      <c r="G22" s="33">
        <f t="shared" si="0"/>
        <v>88</v>
      </c>
      <c r="H22">
        <f t="shared" si="1"/>
        <v>1.1363636363636364E-2</v>
      </c>
      <c r="K22" s="4" t="s">
        <v>140</v>
      </c>
      <c r="L22" s="5"/>
      <c r="M22" s="5">
        <v>114</v>
      </c>
      <c r="N22" s="5">
        <v>0</v>
      </c>
      <c r="P22" t="s">
        <v>218</v>
      </c>
      <c r="Q22">
        <v>1</v>
      </c>
      <c r="R22">
        <v>98</v>
      </c>
      <c r="S22">
        <v>1.020408163265306E-2</v>
      </c>
    </row>
    <row r="23" spans="1:19" x14ac:dyDescent="0.2">
      <c r="A23" s="21">
        <v>43077</v>
      </c>
      <c r="B23" s="22" t="s">
        <v>14</v>
      </c>
      <c r="C23" s="24">
        <v>71</v>
      </c>
      <c r="D23" s="18" t="s">
        <v>135</v>
      </c>
      <c r="E23" s="19"/>
      <c r="F23" s="26">
        <v>1</v>
      </c>
      <c r="G23" s="33">
        <f t="shared" si="0"/>
        <v>1</v>
      </c>
      <c r="H23">
        <f t="shared" si="1"/>
        <v>0</v>
      </c>
      <c r="K23" s="4" t="s">
        <v>169</v>
      </c>
      <c r="L23" s="5"/>
      <c r="M23" s="5">
        <v>105</v>
      </c>
      <c r="N23" s="5">
        <v>0</v>
      </c>
      <c r="P23" t="s">
        <v>131</v>
      </c>
      <c r="Q23">
        <v>5</v>
      </c>
      <c r="R23">
        <v>842</v>
      </c>
      <c r="S23">
        <v>5.9382422802850355E-3</v>
      </c>
    </row>
    <row r="24" spans="1:19" x14ac:dyDescent="0.2">
      <c r="A24" s="21">
        <v>43077</v>
      </c>
      <c r="B24" s="22" t="s">
        <v>14</v>
      </c>
      <c r="C24" s="24">
        <v>71</v>
      </c>
      <c r="D24" s="18" t="s">
        <v>131</v>
      </c>
      <c r="E24" s="19"/>
      <c r="F24" s="26">
        <v>29</v>
      </c>
      <c r="G24" s="33">
        <f t="shared" si="0"/>
        <v>29</v>
      </c>
      <c r="H24">
        <f t="shared" si="1"/>
        <v>0</v>
      </c>
      <c r="K24" s="4" t="s">
        <v>218</v>
      </c>
      <c r="L24" s="5">
        <v>1</v>
      </c>
      <c r="M24" s="5">
        <v>98</v>
      </c>
      <c r="N24" s="5">
        <v>1.020408163265306E-2</v>
      </c>
      <c r="P24" t="s">
        <v>169</v>
      </c>
      <c r="R24">
        <v>105</v>
      </c>
      <c r="S24">
        <v>0</v>
      </c>
    </row>
    <row r="25" spans="1:19" x14ac:dyDescent="0.2">
      <c r="A25" s="21">
        <v>43077</v>
      </c>
      <c r="B25" s="22" t="s">
        <v>14</v>
      </c>
      <c r="C25" s="24">
        <v>71</v>
      </c>
      <c r="D25" s="18" t="s">
        <v>146</v>
      </c>
      <c r="E25" s="19"/>
      <c r="F25" s="26">
        <v>1</v>
      </c>
      <c r="G25" s="33">
        <f t="shared" si="0"/>
        <v>1</v>
      </c>
      <c r="H25">
        <f t="shared" si="1"/>
        <v>0</v>
      </c>
      <c r="K25" s="4" t="s">
        <v>146</v>
      </c>
      <c r="L25" s="5"/>
      <c r="M25" s="5">
        <v>88</v>
      </c>
      <c r="N25" s="5">
        <v>0</v>
      </c>
      <c r="P25" t="s">
        <v>248</v>
      </c>
      <c r="R25">
        <v>1</v>
      </c>
      <c r="S25">
        <v>0</v>
      </c>
    </row>
    <row r="26" spans="1:19" x14ac:dyDescent="0.2">
      <c r="A26" s="21">
        <v>43077</v>
      </c>
      <c r="B26" s="22" t="s">
        <v>14</v>
      </c>
      <c r="C26" s="24">
        <v>71</v>
      </c>
      <c r="D26" s="18" t="s">
        <v>147</v>
      </c>
      <c r="E26" s="19"/>
      <c r="F26" s="26">
        <v>1</v>
      </c>
      <c r="G26" s="33">
        <f t="shared" si="0"/>
        <v>1</v>
      </c>
      <c r="H26">
        <f t="shared" si="1"/>
        <v>0</v>
      </c>
      <c r="K26" s="4" t="s">
        <v>135</v>
      </c>
      <c r="L26" s="5"/>
      <c r="M26" s="5">
        <v>44</v>
      </c>
      <c r="N26" s="5">
        <v>0</v>
      </c>
      <c r="P26" t="s">
        <v>150</v>
      </c>
      <c r="R26">
        <v>2</v>
      </c>
      <c r="S26">
        <v>0</v>
      </c>
    </row>
    <row r="27" spans="1:19" x14ac:dyDescent="0.2">
      <c r="A27" s="21">
        <v>43077</v>
      </c>
      <c r="B27" s="22" t="s">
        <v>14</v>
      </c>
      <c r="C27" s="24">
        <v>71</v>
      </c>
      <c r="D27" s="18" t="s">
        <v>145</v>
      </c>
      <c r="E27" s="19"/>
      <c r="F27" s="26">
        <v>9</v>
      </c>
      <c r="G27" s="33">
        <f t="shared" si="0"/>
        <v>9</v>
      </c>
      <c r="H27">
        <f t="shared" si="1"/>
        <v>0</v>
      </c>
      <c r="K27" s="4" t="s">
        <v>239</v>
      </c>
      <c r="L27" s="5"/>
      <c r="M27" s="5">
        <v>44</v>
      </c>
      <c r="N27" s="5">
        <v>0</v>
      </c>
      <c r="P27" t="s">
        <v>209</v>
      </c>
      <c r="R27">
        <v>2</v>
      </c>
      <c r="S27">
        <v>0</v>
      </c>
    </row>
    <row r="28" spans="1:19" x14ac:dyDescent="0.2">
      <c r="A28" s="21">
        <v>43077</v>
      </c>
      <c r="B28" s="22" t="s">
        <v>14</v>
      </c>
      <c r="C28" s="24">
        <v>71</v>
      </c>
      <c r="D28" s="18" t="s">
        <v>159</v>
      </c>
      <c r="E28" s="19"/>
      <c r="F28" s="26">
        <v>1</v>
      </c>
      <c r="G28" s="33">
        <f t="shared" si="0"/>
        <v>1</v>
      </c>
      <c r="H28">
        <f t="shared" si="1"/>
        <v>0</v>
      </c>
      <c r="K28" s="4" t="s">
        <v>202</v>
      </c>
      <c r="L28" s="5"/>
      <c r="M28" s="5">
        <v>43</v>
      </c>
      <c r="N28" s="5">
        <v>0</v>
      </c>
      <c r="P28" t="s">
        <v>149</v>
      </c>
      <c r="R28">
        <v>1</v>
      </c>
      <c r="S28">
        <v>0</v>
      </c>
    </row>
    <row r="29" spans="1:19" x14ac:dyDescent="0.2">
      <c r="A29" s="21">
        <v>43076</v>
      </c>
      <c r="B29" s="28" t="s">
        <v>7</v>
      </c>
      <c r="C29" s="24">
        <v>55</v>
      </c>
      <c r="D29" s="18" t="s">
        <v>126</v>
      </c>
      <c r="E29" s="28"/>
      <c r="F29" s="26">
        <v>19</v>
      </c>
      <c r="G29" s="33">
        <f t="shared" si="0"/>
        <v>19</v>
      </c>
      <c r="H29">
        <f t="shared" si="1"/>
        <v>0</v>
      </c>
      <c r="K29" s="4" t="s">
        <v>128</v>
      </c>
      <c r="L29" s="5">
        <v>12</v>
      </c>
      <c r="M29" s="5">
        <v>42</v>
      </c>
      <c r="N29" s="5">
        <v>0.2857142857142857</v>
      </c>
      <c r="P29" t="s">
        <v>177</v>
      </c>
      <c r="R29">
        <v>1</v>
      </c>
      <c r="S29">
        <v>0</v>
      </c>
    </row>
    <row r="30" spans="1:19" x14ac:dyDescent="0.2">
      <c r="A30" s="21">
        <v>43076</v>
      </c>
      <c r="B30" s="28" t="s">
        <v>7</v>
      </c>
      <c r="C30" s="24">
        <v>55</v>
      </c>
      <c r="D30" s="18" t="s">
        <v>146</v>
      </c>
      <c r="E30" s="28"/>
      <c r="F30" s="26">
        <v>7</v>
      </c>
      <c r="G30" s="33">
        <f t="shared" si="0"/>
        <v>7</v>
      </c>
      <c r="H30">
        <f t="shared" si="1"/>
        <v>0</v>
      </c>
      <c r="K30" s="4" t="s">
        <v>151</v>
      </c>
      <c r="L30" s="5">
        <v>2</v>
      </c>
      <c r="M30" s="5">
        <v>41</v>
      </c>
      <c r="N30" s="5">
        <v>4.878048780487805E-2</v>
      </c>
      <c r="P30" t="s">
        <v>227</v>
      </c>
      <c r="R30">
        <v>3</v>
      </c>
      <c r="S30">
        <v>0</v>
      </c>
    </row>
    <row r="31" spans="1:19" x14ac:dyDescent="0.2">
      <c r="A31" s="21">
        <v>43076</v>
      </c>
      <c r="B31" s="28" t="s">
        <v>7</v>
      </c>
      <c r="C31" s="24">
        <v>55</v>
      </c>
      <c r="D31" s="18" t="s">
        <v>147</v>
      </c>
      <c r="E31" s="28"/>
      <c r="F31" s="26">
        <v>4</v>
      </c>
      <c r="G31" s="33">
        <f t="shared" si="0"/>
        <v>4</v>
      </c>
      <c r="H31">
        <f t="shared" si="1"/>
        <v>0</v>
      </c>
      <c r="K31" s="4" t="s">
        <v>183</v>
      </c>
      <c r="L31" s="5"/>
      <c r="M31" s="5">
        <v>30</v>
      </c>
      <c r="N31" s="5">
        <v>0</v>
      </c>
      <c r="P31" t="s">
        <v>190</v>
      </c>
      <c r="R31">
        <v>1</v>
      </c>
      <c r="S31">
        <v>0</v>
      </c>
    </row>
    <row r="32" spans="1:19" x14ac:dyDescent="0.2">
      <c r="A32" s="21">
        <v>43076</v>
      </c>
      <c r="B32" s="28" t="s">
        <v>7</v>
      </c>
      <c r="C32" s="24">
        <v>55</v>
      </c>
      <c r="D32" s="18" t="s">
        <v>131</v>
      </c>
      <c r="E32" s="28"/>
      <c r="F32" s="26">
        <v>6</v>
      </c>
      <c r="G32" s="33">
        <f t="shared" si="0"/>
        <v>6</v>
      </c>
      <c r="H32">
        <f t="shared" si="1"/>
        <v>0</v>
      </c>
      <c r="K32" s="4" t="s">
        <v>159</v>
      </c>
      <c r="L32" s="5"/>
      <c r="M32" s="5">
        <v>27</v>
      </c>
      <c r="N32" s="5">
        <v>0</v>
      </c>
      <c r="P32" t="s">
        <v>239</v>
      </c>
      <c r="R32">
        <v>44</v>
      </c>
      <c r="S32">
        <v>0</v>
      </c>
    </row>
    <row r="33" spans="1:19" x14ac:dyDescent="0.2">
      <c r="A33" s="21">
        <v>43076</v>
      </c>
      <c r="B33" s="28" t="s">
        <v>7</v>
      </c>
      <c r="C33" s="24">
        <v>55</v>
      </c>
      <c r="D33" s="18" t="s">
        <v>140</v>
      </c>
      <c r="E33" s="28"/>
      <c r="F33" s="26">
        <v>1</v>
      </c>
      <c r="G33" s="33">
        <f t="shared" si="0"/>
        <v>1</v>
      </c>
      <c r="H33">
        <f t="shared" si="1"/>
        <v>0</v>
      </c>
      <c r="K33" s="4" t="s">
        <v>165</v>
      </c>
      <c r="L33" s="5">
        <v>1</v>
      </c>
      <c r="M33" s="5">
        <v>22</v>
      </c>
      <c r="N33" s="5">
        <v>4.5454545454545456E-2</v>
      </c>
      <c r="P33" t="s">
        <v>192</v>
      </c>
      <c r="R33">
        <v>3</v>
      </c>
      <c r="S33">
        <v>0</v>
      </c>
    </row>
    <row r="34" spans="1:19" x14ac:dyDescent="0.2">
      <c r="A34" s="21">
        <v>43076</v>
      </c>
      <c r="B34" s="28" t="s">
        <v>7</v>
      </c>
      <c r="C34" s="24">
        <v>55</v>
      </c>
      <c r="D34" s="18" t="s">
        <v>162</v>
      </c>
      <c r="E34" s="28"/>
      <c r="F34" s="26">
        <v>1</v>
      </c>
      <c r="G34" s="33">
        <f t="shared" si="0"/>
        <v>1</v>
      </c>
      <c r="H34">
        <f t="shared" si="1"/>
        <v>0</v>
      </c>
      <c r="K34" s="4" t="s">
        <v>145</v>
      </c>
      <c r="L34" s="5"/>
      <c r="M34" s="5">
        <v>19</v>
      </c>
      <c r="N34" s="5">
        <v>0</v>
      </c>
      <c r="P34" t="s">
        <v>246</v>
      </c>
      <c r="R34">
        <v>2</v>
      </c>
      <c r="S34">
        <v>0</v>
      </c>
    </row>
    <row r="35" spans="1:19" x14ac:dyDescent="0.2">
      <c r="A35" s="21">
        <v>43076</v>
      </c>
      <c r="B35" s="28" t="s">
        <v>10</v>
      </c>
      <c r="C35" s="24">
        <v>49</v>
      </c>
      <c r="D35" s="18" t="s">
        <v>126</v>
      </c>
      <c r="E35" s="28">
        <v>1</v>
      </c>
      <c r="F35" s="26">
        <v>34</v>
      </c>
      <c r="G35" s="33">
        <f t="shared" si="0"/>
        <v>35</v>
      </c>
      <c r="H35">
        <f t="shared" si="1"/>
        <v>2.8571428571428571E-2</v>
      </c>
      <c r="K35" s="4" t="s">
        <v>148</v>
      </c>
      <c r="L35" s="5">
        <v>1</v>
      </c>
      <c r="M35" s="5">
        <v>9</v>
      </c>
      <c r="N35" s="5">
        <v>0.1111111111111111</v>
      </c>
      <c r="P35" t="s">
        <v>130</v>
      </c>
      <c r="R35">
        <v>2</v>
      </c>
      <c r="S35">
        <v>0</v>
      </c>
    </row>
    <row r="36" spans="1:19" x14ac:dyDescent="0.2">
      <c r="A36" s="21">
        <v>43076</v>
      </c>
      <c r="B36" s="28" t="s">
        <v>10</v>
      </c>
      <c r="C36" s="24">
        <v>49</v>
      </c>
      <c r="D36" s="18" t="s">
        <v>140</v>
      </c>
      <c r="E36" s="28"/>
      <c r="F36" s="26">
        <v>1</v>
      </c>
      <c r="G36" s="33">
        <f t="shared" si="0"/>
        <v>1</v>
      </c>
      <c r="H36">
        <f t="shared" si="1"/>
        <v>0</v>
      </c>
      <c r="K36" s="4" t="s">
        <v>228</v>
      </c>
      <c r="L36" s="5"/>
      <c r="M36" s="5">
        <v>7</v>
      </c>
      <c r="N36" s="5">
        <v>0</v>
      </c>
      <c r="P36" t="s">
        <v>234</v>
      </c>
      <c r="R36">
        <v>1</v>
      </c>
      <c r="S36">
        <v>0</v>
      </c>
    </row>
    <row r="37" spans="1:19" x14ac:dyDescent="0.2">
      <c r="A37" s="21">
        <v>43076</v>
      </c>
      <c r="B37" s="28" t="s">
        <v>10</v>
      </c>
      <c r="C37" s="24">
        <v>49</v>
      </c>
      <c r="D37" s="18" t="s">
        <v>169</v>
      </c>
      <c r="E37" s="28"/>
      <c r="F37" s="26">
        <v>1</v>
      </c>
      <c r="G37" s="33">
        <f t="shared" si="0"/>
        <v>1</v>
      </c>
      <c r="H37">
        <f t="shared" si="1"/>
        <v>0</v>
      </c>
      <c r="K37" s="4" t="s">
        <v>243</v>
      </c>
      <c r="L37" s="5"/>
      <c r="M37" s="5">
        <v>5</v>
      </c>
      <c r="N37" s="5">
        <v>0</v>
      </c>
      <c r="P37" t="s">
        <v>205</v>
      </c>
      <c r="R37">
        <v>2</v>
      </c>
      <c r="S37">
        <v>0</v>
      </c>
    </row>
    <row r="38" spans="1:19" x14ac:dyDescent="0.2">
      <c r="A38" s="21">
        <v>43076</v>
      </c>
      <c r="B38" s="28" t="s">
        <v>10</v>
      </c>
      <c r="C38" s="24">
        <v>49</v>
      </c>
      <c r="D38" s="18" t="s">
        <v>147</v>
      </c>
      <c r="E38" s="28"/>
      <c r="F38" s="26">
        <v>3</v>
      </c>
      <c r="G38" s="33">
        <f t="shared" si="0"/>
        <v>3</v>
      </c>
      <c r="H38">
        <f t="shared" si="1"/>
        <v>0</v>
      </c>
      <c r="K38" s="4" t="s">
        <v>192</v>
      </c>
      <c r="L38" s="5"/>
      <c r="M38" s="5">
        <v>3</v>
      </c>
      <c r="N38" s="5">
        <v>0</v>
      </c>
      <c r="P38" t="s">
        <v>184</v>
      </c>
      <c r="R38">
        <v>2</v>
      </c>
      <c r="S38">
        <v>0</v>
      </c>
    </row>
    <row r="39" spans="1:19" x14ac:dyDescent="0.2">
      <c r="A39" s="21">
        <v>43076</v>
      </c>
      <c r="B39" s="28" t="s">
        <v>10</v>
      </c>
      <c r="C39" s="24">
        <v>49</v>
      </c>
      <c r="D39" s="18" t="s">
        <v>146</v>
      </c>
      <c r="E39" s="28"/>
      <c r="F39" s="26">
        <v>2</v>
      </c>
      <c r="G39" s="33">
        <f t="shared" si="0"/>
        <v>2</v>
      </c>
      <c r="H39">
        <f t="shared" si="1"/>
        <v>0</v>
      </c>
      <c r="K39" s="4" t="s">
        <v>208</v>
      </c>
      <c r="L39" s="5"/>
      <c r="M39" s="5">
        <v>3</v>
      </c>
      <c r="N39" s="5">
        <v>0</v>
      </c>
      <c r="P39" t="s">
        <v>208</v>
      </c>
      <c r="R39">
        <v>3</v>
      </c>
      <c r="S39">
        <v>0</v>
      </c>
    </row>
    <row r="40" spans="1:19" x14ac:dyDescent="0.2">
      <c r="A40" s="21">
        <v>43076</v>
      </c>
      <c r="B40" s="28" t="s">
        <v>10</v>
      </c>
      <c r="C40" s="24">
        <v>49</v>
      </c>
      <c r="D40" s="18" t="s">
        <v>176</v>
      </c>
      <c r="E40" s="28"/>
      <c r="F40" s="26">
        <v>1</v>
      </c>
      <c r="G40" s="33">
        <f t="shared" si="0"/>
        <v>1</v>
      </c>
      <c r="H40">
        <f t="shared" si="1"/>
        <v>0</v>
      </c>
      <c r="K40" s="4" t="s">
        <v>227</v>
      </c>
      <c r="L40" s="5"/>
      <c r="M40" s="5">
        <v>3</v>
      </c>
      <c r="N40" s="5">
        <v>0</v>
      </c>
      <c r="P40" t="s">
        <v>230</v>
      </c>
      <c r="R40">
        <v>2</v>
      </c>
      <c r="S40">
        <v>0</v>
      </c>
    </row>
    <row r="41" spans="1:19" x14ac:dyDescent="0.2">
      <c r="A41" s="21">
        <v>43076</v>
      </c>
      <c r="B41" s="28" t="s">
        <v>10</v>
      </c>
      <c r="C41" s="24">
        <v>49</v>
      </c>
      <c r="D41" s="18" t="s">
        <v>177</v>
      </c>
      <c r="E41" s="28"/>
      <c r="F41" s="26">
        <v>1</v>
      </c>
      <c r="G41" s="33">
        <f t="shared" si="0"/>
        <v>1</v>
      </c>
      <c r="H41">
        <f t="shared" si="1"/>
        <v>0</v>
      </c>
      <c r="K41" s="4" t="s">
        <v>209</v>
      </c>
      <c r="L41" s="5"/>
      <c r="M41" s="5">
        <v>2</v>
      </c>
      <c r="N41" s="5">
        <v>0</v>
      </c>
      <c r="P41" t="s">
        <v>238</v>
      </c>
      <c r="R41">
        <v>1</v>
      </c>
      <c r="S41">
        <v>0</v>
      </c>
    </row>
    <row r="42" spans="1:19" x14ac:dyDescent="0.2">
      <c r="A42" s="21">
        <v>43076</v>
      </c>
      <c r="B42" s="28" t="s">
        <v>11</v>
      </c>
      <c r="C42" s="24">
        <v>46</v>
      </c>
      <c r="D42" s="18" t="s">
        <v>126</v>
      </c>
      <c r="E42" s="28"/>
      <c r="F42" s="26">
        <v>15</v>
      </c>
      <c r="G42" s="33">
        <f t="shared" si="0"/>
        <v>15</v>
      </c>
      <c r="H42">
        <f t="shared" si="1"/>
        <v>0</v>
      </c>
      <c r="K42" s="4" t="s">
        <v>184</v>
      </c>
      <c r="L42" s="5"/>
      <c r="M42" s="5">
        <v>2</v>
      </c>
      <c r="N42" s="5">
        <v>0</v>
      </c>
      <c r="P42" t="s">
        <v>245</v>
      </c>
      <c r="R42">
        <v>1</v>
      </c>
      <c r="S42">
        <v>0</v>
      </c>
    </row>
    <row r="43" spans="1:19" x14ac:dyDescent="0.2">
      <c r="A43" s="21">
        <v>43076</v>
      </c>
      <c r="B43" s="28" t="s">
        <v>11</v>
      </c>
      <c r="C43" s="24">
        <v>46</v>
      </c>
      <c r="D43" s="18" t="s">
        <v>146</v>
      </c>
      <c r="E43" s="28"/>
      <c r="F43" s="26">
        <v>4</v>
      </c>
      <c r="G43" s="33">
        <f t="shared" si="0"/>
        <v>4</v>
      </c>
      <c r="H43">
        <f t="shared" si="1"/>
        <v>0</v>
      </c>
      <c r="K43" s="4" t="s">
        <v>205</v>
      </c>
      <c r="L43" s="5"/>
      <c r="M43" s="5">
        <v>2</v>
      </c>
      <c r="N43" s="5">
        <v>0</v>
      </c>
      <c r="P43" t="s">
        <v>243</v>
      </c>
      <c r="R43">
        <v>5</v>
      </c>
      <c r="S43">
        <v>0</v>
      </c>
    </row>
    <row r="44" spans="1:19" x14ac:dyDescent="0.2">
      <c r="A44" s="21">
        <v>43076</v>
      </c>
      <c r="B44" s="28" t="s">
        <v>11</v>
      </c>
      <c r="C44" s="24">
        <v>46</v>
      </c>
      <c r="D44" s="18" t="s">
        <v>131</v>
      </c>
      <c r="E44" s="28"/>
      <c r="F44" s="26">
        <v>7</v>
      </c>
      <c r="G44" s="33">
        <f t="shared" si="0"/>
        <v>7</v>
      </c>
      <c r="H44">
        <f t="shared" si="1"/>
        <v>0</v>
      </c>
      <c r="K44" s="4" t="s">
        <v>246</v>
      </c>
      <c r="L44" s="5"/>
      <c r="M44" s="5">
        <v>2</v>
      </c>
      <c r="N44" s="5">
        <v>0</v>
      </c>
      <c r="P44" t="s">
        <v>202</v>
      </c>
      <c r="R44">
        <v>43</v>
      </c>
      <c r="S44">
        <v>0</v>
      </c>
    </row>
    <row r="45" spans="1:19" x14ac:dyDescent="0.2">
      <c r="A45" s="21">
        <v>43076</v>
      </c>
      <c r="B45" s="28" t="s">
        <v>11</v>
      </c>
      <c r="C45" s="24">
        <v>46</v>
      </c>
      <c r="D45" s="18" t="s">
        <v>147</v>
      </c>
      <c r="E45" s="28"/>
      <c r="F45" s="26">
        <v>2</v>
      </c>
      <c r="G45" s="33">
        <f t="shared" si="0"/>
        <v>2</v>
      </c>
      <c r="H45">
        <f t="shared" si="1"/>
        <v>0</v>
      </c>
      <c r="K45" s="4" t="s">
        <v>150</v>
      </c>
      <c r="L45" s="5"/>
      <c r="M45" s="5">
        <v>2</v>
      </c>
      <c r="N45" s="5">
        <v>0</v>
      </c>
      <c r="P45" t="s">
        <v>250</v>
      </c>
      <c r="R45">
        <v>1</v>
      </c>
      <c r="S45">
        <v>0</v>
      </c>
    </row>
    <row r="46" spans="1:19" x14ac:dyDescent="0.2">
      <c r="A46" s="21">
        <v>43076</v>
      </c>
      <c r="B46" s="28" t="s">
        <v>11</v>
      </c>
      <c r="C46" s="24">
        <v>46</v>
      </c>
      <c r="D46" s="18" t="s">
        <v>165</v>
      </c>
      <c r="E46" s="28"/>
      <c r="F46" s="26">
        <v>1</v>
      </c>
      <c r="G46" s="33">
        <f t="shared" si="0"/>
        <v>1</v>
      </c>
      <c r="H46">
        <f t="shared" si="1"/>
        <v>0</v>
      </c>
      <c r="K46" s="4" t="s">
        <v>230</v>
      </c>
      <c r="L46" s="5"/>
      <c r="M46" s="5">
        <v>2</v>
      </c>
      <c r="N46" s="5">
        <v>0</v>
      </c>
      <c r="P46" t="s">
        <v>228</v>
      </c>
      <c r="R46">
        <v>7</v>
      </c>
      <c r="S46">
        <v>0</v>
      </c>
    </row>
    <row r="47" spans="1:19" x14ac:dyDescent="0.2">
      <c r="A47" s="21">
        <v>43076</v>
      </c>
      <c r="B47" s="28" t="s">
        <v>11</v>
      </c>
      <c r="C47" s="24">
        <v>46</v>
      </c>
      <c r="D47" s="18" t="s">
        <v>135</v>
      </c>
      <c r="E47" s="28"/>
      <c r="F47" s="26">
        <v>1</v>
      </c>
      <c r="G47" s="33">
        <f t="shared" si="0"/>
        <v>1</v>
      </c>
      <c r="H47">
        <f t="shared" si="1"/>
        <v>0</v>
      </c>
      <c r="K47" s="4" t="s">
        <v>130</v>
      </c>
      <c r="L47" s="5"/>
      <c r="M47" s="5">
        <v>2</v>
      </c>
      <c r="N47" s="5">
        <v>0</v>
      </c>
      <c r="P47" t="s">
        <v>240</v>
      </c>
      <c r="R47">
        <v>1</v>
      </c>
      <c r="S47">
        <v>0</v>
      </c>
    </row>
    <row r="48" spans="1:19" x14ac:dyDescent="0.2">
      <c r="A48" s="31">
        <v>43209</v>
      </c>
      <c r="B48" s="18" t="s">
        <v>7</v>
      </c>
      <c r="C48" s="18">
        <v>50</v>
      </c>
      <c r="D48" s="18" t="s">
        <v>126</v>
      </c>
      <c r="E48" s="18"/>
      <c r="F48" s="26">
        <v>24</v>
      </c>
      <c r="G48" s="33">
        <f t="shared" ref="G48:G60" si="2">E48+F48</f>
        <v>24</v>
      </c>
      <c r="H48">
        <f t="shared" ref="H48:H60" si="3">E48/G48</f>
        <v>0</v>
      </c>
      <c r="K48" s="4" t="s">
        <v>176</v>
      </c>
      <c r="L48" s="5"/>
      <c r="M48" s="5">
        <v>2</v>
      </c>
      <c r="N48" s="5">
        <v>0</v>
      </c>
      <c r="P48" t="s">
        <v>146</v>
      </c>
      <c r="R48">
        <v>88</v>
      </c>
      <c r="S48">
        <v>0</v>
      </c>
    </row>
    <row r="49" spans="1:19" x14ac:dyDescent="0.2">
      <c r="A49" s="31">
        <v>43209</v>
      </c>
      <c r="B49" s="18" t="s">
        <v>7</v>
      </c>
      <c r="C49" s="18">
        <v>50</v>
      </c>
      <c r="D49" s="18" t="s">
        <v>146</v>
      </c>
      <c r="E49" s="18"/>
      <c r="F49" s="26">
        <v>8</v>
      </c>
      <c r="G49" s="33">
        <f t="shared" si="2"/>
        <v>8</v>
      </c>
      <c r="H49">
        <f t="shared" si="3"/>
        <v>0</v>
      </c>
      <c r="K49" s="4" t="s">
        <v>234</v>
      </c>
      <c r="L49" s="5"/>
      <c r="M49" s="5">
        <v>1</v>
      </c>
      <c r="N49" s="5">
        <v>0</v>
      </c>
      <c r="P49" t="s">
        <v>159</v>
      </c>
      <c r="R49">
        <v>27</v>
      </c>
      <c r="S49">
        <v>0</v>
      </c>
    </row>
    <row r="50" spans="1:19" x14ac:dyDescent="0.2">
      <c r="A50" s="31">
        <v>43209</v>
      </c>
      <c r="B50" s="18" t="s">
        <v>7</v>
      </c>
      <c r="C50" s="18">
        <v>50</v>
      </c>
      <c r="D50" s="18" t="s">
        <v>147</v>
      </c>
      <c r="E50" s="18"/>
      <c r="F50" s="26">
        <v>6</v>
      </c>
      <c r="G50" s="33">
        <f t="shared" si="2"/>
        <v>6</v>
      </c>
      <c r="H50">
        <f t="shared" si="3"/>
        <v>0</v>
      </c>
      <c r="K50" s="4" t="s">
        <v>177</v>
      </c>
      <c r="L50" s="5"/>
      <c r="M50" s="5">
        <v>1</v>
      </c>
      <c r="N50" s="5">
        <v>0</v>
      </c>
      <c r="P50" t="s">
        <v>185</v>
      </c>
      <c r="R50">
        <v>1</v>
      </c>
      <c r="S50">
        <v>0</v>
      </c>
    </row>
    <row r="51" spans="1:19" x14ac:dyDescent="0.2">
      <c r="A51" s="31">
        <v>43209</v>
      </c>
      <c r="B51" s="18" t="s">
        <v>7</v>
      </c>
      <c r="C51" s="18">
        <v>50</v>
      </c>
      <c r="D51" s="18" t="s">
        <v>218</v>
      </c>
      <c r="E51" s="18"/>
      <c r="F51" s="26">
        <v>2</v>
      </c>
      <c r="G51" s="33">
        <f t="shared" si="2"/>
        <v>2</v>
      </c>
      <c r="H51">
        <f t="shared" si="3"/>
        <v>0</v>
      </c>
      <c r="K51" s="4" t="s">
        <v>238</v>
      </c>
      <c r="L51" s="5"/>
      <c r="M51" s="5">
        <v>1</v>
      </c>
      <c r="N51" s="5">
        <v>0</v>
      </c>
      <c r="P51" t="s">
        <v>135</v>
      </c>
      <c r="R51">
        <v>44</v>
      </c>
      <c r="S51">
        <v>0</v>
      </c>
    </row>
    <row r="52" spans="1:19" x14ac:dyDescent="0.2">
      <c r="A52" s="31">
        <v>43209</v>
      </c>
      <c r="B52" s="18" t="s">
        <v>7</v>
      </c>
      <c r="C52" s="18">
        <v>50</v>
      </c>
      <c r="D52" s="18" t="s">
        <v>131</v>
      </c>
      <c r="E52" s="18"/>
      <c r="F52" s="26">
        <v>19</v>
      </c>
      <c r="G52" s="33">
        <f t="shared" si="2"/>
        <v>19</v>
      </c>
      <c r="H52">
        <f t="shared" si="3"/>
        <v>0</v>
      </c>
      <c r="K52" s="4" t="s">
        <v>248</v>
      </c>
      <c r="L52" s="5"/>
      <c r="M52" s="5">
        <v>1</v>
      </c>
      <c r="N52" s="5">
        <v>0</v>
      </c>
      <c r="P52" t="s">
        <v>145</v>
      </c>
      <c r="R52">
        <v>19</v>
      </c>
      <c r="S52">
        <v>0</v>
      </c>
    </row>
    <row r="53" spans="1:19" x14ac:dyDescent="0.2">
      <c r="A53" s="31">
        <v>43209</v>
      </c>
      <c r="B53" s="18" t="s">
        <v>7</v>
      </c>
      <c r="C53" s="18">
        <v>50</v>
      </c>
      <c r="D53" s="18" t="s">
        <v>131</v>
      </c>
      <c r="E53" s="18"/>
      <c r="F53" s="26">
        <v>36</v>
      </c>
      <c r="G53" s="33">
        <f t="shared" si="2"/>
        <v>36</v>
      </c>
      <c r="H53">
        <f t="shared" si="3"/>
        <v>0</v>
      </c>
      <c r="K53" s="4" t="s">
        <v>245</v>
      </c>
      <c r="L53" s="5"/>
      <c r="M53" s="5">
        <v>1</v>
      </c>
      <c r="N53" s="5">
        <v>0</v>
      </c>
      <c r="P53" t="s">
        <v>140</v>
      </c>
      <c r="R53">
        <v>114</v>
      </c>
      <c r="S53">
        <v>0</v>
      </c>
    </row>
    <row r="54" spans="1:19" x14ac:dyDescent="0.2">
      <c r="A54" s="31">
        <v>43209</v>
      </c>
      <c r="B54" s="18" t="s">
        <v>7</v>
      </c>
      <c r="C54" s="18">
        <v>50</v>
      </c>
      <c r="D54" s="18" t="s">
        <v>147</v>
      </c>
      <c r="E54" s="18"/>
      <c r="F54" s="26">
        <v>2</v>
      </c>
      <c r="G54" s="33">
        <f t="shared" si="2"/>
        <v>2</v>
      </c>
      <c r="H54">
        <f t="shared" si="3"/>
        <v>0</v>
      </c>
      <c r="K54" s="4" t="s">
        <v>240</v>
      </c>
      <c r="L54" s="5"/>
      <c r="M54" s="5">
        <v>1</v>
      </c>
      <c r="N54" s="5">
        <v>0</v>
      </c>
      <c r="P54" t="s">
        <v>162</v>
      </c>
      <c r="R54">
        <v>1</v>
      </c>
      <c r="S54">
        <v>0</v>
      </c>
    </row>
    <row r="55" spans="1:19" x14ac:dyDescent="0.2">
      <c r="A55" s="31">
        <v>43209</v>
      </c>
      <c r="B55" s="18" t="s">
        <v>7</v>
      </c>
      <c r="C55" s="18">
        <v>50</v>
      </c>
      <c r="D55" s="18" t="s">
        <v>183</v>
      </c>
      <c r="E55" s="18"/>
      <c r="F55" s="26">
        <v>2</v>
      </c>
      <c r="G55" s="33">
        <f t="shared" si="2"/>
        <v>2</v>
      </c>
      <c r="H55">
        <f t="shared" si="3"/>
        <v>0</v>
      </c>
      <c r="K55" s="4" t="s">
        <v>185</v>
      </c>
      <c r="L55" s="5"/>
      <c r="M55" s="5">
        <v>1</v>
      </c>
      <c r="N55" s="5">
        <v>0</v>
      </c>
      <c r="P55" t="s">
        <v>147</v>
      </c>
      <c r="R55">
        <v>171</v>
      </c>
      <c r="S55">
        <v>0</v>
      </c>
    </row>
    <row r="56" spans="1:19" x14ac:dyDescent="0.2">
      <c r="A56" s="31">
        <v>43209</v>
      </c>
      <c r="B56" s="18" t="s">
        <v>7</v>
      </c>
      <c r="C56" s="18">
        <v>50</v>
      </c>
      <c r="D56" s="18" t="s">
        <v>126</v>
      </c>
      <c r="E56" s="18"/>
      <c r="F56" s="26">
        <v>19</v>
      </c>
      <c r="G56" s="33">
        <f t="shared" si="2"/>
        <v>19</v>
      </c>
      <c r="H56">
        <f t="shared" si="3"/>
        <v>0</v>
      </c>
      <c r="K56" s="4" t="s">
        <v>236</v>
      </c>
      <c r="L56" s="5"/>
      <c r="M56" s="5">
        <v>1</v>
      </c>
      <c r="N56" s="5">
        <v>0</v>
      </c>
      <c r="P56" t="s">
        <v>183</v>
      </c>
      <c r="R56">
        <v>30</v>
      </c>
      <c r="S56">
        <v>0</v>
      </c>
    </row>
    <row r="57" spans="1:19" x14ac:dyDescent="0.2">
      <c r="A57" s="31">
        <v>43209</v>
      </c>
      <c r="B57" s="18" t="s">
        <v>7</v>
      </c>
      <c r="C57" s="18">
        <v>50</v>
      </c>
      <c r="D57" s="18" t="s">
        <v>140</v>
      </c>
      <c r="E57" s="18"/>
      <c r="F57" s="26">
        <v>2</v>
      </c>
      <c r="G57" s="33">
        <f t="shared" si="2"/>
        <v>2</v>
      </c>
      <c r="H57">
        <f t="shared" si="3"/>
        <v>0</v>
      </c>
      <c r="K57" s="4" t="s">
        <v>162</v>
      </c>
      <c r="L57" s="5"/>
      <c r="M57" s="5">
        <v>1</v>
      </c>
      <c r="N57" s="5">
        <v>0</v>
      </c>
      <c r="P57" t="s">
        <v>236</v>
      </c>
      <c r="R57">
        <v>1</v>
      </c>
      <c r="S57">
        <v>0</v>
      </c>
    </row>
    <row r="58" spans="1:19" x14ac:dyDescent="0.2">
      <c r="A58" s="31">
        <v>43209</v>
      </c>
      <c r="B58" s="18" t="s">
        <v>7</v>
      </c>
      <c r="C58" s="18">
        <v>50</v>
      </c>
      <c r="D58" s="18" t="s">
        <v>169</v>
      </c>
      <c r="E58" s="18"/>
      <c r="F58" s="26">
        <v>3</v>
      </c>
      <c r="G58" s="33">
        <f t="shared" si="2"/>
        <v>3</v>
      </c>
      <c r="H58">
        <f t="shared" si="3"/>
        <v>0</v>
      </c>
      <c r="K58" s="4" t="s">
        <v>190</v>
      </c>
      <c r="L58" s="5"/>
      <c r="M58" s="5">
        <v>1</v>
      </c>
      <c r="N58" s="5">
        <v>0</v>
      </c>
      <c r="P58" t="s">
        <v>176</v>
      </c>
      <c r="R58">
        <v>2</v>
      </c>
      <c r="S58">
        <v>0</v>
      </c>
    </row>
    <row r="59" spans="1:19" x14ac:dyDescent="0.2">
      <c r="A59" s="31">
        <v>43209</v>
      </c>
      <c r="B59" s="18" t="s">
        <v>7</v>
      </c>
      <c r="C59" s="18">
        <v>50</v>
      </c>
      <c r="D59" s="18" t="s">
        <v>146</v>
      </c>
      <c r="E59" s="18"/>
      <c r="F59" s="26">
        <v>4</v>
      </c>
      <c r="G59" s="33">
        <f t="shared" si="2"/>
        <v>4</v>
      </c>
      <c r="H59">
        <f t="shared" si="3"/>
        <v>0</v>
      </c>
      <c r="K59" s="4" t="s">
        <v>250</v>
      </c>
      <c r="L59" s="5"/>
      <c r="M59" s="5">
        <v>1</v>
      </c>
      <c r="N59" s="5">
        <v>0</v>
      </c>
      <c r="P59" t="s">
        <v>39</v>
      </c>
      <c r="Q59">
        <v>138</v>
      </c>
      <c r="R59">
        <v>4605</v>
      </c>
      <c r="S59">
        <v>2.9967426710097719E-2</v>
      </c>
    </row>
    <row r="60" spans="1:19" x14ac:dyDescent="0.2">
      <c r="A60" s="31">
        <v>43209</v>
      </c>
      <c r="B60" s="18" t="s">
        <v>7</v>
      </c>
      <c r="C60" s="18">
        <v>50</v>
      </c>
      <c r="D60" s="18" t="s">
        <v>218</v>
      </c>
      <c r="E60" s="18"/>
      <c r="F60" s="26">
        <v>2</v>
      </c>
      <c r="G60" s="33">
        <f t="shared" si="2"/>
        <v>2</v>
      </c>
      <c r="H60">
        <f t="shared" si="3"/>
        <v>0</v>
      </c>
      <c r="K60" s="4" t="s">
        <v>149</v>
      </c>
      <c r="L60" s="5"/>
      <c r="M60" s="5">
        <v>1</v>
      </c>
      <c r="N60" s="5">
        <v>0</v>
      </c>
    </row>
    <row r="61" spans="1:19" x14ac:dyDescent="0.2">
      <c r="A61" s="31">
        <v>43250</v>
      </c>
      <c r="B61" s="18" t="s">
        <v>12</v>
      </c>
      <c r="C61" s="18">
        <v>70</v>
      </c>
      <c r="D61" s="18" t="s">
        <v>126</v>
      </c>
      <c r="E61" s="18"/>
      <c r="F61" s="26">
        <v>9</v>
      </c>
      <c r="G61" s="33">
        <f t="shared" ref="G61:G121" si="4">E61+F61</f>
        <v>9</v>
      </c>
      <c r="H61">
        <f t="shared" ref="H61:H121" si="5">E61/G61</f>
        <v>0</v>
      </c>
      <c r="K61" s="4" t="s">
        <v>39</v>
      </c>
      <c r="L61" s="5">
        <v>138</v>
      </c>
      <c r="M61" s="5">
        <v>4605</v>
      </c>
      <c r="N61" s="5">
        <v>2.9967426710097719E-2</v>
      </c>
    </row>
    <row r="62" spans="1:19" x14ac:dyDescent="0.2">
      <c r="A62" s="31">
        <v>43250</v>
      </c>
      <c r="B62" s="18" t="s">
        <v>12</v>
      </c>
      <c r="C62" s="18">
        <v>70</v>
      </c>
      <c r="D62" s="18" t="s">
        <v>227</v>
      </c>
      <c r="E62" s="18"/>
      <c r="F62" s="26">
        <v>1</v>
      </c>
      <c r="G62" s="33">
        <f t="shared" si="4"/>
        <v>1</v>
      </c>
      <c r="H62">
        <f t="shared" si="5"/>
        <v>0</v>
      </c>
    </row>
    <row r="63" spans="1:19" x14ac:dyDescent="0.2">
      <c r="A63" s="31">
        <v>43250</v>
      </c>
      <c r="B63" s="18" t="s">
        <v>12</v>
      </c>
      <c r="C63" s="18">
        <v>70</v>
      </c>
      <c r="D63" s="18" t="s">
        <v>135</v>
      </c>
      <c r="E63" s="18"/>
      <c r="F63" s="26">
        <v>4</v>
      </c>
      <c r="G63" s="33">
        <f t="shared" si="4"/>
        <v>4</v>
      </c>
      <c r="H63">
        <f t="shared" si="5"/>
        <v>0</v>
      </c>
    </row>
    <row r="64" spans="1:19" x14ac:dyDescent="0.2">
      <c r="A64" s="31">
        <v>43250</v>
      </c>
      <c r="B64" s="18" t="s">
        <v>12</v>
      </c>
      <c r="C64" s="18">
        <v>70</v>
      </c>
      <c r="D64" s="18" t="s">
        <v>228</v>
      </c>
      <c r="E64" s="18"/>
      <c r="F64" s="26">
        <v>7</v>
      </c>
      <c r="G64" s="33">
        <f t="shared" si="4"/>
        <v>7</v>
      </c>
      <c r="H64">
        <f t="shared" si="5"/>
        <v>0</v>
      </c>
    </row>
    <row r="65" spans="1:8" x14ac:dyDescent="0.2">
      <c r="A65" s="31">
        <v>43250</v>
      </c>
      <c r="B65" s="18" t="s">
        <v>12</v>
      </c>
      <c r="C65" s="18">
        <v>70</v>
      </c>
      <c r="D65" s="18" t="s">
        <v>147</v>
      </c>
      <c r="E65" s="18"/>
      <c r="F65" s="26">
        <v>3</v>
      </c>
      <c r="G65" s="33">
        <f t="shared" si="4"/>
        <v>3</v>
      </c>
      <c r="H65">
        <f t="shared" si="5"/>
        <v>0</v>
      </c>
    </row>
    <row r="66" spans="1:8" x14ac:dyDescent="0.2">
      <c r="A66" s="31">
        <v>43250</v>
      </c>
      <c r="B66" s="18" t="s">
        <v>12</v>
      </c>
      <c r="C66" s="18">
        <v>70</v>
      </c>
      <c r="D66" s="18" t="s">
        <v>131</v>
      </c>
      <c r="E66" s="18"/>
      <c r="F66" s="26">
        <v>3</v>
      </c>
      <c r="G66" s="33">
        <f t="shared" si="4"/>
        <v>3</v>
      </c>
      <c r="H66">
        <f t="shared" si="5"/>
        <v>0</v>
      </c>
    </row>
    <row r="67" spans="1:8" x14ac:dyDescent="0.2">
      <c r="A67" s="31">
        <v>43250</v>
      </c>
      <c r="B67" s="18" t="s">
        <v>12</v>
      </c>
      <c r="C67" s="18">
        <v>70</v>
      </c>
      <c r="D67" s="18" t="s">
        <v>169</v>
      </c>
      <c r="E67" s="18"/>
      <c r="F67" s="26">
        <v>1</v>
      </c>
      <c r="G67" s="33">
        <f t="shared" si="4"/>
        <v>1</v>
      </c>
      <c r="H67">
        <f t="shared" si="5"/>
        <v>0</v>
      </c>
    </row>
    <row r="68" spans="1:8" x14ac:dyDescent="0.2">
      <c r="A68" s="31">
        <v>43252</v>
      </c>
      <c r="B68" s="18" t="s">
        <v>14</v>
      </c>
      <c r="C68" s="18">
        <v>70</v>
      </c>
      <c r="D68" s="18" t="s">
        <v>126</v>
      </c>
      <c r="E68" s="18"/>
      <c r="F68" s="26">
        <v>69</v>
      </c>
      <c r="G68" s="33">
        <f t="shared" si="4"/>
        <v>69</v>
      </c>
      <c r="H68">
        <f t="shared" si="5"/>
        <v>0</v>
      </c>
    </row>
    <row r="69" spans="1:8" x14ac:dyDescent="0.2">
      <c r="A69" s="31">
        <v>43252</v>
      </c>
      <c r="B69" s="18" t="s">
        <v>14</v>
      </c>
      <c r="C69" s="18">
        <v>70</v>
      </c>
      <c r="D69" s="18" t="s">
        <v>131</v>
      </c>
      <c r="E69" s="18"/>
      <c r="F69" s="26">
        <v>10</v>
      </c>
      <c r="G69" s="33">
        <f t="shared" si="4"/>
        <v>10</v>
      </c>
      <c r="H69">
        <f t="shared" si="5"/>
        <v>0</v>
      </c>
    </row>
    <row r="70" spans="1:8" x14ac:dyDescent="0.2">
      <c r="A70" s="31">
        <v>43252</v>
      </c>
      <c r="B70" s="18" t="s">
        <v>14</v>
      </c>
      <c r="C70" s="18">
        <v>70</v>
      </c>
      <c r="D70" s="18" t="s">
        <v>218</v>
      </c>
      <c r="E70" s="18"/>
      <c r="F70" s="26">
        <v>7</v>
      </c>
      <c r="G70" s="33">
        <f t="shared" si="4"/>
        <v>7</v>
      </c>
      <c r="H70">
        <f t="shared" si="5"/>
        <v>0</v>
      </c>
    </row>
    <row r="71" spans="1:8" x14ac:dyDescent="0.2">
      <c r="A71" s="31">
        <v>43252</v>
      </c>
      <c r="B71" s="18" t="s">
        <v>14</v>
      </c>
      <c r="C71" s="18">
        <v>70</v>
      </c>
      <c r="D71" s="18" t="s">
        <v>147</v>
      </c>
      <c r="E71" s="18"/>
      <c r="F71" s="26">
        <v>1</v>
      </c>
      <c r="G71" s="33">
        <f t="shared" si="4"/>
        <v>1</v>
      </c>
      <c r="H71">
        <f t="shared" si="5"/>
        <v>0</v>
      </c>
    </row>
    <row r="72" spans="1:8" x14ac:dyDescent="0.2">
      <c r="A72" s="31">
        <v>43252</v>
      </c>
      <c r="B72" s="18" t="s">
        <v>14</v>
      </c>
      <c r="C72" s="18">
        <v>70</v>
      </c>
      <c r="D72" s="18" t="s">
        <v>140</v>
      </c>
      <c r="E72" s="18"/>
      <c r="F72" s="26">
        <v>2</v>
      </c>
      <c r="G72" s="33">
        <f t="shared" si="4"/>
        <v>2</v>
      </c>
      <c r="H72">
        <f t="shared" si="5"/>
        <v>0</v>
      </c>
    </row>
    <row r="73" spans="1:8" x14ac:dyDescent="0.2">
      <c r="A73" s="31">
        <v>43252</v>
      </c>
      <c r="B73" s="18" t="s">
        <v>14</v>
      </c>
      <c r="C73" s="18">
        <v>70</v>
      </c>
      <c r="D73" s="18" t="s">
        <v>192</v>
      </c>
      <c r="E73" s="18"/>
      <c r="F73" s="26">
        <v>1</v>
      </c>
      <c r="G73" s="33">
        <f t="shared" si="4"/>
        <v>1</v>
      </c>
      <c r="H73">
        <f t="shared" si="5"/>
        <v>0</v>
      </c>
    </row>
    <row r="74" spans="1:8" x14ac:dyDescent="0.2">
      <c r="A74" s="31">
        <v>43252</v>
      </c>
      <c r="B74" s="18" t="s">
        <v>13</v>
      </c>
      <c r="C74" s="18">
        <v>67</v>
      </c>
      <c r="D74" s="18" t="s">
        <v>126</v>
      </c>
      <c r="E74" s="18"/>
      <c r="F74" s="26">
        <v>18</v>
      </c>
      <c r="G74" s="33">
        <f t="shared" si="4"/>
        <v>18</v>
      </c>
      <c r="H74">
        <f t="shared" si="5"/>
        <v>0</v>
      </c>
    </row>
    <row r="75" spans="1:8" x14ac:dyDescent="0.2">
      <c r="A75" s="31">
        <v>43252</v>
      </c>
      <c r="B75" s="18" t="s">
        <v>13</v>
      </c>
      <c r="C75" s="18">
        <v>67</v>
      </c>
      <c r="D75" s="18" t="s">
        <v>230</v>
      </c>
      <c r="E75" s="18"/>
      <c r="F75" s="26">
        <v>1</v>
      </c>
      <c r="G75" s="33">
        <f t="shared" si="4"/>
        <v>1</v>
      </c>
      <c r="H75">
        <f t="shared" si="5"/>
        <v>0</v>
      </c>
    </row>
    <row r="76" spans="1:8" x14ac:dyDescent="0.2">
      <c r="A76" s="31">
        <v>43252</v>
      </c>
      <c r="B76" s="18" t="s">
        <v>13</v>
      </c>
      <c r="C76" s="18">
        <v>67</v>
      </c>
      <c r="D76" s="18" t="s">
        <v>147</v>
      </c>
      <c r="E76" s="18"/>
      <c r="F76" s="26">
        <v>2</v>
      </c>
      <c r="G76" s="33">
        <f t="shared" si="4"/>
        <v>2</v>
      </c>
      <c r="H76">
        <f t="shared" si="5"/>
        <v>0</v>
      </c>
    </row>
    <row r="77" spans="1:8" x14ac:dyDescent="0.2">
      <c r="A77" s="31">
        <v>43252</v>
      </c>
      <c r="B77" s="18" t="s">
        <v>13</v>
      </c>
      <c r="C77" s="18">
        <v>67</v>
      </c>
      <c r="D77" s="18" t="s">
        <v>140</v>
      </c>
      <c r="E77" s="18"/>
      <c r="F77" s="26">
        <v>1</v>
      </c>
      <c r="G77" s="33">
        <f t="shared" si="4"/>
        <v>1</v>
      </c>
      <c r="H77">
        <f t="shared" si="5"/>
        <v>0</v>
      </c>
    </row>
    <row r="78" spans="1:8" x14ac:dyDescent="0.2">
      <c r="A78" s="31">
        <v>43252</v>
      </c>
      <c r="B78" s="18" t="s">
        <v>13</v>
      </c>
      <c r="C78" s="18">
        <v>67</v>
      </c>
      <c r="D78" s="18" t="s">
        <v>218</v>
      </c>
      <c r="E78" s="18"/>
      <c r="F78" s="26">
        <v>1</v>
      </c>
      <c r="G78" s="33">
        <f t="shared" si="4"/>
        <v>1</v>
      </c>
      <c r="H78">
        <f t="shared" si="5"/>
        <v>0</v>
      </c>
    </row>
    <row r="79" spans="1:8" x14ac:dyDescent="0.2">
      <c r="A79" s="31">
        <v>43252</v>
      </c>
      <c r="B79" s="18" t="s">
        <v>13</v>
      </c>
      <c r="C79" s="18">
        <v>67</v>
      </c>
      <c r="D79" s="18" t="s">
        <v>165</v>
      </c>
      <c r="E79" s="18"/>
      <c r="F79" s="26">
        <v>1</v>
      </c>
      <c r="G79" s="33">
        <f t="shared" si="4"/>
        <v>1</v>
      </c>
      <c r="H79">
        <f t="shared" si="5"/>
        <v>0</v>
      </c>
    </row>
    <row r="80" spans="1:8" x14ac:dyDescent="0.2">
      <c r="A80" s="31">
        <v>43334</v>
      </c>
      <c r="B80" s="18" t="s">
        <v>14</v>
      </c>
      <c r="C80" s="18">
        <v>60</v>
      </c>
      <c r="D80" s="18" t="s">
        <v>126</v>
      </c>
      <c r="E80" s="18">
        <v>2</v>
      </c>
      <c r="F80" s="26">
        <v>68</v>
      </c>
      <c r="G80" s="33">
        <f t="shared" si="4"/>
        <v>70</v>
      </c>
      <c r="H80">
        <f t="shared" si="5"/>
        <v>2.8571428571428571E-2</v>
      </c>
    </row>
    <row r="81" spans="1:8" x14ac:dyDescent="0.2">
      <c r="A81" s="31">
        <v>43334</v>
      </c>
      <c r="B81" s="18" t="s">
        <v>14</v>
      </c>
      <c r="C81" s="18">
        <v>60</v>
      </c>
      <c r="D81" s="18" t="s">
        <v>131</v>
      </c>
      <c r="E81" s="18"/>
      <c r="F81" s="26">
        <v>10</v>
      </c>
      <c r="G81" s="33">
        <f t="shared" si="4"/>
        <v>10</v>
      </c>
      <c r="H81">
        <f t="shared" si="5"/>
        <v>0</v>
      </c>
    </row>
    <row r="82" spans="1:8" x14ac:dyDescent="0.2">
      <c r="A82" s="31">
        <v>43334</v>
      </c>
      <c r="B82" s="18" t="s">
        <v>14</v>
      </c>
      <c r="C82" s="18">
        <v>60</v>
      </c>
      <c r="D82" s="18" t="s">
        <v>218</v>
      </c>
      <c r="E82" s="18"/>
      <c r="F82" s="26">
        <v>6</v>
      </c>
      <c r="G82" s="33">
        <f t="shared" si="4"/>
        <v>6</v>
      </c>
      <c r="H82">
        <f t="shared" si="5"/>
        <v>0</v>
      </c>
    </row>
    <row r="83" spans="1:8" x14ac:dyDescent="0.2">
      <c r="A83" s="31">
        <v>43334</v>
      </c>
      <c r="B83" s="18" t="s">
        <v>14</v>
      </c>
      <c r="C83" s="18">
        <v>60</v>
      </c>
      <c r="D83" s="18" t="s">
        <v>135</v>
      </c>
      <c r="E83" s="18"/>
      <c r="F83" s="26">
        <v>3</v>
      </c>
      <c r="G83" s="33">
        <f t="shared" si="4"/>
        <v>3</v>
      </c>
      <c r="H83">
        <f t="shared" si="5"/>
        <v>0</v>
      </c>
    </row>
    <row r="84" spans="1:8" x14ac:dyDescent="0.2">
      <c r="A84" s="31">
        <v>43334</v>
      </c>
      <c r="B84" s="18" t="s">
        <v>14</v>
      </c>
      <c r="C84" s="18">
        <v>60</v>
      </c>
      <c r="D84" s="18" t="s">
        <v>140</v>
      </c>
      <c r="E84" s="18"/>
      <c r="F84" s="26">
        <v>3</v>
      </c>
      <c r="G84" s="33">
        <f t="shared" si="4"/>
        <v>3</v>
      </c>
      <c r="H84">
        <f t="shared" si="5"/>
        <v>0</v>
      </c>
    </row>
    <row r="85" spans="1:8" x14ac:dyDescent="0.2">
      <c r="A85" s="31">
        <v>43334</v>
      </c>
      <c r="B85" s="18" t="s">
        <v>14</v>
      </c>
      <c r="C85" s="18">
        <v>60</v>
      </c>
      <c r="D85" s="18" t="s">
        <v>151</v>
      </c>
      <c r="E85" s="18"/>
      <c r="F85" s="26">
        <v>1</v>
      </c>
      <c r="G85" s="33">
        <f t="shared" si="4"/>
        <v>1</v>
      </c>
      <c r="H85">
        <f t="shared" si="5"/>
        <v>0</v>
      </c>
    </row>
    <row r="86" spans="1:8" x14ac:dyDescent="0.2">
      <c r="A86" s="31">
        <v>43334</v>
      </c>
      <c r="B86" s="18" t="s">
        <v>14</v>
      </c>
      <c r="C86" s="18">
        <v>60</v>
      </c>
      <c r="D86" s="18" t="s">
        <v>146</v>
      </c>
      <c r="E86" s="18"/>
      <c r="F86" s="26">
        <v>1</v>
      </c>
      <c r="G86" s="33">
        <f t="shared" si="4"/>
        <v>1</v>
      </c>
      <c r="H86">
        <f t="shared" si="5"/>
        <v>0</v>
      </c>
    </row>
    <row r="87" spans="1:8" x14ac:dyDescent="0.2">
      <c r="A87" s="31">
        <v>43334</v>
      </c>
      <c r="B87" s="18" t="s">
        <v>12</v>
      </c>
      <c r="C87" s="18">
        <v>62</v>
      </c>
      <c r="D87" s="18" t="s">
        <v>126</v>
      </c>
      <c r="E87" s="18"/>
      <c r="F87" s="26">
        <v>49</v>
      </c>
      <c r="G87" s="33">
        <f t="shared" si="4"/>
        <v>49</v>
      </c>
      <c r="H87">
        <f t="shared" si="5"/>
        <v>0</v>
      </c>
    </row>
    <row r="88" spans="1:8" x14ac:dyDescent="0.2">
      <c r="A88" s="31">
        <v>43334</v>
      </c>
      <c r="B88" s="18" t="s">
        <v>12</v>
      </c>
      <c r="C88" s="18">
        <v>62</v>
      </c>
      <c r="D88" s="18" t="s">
        <v>131</v>
      </c>
      <c r="E88" s="18"/>
      <c r="F88" s="26">
        <v>4</v>
      </c>
      <c r="G88" s="33">
        <f t="shared" si="4"/>
        <v>4</v>
      </c>
      <c r="H88">
        <f t="shared" si="5"/>
        <v>0</v>
      </c>
    </row>
    <row r="89" spans="1:8" x14ac:dyDescent="0.2">
      <c r="A89" s="31">
        <v>43334</v>
      </c>
      <c r="B89" s="18" t="s">
        <v>12</v>
      </c>
      <c r="C89" s="18">
        <v>62</v>
      </c>
      <c r="D89" s="18" t="s">
        <v>151</v>
      </c>
      <c r="E89" s="18"/>
      <c r="F89" s="26">
        <v>1</v>
      </c>
      <c r="G89" s="33">
        <f t="shared" si="4"/>
        <v>1</v>
      </c>
      <c r="H89">
        <f t="shared" si="5"/>
        <v>0</v>
      </c>
    </row>
    <row r="90" spans="1:8" x14ac:dyDescent="0.2">
      <c r="A90" s="31">
        <v>43334</v>
      </c>
      <c r="B90" s="18" t="s">
        <v>12</v>
      </c>
      <c r="C90" s="18">
        <v>62</v>
      </c>
      <c r="D90" s="18" t="s">
        <v>147</v>
      </c>
      <c r="E90" s="18"/>
      <c r="F90" s="26">
        <v>1</v>
      </c>
      <c r="G90" s="33">
        <f t="shared" si="4"/>
        <v>1</v>
      </c>
      <c r="H90">
        <f t="shared" si="5"/>
        <v>0</v>
      </c>
    </row>
    <row r="91" spans="1:8" x14ac:dyDescent="0.2">
      <c r="A91" s="31">
        <v>43334</v>
      </c>
      <c r="B91" s="18" t="s">
        <v>12</v>
      </c>
      <c r="C91" s="18">
        <v>62</v>
      </c>
      <c r="D91" s="18" t="s">
        <v>234</v>
      </c>
      <c r="E91" s="18"/>
      <c r="F91" s="26">
        <v>1</v>
      </c>
      <c r="G91" s="33">
        <f t="shared" si="4"/>
        <v>1</v>
      </c>
      <c r="H91">
        <f t="shared" si="5"/>
        <v>0</v>
      </c>
    </row>
    <row r="92" spans="1:8" x14ac:dyDescent="0.2">
      <c r="A92" s="31">
        <v>43334</v>
      </c>
      <c r="B92" s="18" t="s">
        <v>12</v>
      </c>
      <c r="C92" s="18">
        <v>62</v>
      </c>
      <c r="D92" s="18" t="s">
        <v>218</v>
      </c>
      <c r="E92" s="18"/>
      <c r="F92" s="26">
        <v>3</v>
      </c>
      <c r="G92" s="33">
        <f t="shared" si="4"/>
        <v>3</v>
      </c>
      <c r="H92">
        <f t="shared" si="5"/>
        <v>0</v>
      </c>
    </row>
    <row r="93" spans="1:8" x14ac:dyDescent="0.2">
      <c r="A93" s="31">
        <v>43334</v>
      </c>
      <c r="B93" s="18" t="s">
        <v>12</v>
      </c>
      <c r="C93" s="18">
        <v>62</v>
      </c>
      <c r="D93" s="18" t="s">
        <v>192</v>
      </c>
      <c r="E93" s="18"/>
      <c r="F93" s="26">
        <v>1</v>
      </c>
      <c r="G93" s="33">
        <f t="shared" si="4"/>
        <v>1</v>
      </c>
      <c r="H93">
        <f t="shared" si="5"/>
        <v>0</v>
      </c>
    </row>
    <row r="94" spans="1:8" x14ac:dyDescent="0.2">
      <c r="A94" s="31">
        <v>43334</v>
      </c>
      <c r="B94" s="18" t="s">
        <v>13</v>
      </c>
      <c r="C94" s="18">
        <v>66</v>
      </c>
      <c r="D94" s="18" t="s">
        <v>126</v>
      </c>
      <c r="E94" s="18"/>
      <c r="F94" s="26">
        <v>18</v>
      </c>
      <c r="G94" s="33">
        <f t="shared" si="4"/>
        <v>18</v>
      </c>
      <c r="H94">
        <f t="shared" si="5"/>
        <v>0</v>
      </c>
    </row>
    <row r="95" spans="1:8" x14ac:dyDescent="0.2">
      <c r="A95" s="31">
        <v>43334</v>
      </c>
      <c r="B95" s="18" t="s">
        <v>13</v>
      </c>
      <c r="C95" s="18">
        <v>66</v>
      </c>
      <c r="D95" s="18" t="s">
        <v>218</v>
      </c>
      <c r="E95" s="18"/>
      <c r="F95" s="26">
        <v>1</v>
      </c>
      <c r="G95" s="33">
        <f t="shared" si="4"/>
        <v>1</v>
      </c>
      <c r="H95">
        <f t="shared" si="5"/>
        <v>0</v>
      </c>
    </row>
    <row r="96" spans="1:8" x14ac:dyDescent="0.2">
      <c r="A96" s="31">
        <v>43343</v>
      </c>
      <c r="B96" s="18" t="s">
        <v>7</v>
      </c>
      <c r="C96" s="18">
        <v>68</v>
      </c>
      <c r="D96" s="18" t="s">
        <v>146</v>
      </c>
      <c r="E96" s="18"/>
      <c r="F96" s="26">
        <v>10</v>
      </c>
      <c r="G96" s="33">
        <f t="shared" si="4"/>
        <v>10</v>
      </c>
      <c r="H96">
        <f t="shared" si="5"/>
        <v>0</v>
      </c>
    </row>
    <row r="97" spans="1:8" x14ac:dyDescent="0.2">
      <c r="A97" s="31">
        <v>43343</v>
      </c>
      <c r="B97" s="18" t="s">
        <v>7</v>
      </c>
      <c r="C97" s="18">
        <v>68</v>
      </c>
      <c r="D97" s="18" t="s">
        <v>126</v>
      </c>
      <c r="E97" s="18"/>
      <c r="F97" s="26">
        <v>44</v>
      </c>
      <c r="G97" s="33">
        <f t="shared" si="4"/>
        <v>44</v>
      </c>
      <c r="H97">
        <f t="shared" si="5"/>
        <v>0</v>
      </c>
    </row>
    <row r="98" spans="1:8" x14ac:dyDescent="0.2">
      <c r="A98" s="31">
        <v>43343</v>
      </c>
      <c r="B98" s="18" t="s">
        <v>7</v>
      </c>
      <c r="C98" s="18">
        <v>68</v>
      </c>
      <c r="D98" s="18" t="s">
        <v>236</v>
      </c>
      <c r="E98" s="18"/>
      <c r="F98" s="26">
        <v>1</v>
      </c>
      <c r="G98" s="33">
        <f t="shared" si="4"/>
        <v>1</v>
      </c>
      <c r="H98">
        <f t="shared" si="5"/>
        <v>0</v>
      </c>
    </row>
    <row r="99" spans="1:8" x14ac:dyDescent="0.2">
      <c r="A99" s="31">
        <v>43343</v>
      </c>
      <c r="B99" s="18" t="s">
        <v>7</v>
      </c>
      <c r="C99" s="18">
        <v>68</v>
      </c>
      <c r="D99" s="18" t="s">
        <v>147</v>
      </c>
      <c r="E99" s="18"/>
      <c r="F99" s="26">
        <v>2</v>
      </c>
      <c r="G99" s="33">
        <f t="shared" si="4"/>
        <v>2</v>
      </c>
      <c r="H99">
        <f t="shared" si="5"/>
        <v>0</v>
      </c>
    </row>
    <row r="100" spans="1:8" x14ac:dyDescent="0.2">
      <c r="A100" s="31">
        <v>43343</v>
      </c>
      <c r="B100" s="18" t="s">
        <v>7</v>
      </c>
      <c r="C100" s="18">
        <v>68</v>
      </c>
      <c r="D100" s="18" t="s">
        <v>131</v>
      </c>
      <c r="E100" s="18"/>
      <c r="F100" s="26">
        <v>23</v>
      </c>
      <c r="G100" s="33">
        <f t="shared" si="4"/>
        <v>23</v>
      </c>
      <c r="H100">
        <f t="shared" si="5"/>
        <v>0</v>
      </c>
    </row>
    <row r="101" spans="1:8" x14ac:dyDescent="0.2">
      <c r="A101" s="31">
        <v>43343</v>
      </c>
      <c r="B101" s="18" t="s">
        <v>7</v>
      </c>
      <c r="C101" s="18">
        <v>68</v>
      </c>
      <c r="D101" s="18" t="s">
        <v>135</v>
      </c>
      <c r="E101" s="18"/>
      <c r="F101" s="26">
        <v>1</v>
      </c>
      <c r="G101" s="33">
        <f t="shared" si="4"/>
        <v>1</v>
      </c>
      <c r="H101">
        <f t="shared" si="5"/>
        <v>0</v>
      </c>
    </row>
    <row r="102" spans="1:8" x14ac:dyDescent="0.2">
      <c r="A102" s="31">
        <v>43343</v>
      </c>
      <c r="B102" s="18" t="s">
        <v>7</v>
      </c>
      <c r="C102" s="18">
        <v>68</v>
      </c>
      <c r="D102" s="18" t="s">
        <v>183</v>
      </c>
      <c r="E102" s="18"/>
      <c r="F102" s="26">
        <v>3</v>
      </c>
      <c r="G102" s="33">
        <f t="shared" si="4"/>
        <v>3</v>
      </c>
      <c r="H102">
        <f t="shared" si="5"/>
        <v>0</v>
      </c>
    </row>
    <row r="103" spans="1:8" x14ac:dyDescent="0.2">
      <c r="A103" s="31">
        <v>43343</v>
      </c>
      <c r="B103" s="18" t="s">
        <v>7</v>
      </c>
      <c r="C103" s="18">
        <v>68</v>
      </c>
      <c r="D103" s="18" t="s">
        <v>218</v>
      </c>
      <c r="E103" s="18"/>
      <c r="F103" s="26">
        <v>2</v>
      </c>
      <c r="G103" s="33">
        <f t="shared" si="4"/>
        <v>2</v>
      </c>
      <c r="H103">
        <f t="shared" si="5"/>
        <v>0</v>
      </c>
    </row>
    <row r="104" spans="1:8" x14ac:dyDescent="0.2">
      <c r="A104" s="31">
        <v>43343</v>
      </c>
      <c r="B104" s="18" t="s">
        <v>7</v>
      </c>
      <c r="C104" s="18">
        <v>68</v>
      </c>
      <c r="D104" s="18" t="s">
        <v>165</v>
      </c>
      <c r="E104" s="18"/>
      <c r="F104" s="26">
        <v>1</v>
      </c>
      <c r="G104" s="33">
        <f t="shared" si="4"/>
        <v>1</v>
      </c>
      <c r="H104">
        <f t="shared" si="5"/>
        <v>0</v>
      </c>
    </row>
    <row r="105" spans="1:8" x14ac:dyDescent="0.2">
      <c r="A105" s="31">
        <v>43343</v>
      </c>
      <c r="B105" s="18" t="s">
        <v>10</v>
      </c>
      <c r="C105" s="18">
        <v>50</v>
      </c>
      <c r="D105" s="18" t="s">
        <v>131</v>
      </c>
      <c r="E105" s="18">
        <v>1</v>
      </c>
      <c r="F105" s="26">
        <v>10</v>
      </c>
      <c r="G105" s="33">
        <f t="shared" si="4"/>
        <v>11</v>
      </c>
      <c r="H105">
        <f t="shared" si="5"/>
        <v>9.0909090909090912E-2</v>
      </c>
    </row>
    <row r="106" spans="1:8" x14ac:dyDescent="0.2">
      <c r="A106" s="31">
        <v>43343</v>
      </c>
      <c r="B106" s="18" t="s">
        <v>10</v>
      </c>
      <c r="C106" s="18">
        <v>50</v>
      </c>
      <c r="D106" s="18" t="s">
        <v>126</v>
      </c>
      <c r="E106" s="18">
        <v>1</v>
      </c>
      <c r="F106" s="26">
        <v>35</v>
      </c>
      <c r="G106" s="33">
        <f t="shared" si="4"/>
        <v>36</v>
      </c>
      <c r="H106">
        <f t="shared" si="5"/>
        <v>2.7777777777777776E-2</v>
      </c>
    </row>
    <row r="107" spans="1:8" x14ac:dyDescent="0.2">
      <c r="A107" s="31">
        <v>43343</v>
      </c>
      <c r="B107" s="18" t="s">
        <v>10</v>
      </c>
      <c r="C107" s="18">
        <v>50</v>
      </c>
      <c r="D107" s="18" t="s">
        <v>146</v>
      </c>
      <c r="E107" s="18"/>
      <c r="F107" s="26">
        <v>1</v>
      </c>
      <c r="G107" s="33">
        <f t="shared" si="4"/>
        <v>1</v>
      </c>
      <c r="H107">
        <f t="shared" si="5"/>
        <v>0</v>
      </c>
    </row>
    <row r="108" spans="1:8" x14ac:dyDescent="0.2">
      <c r="A108" s="31">
        <v>43343</v>
      </c>
      <c r="B108" s="18" t="s">
        <v>10</v>
      </c>
      <c r="C108" s="18">
        <v>50</v>
      </c>
      <c r="D108" s="18" t="s">
        <v>183</v>
      </c>
      <c r="E108" s="18"/>
      <c r="F108" s="26">
        <v>4</v>
      </c>
      <c r="G108" s="33">
        <f t="shared" si="4"/>
        <v>4</v>
      </c>
      <c r="H108">
        <f t="shared" si="5"/>
        <v>0</v>
      </c>
    </row>
    <row r="109" spans="1:8" x14ac:dyDescent="0.2">
      <c r="A109" s="31">
        <v>43343</v>
      </c>
      <c r="B109" s="18" t="s">
        <v>10</v>
      </c>
      <c r="C109" s="18">
        <v>50</v>
      </c>
      <c r="D109" s="18" t="s">
        <v>238</v>
      </c>
      <c r="E109" s="18"/>
      <c r="F109" s="26">
        <v>1</v>
      </c>
      <c r="G109" s="33">
        <f t="shared" si="4"/>
        <v>1</v>
      </c>
      <c r="H109">
        <f t="shared" si="5"/>
        <v>0</v>
      </c>
    </row>
    <row r="110" spans="1:8" x14ac:dyDescent="0.2">
      <c r="A110" s="31">
        <v>43343</v>
      </c>
      <c r="B110" s="18" t="s">
        <v>10</v>
      </c>
      <c r="C110" s="18">
        <v>50</v>
      </c>
      <c r="D110" s="18" t="s">
        <v>169</v>
      </c>
      <c r="E110" s="18"/>
      <c r="F110" s="26">
        <v>3</v>
      </c>
      <c r="G110" s="33">
        <f t="shared" si="4"/>
        <v>3</v>
      </c>
      <c r="H110">
        <f t="shared" si="5"/>
        <v>0</v>
      </c>
    </row>
    <row r="111" spans="1:8" x14ac:dyDescent="0.2">
      <c r="A111" s="31">
        <v>43343</v>
      </c>
      <c r="B111" s="18" t="s">
        <v>10</v>
      </c>
      <c r="C111" s="18">
        <v>50</v>
      </c>
      <c r="D111" s="18" t="s">
        <v>147</v>
      </c>
      <c r="E111" s="18"/>
      <c r="F111" s="26">
        <v>2</v>
      </c>
      <c r="G111" s="33">
        <f t="shared" si="4"/>
        <v>2</v>
      </c>
      <c r="H111">
        <f t="shared" si="5"/>
        <v>0</v>
      </c>
    </row>
    <row r="112" spans="1:8" x14ac:dyDescent="0.2">
      <c r="A112" s="31">
        <v>43412</v>
      </c>
      <c r="B112" s="18" t="s">
        <v>29</v>
      </c>
      <c r="C112" s="18">
        <v>22</v>
      </c>
      <c r="D112" s="18" t="s">
        <v>126</v>
      </c>
      <c r="E112" s="18">
        <v>8</v>
      </c>
      <c r="F112" s="26">
        <v>47</v>
      </c>
      <c r="G112" s="33">
        <f t="shared" si="4"/>
        <v>55</v>
      </c>
      <c r="H112">
        <f t="shared" si="5"/>
        <v>0.14545454545454545</v>
      </c>
    </row>
    <row r="113" spans="1:8" x14ac:dyDescent="0.2">
      <c r="A113" s="31">
        <v>43412</v>
      </c>
      <c r="B113" s="18" t="s">
        <v>29</v>
      </c>
      <c r="C113" s="18">
        <v>22</v>
      </c>
      <c r="D113" s="18" t="s">
        <v>135</v>
      </c>
      <c r="E113" s="18"/>
      <c r="F113" s="26">
        <v>2</v>
      </c>
      <c r="G113" s="33">
        <f t="shared" si="4"/>
        <v>2</v>
      </c>
      <c r="H113">
        <f t="shared" si="5"/>
        <v>0</v>
      </c>
    </row>
    <row r="114" spans="1:8" x14ac:dyDescent="0.2">
      <c r="A114" s="31">
        <v>43412</v>
      </c>
      <c r="B114" s="18" t="s">
        <v>29</v>
      </c>
      <c r="C114" s="18">
        <v>22</v>
      </c>
      <c r="D114" s="18" t="s">
        <v>140</v>
      </c>
      <c r="E114" s="18"/>
      <c r="F114" s="26">
        <v>1</v>
      </c>
      <c r="G114" s="33">
        <f t="shared" si="4"/>
        <v>1</v>
      </c>
      <c r="H114">
        <f t="shared" si="5"/>
        <v>0</v>
      </c>
    </row>
    <row r="115" spans="1:8" x14ac:dyDescent="0.2">
      <c r="A115" s="31">
        <v>43412</v>
      </c>
      <c r="B115" s="18" t="s">
        <v>29</v>
      </c>
      <c r="C115" s="18">
        <v>22</v>
      </c>
      <c r="D115" s="18" t="s">
        <v>147</v>
      </c>
      <c r="E115" s="18"/>
      <c r="F115" s="26">
        <v>5</v>
      </c>
      <c r="G115" s="33">
        <f t="shared" si="4"/>
        <v>5</v>
      </c>
      <c r="H115">
        <f t="shared" si="5"/>
        <v>0</v>
      </c>
    </row>
    <row r="116" spans="1:8" x14ac:dyDescent="0.2">
      <c r="A116" s="31">
        <v>43412</v>
      </c>
      <c r="B116" s="18" t="s">
        <v>29</v>
      </c>
      <c r="C116" s="18">
        <v>22</v>
      </c>
      <c r="D116" s="18" t="s">
        <v>151</v>
      </c>
      <c r="E116" s="18">
        <v>1</v>
      </c>
      <c r="F116" s="26">
        <v>1</v>
      </c>
      <c r="G116" s="33">
        <f t="shared" si="4"/>
        <v>2</v>
      </c>
      <c r="H116">
        <f t="shared" si="5"/>
        <v>0.5</v>
      </c>
    </row>
    <row r="117" spans="1:8" x14ac:dyDescent="0.2">
      <c r="A117" s="31">
        <v>43412</v>
      </c>
      <c r="B117" s="18" t="s">
        <v>28</v>
      </c>
      <c r="C117" s="18">
        <v>31</v>
      </c>
      <c r="D117" s="18" t="s">
        <v>126</v>
      </c>
      <c r="E117" s="18">
        <v>25</v>
      </c>
      <c r="F117" s="26">
        <v>180</v>
      </c>
      <c r="G117" s="33">
        <f t="shared" si="4"/>
        <v>205</v>
      </c>
      <c r="H117">
        <f t="shared" si="5"/>
        <v>0.12195121951219512</v>
      </c>
    </row>
    <row r="118" spans="1:8" x14ac:dyDescent="0.2">
      <c r="A118" s="31">
        <v>43412</v>
      </c>
      <c r="B118" s="18" t="s">
        <v>28</v>
      </c>
      <c r="C118" s="18">
        <v>31</v>
      </c>
      <c r="D118" s="18" t="s">
        <v>151</v>
      </c>
      <c r="E118" s="18"/>
      <c r="F118" s="26">
        <v>7</v>
      </c>
      <c r="G118" s="33">
        <f t="shared" si="4"/>
        <v>7</v>
      </c>
      <c r="H118">
        <f t="shared" si="5"/>
        <v>0</v>
      </c>
    </row>
    <row r="119" spans="1:8" x14ac:dyDescent="0.2">
      <c r="A119" s="31">
        <v>43412</v>
      </c>
      <c r="B119" s="18" t="s">
        <v>28</v>
      </c>
      <c r="C119" s="18">
        <v>31</v>
      </c>
      <c r="D119" s="18" t="s">
        <v>135</v>
      </c>
      <c r="E119" s="18"/>
      <c r="F119" s="26">
        <v>3</v>
      </c>
      <c r="G119" s="33">
        <f t="shared" si="4"/>
        <v>3</v>
      </c>
      <c r="H119">
        <f t="shared" si="5"/>
        <v>0</v>
      </c>
    </row>
    <row r="120" spans="1:8" x14ac:dyDescent="0.2">
      <c r="A120" s="31">
        <v>43412</v>
      </c>
      <c r="B120" s="18" t="s">
        <v>28</v>
      </c>
      <c r="C120" s="18">
        <v>31</v>
      </c>
      <c r="D120" s="18" t="s">
        <v>131</v>
      </c>
      <c r="E120" s="18"/>
      <c r="F120" s="26">
        <v>4</v>
      </c>
      <c r="G120" s="33">
        <f t="shared" si="4"/>
        <v>4</v>
      </c>
      <c r="H120">
        <f t="shared" si="5"/>
        <v>0</v>
      </c>
    </row>
    <row r="121" spans="1:8" x14ac:dyDescent="0.2">
      <c r="A121" s="31">
        <v>43412</v>
      </c>
      <c r="B121" s="18" t="s">
        <v>28</v>
      </c>
      <c r="C121" s="18">
        <v>31</v>
      </c>
      <c r="D121" s="18" t="s">
        <v>147</v>
      </c>
      <c r="E121" s="18"/>
      <c r="F121" s="26">
        <v>4</v>
      </c>
      <c r="G121" s="33">
        <f t="shared" si="4"/>
        <v>4</v>
      </c>
      <c r="H121">
        <f t="shared" si="5"/>
        <v>0</v>
      </c>
    </row>
    <row r="122" spans="1:8" x14ac:dyDescent="0.2">
      <c r="A122" s="31">
        <v>43412</v>
      </c>
      <c r="B122" s="18" t="s">
        <v>28</v>
      </c>
      <c r="C122" s="18">
        <v>31</v>
      </c>
      <c r="D122" s="18" t="s">
        <v>140</v>
      </c>
      <c r="E122" s="18"/>
      <c r="F122" s="26">
        <v>8</v>
      </c>
      <c r="G122" s="33">
        <f t="shared" ref="G122:G185" si="6">E122+F122</f>
        <v>8</v>
      </c>
      <c r="H122">
        <f t="shared" ref="H122:H185" si="7">E122/G122</f>
        <v>0</v>
      </c>
    </row>
    <row r="123" spans="1:8" x14ac:dyDescent="0.2">
      <c r="A123" s="31">
        <v>43412</v>
      </c>
      <c r="B123" s="18" t="s">
        <v>28</v>
      </c>
      <c r="C123" s="18">
        <v>31</v>
      </c>
      <c r="D123" s="18" t="s">
        <v>202</v>
      </c>
      <c r="E123" s="18"/>
      <c r="F123" s="26">
        <v>4</v>
      </c>
      <c r="G123" s="33">
        <f t="shared" si="6"/>
        <v>4</v>
      </c>
      <c r="H123">
        <f t="shared" si="7"/>
        <v>0</v>
      </c>
    </row>
    <row r="124" spans="1:8" x14ac:dyDescent="0.2">
      <c r="A124" s="31">
        <v>43412</v>
      </c>
      <c r="B124" s="18" t="s">
        <v>28</v>
      </c>
      <c r="C124" s="18">
        <v>31</v>
      </c>
      <c r="D124" s="18" t="s">
        <v>148</v>
      </c>
      <c r="E124" s="18">
        <v>1</v>
      </c>
      <c r="F124" s="26">
        <v>0</v>
      </c>
      <c r="G124" s="33">
        <f t="shared" si="6"/>
        <v>1</v>
      </c>
      <c r="H124">
        <f t="shared" si="7"/>
        <v>1</v>
      </c>
    </row>
    <row r="125" spans="1:8" x14ac:dyDescent="0.2">
      <c r="A125" s="31">
        <v>43412</v>
      </c>
      <c r="B125" s="18" t="s">
        <v>27</v>
      </c>
      <c r="C125" s="18">
        <v>18</v>
      </c>
      <c r="D125" s="18" t="s">
        <v>126</v>
      </c>
      <c r="E125" s="18">
        <v>15</v>
      </c>
      <c r="F125" s="26">
        <v>45</v>
      </c>
      <c r="G125" s="33">
        <f t="shared" si="6"/>
        <v>60</v>
      </c>
      <c r="H125">
        <f t="shared" si="7"/>
        <v>0.25</v>
      </c>
    </row>
    <row r="126" spans="1:8" x14ac:dyDescent="0.2">
      <c r="A126" s="31">
        <v>43412</v>
      </c>
      <c r="B126" s="18" t="s">
        <v>27</v>
      </c>
      <c r="C126" s="18">
        <v>18</v>
      </c>
      <c r="D126" s="18" t="s">
        <v>151</v>
      </c>
      <c r="E126" s="18"/>
      <c r="F126" s="26">
        <v>1</v>
      </c>
      <c r="G126" s="33">
        <f t="shared" si="6"/>
        <v>1</v>
      </c>
      <c r="H126">
        <f t="shared" si="7"/>
        <v>0</v>
      </c>
    </row>
    <row r="127" spans="1:8" x14ac:dyDescent="0.2">
      <c r="A127" s="31">
        <v>43412</v>
      </c>
      <c r="B127" s="18" t="s">
        <v>27</v>
      </c>
      <c r="C127" s="18">
        <v>18</v>
      </c>
      <c r="D127" s="18" t="s">
        <v>140</v>
      </c>
      <c r="E127" s="18"/>
      <c r="F127" s="26">
        <v>2</v>
      </c>
      <c r="G127" s="33">
        <f t="shared" si="6"/>
        <v>2</v>
      </c>
      <c r="H127">
        <f t="shared" si="7"/>
        <v>0</v>
      </c>
    </row>
    <row r="128" spans="1:8" x14ac:dyDescent="0.2">
      <c r="A128" s="31">
        <v>43412</v>
      </c>
      <c r="B128" s="18" t="s">
        <v>27</v>
      </c>
      <c r="C128" s="18">
        <v>18</v>
      </c>
      <c r="D128" s="18" t="s">
        <v>131</v>
      </c>
      <c r="E128" s="18">
        <v>1</v>
      </c>
      <c r="F128" s="26">
        <v>4</v>
      </c>
      <c r="G128" s="33">
        <f t="shared" si="6"/>
        <v>5</v>
      </c>
      <c r="H128">
        <f t="shared" si="7"/>
        <v>0.2</v>
      </c>
    </row>
    <row r="129" spans="1:8" x14ac:dyDescent="0.2">
      <c r="A129" s="31">
        <v>43412</v>
      </c>
      <c r="B129" s="18" t="s">
        <v>27</v>
      </c>
      <c r="C129" s="18">
        <v>18</v>
      </c>
      <c r="D129" s="18" t="s">
        <v>147</v>
      </c>
      <c r="E129" s="18"/>
      <c r="F129" s="26">
        <v>3</v>
      </c>
      <c r="G129" s="33">
        <f t="shared" si="6"/>
        <v>3</v>
      </c>
      <c r="H129">
        <f t="shared" si="7"/>
        <v>0</v>
      </c>
    </row>
    <row r="130" spans="1:8" x14ac:dyDescent="0.2">
      <c r="A130" s="31">
        <v>43412</v>
      </c>
      <c r="B130" s="18" t="s">
        <v>27</v>
      </c>
      <c r="C130" s="18">
        <v>18</v>
      </c>
      <c r="D130" s="18" t="s">
        <v>159</v>
      </c>
      <c r="E130" s="18"/>
      <c r="F130" s="26">
        <v>3</v>
      </c>
      <c r="G130" s="33">
        <f t="shared" si="6"/>
        <v>3</v>
      </c>
      <c r="H130">
        <f t="shared" si="7"/>
        <v>0</v>
      </c>
    </row>
    <row r="131" spans="1:8" x14ac:dyDescent="0.2">
      <c r="A131" s="31">
        <v>43412</v>
      </c>
      <c r="B131" s="18" t="s">
        <v>27</v>
      </c>
      <c r="C131" s="18">
        <v>18</v>
      </c>
      <c r="D131" s="18" t="s">
        <v>218</v>
      </c>
      <c r="E131" s="18">
        <v>1</v>
      </c>
      <c r="F131" s="26">
        <v>0</v>
      </c>
      <c r="G131" s="33">
        <f t="shared" si="6"/>
        <v>1</v>
      </c>
      <c r="H131">
        <f t="shared" si="7"/>
        <v>1</v>
      </c>
    </row>
    <row r="132" spans="1:8" x14ac:dyDescent="0.2">
      <c r="A132" s="31">
        <v>43412</v>
      </c>
      <c r="B132" s="18" t="s">
        <v>27</v>
      </c>
      <c r="C132" s="18">
        <v>18</v>
      </c>
      <c r="D132" s="18" t="s">
        <v>239</v>
      </c>
      <c r="E132" s="18"/>
      <c r="F132" s="26">
        <v>1</v>
      </c>
      <c r="G132" s="33">
        <f t="shared" si="6"/>
        <v>1</v>
      </c>
      <c r="H132">
        <f t="shared" si="7"/>
        <v>0</v>
      </c>
    </row>
    <row r="133" spans="1:8" x14ac:dyDescent="0.2">
      <c r="A133" s="31">
        <v>43451</v>
      </c>
      <c r="B133" s="18" t="s">
        <v>27</v>
      </c>
      <c r="C133" s="18">
        <v>22</v>
      </c>
      <c r="D133" s="18" t="s">
        <v>126</v>
      </c>
      <c r="E133" s="18">
        <v>10</v>
      </c>
      <c r="F133" s="26">
        <v>70</v>
      </c>
      <c r="G133" s="33">
        <f t="shared" si="6"/>
        <v>80</v>
      </c>
      <c r="H133">
        <f t="shared" si="7"/>
        <v>0.125</v>
      </c>
    </row>
    <row r="134" spans="1:8" x14ac:dyDescent="0.2">
      <c r="A134" s="31">
        <v>43451</v>
      </c>
      <c r="B134" s="18" t="s">
        <v>27</v>
      </c>
      <c r="C134" s="18">
        <v>22</v>
      </c>
      <c r="D134" s="18" t="s">
        <v>151</v>
      </c>
      <c r="E134" s="18">
        <v>1</v>
      </c>
      <c r="F134" s="26">
        <v>0</v>
      </c>
      <c r="G134" s="33">
        <f t="shared" si="6"/>
        <v>1</v>
      </c>
      <c r="H134">
        <f t="shared" si="7"/>
        <v>1</v>
      </c>
    </row>
    <row r="135" spans="1:8" x14ac:dyDescent="0.2">
      <c r="A135" s="31">
        <v>43451</v>
      </c>
      <c r="B135" s="18" t="s">
        <v>27</v>
      </c>
      <c r="C135" s="18">
        <v>22</v>
      </c>
      <c r="D135" s="18" t="s">
        <v>147</v>
      </c>
      <c r="E135" s="18"/>
      <c r="F135" s="26">
        <v>10</v>
      </c>
      <c r="G135" s="33">
        <f t="shared" si="6"/>
        <v>10</v>
      </c>
      <c r="H135">
        <f t="shared" si="7"/>
        <v>0</v>
      </c>
    </row>
    <row r="136" spans="1:8" x14ac:dyDescent="0.2">
      <c r="A136" s="31">
        <v>43451</v>
      </c>
      <c r="B136" s="18" t="s">
        <v>27</v>
      </c>
      <c r="C136" s="18">
        <v>22</v>
      </c>
      <c r="D136" s="18" t="s">
        <v>131</v>
      </c>
      <c r="E136" s="18"/>
      <c r="F136" s="26">
        <v>2</v>
      </c>
      <c r="G136" s="33">
        <f t="shared" si="6"/>
        <v>2</v>
      </c>
      <c r="H136">
        <f t="shared" si="7"/>
        <v>0</v>
      </c>
    </row>
    <row r="137" spans="1:8" x14ac:dyDescent="0.2">
      <c r="A137" s="31">
        <v>43451</v>
      </c>
      <c r="B137" s="18" t="s">
        <v>27</v>
      </c>
      <c r="C137" s="18">
        <v>22</v>
      </c>
      <c r="D137" s="18" t="s">
        <v>239</v>
      </c>
      <c r="E137" s="18"/>
      <c r="F137" s="26">
        <v>20</v>
      </c>
      <c r="G137" s="33">
        <f t="shared" si="6"/>
        <v>20</v>
      </c>
      <c r="H137">
        <f t="shared" si="7"/>
        <v>0</v>
      </c>
    </row>
    <row r="138" spans="1:8" x14ac:dyDescent="0.2">
      <c r="A138" s="31">
        <v>43451</v>
      </c>
      <c r="B138" s="18" t="s">
        <v>27</v>
      </c>
      <c r="C138" s="18">
        <v>22</v>
      </c>
      <c r="D138" s="18" t="s">
        <v>140</v>
      </c>
      <c r="E138" s="18"/>
      <c r="F138" s="26">
        <v>4</v>
      </c>
      <c r="G138" s="33">
        <f t="shared" si="6"/>
        <v>4</v>
      </c>
      <c r="H138">
        <f t="shared" si="7"/>
        <v>0</v>
      </c>
    </row>
    <row r="139" spans="1:8" x14ac:dyDescent="0.2">
      <c r="A139" s="31">
        <v>43451</v>
      </c>
      <c r="B139" s="18" t="s">
        <v>27</v>
      </c>
      <c r="C139" s="18">
        <v>22</v>
      </c>
      <c r="D139" s="18" t="s">
        <v>218</v>
      </c>
      <c r="E139" s="18"/>
      <c r="F139" s="26">
        <v>2</v>
      </c>
      <c r="G139" s="33">
        <f t="shared" si="6"/>
        <v>2</v>
      </c>
      <c r="H139">
        <f t="shared" si="7"/>
        <v>0</v>
      </c>
    </row>
    <row r="140" spans="1:8" x14ac:dyDescent="0.2">
      <c r="A140" s="31">
        <v>43451</v>
      </c>
      <c r="B140" s="18" t="s">
        <v>27</v>
      </c>
      <c r="C140" s="18">
        <v>22</v>
      </c>
      <c r="D140" s="18" t="s">
        <v>135</v>
      </c>
      <c r="E140" s="18"/>
      <c r="F140" s="26">
        <v>3</v>
      </c>
      <c r="G140" s="33">
        <f t="shared" si="6"/>
        <v>3</v>
      </c>
      <c r="H140">
        <f t="shared" si="7"/>
        <v>0</v>
      </c>
    </row>
    <row r="141" spans="1:8" x14ac:dyDescent="0.2">
      <c r="A141" s="31">
        <v>43451</v>
      </c>
      <c r="B141" s="18" t="s">
        <v>27</v>
      </c>
      <c r="C141" s="18">
        <v>22</v>
      </c>
      <c r="D141" s="18" t="s">
        <v>128</v>
      </c>
      <c r="E141" s="18"/>
      <c r="F141" s="26">
        <v>1</v>
      </c>
      <c r="G141" s="33">
        <f t="shared" si="6"/>
        <v>1</v>
      </c>
      <c r="H141">
        <f t="shared" si="7"/>
        <v>0</v>
      </c>
    </row>
    <row r="142" spans="1:8" x14ac:dyDescent="0.2">
      <c r="A142" s="31">
        <v>43451</v>
      </c>
      <c r="B142" s="18" t="s">
        <v>28</v>
      </c>
      <c r="C142" s="18">
        <v>31</v>
      </c>
      <c r="D142" s="18" t="s">
        <v>126</v>
      </c>
      <c r="E142" s="18">
        <v>23</v>
      </c>
      <c r="F142" s="26">
        <v>192</v>
      </c>
      <c r="G142" s="33">
        <f t="shared" si="6"/>
        <v>215</v>
      </c>
      <c r="H142">
        <f t="shared" si="7"/>
        <v>0.10697674418604651</v>
      </c>
    </row>
    <row r="143" spans="1:8" x14ac:dyDescent="0.2">
      <c r="A143" s="31">
        <v>43451</v>
      </c>
      <c r="B143" s="18" t="s">
        <v>28</v>
      </c>
      <c r="C143" s="18">
        <v>31</v>
      </c>
      <c r="D143" s="18" t="s">
        <v>140</v>
      </c>
      <c r="E143" s="18"/>
      <c r="F143" s="26">
        <v>10</v>
      </c>
      <c r="G143" s="33">
        <f t="shared" si="6"/>
        <v>10</v>
      </c>
      <c r="H143">
        <f t="shared" si="7"/>
        <v>0</v>
      </c>
    </row>
    <row r="144" spans="1:8" x14ac:dyDescent="0.2">
      <c r="A144" s="31">
        <v>43451</v>
      </c>
      <c r="B144" s="18" t="s">
        <v>28</v>
      </c>
      <c r="C144" s="18">
        <v>31</v>
      </c>
      <c r="D144" s="18" t="s">
        <v>131</v>
      </c>
      <c r="E144" s="18"/>
      <c r="F144" s="26">
        <v>11</v>
      </c>
      <c r="G144" s="33">
        <f t="shared" si="6"/>
        <v>11</v>
      </c>
      <c r="H144">
        <f t="shared" si="7"/>
        <v>0</v>
      </c>
    </row>
    <row r="145" spans="1:8" x14ac:dyDescent="0.2">
      <c r="A145" s="31">
        <v>43451</v>
      </c>
      <c r="B145" s="18" t="s">
        <v>28</v>
      </c>
      <c r="C145" s="18">
        <v>31</v>
      </c>
      <c r="D145" s="18" t="s">
        <v>147</v>
      </c>
      <c r="E145" s="18"/>
      <c r="F145" s="26">
        <v>33</v>
      </c>
      <c r="G145" s="33">
        <f t="shared" si="6"/>
        <v>33</v>
      </c>
      <c r="H145">
        <f t="shared" si="7"/>
        <v>0</v>
      </c>
    </row>
    <row r="146" spans="1:8" x14ac:dyDescent="0.2">
      <c r="A146" s="31">
        <v>43451</v>
      </c>
      <c r="B146" s="18" t="s">
        <v>28</v>
      </c>
      <c r="C146" s="18">
        <v>31</v>
      </c>
      <c r="D146" s="18" t="s">
        <v>240</v>
      </c>
      <c r="E146" s="18"/>
      <c r="F146" s="26">
        <v>1</v>
      </c>
      <c r="G146" s="33">
        <f t="shared" si="6"/>
        <v>1</v>
      </c>
      <c r="H146">
        <f t="shared" si="7"/>
        <v>0</v>
      </c>
    </row>
    <row r="147" spans="1:8" x14ac:dyDescent="0.2">
      <c r="A147" s="31">
        <v>43451</v>
      </c>
      <c r="B147" s="18" t="s">
        <v>28</v>
      </c>
      <c r="C147" s="18">
        <v>31</v>
      </c>
      <c r="D147" s="18" t="s">
        <v>151</v>
      </c>
      <c r="E147" s="18"/>
      <c r="F147" s="26">
        <v>15</v>
      </c>
      <c r="G147" s="33">
        <f t="shared" si="6"/>
        <v>15</v>
      </c>
      <c r="H147">
        <f t="shared" si="7"/>
        <v>0</v>
      </c>
    </row>
    <row r="148" spans="1:8" x14ac:dyDescent="0.2">
      <c r="A148" s="31">
        <v>43451</v>
      </c>
      <c r="B148" s="18" t="s">
        <v>28</v>
      </c>
      <c r="C148" s="18">
        <v>31</v>
      </c>
      <c r="D148" s="18" t="s">
        <v>135</v>
      </c>
      <c r="E148" s="18"/>
      <c r="F148" s="26">
        <v>4</v>
      </c>
      <c r="G148" s="33">
        <f t="shared" si="6"/>
        <v>4</v>
      </c>
      <c r="H148">
        <f t="shared" si="7"/>
        <v>0</v>
      </c>
    </row>
    <row r="149" spans="1:8" x14ac:dyDescent="0.2">
      <c r="A149" s="31">
        <v>43451</v>
      </c>
      <c r="B149" s="18" t="s">
        <v>28</v>
      </c>
      <c r="C149" s="18">
        <v>31</v>
      </c>
      <c r="D149" s="18" t="s">
        <v>218</v>
      </c>
      <c r="E149" s="18"/>
      <c r="F149" s="26">
        <v>1</v>
      </c>
      <c r="G149" s="33">
        <f t="shared" si="6"/>
        <v>1</v>
      </c>
      <c r="H149">
        <f t="shared" si="7"/>
        <v>0</v>
      </c>
    </row>
    <row r="150" spans="1:8" x14ac:dyDescent="0.2">
      <c r="A150" s="31">
        <v>43451</v>
      </c>
      <c r="B150" s="18" t="s">
        <v>28</v>
      </c>
      <c r="C150" s="18">
        <v>31</v>
      </c>
      <c r="D150" s="18" t="s">
        <v>202</v>
      </c>
      <c r="E150" s="18"/>
      <c r="F150" s="26">
        <v>23</v>
      </c>
      <c r="G150" s="33">
        <f t="shared" si="6"/>
        <v>23</v>
      </c>
      <c r="H150">
        <f t="shared" si="7"/>
        <v>0</v>
      </c>
    </row>
    <row r="151" spans="1:8" x14ac:dyDescent="0.2">
      <c r="A151" s="31">
        <v>43451</v>
      </c>
      <c r="B151" s="18" t="s">
        <v>28</v>
      </c>
      <c r="C151" s="18">
        <v>31</v>
      </c>
      <c r="D151" s="18" t="s">
        <v>148</v>
      </c>
      <c r="E151" s="18"/>
      <c r="F151" s="26">
        <v>1</v>
      </c>
      <c r="G151" s="33">
        <f t="shared" si="6"/>
        <v>1</v>
      </c>
      <c r="H151">
        <f t="shared" si="7"/>
        <v>0</v>
      </c>
    </row>
    <row r="152" spans="1:8" x14ac:dyDescent="0.2">
      <c r="A152" s="31">
        <v>43451</v>
      </c>
      <c r="B152" s="18" t="s">
        <v>28</v>
      </c>
      <c r="C152" s="18">
        <v>31</v>
      </c>
      <c r="D152" s="18" t="s">
        <v>176</v>
      </c>
      <c r="E152" s="18"/>
      <c r="F152" s="26">
        <v>1</v>
      </c>
      <c r="G152" s="33">
        <f t="shared" si="6"/>
        <v>1</v>
      </c>
      <c r="H152">
        <f t="shared" si="7"/>
        <v>0</v>
      </c>
    </row>
    <row r="153" spans="1:8" x14ac:dyDescent="0.2">
      <c r="A153" s="31">
        <v>43451</v>
      </c>
      <c r="B153" s="18" t="s">
        <v>27</v>
      </c>
      <c r="C153" s="18">
        <v>18</v>
      </c>
      <c r="D153" s="18" t="s">
        <v>126</v>
      </c>
      <c r="E153" s="18">
        <v>9</v>
      </c>
      <c r="F153" s="26">
        <v>60</v>
      </c>
      <c r="G153" s="33">
        <f t="shared" si="6"/>
        <v>69</v>
      </c>
      <c r="H153">
        <f t="shared" si="7"/>
        <v>0.13043478260869565</v>
      </c>
    </row>
    <row r="154" spans="1:8" x14ac:dyDescent="0.2">
      <c r="A154" s="31">
        <v>43451</v>
      </c>
      <c r="B154" s="18" t="s">
        <v>27</v>
      </c>
      <c r="C154" s="18">
        <v>18</v>
      </c>
      <c r="D154" s="18" t="s">
        <v>131</v>
      </c>
      <c r="E154" s="18"/>
      <c r="F154" s="26">
        <v>5</v>
      </c>
      <c r="G154" s="33">
        <f t="shared" si="6"/>
        <v>5</v>
      </c>
      <c r="H154">
        <f t="shared" si="7"/>
        <v>0</v>
      </c>
    </row>
    <row r="155" spans="1:8" x14ac:dyDescent="0.2">
      <c r="A155" s="31">
        <v>43451</v>
      </c>
      <c r="B155" s="18" t="s">
        <v>27</v>
      </c>
      <c r="C155" s="18">
        <v>18</v>
      </c>
      <c r="D155" s="18" t="s">
        <v>140</v>
      </c>
      <c r="E155" s="18"/>
      <c r="F155" s="26">
        <v>3</v>
      </c>
      <c r="G155" s="33">
        <f t="shared" si="6"/>
        <v>3</v>
      </c>
      <c r="H155">
        <f t="shared" si="7"/>
        <v>0</v>
      </c>
    </row>
    <row r="156" spans="1:8" x14ac:dyDescent="0.2">
      <c r="A156" s="31">
        <v>43451</v>
      </c>
      <c r="B156" s="18" t="s">
        <v>27</v>
      </c>
      <c r="C156" s="18">
        <v>18</v>
      </c>
      <c r="D156" s="18" t="s">
        <v>147</v>
      </c>
      <c r="E156" s="18"/>
      <c r="F156" s="26">
        <v>5</v>
      </c>
      <c r="G156" s="33">
        <f t="shared" si="6"/>
        <v>5</v>
      </c>
      <c r="H156">
        <f t="shared" si="7"/>
        <v>0</v>
      </c>
    </row>
    <row r="157" spans="1:8" x14ac:dyDescent="0.2">
      <c r="A157" s="31">
        <v>43451</v>
      </c>
      <c r="B157" s="18" t="s">
        <v>27</v>
      </c>
      <c r="C157" s="18">
        <v>18</v>
      </c>
      <c r="D157" s="18" t="s">
        <v>159</v>
      </c>
      <c r="E157" s="18"/>
      <c r="F157" s="26">
        <v>3</v>
      </c>
      <c r="G157" s="33">
        <f t="shared" si="6"/>
        <v>3</v>
      </c>
      <c r="H157">
        <f t="shared" si="7"/>
        <v>0</v>
      </c>
    </row>
    <row r="158" spans="1:8" x14ac:dyDescent="0.2">
      <c r="A158" s="31">
        <v>43451</v>
      </c>
      <c r="B158" s="18" t="s">
        <v>27</v>
      </c>
      <c r="C158" s="18">
        <v>18</v>
      </c>
      <c r="D158" s="18" t="s">
        <v>218</v>
      </c>
      <c r="E158" s="18"/>
      <c r="F158" s="26">
        <v>2</v>
      </c>
      <c r="G158" s="33">
        <f t="shared" si="6"/>
        <v>2</v>
      </c>
      <c r="H158">
        <f t="shared" si="7"/>
        <v>0</v>
      </c>
    </row>
    <row r="159" spans="1:8" x14ac:dyDescent="0.2">
      <c r="A159" s="31">
        <v>43451</v>
      </c>
      <c r="B159" s="18" t="s">
        <v>27</v>
      </c>
      <c r="C159" s="18">
        <v>18</v>
      </c>
      <c r="D159" s="18" t="s">
        <v>151</v>
      </c>
      <c r="E159" s="18"/>
      <c r="F159" s="26">
        <v>2</v>
      </c>
      <c r="G159" s="33">
        <f t="shared" si="6"/>
        <v>2</v>
      </c>
      <c r="H159">
        <f t="shared" si="7"/>
        <v>0</v>
      </c>
    </row>
    <row r="160" spans="1:8" x14ac:dyDescent="0.2">
      <c r="A160" s="31">
        <v>43452</v>
      </c>
      <c r="B160" s="18" t="s">
        <v>12</v>
      </c>
      <c r="C160" s="18">
        <v>67</v>
      </c>
      <c r="D160" s="18" t="s">
        <v>126</v>
      </c>
      <c r="E160" s="18"/>
      <c r="F160" s="26">
        <v>109</v>
      </c>
      <c r="G160" s="33">
        <f t="shared" si="6"/>
        <v>109</v>
      </c>
      <c r="H160">
        <f t="shared" si="7"/>
        <v>0</v>
      </c>
    </row>
    <row r="161" spans="1:8" x14ac:dyDescent="0.2">
      <c r="A161" s="31">
        <v>43452</v>
      </c>
      <c r="B161" s="18" t="s">
        <v>12</v>
      </c>
      <c r="C161" s="18">
        <v>67</v>
      </c>
      <c r="D161" s="18" t="s">
        <v>131</v>
      </c>
      <c r="E161" s="18"/>
      <c r="F161" s="26">
        <v>6</v>
      </c>
      <c r="G161" s="33">
        <f t="shared" si="6"/>
        <v>6</v>
      </c>
      <c r="H161">
        <f t="shared" si="7"/>
        <v>0</v>
      </c>
    </row>
    <row r="162" spans="1:8" x14ac:dyDescent="0.2">
      <c r="A162" s="31">
        <v>43452</v>
      </c>
      <c r="B162" s="18" t="s">
        <v>12</v>
      </c>
      <c r="C162" s="18">
        <v>67</v>
      </c>
      <c r="D162" s="18" t="s">
        <v>218</v>
      </c>
      <c r="E162" s="18"/>
      <c r="F162" s="26">
        <v>7</v>
      </c>
      <c r="G162" s="33">
        <f t="shared" si="6"/>
        <v>7</v>
      </c>
      <c r="H162">
        <f t="shared" si="7"/>
        <v>0</v>
      </c>
    </row>
    <row r="163" spans="1:8" x14ac:dyDescent="0.2">
      <c r="A163" s="31">
        <v>43452</v>
      </c>
      <c r="B163" s="18" t="s">
        <v>12</v>
      </c>
      <c r="C163" s="18">
        <v>67</v>
      </c>
      <c r="D163" s="18" t="s">
        <v>140</v>
      </c>
      <c r="E163" s="18"/>
      <c r="F163" s="26">
        <v>2</v>
      </c>
      <c r="G163" s="33">
        <f t="shared" si="6"/>
        <v>2</v>
      </c>
      <c r="H163">
        <f t="shared" si="7"/>
        <v>0</v>
      </c>
    </row>
    <row r="164" spans="1:8" x14ac:dyDescent="0.2">
      <c r="A164" s="31">
        <v>43452</v>
      </c>
      <c r="B164" s="18" t="s">
        <v>12</v>
      </c>
      <c r="C164" s="18">
        <v>67</v>
      </c>
      <c r="D164" s="18" t="s">
        <v>147</v>
      </c>
      <c r="E164" s="18"/>
      <c r="F164" s="26">
        <v>1</v>
      </c>
      <c r="G164" s="33">
        <f t="shared" si="6"/>
        <v>1</v>
      </c>
      <c r="H164">
        <f t="shared" si="7"/>
        <v>0</v>
      </c>
    </row>
    <row r="165" spans="1:8" x14ac:dyDescent="0.2">
      <c r="A165" s="31">
        <v>43452</v>
      </c>
      <c r="B165" s="18" t="s">
        <v>12</v>
      </c>
      <c r="C165" s="18">
        <v>67</v>
      </c>
      <c r="D165" s="18" t="s">
        <v>165</v>
      </c>
      <c r="E165" s="18"/>
      <c r="F165" s="26">
        <v>1</v>
      </c>
      <c r="G165" s="33">
        <f t="shared" si="6"/>
        <v>1</v>
      </c>
      <c r="H165">
        <f t="shared" si="7"/>
        <v>0</v>
      </c>
    </row>
    <row r="166" spans="1:8" x14ac:dyDescent="0.2">
      <c r="A166" s="31">
        <v>43452</v>
      </c>
      <c r="B166" s="18" t="s">
        <v>12</v>
      </c>
      <c r="C166" s="18">
        <v>67</v>
      </c>
      <c r="D166" s="18" t="s">
        <v>148</v>
      </c>
      <c r="E166" s="18"/>
      <c r="F166" s="26">
        <v>1</v>
      </c>
      <c r="G166" s="33">
        <f t="shared" si="6"/>
        <v>1</v>
      </c>
      <c r="H166">
        <f t="shared" si="7"/>
        <v>0</v>
      </c>
    </row>
    <row r="167" spans="1:8" x14ac:dyDescent="0.2">
      <c r="A167" s="31">
        <v>43452</v>
      </c>
      <c r="B167" s="18" t="s">
        <v>12</v>
      </c>
      <c r="C167" s="18">
        <v>67</v>
      </c>
      <c r="D167" s="18" t="s">
        <v>147</v>
      </c>
      <c r="E167" s="18"/>
      <c r="F167" s="26">
        <v>3</v>
      </c>
      <c r="G167" s="33">
        <f t="shared" si="6"/>
        <v>3</v>
      </c>
      <c r="H167">
        <f t="shared" si="7"/>
        <v>0</v>
      </c>
    </row>
    <row r="168" spans="1:8" x14ac:dyDescent="0.2">
      <c r="A168" s="31">
        <v>43452</v>
      </c>
      <c r="B168" s="18" t="s">
        <v>12</v>
      </c>
      <c r="C168" s="18">
        <v>67</v>
      </c>
      <c r="D168" s="18" t="s">
        <v>126</v>
      </c>
      <c r="E168" s="18"/>
      <c r="F168" s="26">
        <v>44</v>
      </c>
      <c r="G168" s="33">
        <f t="shared" si="6"/>
        <v>44</v>
      </c>
      <c r="H168">
        <f t="shared" si="7"/>
        <v>0</v>
      </c>
    </row>
    <row r="169" spans="1:8" x14ac:dyDescent="0.2">
      <c r="A169" s="31">
        <v>43452</v>
      </c>
      <c r="B169" s="18" t="s">
        <v>12</v>
      </c>
      <c r="C169" s="18">
        <v>67</v>
      </c>
      <c r="D169" s="18" t="s">
        <v>131</v>
      </c>
      <c r="E169" s="18"/>
      <c r="F169" s="26">
        <v>10</v>
      </c>
      <c r="G169" s="33">
        <f t="shared" si="6"/>
        <v>10</v>
      </c>
      <c r="H169">
        <f t="shared" si="7"/>
        <v>0</v>
      </c>
    </row>
    <row r="170" spans="1:8" x14ac:dyDescent="0.2">
      <c r="A170" s="31">
        <v>43452</v>
      </c>
      <c r="B170" s="18" t="s">
        <v>12</v>
      </c>
      <c r="C170" s="18">
        <v>67</v>
      </c>
      <c r="D170" s="18" t="s">
        <v>218</v>
      </c>
      <c r="E170" s="18"/>
      <c r="F170" s="26">
        <v>5</v>
      </c>
      <c r="G170" s="33">
        <f t="shared" si="6"/>
        <v>5</v>
      </c>
      <c r="H170">
        <f t="shared" si="7"/>
        <v>0</v>
      </c>
    </row>
    <row r="171" spans="1:8" x14ac:dyDescent="0.2">
      <c r="A171" s="31">
        <v>43452</v>
      </c>
      <c r="B171" s="18" t="s">
        <v>12</v>
      </c>
      <c r="C171" s="18">
        <v>67</v>
      </c>
      <c r="D171" s="18" t="s">
        <v>169</v>
      </c>
      <c r="E171" s="18"/>
      <c r="F171" s="26">
        <v>1</v>
      </c>
      <c r="G171" s="33">
        <f t="shared" si="6"/>
        <v>1</v>
      </c>
      <c r="H171">
        <f t="shared" si="7"/>
        <v>0</v>
      </c>
    </row>
    <row r="172" spans="1:8" x14ac:dyDescent="0.2">
      <c r="A172" s="31">
        <v>43452</v>
      </c>
      <c r="B172" s="18" t="s">
        <v>13</v>
      </c>
      <c r="C172" s="18">
        <v>74</v>
      </c>
      <c r="D172" s="18" t="s">
        <v>126</v>
      </c>
      <c r="E172" s="18"/>
      <c r="F172" s="26">
        <v>16</v>
      </c>
      <c r="G172" s="33">
        <f t="shared" si="6"/>
        <v>16</v>
      </c>
      <c r="H172">
        <f t="shared" si="7"/>
        <v>0</v>
      </c>
    </row>
    <row r="173" spans="1:8" x14ac:dyDescent="0.2">
      <c r="A173" s="31">
        <v>43452</v>
      </c>
      <c r="B173" s="18" t="s">
        <v>13</v>
      </c>
      <c r="C173" s="18">
        <v>74</v>
      </c>
      <c r="D173" s="18" t="s">
        <v>165</v>
      </c>
      <c r="E173" s="18"/>
      <c r="F173" s="26">
        <v>2</v>
      </c>
      <c r="G173" s="33">
        <f t="shared" si="6"/>
        <v>2</v>
      </c>
      <c r="H173">
        <f t="shared" si="7"/>
        <v>0</v>
      </c>
    </row>
    <row r="174" spans="1:8" x14ac:dyDescent="0.2">
      <c r="A174" s="31">
        <v>43452</v>
      </c>
      <c r="B174" s="18" t="s">
        <v>13</v>
      </c>
      <c r="C174" s="18">
        <v>74</v>
      </c>
      <c r="D174" s="18" t="s">
        <v>218</v>
      </c>
      <c r="E174" s="18"/>
      <c r="F174" s="26">
        <v>3</v>
      </c>
      <c r="G174" s="33">
        <f t="shared" si="6"/>
        <v>3</v>
      </c>
      <c r="H174">
        <f t="shared" si="7"/>
        <v>0</v>
      </c>
    </row>
    <row r="175" spans="1:8" x14ac:dyDescent="0.2">
      <c r="A175" s="31">
        <v>43452</v>
      </c>
      <c r="B175" s="18" t="s">
        <v>13</v>
      </c>
      <c r="C175" s="18">
        <v>74</v>
      </c>
      <c r="D175" s="18" t="s">
        <v>169</v>
      </c>
      <c r="E175" s="18"/>
      <c r="F175" s="26">
        <v>1</v>
      </c>
      <c r="G175" s="33">
        <f t="shared" si="6"/>
        <v>1</v>
      </c>
      <c r="H175">
        <f t="shared" si="7"/>
        <v>0</v>
      </c>
    </row>
    <row r="176" spans="1:8" x14ac:dyDescent="0.2">
      <c r="A176" s="31">
        <v>43452</v>
      </c>
      <c r="B176" s="18" t="s">
        <v>13</v>
      </c>
      <c r="C176" s="18">
        <v>74</v>
      </c>
      <c r="D176" s="18" t="s">
        <v>126</v>
      </c>
      <c r="E176" s="18"/>
      <c r="F176" s="26">
        <v>6</v>
      </c>
      <c r="G176" s="33">
        <f t="shared" si="6"/>
        <v>6</v>
      </c>
      <c r="H176">
        <f t="shared" si="7"/>
        <v>0</v>
      </c>
    </row>
    <row r="177" spans="1:8" x14ac:dyDescent="0.2">
      <c r="A177" s="31">
        <v>43452</v>
      </c>
      <c r="B177" s="18" t="s">
        <v>13</v>
      </c>
      <c r="C177" s="18">
        <v>74</v>
      </c>
      <c r="D177" s="18" t="s">
        <v>169</v>
      </c>
      <c r="E177" s="18"/>
      <c r="F177" s="26">
        <v>1</v>
      </c>
      <c r="G177" s="33">
        <f t="shared" si="6"/>
        <v>1</v>
      </c>
      <c r="H177">
        <f t="shared" si="7"/>
        <v>0</v>
      </c>
    </row>
    <row r="178" spans="1:8" x14ac:dyDescent="0.2">
      <c r="A178" s="31">
        <v>43452</v>
      </c>
      <c r="B178" s="18" t="s">
        <v>13</v>
      </c>
      <c r="C178" s="18">
        <v>74</v>
      </c>
      <c r="D178" s="18" t="s">
        <v>140</v>
      </c>
      <c r="E178" s="18"/>
      <c r="F178" s="26">
        <v>2</v>
      </c>
      <c r="G178" s="33">
        <f t="shared" si="6"/>
        <v>2</v>
      </c>
      <c r="H178">
        <f t="shared" si="7"/>
        <v>0</v>
      </c>
    </row>
    <row r="179" spans="1:8" x14ac:dyDescent="0.2">
      <c r="A179" s="31">
        <v>43452</v>
      </c>
      <c r="B179" s="18" t="s">
        <v>13</v>
      </c>
      <c r="C179" s="18">
        <v>74</v>
      </c>
      <c r="D179" s="18" t="s">
        <v>218</v>
      </c>
      <c r="E179" s="18"/>
      <c r="F179" s="26">
        <v>2</v>
      </c>
      <c r="G179" s="33">
        <f t="shared" si="6"/>
        <v>2</v>
      </c>
      <c r="H179">
        <f t="shared" si="7"/>
        <v>0</v>
      </c>
    </row>
    <row r="180" spans="1:8" x14ac:dyDescent="0.2">
      <c r="A180" s="31">
        <v>43452</v>
      </c>
      <c r="B180" s="18" t="s">
        <v>14</v>
      </c>
      <c r="C180" s="18">
        <v>78</v>
      </c>
      <c r="D180" s="18" t="s">
        <v>126</v>
      </c>
      <c r="E180" s="18">
        <v>3</v>
      </c>
      <c r="F180" s="26">
        <v>123</v>
      </c>
      <c r="G180" s="33">
        <f t="shared" si="6"/>
        <v>126</v>
      </c>
      <c r="H180">
        <f t="shared" si="7"/>
        <v>2.3809523809523808E-2</v>
      </c>
    </row>
    <row r="181" spans="1:8" x14ac:dyDescent="0.2">
      <c r="A181" s="31">
        <v>43452</v>
      </c>
      <c r="B181" s="18" t="s">
        <v>14</v>
      </c>
      <c r="C181" s="18">
        <v>78</v>
      </c>
      <c r="D181" s="18" t="s">
        <v>131</v>
      </c>
      <c r="E181" s="18"/>
      <c r="F181" s="26">
        <v>29</v>
      </c>
      <c r="G181" s="33">
        <f t="shared" si="6"/>
        <v>29</v>
      </c>
      <c r="H181">
        <f t="shared" si="7"/>
        <v>0</v>
      </c>
    </row>
    <row r="182" spans="1:8" x14ac:dyDescent="0.2">
      <c r="A182" s="31">
        <v>43452</v>
      </c>
      <c r="B182" s="18" t="s">
        <v>14</v>
      </c>
      <c r="C182" s="18">
        <v>78</v>
      </c>
      <c r="D182" s="18" t="s">
        <v>140</v>
      </c>
      <c r="E182" s="18"/>
      <c r="F182" s="26">
        <v>5</v>
      </c>
      <c r="G182" s="33">
        <f t="shared" si="6"/>
        <v>5</v>
      </c>
      <c r="H182">
        <f t="shared" si="7"/>
        <v>0</v>
      </c>
    </row>
    <row r="183" spans="1:8" x14ac:dyDescent="0.2">
      <c r="A183" s="31">
        <v>43452</v>
      </c>
      <c r="B183" s="18" t="s">
        <v>14</v>
      </c>
      <c r="C183" s="18">
        <v>78</v>
      </c>
      <c r="D183" s="18" t="s">
        <v>218</v>
      </c>
      <c r="E183" s="18"/>
      <c r="F183" s="26">
        <v>4</v>
      </c>
      <c r="G183" s="33">
        <f t="shared" si="6"/>
        <v>4</v>
      </c>
      <c r="H183">
        <f t="shared" si="7"/>
        <v>0</v>
      </c>
    </row>
    <row r="184" spans="1:8" x14ac:dyDescent="0.2">
      <c r="A184" s="31">
        <v>43452</v>
      </c>
      <c r="B184" s="18" t="s">
        <v>14</v>
      </c>
      <c r="C184" s="18">
        <v>78</v>
      </c>
      <c r="D184" s="18" t="s">
        <v>135</v>
      </c>
      <c r="E184" s="18"/>
      <c r="F184" s="26">
        <v>2</v>
      </c>
      <c r="G184" s="33">
        <f t="shared" si="6"/>
        <v>2</v>
      </c>
      <c r="H184">
        <f t="shared" si="7"/>
        <v>0</v>
      </c>
    </row>
    <row r="185" spans="1:8" x14ac:dyDescent="0.2">
      <c r="A185" s="31">
        <v>43452</v>
      </c>
      <c r="B185" s="18" t="s">
        <v>14</v>
      </c>
      <c r="C185" s="18">
        <v>78</v>
      </c>
      <c r="D185" s="18" t="s">
        <v>147</v>
      </c>
      <c r="E185" s="18"/>
      <c r="F185" s="26">
        <v>1</v>
      </c>
      <c r="G185" s="33">
        <f t="shared" si="6"/>
        <v>1</v>
      </c>
      <c r="H185">
        <f t="shared" si="7"/>
        <v>0</v>
      </c>
    </row>
    <row r="186" spans="1:8" x14ac:dyDescent="0.2">
      <c r="A186" s="31">
        <v>43452</v>
      </c>
      <c r="B186" s="18" t="s">
        <v>14</v>
      </c>
      <c r="C186" s="18">
        <v>78</v>
      </c>
      <c r="D186" s="18" t="s">
        <v>126</v>
      </c>
      <c r="E186" s="18">
        <v>4</v>
      </c>
      <c r="F186" s="26">
        <v>47</v>
      </c>
      <c r="G186" s="33">
        <f t="shared" ref="G186:G239" si="8">E186+F186</f>
        <v>51</v>
      </c>
      <c r="H186">
        <f t="shared" ref="H186:H239" si="9">E186/G186</f>
        <v>7.8431372549019607E-2</v>
      </c>
    </row>
    <row r="187" spans="1:8" x14ac:dyDescent="0.2">
      <c r="A187" s="31">
        <v>43452</v>
      </c>
      <c r="B187" s="18" t="s">
        <v>14</v>
      </c>
      <c r="C187" s="18">
        <v>78</v>
      </c>
      <c r="D187" s="18" t="s">
        <v>131</v>
      </c>
      <c r="E187" s="18"/>
      <c r="F187" s="26">
        <v>13</v>
      </c>
      <c r="G187" s="33">
        <f t="shared" si="8"/>
        <v>13</v>
      </c>
      <c r="H187">
        <f t="shared" si="9"/>
        <v>0</v>
      </c>
    </row>
    <row r="188" spans="1:8" x14ac:dyDescent="0.2">
      <c r="A188" s="31">
        <v>43452</v>
      </c>
      <c r="B188" s="18" t="s">
        <v>14</v>
      </c>
      <c r="C188" s="18">
        <v>78</v>
      </c>
      <c r="D188" s="18" t="s">
        <v>146</v>
      </c>
      <c r="E188" s="18"/>
      <c r="F188" s="26">
        <v>1</v>
      </c>
      <c r="G188" s="33">
        <f t="shared" si="8"/>
        <v>1</v>
      </c>
      <c r="H188">
        <f t="shared" si="9"/>
        <v>0</v>
      </c>
    </row>
    <row r="189" spans="1:8" x14ac:dyDescent="0.2">
      <c r="A189" s="31">
        <v>43452</v>
      </c>
      <c r="B189" s="18" t="s">
        <v>14</v>
      </c>
      <c r="C189" s="18">
        <v>78</v>
      </c>
      <c r="D189" s="18" t="s">
        <v>218</v>
      </c>
      <c r="E189" s="18"/>
      <c r="F189" s="26">
        <v>6</v>
      </c>
      <c r="G189" s="33">
        <f t="shared" si="8"/>
        <v>6</v>
      </c>
      <c r="H189">
        <f t="shared" si="9"/>
        <v>0</v>
      </c>
    </row>
    <row r="190" spans="1:8" x14ac:dyDescent="0.2">
      <c r="A190" s="31">
        <v>43452</v>
      </c>
      <c r="B190" s="18" t="s">
        <v>14</v>
      </c>
      <c r="C190" s="18">
        <v>78</v>
      </c>
      <c r="D190" s="18" t="s">
        <v>140</v>
      </c>
      <c r="E190" s="18"/>
      <c r="F190" s="26">
        <v>1</v>
      </c>
      <c r="G190" s="33">
        <f t="shared" si="8"/>
        <v>1</v>
      </c>
      <c r="H190">
        <f t="shared" si="9"/>
        <v>0</v>
      </c>
    </row>
    <row r="191" spans="1:8" x14ac:dyDescent="0.2">
      <c r="A191" s="31">
        <v>43452</v>
      </c>
      <c r="B191" s="18" t="s">
        <v>14</v>
      </c>
      <c r="C191" s="18">
        <v>78</v>
      </c>
      <c r="D191" s="18" t="s">
        <v>169</v>
      </c>
      <c r="E191" s="18"/>
      <c r="F191" s="26">
        <v>1</v>
      </c>
      <c r="G191" s="33">
        <f t="shared" si="8"/>
        <v>1</v>
      </c>
      <c r="H191">
        <f t="shared" si="9"/>
        <v>0</v>
      </c>
    </row>
    <row r="192" spans="1:8" x14ac:dyDescent="0.2">
      <c r="A192" s="31">
        <v>43501</v>
      </c>
      <c r="B192" s="18" t="s">
        <v>7</v>
      </c>
      <c r="C192" s="18"/>
      <c r="D192" s="18" t="s">
        <v>126</v>
      </c>
      <c r="E192" s="18"/>
      <c r="F192" s="26">
        <v>58</v>
      </c>
      <c r="G192" s="33">
        <f t="shared" si="8"/>
        <v>58</v>
      </c>
      <c r="H192">
        <f t="shared" si="9"/>
        <v>0</v>
      </c>
    </row>
    <row r="193" spans="1:8" x14ac:dyDescent="0.2">
      <c r="A193" s="31">
        <v>43501</v>
      </c>
      <c r="B193" s="18" t="s">
        <v>7</v>
      </c>
      <c r="C193" s="18"/>
      <c r="D193" s="18" t="s">
        <v>131</v>
      </c>
      <c r="E193" s="18"/>
      <c r="F193" s="26">
        <v>8</v>
      </c>
      <c r="G193" s="33">
        <f t="shared" si="8"/>
        <v>8</v>
      </c>
      <c r="H193">
        <f t="shared" si="9"/>
        <v>0</v>
      </c>
    </row>
    <row r="194" spans="1:8" x14ac:dyDescent="0.2">
      <c r="A194" s="31">
        <v>43501</v>
      </c>
      <c r="B194" s="18" t="s">
        <v>7</v>
      </c>
      <c r="C194" s="18"/>
      <c r="D194" s="18" t="s">
        <v>205</v>
      </c>
      <c r="E194" s="18"/>
      <c r="F194" s="26">
        <v>2</v>
      </c>
      <c r="G194" s="33">
        <f t="shared" si="8"/>
        <v>2</v>
      </c>
      <c r="H194">
        <f t="shared" si="9"/>
        <v>0</v>
      </c>
    </row>
    <row r="195" spans="1:8" x14ac:dyDescent="0.2">
      <c r="A195" s="31">
        <v>43501</v>
      </c>
      <c r="B195" s="18" t="s">
        <v>7</v>
      </c>
      <c r="C195" s="18"/>
      <c r="D195" s="18" t="s">
        <v>146</v>
      </c>
      <c r="E195" s="18"/>
      <c r="F195" s="26">
        <v>7</v>
      </c>
      <c r="G195" s="33">
        <f t="shared" si="8"/>
        <v>7</v>
      </c>
      <c r="H195">
        <f t="shared" si="9"/>
        <v>0</v>
      </c>
    </row>
    <row r="196" spans="1:8" x14ac:dyDescent="0.2">
      <c r="A196" s="31">
        <v>43501</v>
      </c>
      <c r="B196" s="18" t="s">
        <v>7</v>
      </c>
      <c r="C196" s="18"/>
      <c r="D196" s="18" t="s">
        <v>147</v>
      </c>
      <c r="E196" s="18"/>
      <c r="F196" s="26">
        <v>6</v>
      </c>
      <c r="G196" s="33">
        <f t="shared" si="8"/>
        <v>6</v>
      </c>
      <c r="H196">
        <f t="shared" si="9"/>
        <v>0</v>
      </c>
    </row>
    <row r="197" spans="1:8" x14ac:dyDescent="0.2">
      <c r="A197" s="31">
        <v>43501</v>
      </c>
      <c r="B197" s="18" t="s">
        <v>7</v>
      </c>
      <c r="C197" s="18"/>
      <c r="D197" s="18" t="s">
        <v>165</v>
      </c>
      <c r="E197" s="18"/>
      <c r="F197" s="26">
        <v>2</v>
      </c>
      <c r="G197" s="33">
        <f t="shared" si="8"/>
        <v>2</v>
      </c>
      <c r="H197">
        <f t="shared" si="9"/>
        <v>0</v>
      </c>
    </row>
    <row r="198" spans="1:8" x14ac:dyDescent="0.2">
      <c r="A198" s="31">
        <v>43501</v>
      </c>
      <c r="B198" s="18" t="s">
        <v>7</v>
      </c>
      <c r="C198" s="18"/>
      <c r="D198" s="18" t="s">
        <v>140</v>
      </c>
      <c r="E198" s="18"/>
      <c r="F198" s="26">
        <v>2</v>
      </c>
      <c r="G198" s="33">
        <f t="shared" si="8"/>
        <v>2</v>
      </c>
      <c r="H198">
        <f t="shared" si="9"/>
        <v>0</v>
      </c>
    </row>
    <row r="199" spans="1:8" x14ac:dyDescent="0.2">
      <c r="A199" s="31">
        <v>43501</v>
      </c>
      <c r="B199" s="18" t="s">
        <v>7</v>
      </c>
      <c r="C199" s="18"/>
      <c r="D199" s="18" t="s">
        <v>169</v>
      </c>
      <c r="E199" s="18"/>
      <c r="F199" s="26">
        <v>1</v>
      </c>
      <c r="G199" s="33">
        <f t="shared" si="8"/>
        <v>1</v>
      </c>
      <c r="H199">
        <f t="shared" si="9"/>
        <v>0</v>
      </c>
    </row>
    <row r="200" spans="1:8" x14ac:dyDescent="0.2">
      <c r="A200" s="31">
        <v>43501</v>
      </c>
      <c r="B200" s="18" t="s">
        <v>7</v>
      </c>
      <c r="C200" s="18"/>
      <c r="D200" s="18" t="s">
        <v>131</v>
      </c>
      <c r="E200" s="18"/>
      <c r="F200" s="26">
        <v>13</v>
      </c>
      <c r="G200" s="33">
        <f t="shared" si="8"/>
        <v>13</v>
      </c>
      <c r="H200">
        <f t="shared" si="9"/>
        <v>0</v>
      </c>
    </row>
    <row r="201" spans="1:8" x14ac:dyDescent="0.2">
      <c r="A201" s="31">
        <v>43501</v>
      </c>
      <c r="B201" s="18" t="s">
        <v>7</v>
      </c>
      <c r="C201" s="18"/>
      <c r="D201" s="18" t="s">
        <v>126</v>
      </c>
      <c r="E201" s="18"/>
      <c r="F201" s="26">
        <v>48</v>
      </c>
      <c r="G201" s="33">
        <f t="shared" si="8"/>
        <v>48</v>
      </c>
      <c r="H201">
        <f t="shared" si="9"/>
        <v>0</v>
      </c>
    </row>
    <row r="202" spans="1:8" x14ac:dyDescent="0.2">
      <c r="A202" s="31">
        <v>43501</v>
      </c>
      <c r="B202" s="18" t="s">
        <v>7</v>
      </c>
      <c r="C202" s="18"/>
      <c r="D202" s="18" t="s">
        <v>146</v>
      </c>
      <c r="E202" s="18"/>
      <c r="F202" s="26">
        <v>7</v>
      </c>
      <c r="G202" s="33">
        <f t="shared" si="8"/>
        <v>7</v>
      </c>
      <c r="H202">
        <f t="shared" si="9"/>
        <v>0</v>
      </c>
    </row>
    <row r="203" spans="1:8" x14ac:dyDescent="0.2">
      <c r="A203" s="31">
        <v>43501</v>
      </c>
      <c r="B203" s="18" t="s">
        <v>7</v>
      </c>
      <c r="C203" s="18"/>
      <c r="D203" s="18" t="s">
        <v>147</v>
      </c>
      <c r="E203" s="18"/>
      <c r="F203" s="26">
        <v>1</v>
      </c>
      <c r="G203" s="33">
        <f t="shared" si="8"/>
        <v>1</v>
      </c>
      <c r="H203">
        <f t="shared" si="9"/>
        <v>0</v>
      </c>
    </row>
    <row r="204" spans="1:8" x14ac:dyDescent="0.2">
      <c r="A204" s="31">
        <v>43501</v>
      </c>
      <c r="B204" s="18" t="s">
        <v>7</v>
      </c>
      <c r="C204" s="18"/>
      <c r="D204" s="18" t="s">
        <v>184</v>
      </c>
      <c r="E204" s="18"/>
      <c r="F204" s="26">
        <v>1</v>
      </c>
      <c r="G204" s="33">
        <f t="shared" si="8"/>
        <v>1</v>
      </c>
      <c r="H204">
        <f t="shared" si="9"/>
        <v>0</v>
      </c>
    </row>
    <row r="205" spans="1:8" x14ac:dyDescent="0.2">
      <c r="A205" s="31">
        <v>43501</v>
      </c>
      <c r="B205" s="18" t="s">
        <v>7</v>
      </c>
      <c r="C205" s="18"/>
      <c r="D205" s="18" t="s">
        <v>128</v>
      </c>
      <c r="E205" s="18"/>
      <c r="F205" s="26">
        <v>2</v>
      </c>
      <c r="G205" s="33">
        <f t="shared" si="8"/>
        <v>2</v>
      </c>
      <c r="H205">
        <f t="shared" si="9"/>
        <v>0</v>
      </c>
    </row>
    <row r="206" spans="1:8" x14ac:dyDescent="0.2">
      <c r="A206" s="31">
        <v>43501</v>
      </c>
      <c r="B206" s="18" t="s">
        <v>7</v>
      </c>
      <c r="C206" s="18"/>
      <c r="D206" s="18" t="s">
        <v>183</v>
      </c>
      <c r="E206" s="18"/>
      <c r="F206" s="26">
        <v>2</v>
      </c>
      <c r="G206" s="33">
        <f t="shared" si="8"/>
        <v>2</v>
      </c>
      <c r="H206">
        <f t="shared" si="9"/>
        <v>0</v>
      </c>
    </row>
    <row r="207" spans="1:8" x14ac:dyDescent="0.2">
      <c r="A207" s="31">
        <v>43501</v>
      </c>
      <c r="B207" s="18" t="s">
        <v>7</v>
      </c>
      <c r="C207" s="18"/>
      <c r="D207" s="18" t="s">
        <v>159</v>
      </c>
      <c r="E207" s="18"/>
      <c r="F207" s="26">
        <v>2</v>
      </c>
      <c r="G207" s="33">
        <f t="shared" si="8"/>
        <v>2</v>
      </c>
      <c r="H207">
        <f t="shared" si="9"/>
        <v>0</v>
      </c>
    </row>
    <row r="208" spans="1:8" x14ac:dyDescent="0.2">
      <c r="A208" s="31">
        <v>43501</v>
      </c>
      <c r="B208" s="18" t="s">
        <v>10</v>
      </c>
      <c r="C208" s="18"/>
      <c r="D208" s="18" t="s">
        <v>126</v>
      </c>
      <c r="E208" s="18"/>
      <c r="F208" s="26">
        <v>32</v>
      </c>
      <c r="G208" s="33">
        <f t="shared" si="8"/>
        <v>32</v>
      </c>
      <c r="H208">
        <f t="shared" si="9"/>
        <v>0</v>
      </c>
    </row>
    <row r="209" spans="1:8" x14ac:dyDescent="0.2">
      <c r="A209" s="31">
        <v>43501</v>
      </c>
      <c r="B209" s="18" t="s">
        <v>10</v>
      </c>
      <c r="C209" s="18"/>
      <c r="D209" s="18" t="s">
        <v>202</v>
      </c>
      <c r="E209" s="18"/>
      <c r="F209" s="26">
        <v>3</v>
      </c>
      <c r="G209" s="33">
        <f t="shared" si="8"/>
        <v>3</v>
      </c>
      <c r="H209">
        <f t="shared" si="9"/>
        <v>0</v>
      </c>
    </row>
    <row r="210" spans="1:8" x14ac:dyDescent="0.2">
      <c r="A210" s="31">
        <v>43501</v>
      </c>
      <c r="B210" s="18" t="s">
        <v>10</v>
      </c>
      <c r="C210" s="18"/>
      <c r="D210" s="18" t="s">
        <v>140</v>
      </c>
      <c r="E210" s="18"/>
      <c r="F210" s="26">
        <v>5</v>
      </c>
      <c r="G210" s="33">
        <f t="shared" si="8"/>
        <v>5</v>
      </c>
      <c r="H210">
        <f t="shared" si="9"/>
        <v>0</v>
      </c>
    </row>
    <row r="211" spans="1:8" x14ac:dyDescent="0.2">
      <c r="A211" s="31">
        <v>43501</v>
      </c>
      <c r="B211" s="18" t="s">
        <v>10</v>
      </c>
      <c r="C211" s="18"/>
      <c r="D211" s="18" t="s">
        <v>146</v>
      </c>
      <c r="E211" s="18"/>
      <c r="F211" s="26">
        <v>3</v>
      </c>
      <c r="G211" s="33">
        <f t="shared" si="8"/>
        <v>3</v>
      </c>
      <c r="H211">
        <f t="shared" si="9"/>
        <v>0</v>
      </c>
    </row>
    <row r="212" spans="1:8" x14ac:dyDescent="0.2">
      <c r="A212" s="31">
        <v>43501</v>
      </c>
      <c r="B212" s="18" t="s">
        <v>10</v>
      </c>
      <c r="C212" s="18"/>
      <c r="D212" s="18" t="s">
        <v>131</v>
      </c>
      <c r="E212" s="18"/>
      <c r="F212" s="26">
        <v>14</v>
      </c>
      <c r="G212" s="33">
        <f t="shared" si="8"/>
        <v>14</v>
      </c>
      <c r="H212">
        <f t="shared" si="9"/>
        <v>0</v>
      </c>
    </row>
    <row r="213" spans="1:8" x14ac:dyDescent="0.2">
      <c r="A213" s="31">
        <v>43501</v>
      </c>
      <c r="B213" s="18" t="s">
        <v>10</v>
      </c>
      <c r="C213" s="18"/>
      <c r="D213" s="18" t="s">
        <v>209</v>
      </c>
      <c r="E213" s="18"/>
      <c r="F213" s="26">
        <v>2</v>
      </c>
      <c r="G213" s="33">
        <f t="shared" si="8"/>
        <v>2</v>
      </c>
      <c r="H213">
        <f t="shared" si="9"/>
        <v>0</v>
      </c>
    </row>
    <row r="214" spans="1:8" x14ac:dyDescent="0.2">
      <c r="A214" s="31">
        <v>43501</v>
      </c>
      <c r="B214" s="18" t="s">
        <v>10</v>
      </c>
      <c r="C214" s="18"/>
      <c r="D214" s="18" t="s">
        <v>183</v>
      </c>
      <c r="E214" s="18"/>
      <c r="F214" s="26">
        <v>2</v>
      </c>
      <c r="G214" s="33">
        <f t="shared" si="8"/>
        <v>2</v>
      </c>
      <c r="H214">
        <f t="shared" si="9"/>
        <v>0</v>
      </c>
    </row>
    <row r="215" spans="1:8" x14ac:dyDescent="0.2">
      <c r="A215" s="31">
        <v>43501</v>
      </c>
      <c r="B215" s="18" t="s">
        <v>10</v>
      </c>
      <c r="C215" s="18"/>
      <c r="D215" s="18" t="s">
        <v>147</v>
      </c>
      <c r="E215" s="18"/>
      <c r="F215" s="26">
        <v>6</v>
      </c>
      <c r="G215" s="33">
        <f t="shared" si="8"/>
        <v>6</v>
      </c>
      <c r="H215">
        <f t="shared" si="9"/>
        <v>0</v>
      </c>
    </row>
    <row r="216" spans="1:8" x14ac:dyDescent="0.2">
      <c r="A216" s="31">
        <v>43501</v>
      </c>
      <c r="B216" s="18" t="s">
        <v>10</v>
      </c>
      <c r="C216" s="18"/>
      <c r="D216" s="18" t="s">
        <v>218</v>
      </c>
      <c r="E216" s="18"/>
      <c r="F216" s="26">
        <v>1</v>
      </c>
      <c r="G216" s="33">
        <f t="shared" si="8"/>
        <v>1</v>
      </c>
      <c r="H216">
        <f t="shared" si="9"/>
        <v>0</v>
      </c>
    </row>
    <row r="217" spans="1:8" x14ac:dyDescent="0.2">
      <c r="A217" s="31">
        <v>43501</v>
      </c>
      <c r="B217" s="18" t="s">
        <v>10</v>
      </c>
      <c r="C217" s="18"/>
      <c r="D217" s="18" t="s">
        <v>131</v>
      </c>
      <c r="E217" s="18"/>
      <c r="F217" s="26">
        <v>23</v>
      </c>
      <c r="G217" s="33">
        <f t="shared" si="8"/>
        <v>23</v>
      </c>
      <c r="H217">
        <f t="shared" si="9"/>
        <v>0</v>
      </c>
    </row>
    <row r="218" spans="1:8" x14ac:dyDescent="0.2">
      <c r="A218" s="31">
        <v>43501</v>
      </c>
      <c r="B218" s="18" t="s">
        <v>10</v>
      </c>
      <c r="C218" s="18"/>
      <c r="D218" s="18" t="s">
        <v>126</v>
      </c>
      <c r="E218" s="18"/>
      <c r="F218" s="26">
        <v>58</v>
      </c>
      <c r="G218" s="33">
        <f t="shared" si="8"/>
        <v>58</v>
      </c>
      <c r="H218">
        <f t="shared" si="9"/>
        <v>0</v>
      </c>
    </row>
    <row r="219" spans="1:8" x14ac:dyDescent="0.2">
      <c r="A219" s="31">
        <v>43501</v>
      </c>
      <c r="B219" s="18" t="s">
        <v>10</v>
      </c>
      <c r="C219" s="18"/>
      <c r="D219" s="18" t="s">
        <v>202</v>
      </c>
      <c r="E219" s="18"/>
      <c r="F219" s="26">
        <v>1</v>
      </c>
      <c r="G219" s="33">
        <f t="shared" si="8"/>
        <v>1</v>
      </c>
      <c r="H219">
        <f t="shared" si="9"/>
        <v>0</v>
      </c>
    </row>
    <row r="220" spans="1:8" x14ac:dyDescent="0.2">
      <c r="A220" s="31">
        <v>43501</v>
      </c>
      <c r="B220" s="18" t="s">
        <v>10</v>
      </c>
      <c r="C220" s="18"/>
      <c r="D220" s="18" t="s">
        <v>147</v>
      </c>
      <c r="E220" s="18"/>
      <c r="F220" s="26">
        <v>3</v>
      </c>
      <c r="G220" s="33">
        <f t="shared" si="8"/>
        <v>3</v>
      </c>
      <c r="H220">
        <f t="shared" si="9"/>
        <v>0</v>
      </c>
    </row>
    <row r="221" spans="1:8" x14ac:dyDescent="0.2">
      <c r="A221" s="31">
        <v>43501</v>
      </c>
      <c r="B221" s="18" t="s">
        <v>10</v>
      </c>
      <c r="C221" s="18"/>
      <c r="D221" s="18" t="s">
        <v>146</v>
      </c>
      <c r="E221" s="18"/>
      <c r="F221" s="26">
        <v>2</v>
      </c>
      <c r="G221" s="33">
        <f t="shared" si="8"/>
        <v>2</v>
      </c>
      <c r="H221">
        <f t="shared" si="9"/>
        <v>0</v>
      </c>
    </row>
    <row r="222" spans="1:8" x14ac:dyDescent="0.2">
      <c r="A222" s="31">
        <v>43501</v>
      </c>
      <c r="B222" s="18" t="s">
        <v>11</v>
      </c>
      <c r="C222" s="18"/>
      <c r="D222" s="18" t="s">
        <v>126</v>
      </c>
      <c r="E222" s="18"/>
      <c r="F222" s="26">
        <v>28</v>
      </c>
      <c r="G222" s="33">
        <f t="shared" si="8"/>
        <v>28</v>
      </c>
      <c r="H222">
        <f t="shared" si="9"/>
        <v>0</v>
      </c>
    </row>
    <row r="223" spans="1:8" x14ac:dyDescent="0.2">
      <c r="A223" s="31">
        <v>43501</v>
      </c>
      <c r="B223" s="18" t="s">
        <v>11</v>
      </c>
      <c r="C223" s="18"/>
      <c r="D223" s="18" t="s">
        <v>131</v>
      </c>
      <c r="E223" s="18"/>
      <c r="F223" s="26">
        <v>10</v>
      </c>
      <c r="G223" s="33">
        <f t="shared" si="8"/>
        <v>10</v>
      </c>
      <c r="H223">
        <f t="shared" si="9"/>
        <v>0</v>
      </c>
    </row>
    <row r="224" spans="1:8" x14ac:dyDescent="0.2">
      <c r="A224" s="31">
        <v>43501</v>
      </c>
      <c r="B224" s="18" t="s">
        <v>11</v>
      </c>
      <c r="C224" s="18"/>
      <c r="D224" s="18" t="s">
        <v>140</v>
      </c>
      <c r="E224" s="18"/>
      <c r="F224" s="26">
        <v>3</v>
      </c>
      <c r="G224" s="33">
        <f t="shared" si="8"/>
        <v>3</v>
      </c>
      <c r="H224">
        <f t="shared" si="9"/>
        <v>0</v>
      </c>
    </row>
    <row r="225" spans="1:8" x14ac:dyDescent="0.2">
      <c r="A225" s="31">
        <v>43501</v>
      </c>
      <c r="B225" s="18" t="s">
        <v>11</v>
      </c>
      <c r="C225" s="18"/>
      <c r="D225" s="18" t="s">
        <v>147</v>
      </c>
      <c r="E225" s="18"/>
      <c r="F225" s="26">
        <v>4</v>
      </c>
      <c r="G225" s="33">
        <f t="shared" si="8"/>
        <v>4</v>
      </c>
      <c r="H225">
        <f t="shared" si="9"/>
        <v>0</v>
      </c>
    </row>
    <row r="226" spans="1:8" x14ac:dyDescent="0.2">
      <c r="A226" s="31">
        <v>43501</v>
      </c>
      <c r="B226" s="18" t="s">
        <v>11</v>
      </c>
      <c r="C226" s="18"/>
      <c r="D226" s="18" t="s">
        <v>159</v>
      </c>
      <c r="E226" s="18"/>
      <c r="F226" s="26">
        <v>3</v>
      </c>
      <c r="G226" s="33">
        <f t="shared" si="8"/>
        <v>3</v>
      </c>
      <c r="H226">
        <f t="shared" si="9"/>
        <v>0</v>
      </c>
    </row>
    <row r="227" spans="1:8" x14ac:dyDescent="0.2">
      <c r="A227" s="31">
        <v>43501</v>
      </c>
      <c r="B227" s="18" t="s">
        <v>11</v>
      </c>
      <c r="C227" s="18"/>
      <c r="D227" s="18" t="s">
        <v>183</v>
      </c>
      <c r="E227" s="18"/>
      <c r="F227" s="26">
        <v>1</v>
      </c>
      <c r="G227" s="33">
        <f t="shared" si="8"/>
        <v>1</v>
      </c>
      <c r="H227">
        <f t="shared" si="9"/>
        <v>0</v>
      </c>
    </row>
    <row r="228" spans="1:8" x14ac:dyDescent="0.2">
      <c r="A228" s="31">
        <v>43501</v>
      </c>
      <c r="B228" s="18" t="s">
        <v>11</v>
      </c>
      <c r="C228" s="18"/>
      <c r="D228" s="18" t="s">
        <v>126</v>
      </c>
      <c r="E228" s="18"/>
      <c r="F228" s="26">
        <v>29</v>
      </c>
      <c r="G228" s="33">
        <f t="shared" si="8"/>
        <v>29</v>
      </c>
      <c r="H228">
        <f t="shared" si="9"/>
        <v>0</v>
      </c>
    </row>
    <row r="229" spans="1:8" x14ac:dyDescent="0.2">
      <c r="A229" s="31">
        <v>43501</v>
      </c>
      <c r="B229" s="18" t="s">
        <v>11</v>
      </c>
      <c r="C229" s="18"/>
      <c r="D229" s="18" t="s">
        <v>183</v>
      </c>
      <c r="E229" s="18"/>
      <c r="F229" s="26">
        <v>3</v>
      </c>
      <c r="G229" s="33">
        <f t="shared" si="8"/>
        <v>3</v>
      </c>
      <c r="H229">
        <f t="shared" si="9"/>
        <v>0</v>
      </c>
    </row>
    <row r="230" spans="1:8" x14ac:dyDescent="0.2">
      <c r="A230" s="31">
        <v>43501</v>
      </c>
      <c r="B230" s="18" t="s">
        <v>11</v>
      </c>
      <c r="C230" s="18"/>
      <c r="D230" s="18" t="s">
        <v>185</v>
      </c>
      <c r="E230" s="18"/>
      <c r="F230" s="26">
        <v>1</v>
      </c>
      <c r="G230" s="33">
        <f t="shared" si="8"/>
        <v>1</v>
      </c>
      <c r="H230">
        <f t="shared" si="9"/>
        <v>0</v>
      </c>
    </row>
    <row r="231" spans="1:8" x14ac:dyDescent="0.2">
      <c r="A231" s="31">
        <v>43501</v>
      </c>
      <c r="B231" s="18" t="s">
        <v>11</v>
      </c>
      <c r="C231" s="18"/>
      <c r="D231" s="18" t="s">
        <v>140</v>
      </c>
      <c r="E231" s="18"/>
      <c r="F231" s="26">
        <v>2</v>
      </c>
      <c r="G231" s="33">
        <f t="shared" si="8"/>
        <v>2</v>
      </c>
      <c r="H231">
        <f t="shared" si="9"/>
        <v>0</v>
      </c>
    </row>
    <row r="232" spans="1:8" x14ac:dyDescent="0.2">
      <c r="A232" s="31">
        <v>43501</v>
      </c>
      <c r="B232" s="18" t="s">
        <v>11</v>
      </c>
      <c r="C232" s="18"/>
      <c r="D232" s="18" t="s">
        <v>146</v>
      </c>
      <c r="E232" s="18"/>
      <c r="F232" s="26">
        <v>4</v>
      </c>
      <c r="G232" s="33">
        <f t="shared" si="8"/>
        <v>4</v>
      </c>
      <c r="H232">
        <f t="shared" si="9"/>
        <v>0</v>
      </c>
    </row>
    <row r="233" spans="1:8" x14ac:dyDescent="0.2">
      <c r="A233" s="31">
        <v>43501</v>
      </c>
      <c r="B233" s="18" t="s">
        <v>11</v>
      </c>
      <c r="C233" s="18"/>
      <c r="D233" s="18" t="s">
        <v>131</v>
      </c>
      <c r="E233" s="18"/>
      <c r="F233" s="26">
        <v>3</v>
      </c>
      <c r="G233" s="33">
        <f t="shared" si="8"/>
        <v>3</v>
      </c>
      <c r="H233">
        <f t="shared" si="9"/>
        <v>0</v>
      </c>
    </row>
    <row r="234" spans="1:8" x14ac:dyDescent="0.2">
      <c r="A234" s="31">
        <v>43501</v>
      </c>
      <c r="B234" s="18" t="s">
        <v>11</v>
      </c>
      <c r="C234" s="18"/>
      <c r="D234" s="18" t="s">
        <v>147</v>
      </c>
      <c r="E234" s="18"/>
      <c r="F234" s="26">
        <v>3</v>
      </c>
      <c r="G234" s="33">
        <f t="shared" si="8"/>
        <v>3</v>
      </c>
      <c r="H234">
        <f t="shared" si="9"/>
        <v>0</v>
      </c>
    </row>
    <row r="235" spans="1:8" x14ac:dyDescent="0.2">
      <c r="A235" s="31">
        <v>43501</v>
      </c>
      <c r="B235" s="18" t="s">
        <v>11</v>
      </c>
      <c r="C235" s="18"/>
      <c r="D235" s="18" t="s">
        <v>159</v>
      </c>
      <c r="E235" s="18"/>
      <c r="F235" s="26">
        <v>1</v>
      </c>
      <c r="G235" s="33">
        <f t="shared" si="8"/>
        <v>1</v>
      </c>
      <c r="H235">
        <f t="shared" si="9"/>
        <v>0</v>
      </c>
    </row>
    <row r="236" spans="1:8" x14ac:dyDescent="0.2">
      <c r="A236" s="31">
        <v>43501</v>
      </c>
      <c r="B236" s="18" t="s">
        <v>11</v>
      </c>
      <c r="C236" s="18"/>
      <c r="D236" s="18" t="s">
        <v>165</v>
      </c>
      <c r="E236" s="18"/>
      <c r="F236" s="26">
        <v>1</v>
      </c>
      <c r="G236" s="33">
        <f t="shared" si="8"/>
        <v>1</v>
      </c>
      <c r="H236">
        <f t="shared" si="9"/>
        <v>0</v>
      </c>
    </row>
    <row r="237" spans="1:8" x14ac:dyDescent="0.2">
      <c r="A237" s="31">
        <v>43501</v>
      </c>
      <c r="B237" s="18" t="s">
        <v>11</v>
      </c>
      <c r="C237" s="18"/>
      <c r="D237" s="18" t="s">
        <v>128</v>
      </c>
      <c r="E237" s="18"/>
      <c r="F237" s="26">
        <v>1</v>
      </c>
      <c r="G237" s="33">
        <f t="shared" si="8"/>
        <v>1</v>
      </c>
      <c r="H237">
        <f t="shared" si="9"/>
        <v>0</v>
      </c>
    </row>
    <row r="238" spans="1:8" x14ac:dyDescent="0.2">
      <c r="A238" s="31">
        <v>43501</v>
      </c>
      <c r="B238" s="18" t="s">
        <v>11</v>
      </c>
      <c r="C238" s="18"/>
      <c r="D238" s="18" t="s">
        <v>190</v>
      </c>
      <c r="E238" s="18"/>
      <c r="F238" s="26">
        <v>1</v>
      </c>
      <c r="G238" s="33">
        <f t="shared" si="8"/>
        <v>1</v>
      </c>
      <c r="H238">
        <f t="shared" si="9"/>
        <v>0</v>
      </c>
    </row>
    <row r="239" spans="1:8" x14ac:dyDescent="0.2">
      <c r="A239" s="31">
        <v>43501</v>
      </c>
      <c r="B239" s="18" t="s">
        <v>11</v>
      </c>
      <c r="C239" s="18"/>
      <c r="D239" s="18" t="s">
        <v>148</v>
      </c>
      <c r="E239" s="18"/>
      <c r="F239" s="26">
        <v>1</v>
      </c>
      <c r="G239" s="33">
        <f t="shared" si="8"/>
        <v>1</v>
      </c>
      <c r="H239">
        <f t="shared" si="9"/>
        <v>0</v>
      </c>
    </row>
    <row r="240" spans="1:8" x14ac:dyDescent="0.2">
      <c r="A240" s="31">
        <v>43525</v>
      </c>
      <c r="B240" s="18" t="s">
        <v>242</v>
      </c>
      <c r="C240" s="18"/>
      <c r="D240" s="18" t="s">
        <v>135</v>
      </c>
      <c r="E240" s="18"/>
      <c r="F240" s="26">
        <v>1</v>
      </c>
      <c r="G240" s="33">
        <f t="shared" ref="G240:G302" si="10">E240+F240</f>
        <v>1</v>
      </c>
      <c r="H240">
        <f t="shared" ref="H240:H302" si="11">E240/G240</f>
        <v>0</v>
      </c>
    </row>
    <row r="241" spans="1:8" x14ac:dyDescent="0.2">
      <c r="A241" s="31">
        <v>43525</v>
      </c>
      <c r="B241" s="18" t="s">
        <v>242</v>
      </c>
      <c r="C241" s="18"/>
      <c r="D241" s="18" t="s">
        <v>169</v>
      </c>
      <c r="E241" s="18"/>
      <c r="F241" s="26">
        <v>9</v>
      </c>
      <c r="G241" s="33">
        <f t="shared" si="10"/>
        <v>9</v>
      </c>
      <c r="H241">
        <f t="shared" si="11"/>
        <v>0</v>
      </c>
    </row>
    <row r="242" spans="1:8" x14ac:dyDescent="0.2">
      <c r="A242" s="31">
        <v>43525</v>
      </c>
      <c r="B242" s="18" t="s">
        <v>242</v>
      </c>
      <c r="C242" s="18"/>
      <c r="D242" s="18" t="s">
        <v>126</v>
      </c>
      <c r="E242" s="18"/>
      <c r="F242" s="26">
        <v>2</v>
      </c>
      <c r="G242" s="33">
        <f t="shared" si="10"/>
        <v>2</v>
      </c>
      <c r="H242">
        <f t="shared" si="11"/>
        <v>0</v>
      </c>
    </row>
    <row r="243" spans="1:8" x14ac:dyDescent="0.2">
      <c r="A243" s="31">
        <v>43525</v>
      </c>
      <c r="B243" s="18" t="s">
        <v>242</v>
      </c>
      <c r="C243" s="18"/>
      <c r="D243" s="18" t="s">
        <v>243</v>
      </c>
      <c r="E243" s="18"/>
      <c r="F243" s="26">
        <v>1</v>
      </c>
      <c r="G243" s="33">
        <f t="shared" si="10"/>
        <v>1</v>
      </c>
      <c r="H243">
        <f t="shared" si="11"/>
        <v>0</v>
      </c>
    </row>
    <row r="244" spans="1:8" x14ac:dyDescent="0.2">
      <c r="A244" s="31">
        <v>43525</v>
      </c>
      <c r="B244" s="18" t="s">
        <v>4</v>
      </c>
      <c r="C244" s="18"/>
      <c r="D244" s="18" t="s">
        <v>126</v>
      </c>
      <c r="E244" s="18"/>
      <c r="F244" s="26">
        <v>8</v>
      </c>
      <c r="G244" s="33">
        <f t="shared" si="10"/>
        <v>8</v>
      </c>
      <c r="H244">
        <f t="shared" si="11"/>
        <v>0</v>
      </c>
    </row>
    <row r="245" spans="1:8" x14ac:dyDescent="0.2">
      <c r="A245" s="31">
        <v>43525</v>
      </c>
      <c r="B245" s="18" t="s">
        <v>4</v>
      </c>
      <c r="C245" s="18"/>
      <c r="D245" s="18" t="s">
        <v>243</v>
      </c>
      <c r="E245" s="18"/>
      <c r="F245" s="26">
        <v>4</v>
      </c>
      <c r="G245" s="33">
        <f t="shared" si="10"/>
        <v>4</v>
      </c>
      <c r="H245">
        <f t="shared" si="11"/>
        <v>0</v>
      </c>
    </row>
    <row r="246" spans="1:8" x14ac:dyDescent="0.2">
      <c r="A246" s="31">
        <v>43525</v>
      </c>
      <c r="B246" s="18" t="s">
        <v>4</v>
      </c>
      <c r="C246" s="18"/>
      <c r="D246" s="18" t="s">
        <v>146</v>
      </c>
      <c r="E246" s="18"/>
      <c r="F246" s="26">
        <v>14</v>
      </c>
      <c r="G246" s="33">
        <f t="shared" si="10"/>
        <v>14</v>
      </c>
      <c r="H246">
        <f t="shared" si="11"/>
        <v>0</v>
      </c>
    </row>
    <row r="247" spans="1:8" x14ac:dyDescent="0.2">
      <c r="A247" s="31">
        <v>43525</v>
      </c>
      <c r="B247" s="18" t="s">
        <v>4</v>
      </c>
      <c r="C247" s="18"/>
      <c r="D247" s="18" t="s">
        <v>169</v>
      </c>
      <c r="E247" s="18"/>
      <c r="F247" s="26">
        <v>13</v>
      </c>
      <c r="G247" s="33">
        <f t="shared" si="10"/>
        <v>13</v>
      </c>
      <c r="H247">
        <f t="shared" si="11"/>
        <v>0</v>
      </c>
    </row>
    <row r="248" spans="1:8" x14ac:dyDescent="0.2">
      <c r="A248" s="31">
        <v>43525</v>
      </c>
      <c r="B248" s="18" t="s">
        <v>4</v>
      </c>
      <c r="C248" s="18"/>
      <c r="D248" s="18" t="s">
        <v>147</v>
      </c>
      <c r="E248" s="18"/>
      <c r="F248" s="26">
        <v>3</v>
      </c>
      <c r="G248" s="33">
        <f t="shared" si="10"/>
        <v>3</v>
      </c>
      <c r="H248">
        <f t="shared" si="11"/>
        <v>0</v>
      </c>
    </row>
    <row r="249" spans="1:8" x14ac:dyDescent="0.2">
      <c r="A249" s="31">
        <v>43525</v>
      </c>
      <c r="B249" s="18" t="s">
        <v>4</v>
      </c>
      <c r="C249" s="18"/>
      <c r="D249" s="18" t="s">
        <v>131</v>
      </c>
      <c r="E249" s="18"/>
      <c r="F249" s="26">
        <v>11</v>
      </c>
      <c r="G249" s="33">
        <f t="shared" si="10"/>
        <v>11</v>
      </c>
      <c r="H249">
        <f t="shared" si="11"/>
        <v>0</v>
      </c>
    </row>
    <row r="250" spans="1:8" x14ac:dyDescent="0.2">
      <c r="A250" s="31">
        <v>43525</v>
      </c>
      <c r="B250" s="18" t="s">
        <v>244</v>
      </c>
      <c r="C250" s="18"/>
      <c r="D250" s="18" t="s">
        <v>131</v>
      </c>
      <c r="E250" s="18"/>
      <c r="F250" s="26">
        <v>207</v>
      </c>
      <c r="G250" s="33">
        <f t="shared" si="10"/>
        <v>207</v>
      </c>
      <c r="H250">
        <f t="shared" si="11"/>
        <v>0</v>
      </c>
    </row>
    <row r="251" spans="1:8" x14ac:dyDescent="0.2">
      <c r="A251" s="31">
        <v>43525</v>
      </c>
      <c r="B251" s="18" t="s">
        <v>244</v>
      </c>
      <c r="C251" s="18"/>
      <c r="D251" s="18" t="s">
        <v>126</v>
      </c>
      <c r="E251" s="18"/>
      <c r="F251" s="26">
        <v>1</v>
      </c>
      <c r="G251" s="33">
        <f t="shared" si="10"/>
        <v>1</v>
      </c>
      <c r="H251">
        <f t="shared" si="11"/>
        <v>0</v>
      </c>
    </row>
    <row r="252" spans="1:8" x14ac:dyDescent="0.2">
      <c r="A252" s="31">
        <v>43525</v>
      </c>
      <c r="B252" s="18" t="s">
        <v>244</v>
      </c>
      <c r="C252" s="18"/>
      <c r="D252" s="18" t="s">
        <v>169</v>
      </c>
      <c r="E252" s="18"/>
      <c r="F252" s="26">
        <v>33</v>
      </c>
      <c r="G252" s="33">
        <f t="shared" si="10"/>
        <v>33</v>
      </c>
      <c r="H252">
        <f t="shared" si="11"/>
        <v>0</v>
      </c>
    </row>
    <row r="253" spans="1:8" x14ac:dyDescent="0.2">
      <c r="A253" s="31">
        <v>43525</v>
      </c>
      <c r="B253" s="18" t="s">
        <v>244</v>
      </c>
      <c r="C253" s="18"/>
      <c r="D253" s="18" t="s">
        <v>128</v>
      </c>
      <c r="E253" s="18"/>
      <c r="F253" s="26">
        <v>5</v>
      </c>
      <c r="G253" s="33">
        <f t="shared" si="10"/>
        <v>5</v>
      </c>
      <c r="H253">
        <f t="shared" si="11"/>
        <v>0</v>
      </c>
    </row>
    <row r="254" spans="1:8" x14ac:dyDescent="0.2">
      <c r="A254" s="31">
        <v>43528</v>
      </c>
      <c r="B254" s="18" t="s">
        <v>29</v>
      </c>
      <c r="C254" s="18"/>
      <c r="D254" s="18" t="s">
        <v>126</v>
      </c>
      <c r="E254" s="18">
        <v>5</v>
      </c>
      <c r="F254" s="26">
        <v>69</v>
      </c>
      <c r="G254" s="33">
        <f t="shared" si="10"/>
        <v>74</v>
      </c>
      <c r="H254">
        <f t="shared" si="11"/>
        <v>6.7567567567567571E-2</v>
      </c>
    </row>
    <row r="255" spans="1:8" x14ac:dyDescent="0.2">
      <c r="A255" s="31">
        <v>43528</v>
      </c>
      <c r="B255" s="18" t="s">
        <v>29</v>
      </c>
      <c r="C255" s="18"/>
      <c r="D255" s="18" t="s">
        <v>147</v>
      </c>
      <c r="E255" s="18"/>
      <c r="F255" s="26">
        <v>8</v>
      </c>
      <c r="G255" s="33">
        <f t="shared" si="10"/>
        <v>8</v>
      </c>
      <c r="H255">
        <f t="shared" si="11"/>
        <v>0</v>
      </c>
    </row>
    <row r="256" spans="1:8" x14ac:dyDescent="0.2">
      <c r="A256" s="31">
        <v>43528</v>
      </c>
      <c r="B256" s="18" t="s">
        <v>29</v>
      </c>
      <c r="C256" s="18"/>
      <c r="D256" s="18" t="s">
        <v>135</v>
      </c>
      <c r="E256" s="18"/>
      <c r="F256" s="26">
        <v>2</v>
      </c>
      <c r="G256" s="33">
        <f t="shared" si="10"/>
        <v>2</v>
      </c>
      <c r="H256">
        <f t="shared" si="11"/>
        <v>0</v>
      </c>
    </row>
    <row r="257" spans="1:8" x14ac:dyDescent="0.2">
      <c r="A257" s="31">
        <v>43528</v>
      </c>
      <c r="B257" s="18" t="s">
        <v>29</v>
      </c>
      <c r="C257" s="18"/>
      <c r="D257" s="18" t="s">
        <v>239</v>
      </c>
      <c r="E257" s="18"/>
      <c r="F257" s="26">
        <v>3</v>
      </c>
      <c r="G257" s="33">
        <f t="shared" si="10"/>
        <v>3</v>
      </c>
      <c r="H257">
        <f t="shared" si="11"/>
        <v>0</v>
      </c>
    </row>
    <row r="258" spans="1:8" x14ac:dyDescent="0.2">
      <c r="A258" s="31">
        <v>43528</v>
      </c>
      <c r="B258" s="18" t="s">
        <v>29</v>
      </c>
      <c r="C258" s="18"/>
      <c r="D258" s="18" t="s">
        <v>131</v>
      </c>
      <c r="E258" s="18">
        <v>1</v>
      </c>
      <c r="F258" s="26">
        <v>1</v>
      </c>
      <c r="G258" s="33">
        <f t="shared" si="10"/>
        <v>2</v>
      </c>
      <c r="H258">
        <f t="shared" si="11"/>
        <v>0.5</v>
      </c>
    </row>
    <row r="259" spans="1:8" x14ac:dyDescent="0.2">
      <c r="A259" s="31">
        <v>43528</v>
      </c>
      <c r="B259" s="18" t="s">
        <v>29</v>
      </c>
      <c r="C259" s="18"/>
      <c r="D259" s="18" t="s">
        <v>148</v>
      </c>
      <c r="E259" s="18"/>
      <c r="F259" s="26">
        <v>1</v>
      </c>
      <c r="G259" s="33">
        <f t="shared" si="10"/>
        <v>1</v>
      </c>
      <c r="H259">
        <f t="shared" si="11"/>
        <v>0</v>
      </c>
    </row>
    <row r="260" spans="1:8" x14ac:dyDescent="0.2">
      <c r="A260" s="31">
        <v>43528</v>
      </c>
      <c r="B260" s="18" t="s">
        <v>29</v>
      </c>
      <c r="C260" s="18"/>
      <c r="D260" s="18" t="s">
        <v>159</v>
      </c>
      <c r="E260" s="18"/>
      <c r="F260" s="26">
        <v>1</v>
      </c>
      <c r="G260" s="33">
        <f t="shared" si="10"/>
        <v>1</v>
      </c>
      <c r="H260">
        <f t="shared" si="11"/>
        <v>0</v>
      </c>
    </row>
    <row r="261" spans="1:8" x14ac:dyDescent="0.2">
      <c r="A261" s="31">
        <v>43528</v>
      </c>
      <c r="B261" s="18" t="s">
        <v>29</v>
      </c>
      <c r="C261" s="18"/>
      <c r="D261" s="18" t="s">
        <v>140</v>
      </c>
      <c r="E261" s="18"/>
      <c r="F261" s="26">
        <v>3</v>
      </c>
      <c r="G261" s="33">
        <f t="shared" si="10"/>
        <v>3</v>
      </c>
      <c r="H261">
        <f t="shared" si="11"/>
        <v>0</v>
      </c>
    </row>
    <row r="262" spans="1:8" x14ac:dyDescent="0.2">
      <c r="A262" s="31">
        <v>43528</v>
      </c>
      <c r="B262" s="18" t="s">
        <v>28</v>
      </c>
      <c r="C262" s="18"/>
      <c r="D262" s="18" t="s">
        <v>126</v>
      </c>
      <c r="E262" s="18">
        <v>3</v>
      </c>
      <c r="F262" s="26">
        <v>100</v>
      </c>
      <c r="G262" s="33">
        <f t="shared" si="10"/>
        <v>103</v>
      </c>
      <c r="H262">
        <f t="shared" si="11"/>
        <v>2.9126213592233011E-2</v>
      </c>
    </row>
    <row r="263" spans="1:8" x14ac:dyDescent="0.2">
      <c r="A263" s="31">
        <v>43528</v>
      </c>
      <c r="B263" s="18" t="s">
        <v>28</v>
      </c>
      <c r="C263" s="18"/>
      <c r="D263" s="18" t="s">
        <v>131</v>
      </c>
      <c r="E263" s="18">
        <v>2</v>
      </c>
      <c r="F263" s="26">
        <v>11</v>
      </c>
      <c r="G263" s="33">
        <f t="shared" si="10"/>
        <v>13</v>
      </c>
      <c r="H263">
        <f t="shared" si="11"/>
        <v>0.15384615384615385</v>
      </c>
    </row>
    <row r="264" spans="1:8" x14ac:dyDescent="0.2">
      <c r="A264" s="31">
        <v>43528</v>
      </c>
      <c r="B264" s="18" t="s">
        <v>28</v>
      </c>
      <c r="C264" s="18"/>
      <c r="D264" s="18" t="s">
        <v>147</v>
      </c>
      <c r="E264" s="18"/>
      <c r="F264" s="26">
        <v>6</v>
      </c>
      <c r="G264" s="33">
        <f t="shared" si="10"/>
        <v>6</v>
      </c>
      <c r="H264">
        <f t="shared" si="11"/>
        <v>0</v>
      </c>
    </row>
    <row r="265" spans="1:8" x14ac:dyDescent="0.2">
      <c r="A265" s="31">
        <v>43528</v>
      </c>
      <c r="B265" s="18" t="s">
        <v>28</v>
      </c>
      <c r="C265" s="18"/>
      <c r="D265" s="18" t="s">
        <v>135</v>
      </c>
      <c r="E265" s="18"/>
      <c r="F265" s="26">
        <v>8</v>
      </c>
      <c r="G265" s="33">
        <f t="shared" si="10"/>
        <v>8</v>
      </c>
      <c r="H265">
        <f t="shared" si="11"/>
        <v>0</v>
      </c>
    </row>
    <row r="266" spans="1:8" x14ac:dyDescent="0.2">
      <c r="A266" s="31">
        <v>43528</v>
      </c>
      <c r="B266" s="18" t="s">
        <v>28</v>
      </c>
      <c r="C266" s="18"/>
      <c r="D266" s="18" t="s">
        <v>151</v>
      </c>
      <c r="E266" s="18"/>
      <c r="F266" s="26">
        <v>4</v>
      </c>
      <c r="G266" s="33">
        <f t="shared" si="10"/>
        <v>4</v>
      </c>
      <c r="H266">
        <f t="shared" si="11"/>
        <v>0</v>
      </c>
    </row>
    <row r="267" spans="1:8" x14ac:dyDescent="0.2">
      <c r="A267" s="31">
        <v>43528</v>
      </c>
      <c r="B267" s="18" t="s">
        <v>28</v>
      </c>
      <c r="C267" s="18"/>
      <c r="D267" s="18" t="s">
        <v>140</v>
      </c>
      <c r="E267" s="18"/>
      <c r="F267" s="26">
        <v>7</v>
      </c>
      <c r="G267" s="33">
        <f t="shared" si="10"/>
        <v>7</v>
      </c>
      <c r="H267">
        <f t="shared" si="11"/>
        <v>0</v>
      </c>
    </row>
    <row r="268" spans="1:8" x14ac:dyDescent="0.2">
      <c r="A268" s="31">
        <v>43528</v>
      </c>
      <c r="B268" s="18" t="s">
        <v>28</v>
      </c>
      <c r="C268" s="18"/>
      <c r="D268" s="18" t="s">
        <v>169</v>
      </c>
      <c r="E268" s="18"/>
      <c r="F268" s="26">
        <v>7</v>
      </c>
      <c r="G268" s="33">
        <f t="shared" si="10"/>
        <v>7</v>
      </c>
      <c r="H268">
        <f t="shared" si="11"/>
        <v>0</v>
      </c>
    </row>
    <row r="269" spans="1:8" x14ac:dyDescent="0.2">
      <c r="A269" s="31">
        <v>43528</v>
      </c>
      <c r="B269" s="18" t="s">
        <v>28</v>
      </c>
      <c r="C269" s="18"/>
      <c r="D269" s="18" t="s">
        <v>184</v>
      </c>
      <c r="E269" s="18"/>
      <c r="F269" s="26">
        <v>1</v>
      </c>
      <c r="G269" s="33">
        <f t="shared" si="10"/>
        <v>1</v>
      </c>
      <c r="H269">
        <f t="shared" si="11"/>
        <v>0</v>
      </c>
    </row>
    <row r="270" spans="1:8" x14ac:dyDescent="0.2">
      <c r="A270" s="31">
        <v>43528</v>
      </c>
      <c r="B270" s="18" t="s">
        <v>28</v>
      </c>
      <c r="C270" s="18"/>
      <c r="D270" s="18" t="s">
        <v>165</v>
      </c>
      <c r="E270" s="18">
        <v>1</v>
      </c>
      <c r="F270" s="26"/>
      <c r="G270" s="33">
        <f t="shared" si="10"/>
        <v>1</v>
      </c>
      <c r="H270">
        <f t="shared" si="11"/>
        <v>1</v>
      </c>
    </row>
    <row r="271" spans="1:8" x14ac:dyDescent="0.2">
      <c r="A271" s="31">
        <v>43528</v>
      </c>
      <c r="B271" s="18" t="s">
        <v>28</v>
      </c>
      <c r="C271" s="18"/>
      <c r="D271" s="18" t="s">
        <v>202</v>
      </c>
      <c r="E271" s="18"/>
      <c r="F271" s="26">
        <v>4</v>
      </c>
      <c r="G271" s="33">
        <f t="shared" si="10"/>
        <v>4</v>
      </c>
      <c r="H271">
        <f t="shared" si="11"/>
        <v>0</v>
      </c>
    </row>
    <row r="272" spans="1:8" x14ac:dyDescent="0.2">
      <c r="A272" s="31">
        <v>43528</v>
      </c>
      <c r="B272" s="18" t="s">
        <v>27</v>
      </c>
      <c r="C272" s="18"/>
      <c r="D272" s="18" t="s">
        <v>126</v>
      </c>
      <c r="E272" s="18">
        <v>3</v>
      </c>
      <c r="F272" s="26">
        <v>24</v>
      </c>
      <c r="G272" s="33">
        <f t="shared" si="10"/>
        <v>27</v>
      </c>
      <c r="H272">
        <f t="shared" si="11"/>
        <v>0.1111111111111111</v>
      </c>
    </row>
    <row r="273" spans="1:8" x14ac:dyDescent="0.2">
      <c r="A273" s="31">
        <v>43528</v>
      </c>
      <c r="B273" s="18" t="s">
        <v>27</v>
      </c>
      <c r="C273" s="18"/>
      <c r="D273" s="18" t="s">
        <v>159</v>
      </c>
      <c r="E273" s="18"/>
      <c r="F273" s="26">
        <v>1</v>
      </c>
      <c r="G273" s="33">
        <f t="shared" si="10"/>
        <v>1</v>
      </c>
      <c r="H273">
        <f t="shared" si="11"/>
        <v>0</v>
      </c>
    </row>
    <row r="274" spans="1:8" x14ac:dyDescent="0.2">
      <c r="A274" s="31">
        <v>43528</v>
      </c>
      <c r="B274" s="18" t="s">
        <v>27</v>
      </c>
      <c r="C274" s="18"/>
      <c r="D274" s="18" t="s">
        <v>131</v>
      </c>
      <c r="E274" s="18"/>
      <c r="F274" s="26">
        <v>5</v>
      </c>
      <c r="G274" s="33">
        <f t="shared" si="10"/>
        <v>5</v>
      </c>
      <c r="H274">
        <f t="shared" si="11"/>
        <v>0</v>
      </c>
    </row>
    <row r="275" spans="1:8" x14ac:dyDescent="0.2">
      <c r="A275" s="31">
        <v>43528</v>
      </c>
      <c r="B275" s="18" t="s">
        <v>27</v>
      </c>
      <c r="C275" s="18"/>
      <c r="D275" s="18" t="s">
        <v>218</v>
      </c>
      <c r="E275" s="18"/>
      <c r="F275" s="26">
        <v>3</v>
      </c>
      <c r="G275" s="33">
        <f t="shared" si="10"/>
        <v>3</v>
      </c>
      <c r="H275">
        <f t="shared" si="11"/>
        <v>0</v>
      </c>
    </row>
    <row r="276" spans="1:8" x14ac:dyDescent="0.2">
      <c r="A276" s="31">
        <v>43528</v>
      </c>
      <c r="B276" s="18" t="s">
        <v>27</v>
      </c>
      <c r="C276" s="18"/>
      <c r="D276" s="18" t="s">
        <v>169</v>
      </c>
      <c r="E276" s="18"/>
      <c r="F276" s="26">
        <v>3</v>
      </c>
      <c r="G276" s="33">
        <f t="shared" si="10"/>
        <v>3</v>
      </c>
      <c r="H276">
        <f t="shared" si="11"/>
        <v>0</v>
      </c>
    </row>
    <row r="277" spans="1:8" x14ac:dyDescent="0.2">
      <c r="A277" s="31">
        <v>43528</v>
      </c>
      <c r="B277" s="18" t="s">
        <v>27</v>
      </c>
      <c r="C277" s="18"/>
      <c r="D277" s="18" t="s">
        <v>140</v>
      </c>
      <c r="E277" s="18"/>
      <c r="F277" s="26">
        <v>2</v>
      </c>
      <c r="G277" s="33">
        <f t="shared" si="10"/>
        <v>2</v>
      </c>
      <c r="H277">
        <f t="shared" si="11"/>
        <v>0</v>
      </c>
    </row>
    <row r="278" spans="1:8" x14ac:dyDescent="0.2">
      <c r="A278" s="31">
        <v>43528</v>
      </c>
      <c r="B278" s="18" t="s">
        <v>27</v>
      </c>
      <c r="C278" s="18"/>
      <c r="D278" s="18" t="s">
        <v>227</v>
      </c>
      <c r="E278" s="18"/>
      <c r="F278" s="26">
        <v>2</v>
      </c>
      <c r="G278" s="33">
        <f t="shared" si="10"/>
        <v>2</v>
      </c>
      <c r="H278">
        <f t="shared" si="11"/>
        <v>0</v>
      </c>
    </row>
    <row r="279" spans="1:8" x14ac:dyDescent="0.2">
      <c r="A279" s="31">
        <v>43535</v>
      </c>
      <c r="B279" s="18" t="s">
        <v>13</v>
      </c>
      <c r="C279" s="18"/>
      <c r="D279" s="18" t="s">
        <v>126</v>
      </c>
      <c r="E279" s="18"/>
      <c r="F279" s="26">
        <v>9</v>
      </c>
      <c r="G279" s="33">
        <f t="shared" si="10"/>
        <v>9</v>
      </c>
      <c r="H279">
        <f t="shared" si="11"/>
        <v>0</v>
      </c>
    </row>
    <row r="280" spans="1:8" x14ac:dyDescent="0.2">
      <c r="A280" s="31">
        <v>43535</v>
      </c>
      <c r="B280" s="18" t="s">
        <v>13</v>
      </c>
      <c r="C280" s="18"/>
      <c r="D280" s="18" t="s">
        <v>140</v>
      </c>
      <c r="E280" s="18"/>
      <c r="F280" s="26">
        <v>1</v>
      </c>
      <c r="G280" s="33">
        <f t="shared" si="10"/>
        <v>1</v>
      </c>
      <c r="H280">
        <f t="shared" si="11"/>
        <v>0</v>
      </c>
    </row>
    <row r="281" spans="1:8" x14ac:dyDescent="0.2">
      <c r="A281" s="31">
        <v>43535</v>
      </c>
      <c r="B281" s="18" t="s">
        <v>13</v>
      </c>
      <c r="C281" s="18"/>
      <c r="D281" s="18" t="s">
        <v>218</v>
      </c>
      <c r="E281" s="18"/>
      <c r="F281" s="26">
        <v>1</v>
      </c>
      <c r="G281" s="33">
        <f t="shared" si="10"/>
        <v>1</v>
      </c>
      <c r="H281">
        <f t="shared" si="11"/>
        <v>0</v>
      </c>
    </row>
    <row r="282" spans="1:8" x14ac:dyDescent="0.2">
      <c r="A282" s="31">
        <v>43535</v>
      </c>
      <c r="B282" s="18" t="s">
        <v>13</v>
      </c>
      <c r="C282" s="18"/>
      <c r="D282" s="18" t="s">
        <v>245</v>
      </c>
      <c r="E282" s="18"/>
      <c r="F282" s="26">
        <v>1</v>
      </c>
      <c r="G282" s="33">
        <f t="shared" si="10"/>
        <v>1</v>
      </c>
      <c r="H282">
        <f t="shared" si="11"/>
        <v>0</v>
      </c>
    </row>
    <row r="283" spans="1:8" x14ac:dyDescent="0.2">
      <c r="A283" s="31">
        <v>43535</v>
      </c>
      <c r="B283" s="18" t="s">
        <v>14</v>
      </c>
      <c r="C283" s="18"/>
      <c r="D283" s="18" t="s">
        <v>126</v>
      </c>
      <c r="E283" s="18"/>
      <c r="F283" s="26">
        <v>63</v>
      </c>
      <c r="G283" s="33">
        <f t="shared" si="10"/>
        <v>63</v>
      </c>
      <c r="H283">
        <f t="shared" si="11"/>
        <v>0</v>
      </c>
    </row>
    <row r="284" spans="1:8" x14ac:dyDescent="0.2">
      <c r="A284" s="31">
        <v>43535</v>
      </c>
      <c r="B284" s="18" t="s">
        <v>14</v>
      </c>
      <c r="C284" s="18"/>
      <c r="D284" s="18" t="s">
        <v>218</v>
      </c>
      <c r="E284" s="18"/>
      <c r="F284" s="26">
        <v>1</v>
      </c>
      <c r="G284" s="33">
        <f t="shared" si="10"/>
        <v>1</v>
      </c>
      <c r="H284">
        <f t="shared" si="11"/>
        <v>0</v>
      </c>
    </row>
    <row r="285" spans="1:8" x14ac:dyDescent="0.2">
      <c r="A285" s="31">
        <v>43535</v>
      </c>
      <c r="B285" s="18" t="s">
        <v>14</v>
      </c>
      <c r="C285" s="18"/>
      <c r="D285" s="18" t="s">
        <v>159</v>
      </c>
      <c r="E285" s="18"/>
      <c r="F285" s="26">
        <v>1</v>
      </c>
      <c r="G285" s="33">
        <f t="shared" si="10"/>
        <v>1</v>
      </c>
      <c r="H285">
        <f t="shared" si="11"/>
        <v>0</v>
      </c>
    </row>
    <row r="286" spans="1:8" x14ac:dyDescent="0.2">
      <c r="A286" s="31">
        <v>43535</v>
      </c>
      <c r="B286" s="18" t="s">
        <v>14</v>
      </c>
      <c r="C286" s="18"/>
      <c r="D286" s="18" t="s">
        <v>131</v>
      </c>
      <c r="E286" s="18"/>
      <c r="F286" s="26">
        <v>5</v>
      </c>
      <c r="G286" s="33">
        <f t="shared" si="10"/>
        <v>5</v>
      </c>
      <c r="H286">
        <f t="shared" si="11"/>
        <v>0</v>
      </c>
    </row>
    <row r="287" spans="1:8" x14ac:dyDescent="0.2">
      <c r="A287" s="31">
        <v>43535</v>
      </c>
      <c r="B287" s="18" t="s">
        <v>14</v>
      </c>
      <c r="C287" s="18"/>
      <c r="D287" s="18" t="s">
        <v>135</v>
      </c>
      <c r="E287" s="18"/>
      <c r="F287" s="26">
        <v>1</v>
      </c>
      <c r="G287" s="33">
        <f t="shared" si="10"/>
        <v>1</v>
      </c>
      <c r="H287">
        <f t="shared" si="11"/>
        <v>0</v>
      </c>
    </row>
    <row r="288" spans="1:8" x14ac:dyDescent="0.2">
      <c r="A288" s="31">
        <v>43535</v>
      </c>
      <c r="B288" s="18" t="s">
        <v>14</v>
      </c>
      <c r="C288" s="18"/>
      <c r="D288" s="18" t="s">
        <v>140</v>
      </c>
      <c r="E288" s="18"/>
      <c r="F288" s="26">
        <v>2</v>
      </c>
      <c r="G288" s="33">
        <f t="shared" si="10"/>
        <v>2</v>
      </c>
      <c r="H288">
        <f t="shared" si="11"/>
        <v>0</v>
      </c>
    </row>
    <row r="289" spans="1:8" x14ac:dyDescent="0.2">
      <c r="A289" s="31">
        <v>43535</v>
      </c>
      <c r="B289" s="18" t="s">
        <v>14</v>
      </c>
      <c r="C289" s="18"/>
      <c r="D289" s="18" t="s">
        <v>165</v>
      </c>
      <c r="E289" s="18"/>
      <c r="F289" s="26">
        <v>1</v>
      </c>
      <c r="G289" s="33">
        <f t="shared" si="10"/>
        <v>1</v>
      </c>
      <c r="H289">
        <f t="shared" si="11"/>
        <v>0</v>
      </c>
    </row>
    <row r="290" spans="1:8" x14ac:dyDescent="0.2">
      <c r="A290" s="31">
        <v>43535</v>
      </c>
      <c r="B290" s="18" t="s">
        <v>14</v>
      </c>
      <c r="C290" s="18"/>
      <c r="D290" s="18" t="s">
        <v>148</v>
      </c>
      <c r="E290" s="18"/>
      <c r="F290" s="26">
        <v>1</v>
      </c>
      <c r="G290" s="33">
        <f t="shared" si="10"/>
        <v>1</v>
      </c>
      <c r="H290">
        <f t="shared" si="11"/>
        <v>0</v>
      </c>
    </row>
    <row r="291" spans="1:8" x14ac:dyDescent="0.2">
      <c r="A291" s="31">
        <v>43535</v>
      </c>
      <c r="B291" s="18" t="s">
        <v>12</v>
      </c>
      <c r="C291" s="18"/>
      <c r="D291" s="18" t="s">
        <v>126</v>
      </c>
      <c r="E291" s="18"/>
      <c r="F291" s="26">
        <v>28</v>
      </c>
      <c r="G291" s="33">
        <f t="shared" si="10"/>
        <v>28</v>
      </c>
      <c r="H291">
        <f t="shared" si="11"/>
        <v>0</v>
      </c>
    </row>
    <row r="292" spans="1:8" x14ac:dyDescent="0.2">
      <c r="A292" s="31">
        <v>43535</v>
      </c>
      <c r="B292" s="18" t="s">
        <v>12</v>
      </c>
      <c r="C292" s="18"/>
      <c r="D292" s="18" t="s">
        <v>146</v>
      </c>
      <c r="E292" s="18"/>
      <c r="F292" s="26">
        <v>1</v>
      </c>
      <c r="G292" s="33">
        <f t="shared" si="10"/>
        <v>1</v>
      </c>
      <c r="H292">
        <f t="shared" si="11"/>
        <v>0</v>
      </c>
    </row>
    <row r="293" spans="1:8" x14ac:dyDescent="0.2">
      <c r="A293" s="31">
        <v>43535</v>
      </c>
      <c r="B293" s="18" t="s">
        <v>12</v>
      </c>
      <c r="C293" s="18"/>
      <c r="D293" s="18" t="s">
        <v>218</v>
      </c>
      <c r="E293" s="18"/>
      <c r="F293" s="26">
        <v>5</v>
      </c>
      <c r="G293" s="33">
        <f t="shared" si="10"/>
        <v>5</v>
      </c>
      <c r="H293">
        <f t="shared" si="11"/>
        <v>0</v>
      </c>
    </row>
    <row r="294" spans="1:8" x14ac:dyDescent="0.2">
      <c r="A294" s="31">
        <v>43535</v>
      </c>
      <c r="B294" s="18" t="s">
        <v>12</v>
      </c>
      <c r="C294" s="18"/>
      <c r="D294" s="18" t="s">
        <v>140</v>
      </c>
      <c r="E294" s="18"/>
      <c r="F294" s="26">
        <v>4</v>
      </c>
      <c r="G294" s="33">
        <f t="shared" si="10"/>
        <v>4</v>
      </c>
      <c r="H294">
        <f t="shared" si="11"/>
        <v>0</v>
      </c>
    </row>
    <row r="295" spans="1:8" x14ac:dyDescent="0.2">
      <c r="A295" s="31">
        <v>43535</v>
      </c>
      <c r="B295" s="18" t="s">
        <v>12</v>
      </c>
      <c r="C295" s="18"/>
      <c r="D295" s="18" t="s">
        <v>131</v>
      </c>
      <c r="E295" s="18"/>
      <c r="F295" s="26">
        <v>12</v>
      </c>
      <c r="G295" s="33">
        <f t="shared" si="10"/>
        <v>12</v>
      </c>
      <c r="H295">
        <f t="shared" si="11"/>
        <v>0</v>
      </c>
    </row>
    <row r="296" spans="1:8" x14ac:dyDescent="0.2">
      <c r="A296" s="31">
        <v>43535</v>
      </c>
      <c r="B296" s="18" t="s">
        <v>12</v>
      </c>
      <c r="C296" s="18"/>
      <c r="D296" s="18" t="s">
        <v>183</v>
      </c>
      <c r="E296" s="18"/>
      <c r="F296" s="26">
        <v>3</v>
      </c>
      <c r="G296" s="33">
        <f t="shared" si="10"/>
        <v>3</v>
      </c>
      <c r="H296">
        <f t="shared" si="11"/>
        <v>0</v>
      </c>
    </row>
    <row r="297" spans="1:8" x14ac:dyDescent="0.2">
      <c r="A297" s="31">
        <v>43535</v>
      </c>
      <c r="B297" s="18" t="s">
        <v>12</v>
      </c>
      <c r="C297" s="18"/>
      <c r="D297" s="18" t="s">
        <v>151</v>
      </c>
      <c r="E297" s="18"/>
      <c r="F297" s="26">
        <v>1</v>
      </c>
      <c r="G297" s="33">
        <f t="shared" si="10"/>
        <v>1</v>
      </c>
      <c r="H297">
        <f t="shared" si="11"/>
        <v>0</v>
      </c>
    </row>
    <row r="298" spans="1:8" x14ac:dyDescent="0.2">
      <c r="A298" s="31">
        <v>43535</v>
      </c>
      <c r="B298" s="18" t="s">
        <v>12</v>
      </c>
      <c r="C298" s="18"/>
      <c r="D298" s="18" t="s">
        <v>147</v>
      </c>
      <c r="E298" s="18"/>
      <c r="F298" s="26">
        <v>1</v>
      </c>
      <c r="G298" s="33">
        <f t="shared" si="10"/>
        <v>1</v>
      </c>
      <c r="H298">
        <f t="shared" si="11"/>
        <v>0</v>
      </c>
    </row>
    <row r="299" spans="1:8" x14ac:dyDescent="0.2">
      <c r="A299" s="31">
        <v>43535</v>
      </c>
      <c r="B299" s="18" t="s">
        <v>12</v>
      </c>
      <c r="C299" s="18"/>
      <c r="D299" s="18" t="s">
        <v>165</v>
      </c>
      <c r="E299" s="18"/>
      <c r="F299" s="26">
        <v>3</v>
      </c>
      <c r="G299" s="33">
        <f t="shared" si="10"/>
        <v>3</v>
      </c>
      <c r="H299">
        <f t="shared" si="11"/>
        <v>0</v>
      </c>
    </row>
    <row r="300" spans="1:8" x14ac:dyDescent="0.2">
      <c r="A300" s="31">
        <v>43535</v>
      </c>
      <c r="B300" s="18" t="s">
        <v>12</v>
      </c>
      <c r="C300" s="18"/>
      <c r="D300" s="18" t="s">
        <v>159</v>
      </c>
      <c r="E300" s="18"/>
      <c r="F300" s="26">
        <v>2</v>
      </c>
      <c r="G300" s="33">
        <f t="shared" si="10"/>
        <v>2</v>
      </c>
      <c r="H300">
        <f t="shared" si="11"/>
        <v>0</v>
      </c>
    </row>
    <row r="301" spans="1:8" x14ac:dyDescent="0.2">
      <c r="A301" s="31">
        <v>43535</v>
      </c>
      <c r="B301" s="18" t="s">
        <v>12</v>
      </c>
      <c r="C301" s="18"/>
      <c r="D301" s="18" t="s">
        <v>148</v>
      </c>
      <c r="E301" s="18"/>
      <c r="F301" s="26">
        <v>2</v>
      </c>
      <c r="G301" s="33">
        <f t="shared" si="10"/>
        <v>2</v>
      </c>
      <c r="H301">
        <f t="shared" si="11"/>
        <v>0</v>
      </c>
    </row>
    <row r="302" spans="1:8" x14ac:dyDescent="0.2">
      <c r="A302" s="31">
        <v>43536</v>
      </c>
      <c r="B302" s="18" t="s">
        <v>11</v>
      </c>
      <c r="C302" s="18"/>
      <c r="D302" s="18" t="s">
        <v>126</v>
      </c>
      <c r="E302" s="18"/>
      <c r="F302" s="26">
        <v>19</v>
      </c>
      <c r="G302" s="33">
        <f t="shared" si="10"/>
        <v>19</v>
      </c>
      <c r="H302">
        <f t="shared" si="11"/>
        <v>0</v>
      </c>
    </row>
    <row r="303" spans="1:8" x14ac:dyDescent="0.2">
      <c r="A303" s="31">
        <v>43536</v>
      </c>
      <c r="B303" s="18" t="s">
        <v>11</v>
      </c>
      <c r="C303" s="18"/>
      <c r="D303" s="18" t="s">
        <v>131</v>
      </c>
      <c r="E303" s="18"/>
      <c r="F303" s="26">
        <v>4</v>
      </c>
      <c r="G303" s="33">
        <f t="shared" ref="G303:G365" si="12">E303+F303</f>
        <v>4</v>
      </c>
      <c r="H303">
        <f t="shared" ref="H303:H365" si="13">E303/G303</f>
        <v>0</v>
      </c>
    </row>
    <row r="304" spans="1:8" x14ac:dyDescent="0.2">
      <c r="A304" s="31">
        <v>43536</v>
      </c>
      <c r="B304" s="18" t="s">
        <v>11</v>
      </c>
      <c r="C304" s="18"/>
      <c r="D304" s="18" t="s">
        <v>135</v>
      </c>
      <c r="E304" s="18"/>
      <c r="F304" s="26">
        <v>2</v>
      </c>
      <c r="G304" s="33">
        <f t="shared" si="12"/>
        <v>2</v>
      </c>
      <c r="H304">
        <f t="shared" si="13"/>
        <v>0</v>
      </c>
    </row>
    <row r="305" spans="1:8" x14ac:dyDescent="0.2">
      <c r="A305" s="31">
        <v>43536</v>
      </c>
      <c r="B305" s="18" t="s">
        <v>11</v>
      </c>
      <c r="C305" s="18"/>
      <c r="D305" s="18" t="s">
        <v>140</v>
      </c>
      <c r="E305" s="18"/>
      <c r="F305" s="26">
        <v>2</v>
      </c>
      <c r="G305" s="33">
        <f t="shared" si="12"/>
        <v>2</v>
      </c>
      <c r="H305">
        <f t="shared" si="13"/>
        <v>0</v>
      </c>
    </row>
    <row r="306" spans="1:8" x14ac:dyDescent="0.2">
      <c r="A306" s="31">
        <v>43536</v>
      </c>
      <c r="B306" s="18" t="s">
        <v>11</v>
      </c>
      <c r="C306" s="18"/>
      <c r="D306" s="18" t="s">
        <v>183</v>
      </c>
      <c r="E306" s="18"/>
      <c r="F306" s="26">
        <v>3</v>
      </c>
      <c r="G306" s="33">
        <f t="shared" si="12"/>
        <v>3</v>
      </c>
      <c r="H306">
        <f t="shared" si="13"/>
        <v>0</v>
      </c>
    </row>
    <row r="307" spans="1:8" x14ac:dyDescent="0.2">
      <c r="A307" s="31">
        <v>43536</v>
      </c>
      <c r="B307" s="18" t="s">
        <v>11</v>
      </c>
      <c r="C307" s="18"/>
      <c r="D307" s="18" t="s">
        <v>159</v>
      </c>
      <c r="E307" s="18"/>
      <c r="F307" s="26">
        <v>1</v>
      </c>
      <c r="G307" s="33">
        <f t="shared" si="12"/>
        <v>1</v>
      </c>
      <c r="H307">
        <f t="shared" si="13"/>
        <v>0</v>
      </c>
    </row>
    <row r="308" spans="1:8" x14ac:dyDescent="0.2">
      <c r="A308" s="31">
        <v>43536</v>
      </c>
      <c r="B308" s="18" t="s">
        <v>11</v>
      </c>
      <c r="C308" s="18"/>
      <c r="D308" s="18" t="s">
        <v>169</v>
      </c>
      <c r="E308" s="18"/>
      <c r="F308" s="26">
        <v>5</v>
      </c>
      <c r="G308" s="33">
        <f t="shared" si="12"/>
        <v>5</v>
      </c>
      <c r="H308">
        <f t="shared" si="13"/>
        <v>0</v>
      </c>
    </row>
    <row r="309" spans="1:8" x14ac:dyDescent="0.2">
      <c r="A309" s="31">
        <v>43536</v>
      </c>
      <c r="B309" s="18" t="s">
        <v>11</v>
      </c>
      <c r="C309" s="18"/>
      <c r="D309" s="18" t="s">
        <v>246</v>
      </c>
      <c r="E309" s="18"/>
      <c r="F309" s="26">
        <v>2</v>
      </c>
      <c r="G309" s="33">
        <f t="shared" si="12"/>
        <v>2</v>
      </c>
      <c r="H309">
        <f t="shared" si="13"/>
        <v>0</v>
      </c>
    </row>
    <row r="310" spans="1:8" x14ac:dyDescent="0.2">
      <c r="A310" s="31">
        <v>43536</v>
      </c>
      <c r="B310" s="18" t="s">
        <v>10</v>
      </c>
      <c r="C310" s="18"/>
      <c r="D310" s="18" t="s">
        <v>126</v>
      </c>
      <c r="E310" s="18"/>
      <c r="F310" s="26">
        <v>31</v>
      </c>
      <c r="G310" s="33">
        <f t="shared" si="12"/>
        <v>31</v>
      </c>
      <c r="H310">
        <f t="shared" si="13"/>
        <v>0</v>
      </c>
    </row>
    <row r="311" spans="1:8" x14ac:dyDescent="0.2">
      <c r="A311" s="31">
        <v>43536</v>
      </c>
      <c r="B311" s="18" t="s">
        <v>10</v>
      </c>
      <c r="C311" s="18"/>
      <c r="D311" s="18" t="s">
        <v>202</v>
      </c>
      <c r="E311" s="18"/>
      <c r="F311" s="26">
        <v>4</v>
      </c>
      <c r="G311" s="33">
        <f t="shared" si="12"/>
        <v>4</v>
      </c>
      <c r="H311">
        <f t="shared" si="13"/>
        <v>0</v>
      </c>
    </row>
    <row r="312" spans="1:8" x14ac:dyDescent="0.2">
      <c r="A312" s="31">
        <v>43536</v>
      </c>
      <c r="B312" s="18" t="s">
        <v>10</v>
      </c>
      <c r="C312" s="18"/>
      <c r="D312" s="18" t="s">
        <v>140</v>
      </c>
      <c r="E312" s="18"/>
      <c r="F312" s="26">
        <v>3</v>
      </c>
      <c r="G312" s="33">
        <f t="shared" si="12"/>
        <v>3</v>
      </c>
      <c r="H312">
        <f t="shared" si="13"/>
        <v>0</v>
      </c>
    </row>
    <row r="313" spans="1:8" x14ac:dyDescent="0.2">
      <c r="A313" s="31">
        <v>43536</v>
      </c>
      <c r="B313" s="18" t="s">
        <v>10</v>
      </c>
      <c r="C313" s="18"/>
      <c r="D313" s="18" t="s">
        <v>183</v>
      </c>
      <c r="E313" s="18"/>
      <c r="F313" s="26">
        <v>1</v>
      </c>
      <c r="G313" s="33">
        <f t="shared" si="12"/>
        <v>1</v>
      </c>
      <c r="H313">
        <f t="shared" si="13"/>
        <v>0</v>
      </c>
    </row>
    <row r="314" spans="1:8" x14ac:dyDescent="0.2">
      <c r="A314" s="31">
        <v>43536</v>
      </c>
      <c r="B314" s="18" t="s">
        <v>10</v>
      </c>
      <c r="C314" s="18"/>
      <c r="D314" s="18" t="s">
        <v>169</v>
      </c>
      <c r="E314" s="18"/>
      <c r="F314" s="26">
        <v>1</v>
      </c>
      <c r="G314" s="33">
        <f t="shared" si="12"/>
        <v>1</v>
      </c>
      <c r="H314">
        <f t="shared" si="13"/>
        <v>0</v>
      </c>
    </row>
    <row r="315" spans="1:8" x14ac:dyDescent="0.2">
      <c r="A315" s="31">
        <v>43536</v>
      </c>
      <c r="B315" s="18" t="s">
        <v>10</v>
      </c>
      <c r="C315" s="18"/>
      <c r="D315" s="18" t="s">
        <v>131</v>
      </c>
      <c r="E315" s="18"/>
      <c r="F315" s="26">
        <v>9</v>
      </c>
      <c r="G315" s="33">
        <f t="shared" si="12"/>
        <v>9</v>
      </c>
      <c r="H315">
        <f t="shared" si="13"/>
        <v>0</v>
      </c>
    </row>
    <row r="316" spans="1:8" x14ac:dyDescent="0.2">
      <c r="A316" s="31">
        <v>43536</v>
      </c>
      <c r="B316" s="18" t="s">
        <v>10</v>
      </c>
      <c r="C316" s="18"/>
      <c r="D316" s="18" t="s">
        <v>159</v>
      </c>
      <c r="E316" s="18"/>
      <c r="F316" s="26">
        <v>3</v>
      </c>
      <c r="G316" s="33">
        <f t="shared" si="12"/>
        <v>3</v>
      </c>
      <c r="H316">
        <f t="shared" si="13"/>
        <v>0</v>
      </c>
    </row>
    <row r="317" spans="1:8" x14ac:dyDescent="0.2">
      <c r="A317" s="31">
        <v>43536</v>
      </c>
      <c r="B317" s="18" t="s">
        <v>10</v>
      </c>
      <c r="C317" s="18"/>
      <c r="D317" s="18" t="s">
        <v>146</v>
      </c>
      <c r="E317" s="18"/>
      <c r="F317" s="26">
        <v>1</v>
      </c>
      <c r="G317" s="33">
        <f t="shared" si="12"/>
        <v>1</v>
      </c>
      <c r="H317">
        <f t="shared" si="13"/>
        <v>0</v>
      </c>
    </row>
    <row r="318" spans="1:8" x14ac:dyDescent="0.2">
      <c r="A318" s="31">
        <v>43580</v>
      </c>
      <c r="B318" s="18" t="s">
        <v>4</v>
      </c>
      <c r="C318" s="18"/>
      <c r="D318" s="18" t="s">
        <v>126</v>
      </c>
      <c r="E318" s="18"/>
      <c r="F318" s="26">
        <v>1</v>
      </c>
      <c r="G318" s="33">
        <f t="shared" si="12"/>
        <v>1</v>
      </c>
      <c r="H318">
        <f t="shared" si="13"/>
        <v>0</v>
      </c>
    </row>
    <row r="319" spans="1:8" x14ac:dyDescent="0.2">
      <c r="A319" s="31">
        <v>43580</v>
      </c>
      <c r="B319" s="18" t="s">
        <v>4</v>
      </c>
      <c r="C319" s="18"/>
      <c r="D319" s="18" t="s">
        <v>169</v>
      </c>
      <c r="E319" s="18"/>
      <c r="F319" s="26">
        <v>5</v>
      </c>
      <c r="G319" s="33">
        <f t="shared" si="12"/>
        <v>5</v>
      </c>
      <c r="H319">
        <f t="shared" si="13"/>
        <v>0</v>
      </c>
    </row>
    <row r="320" spans="1:8" x14ac:dyDescent="0.2">
      <c r="A320" s="31">
        <v>43580</v>
      </c>
      <c r="B320" s="18" t="s">
        <v>5</v>
      </c>
      <c r="C320" s="18"/>
      <c r="D320" s="18" t="s">
        <v>128</v>
      </c>
      <c r="E320" s="18"/>
      <c r="F320" s="26">
        <v>4</v>
      </c>
      <c r="G320" s="33">
        <f t="shared" si="12"/>
        <v>4</v>
      </c>
      <c r="H320">
        <f t="shared" si="13"/>
        <v>0</v>
      </c>
    </row>
    <row r="321" spans="1:8" x14ac:dyDescent="0.2">
      <c r="A321" s="31">
        <v>43580</v>
      </c>
      <c r="B321" s="18" t="s">
        <v>242</v>
      </c>
      <c r="C321" s="18"/>
      <c r="D321" s="18" t="s">
        <v>169</v>
      </c>
      <c r="E321" s="18"/>
      <c r="F321" s="26">
        <v>6</v>
      </c>
      <c r="G321" s="33">
        <f t="shared" si="12"/>
        <v>6</v>
      </c>
      <c r="H321">
        <f t="shared" si="13"/>
        <v>0</v>
      </c>
    </row>
    <row r="322" spans="1:8" x14ac:dyDescent="0.2">
      <c r="A322" s="31">
        <v>43580</v>
      </c>
      <c r="B322" s="18" t="s">
        <v>242</v>
      </c>
      <c r="C322" s="18"/>
      <c r="D322" s="18" t="s">
        <v>135</v>
      </c>
      <c r="E322" s="18"/>
      <c r="F322" s="26">
        <v>1</v>
      </c>
      <c r="G322" s="33">
        <f t="shared" si="12"/>
        <v>1</v>
      </c>
      <c r="H322">
        <f t="shared" si="13"/>
        <v>0</v>
      </c>
    </row>
    <row r="323" spans="1:8" x14ac:dyDescent="0.2">
      <c r="A323" s="31">
        <v>43592</v>
      </c>
      <c r="B323" s="18" t="s">
        <v>29</v>
      </c>
      <c r="C323" s="18"/>
      <c r="D323" s="18" t="s">
        <v>126</v>
      </c>
      <c r="E323" s="18"/>
      <c r="F323" s="26">
        <v>76</v>
      </c>
      <c r="G323" s="33">
        <f t="shared" si="12"/>
        <v>76</v>
      </c>
      <c r="H323">
        <f t="shared" si="13"/>
        <v>0</v>
      </c>
    </row>
    <row r="324" spans="1:8" x14ac:dyDescent="0.2">
      <c r="A324" s="31">
        <v>43592</v>
      </c>
      <c r="B324" s="18" t="s">
        <v>29</v>
      </c>
      <c r="C324" s="18"/>
      <c r="D324" s="18" t="s">
        <v>135</v>
      </c>
      <c r="E324" s="18"/>
      <c r="F324" s="26">
        <v>3</v>
      </c>
      <c r="G324" s="33">
        <f t="shared" si="12"/>
        <v>3</v>
      </c>
      <c r="H324">
        <f t="shared" si="13"/>
        <v>0</v>
      </c>
    </row>
    <row r="325" spans="1:8" x14ac:dyDescent="0.2">
      <c r="A325" s="31">
        <v>43592</v>
      </c>
      <c r="B325" s="18" t="s">
        <v>29</v>
      </c>
      <c r="C325" s="18"/>
      <c r="D325" s="18" t="s">
        <v>147</v>
      </c>
      <c r="E325" s="18"/>
      <c r="F325" s="26">
        <v>13</v>
      </c>
      <c r="G325" s="33">
        <f t="shared" si="12"/>
        <v>13</v>
      </c>
      <c r="H325">
        <f t="shared" si="13"/>
        <v>0</v>
      </c>
    </row>
    <row r="326" spans="1:8" x14ac:dyDescent="0.2">
      <c r="A326" s="31">
        <v>43592</v>
      </c>
      <c r="B326" s="18" t="s">
        <v>29</v>
      </c>
      <c r="C326" s="18"/>
      <c r="D326" s="18" t="s">
        <v>131</v>
      </c>
      <c r="E326" s="18"/>
      <c r="F326" s="26">
        <v>4</v>
      </c>
      <c r="G326" s="33">
        <f t="shared" si="12"/>
        <v>4</v>
      </c>
      <c r="H326">
        <f t="shared" si="13"/>
        <v>0</v>
      </c>
    </row>
    <row r="327" spans="1:8" x14ac:dyDescent="0.2">
      <c r="A327" s="31">
        <v>43592</v>
      </c>
      <c r="B327" s="18" t="s">
        <v>29</v>
      </c>
      <c r="C327" s="18"/>
      <c r="D327" s="18" t="s">
        <v>140</v>
      </c>
      <c r="E327" s="18"/>
      <c r="F327" s="26">
        <v>3</v>
      </c>
      <c r="G327" s="33">
        <f t="shared" si="12"/>
        <v>3</v>
      </c>
      <c r="H327">
        <f t="shared" si="13"/>
        <v>0</v>
      </c>
    </row>
    <row r="328" spans="1:8" x14ac:dyDescent="0.2">
      <c r="A328" s="31">
        <v>43592</v>
      </c>
      <c r="B328" s="18" t="s">
        <v>29</v>
      </c>
      <c r="C328" s="18"/>
      <c r="D328" s="18" t="s">
        <v>151</v>
      </c>
      <c r="E328" s="18"/>
      <c r="F328" s="26">
        <v>1</v>
      </c>
      <c r="G328" s="33">
        <f t="shared" si="12"/>
        <v>1</v>
      </c>
      <c r="H328">
        <f t="shared" si="13"/>
        <v>0</v>
      </c>
    </row>
    <row r="329" spans="1:8" x14ac:dyDescent="0.2">
      <c r="A329" s="31">
        <v>43592</v>
      </c>
      <c r="B329" s="18" t="s">
        <v>29</v>
      </c>
      <c r="C329" s="18"/>
      <c r="D329" s="18" t="s">
        <v>239</v>
      </c>
      <c r="E329" s="18"/>
      <c r="F329" s="26">
        <v>20</v>
      </c>
      <c r="G329" s="33">
        <f t="shared" si="12"/>
        <v>20</v>
      </c>
      <c r="H329">
        <f t="shared" si="13"/>
        <v>0</v>
      </c>
    </row>
    <row r="330" spans="1:8" x14ac:dyDescent="0.2">
      <c r="A330" s="31">
        <v>43592</v>
      </c>
      <c r="B330" s="18" t="s">
        <v>29</v>
      </c>
      <c r="C330" s="18"/>
      <c r="D330" s="18" t="s">
        <v>248</v>
      </c>
      <c r="E330" s="18"/>
      <c r="F330" s="26">
        <v>1</v>
      </c>
      <c r="G330" s="33">
        <f t="shared" si="12"/>
        <v>1</v>
      </c>
      <c r="H330">
        <f t="shared" si="13"/>
        <v>0</v>
      </c>
    </row>
    <row r="331" spans="1:8" x14ac:dyDescent="0.2">
      <c r="A331" s="31">
        <v>43592</v>
      </c>
      <c r="B331" s="18" t="s">
        <v>27</v>
      </c>
      <c r="C331" s="18"/>
      <c r="D331" s="18" t="s">
        <v>126</v>
      </c>
      <c r="E331" s="18"/>
      <c r="F331" s="26">
        <v>49</v>
      </c>
      <c r="G331" s="33">
        <f t="shared" si="12"/>
        <v>49</v>
      </c>
      <c r="H331">
        <f t="shared" si="13"/>
        <v>0</v>
      </c>
    </row>
    <row r="332" spans="1:8" x14ac:dyDescent="0.2">
      <c r="A332" s="31">
        <v>43592</v>
      </c>
      <c r="B332" s="18" t="s">
        <v>27</v>
      </c>
      <c r="C332" s="18"/>
      <c r="D332" s="18" t="s">
        <v>131</v>
      </c>
      <c r="E332" s="18"/>
      <c r="F332" s="26">
        <v>8</v>
      </c>
      <c r="G332" s="33">
        <f t="shared" si="12"/>
        <v>8</v>
      </c>
      <c r="H332">
        <f t="shared" si="13"/>
        <v>0</v>
      </c>
    </row>
    <row r="333" spans="1:8" x14ac:dyDescent="0.2">
      <c r="A333" s="31">
        <v>43592</v>
      </c>
      <c r="B333" s="18" t="s">
        <v>27</v>
      </c>
      <c r="C333" s="18"/>
      <c r="D333" s="18" t="s">
        <v>147</v>
      </c>
      <c r="E333" s="18"/>
      <c r="F333" s="26">
        <v>12</v>
      </c>
      <c r="G333" s="33">
        <f t="shared" si="12"/>
        <v>12</v>
      </c>
      <c r="H333">
        <f t="shared" si="13"/>
        <v>0</v>
      </c>
    </row>
    <row r="334" spans="1:8" x14ac:dyDescent="0.2">
      <c r="A334" s="31">
        <v>43592</v>
      </c>
      <c r="B334" s="18" t="s">
        <v>27</v>
      </c>
      <c r="C334" s="18"/>
      <c r="D334" s="18" t="s">
        <v>140</v>
      </c>
      <c r="E334" s="18"/>
      <c r="F334" s="26">
        <v>6</v>
      </c>
      <c r="G334" s="33">
        <f t="shared" si="12"/>
        <v>6</v>
      </c>
      <c r="H334">
        <f t="shared" si="13"/>
        <v>0</v>
      </c>
    </row>
    <row r="335" spans="1:8" x14ac:dyDescent="0.2">
      <c r="A335" s="31">
        <v>43592</v>
      </c>
      <c r="B335" s="18" t="s">
        <v>27</v>
      </c>
      <c r="C335" s="18"/>
      <c r="D335" s="18" t="s">
        <v>135</v>
      </c>
      <c r="E335" s="18"/>
      <c r="F335" s="26">
        <v>1</v>
      </c>
      <c r="G335" s="33">
        <f t="shared" si="12"/>
        <v>1</v>
      </c>
      <c r="H335">
        <f t="shared" si="13"/>
        <v>0</v>
      </c>
    </row>
    <row r="336" spans="1:8" x14ac:dyDescent="0.2">
      <c r="A336" s="31">
        <v>43592</v>
      </c>
      <c r="B336" s="18" t="s">
        <v>27</v>
      </c>
      <c r="C336" s="18"/>
      <c r="D336" s="18" t="s">
        <v>151</v>
      </c>
      <c r="E336" s="18"/>
      <c r="F336" s="26">
        <v>2</v>
      </c>
      <c r="G336" s="33">
        <f t="shared" si="12"/>
        <v>2</v>
      </c>
      <c r="H336">
        <f t="shared" si="13"/>
        <v>0</v>
      </c>
    </row>
    <row r="337" spans="1:8" x14ac:dyDescent="0.2">
      <c r="A337" s="31">
        <v>43592</v>
      </c>
      <c r="B337" s="18" t="s">
        <v>27</v>
      </c>
      <c r="C337" s="18"/>
      <c r="D337" s="18" t="s">
        <v>159</v>
      </c>
      <c r="E337" s="18"/>
      <c r="F337" s="26">
        <v>3</v>
      </c>
      <c r="G337" s="33">
        <f t="shared" si="12"/>
        <v>3</v>
      </c>
      <c r="H337">
        <f t="shared" si="13"/>
        <v>0</v>
      </c>
    </row>
    <row r="338" spans="1:8" x14ac:dyDescent="0.2">
      <c r="A338" s="31">
        <v>43592</v>
      </c>
      <c r="B338" s="18" t="s">
        <v>27</v>
      </c>
      <c r="C338" s="18"/>
      <c r="D338" s="18" t="s">
        <v>218</v>
      </c>
      <c r="E338" s="18"/>
      <c r="F338" s="26">
        <v>2</v>
      </c>
      <c r="G338" s="33">
        <f t="shared" si="12"/>
        <v>2</v>
      </c>
      <c r="H338">
        <f t="shared" si="13"/>
        <v>0</v>
      </c>
    </row>
    <row r="339" spans="1:8" x14ac:dyDescent="0.2">
      <c r="A339" s="31">
        <v>43592</v>
      </c>
      <c r="B339" s="18" t="s">
        <v>27</v>
      </c>
      <c r="C339" s="18"/>
      <c r="D339" s="18" t="s">
        <v>128</v>
      </c>
      <c r="E339" s="18"/>
      <c r="F339" s="26">
        <v>1</v>
      </c>
      <c r="G339" s="33">
        <f t="shared" si="12"/>
        <v>1</v>
      </c>
      <c r="H339">
        <f t="shared" si="13"/>
        <v>0</v>
      </c>
    </row>
    <row r="340" spans="1:8" x14ac:dyDescent="0.2">
      <c r="A340" s="31">
        <v>43592</v>
      </c>
      <c r="B340" s="18" t="s">
        <v>27</v>
      </c>
      <c r="C340" s="18"/>
      <c r="D340" s="18" t="s">
        <v>165</v>
      </c>
      <c r="E340" s="18"/>
      <c r="F340" s="26">
        <v>1</v>
      </c>
      <c r="G340" s="33">
        <f t="shared" si="12"/>
        <v>1</v>
      </c>
      <c r="H340">
        <f t="shared" si="13"/>
        <v>0</v>
      </c>
    </row>
    <row r="341" spans="1:8" x14ac:dyDescent="0.2">
      <c r="A341" s="31">
        <v>43599</v>
      </c>
      <c r="B341" s="18" t="s">
        <v>10</v>
      </c>
      <c r="C341" s="18"/>
      <c r="D341" s="18" t="s">
        <v>126</v>
      </c>
      <c r="E341" s="18"/>
      <c r="F341" s="26">
        <v>38</v>
      </c>
      <c r="G341" s="33">
        <f t="shared" si="12"/>
        <v>38</v>
      </c>
      <c r="H341">
        <f t="shared" si="13"/>
        <v>0</v>
      </c>
    </row>
    <row r="342" spans="1:8" x14ac:dyDescent="0.2">
      <c r="A342" s="31">
        <v>43599</v>
      </c>
      <c r="B342" s="18" t="s">
        <v>10</v>
      </c>
      <c r="C342" s="18"/>
      <c r="D342" s="18" t="s">
        <v>131</v>
      </c>
      <c r="E342" s="18"/>
      <c r="F342" s="26">
        <v>17</v>
      </c>
      <c r="G342" s="33">
        <f t="shared" si="12"/>
        <v>17</v>
      </c>
      <c r="H342">
        <f t="shared" si="13"/>
        <v>0</v>
      </c>
    </row>
    <row r="343" spans="1:8" x14ac:dyDescent="0.2">
      <c r="A343" s="31">
        <v>43599</v>
      </c>
      <c r="B343" s="18" t="s">
        <v>10</v>
      </c>
      <c r="C343" s="18"/>
      <c r="D343" s="18" t="s">
        <v>202</v>
      </c>
      <c r="E343" s="18"/>
      <c r="F343" s="26">
        <v>4</v>
      </c>
      <c r="G343" s="33">
        <f t="shared" si="12"/>
        <v>4</v>
      </c>
      <c r="H343">
        <f t="shared" si="13"/>
        <v>0</v>
      </c>
    </row>
    <row r="344" spans="1:8" x14ac:dyDescent="0.2">
      <c r="A344" s="31">
        <v>43599</v>
      </c>
      <c r="B344" s="18" t="s">
        <v>10</v>
      </c>
      <c r="C344" s="18"/>
      <c r="D344" s="18" t="s">
        <v>208</v>
      </c>
      <c r="E344" s="18"/>
      <c r="F344" s="26">
        <v>1</v>
      </c>
      <c r="G344" s="33">
        <f t="shared" si="12"/>
        <v>1</v>
      </c>
      <c r="H344">
        <f t="shared" si="13"/>
        <v>0</v>
      </c>
    </row>
    <row r="345" spans="1:8" x14ac:dyDescent="0.2">
      <c r="A345" s="31">
        <v>43599</v>
      </c>
      <c r="B345" s="18" t="s">
        <v>10</v>
      </c>
      <c r="C345" s="18"/>
      <c r="D345" s="18" t="s">
        <v>146</v>
      </c>
      <c r="E345" s="18"/>
      <c r="F345" s="26">
        <v>4</v>
      </c>
      <c r="G345" s="33">
        <f t="shared" si="12"/>
        <v>4</v>
      </c>
      <c r="H345">
        <f t="shared" si="13"/>
        <v>0</v>
      </c>
    </row>
    <row r="346" spans="1:8" x14ac:dyDescent="0.2">
      <c r="A346" s="31">
        <v>43599</v>
      </c>
      <c r="B346" s="18" t="s">
        <v>10</v>
      </c>
      <c r="C346" s="18"/>
      <c r="D346" s="18" t="s">
        <v>147</v>
      </c>
      <c r="E346" s="18"/>
      <c r="F346" s="26">
        <v>2</v>
      </c>
      <c r="G346" s="33">
        <f t="shared" si="12"/>
        <v>2</v>
      </c>
      <c r="H346">
        <f t="shared" si="13"/>
        <v>0</v>
      </c>
    </row>
    <row r="347" spans="1:8" x14ac:dyDescent="0.2">
      <c r="A347" s="31">
        <v>43599</v>
      </c>
      <c r="B347" s="18" t="s">
        <v>10</v>
      </c>
      <c r="C347" s="18"/>
      <c r="D347" s="18" t="s">
        <v>140</v>
      </c>
      <c r="E347" s="18"/>
      <c r="F347" s="26">
        <v>1</v>
      </c>
      <c r="G347" s="33">
        <f t="shared" si="12"/>
        <v>1</v>
      </c>
      <c r="H347">
        <f t="shared" si="13"/>
        <v>0</v>
      </c>
    </row>
    <row r="348" spans="1:8" x14ac:dyDescent="0.2">
      <c r="A348" s="31">
        <v>43599</v>
      </c>
      <c r="B348" s="18" t="s">
        <v>10</v>
      </c>
      <c r="C348" s="18"/>
      <c r="D348" s="18" t="s">
        <v>151</v>
      </c>
      <c r="E348" s="18"/>
      <c r="F348" s="26">
        <v>1</v>
      </c>
      <c r="G348" s="33">
        <f t="shared" si="12"/>
        <v>1</v>
      </c>
      <c r="H348">
        <f t="shared" si="13"/>
        <v>0</v>
      </c>
    </row>
    <row r="349" spans="1:8" x14ac:dyDescent="0.2">
      <c r="A349" s="31">
        <v>43599</v>
      </c>
      <c r="B349" s="18" t="s">
        <v>11</v>
      </c>
      <c r="C349" s="18"/>
      <c r="D349" s="18" t="s">
        <v>131</v>
      </c>
      <c r="E349" s="18"/>
      <c r="F349" s="26">
        <v>3</v>
      </c>
      <c r="G349" s="33">
        <f t="shared" si="12"/>
        <v>3</v>
      </c>
      <c r="H349">
        <f t="shared" si="13"/>
        <v>0</v>
      </c>
    </row>
    <row r="350" spans="1:8" x14ac:dyDescent="0.2">
      <c r="A350" s="31">
        <v>43599</v>
      </c>
      <c r="B350" s="18" t="s">
        <v>11</v>
      </c>
      <c r="C350" s="18"/>
      <c r="D350" s="18" t="s">
        <v>126</v>
      </c>
      <c r="E350" s="18"/>
      <c r="F350" s="26">
        <v>18</v>
      </c>
      <c r="G350" s="33">
        <f t="shared" si="12"/>
        <v>18</v>
      </c>
      <c r="H350">
        <f t="shared" si="13"/>
        <v>0</v>
      </c>
    </row>
    <row r="351" spans="1:8" x14ac:dyDescent="0.2">
      <c r="A351" s="31">
        <v>43599</v>
      </c>
      <c r="B351" s="18" t="s">
        <v>11</v>
      </c>
      <c r="C351" s="18"/>
      <c r="D351" s="18" t="s">
        <v>140</v>
      </c>
      <c r="E351" s="18"/>
      <c r="F351" s="26">
        <v>1</v>
      </c>
      <c r="G351" s="33">
        <f t="shared" si="12"/>
        <v>1</v>
      </c>
      <c r="H351">
        <f t="shared" si="13"/>
        <v>0</v>
      </c>
    </row>
    <row r="352" spans="1:8" x14ac:dyDescent="0.2">
      <c r="A352" s="31">
        <v>43599</v>
      </c>
      <c r="B352" s="18" t="s">
        <v>11</v>
      </c>
      <c r="C352" s="18"/>
      <c r="D352" s="18" t="s">
        <v>183</v>
      </c>
      <c r="E352" s="18"/>
      <c r="F352" s="26">
        <v>1</v>
      </c>
      <c r="G352" s="33">
        <f t="shared" si="12"/>
        <v>1</v>
      </c>
      <c r="H352">
        <f t="shared" si="13"/>
        <v>0</v>
      </c>
    </row>
    <row r="353" spans="1:8" x14ac:dyDescent="0.2">
      <c r="A353" s="31">
        <v>43599</v>
      </c>
      <c r="B353" s="18" t="s">
        <v>11</v>
      </c>
      <c r="C353" s="18"/>
      <c r="D353" s="18" t="s">
        <v>159</v>
      </c>
      <c r="E353" s="18"/>
      <c r="F353" s="26">
        <v>1</v>
      </c>
      <c r="G353" s="33">
        <f t="shared" si="12"/>
        <v>1</v>
      </c>
      <c r="H353">
        <f t="shared" si="13"/>
        <v>0</v>
      </c>
    </row>
    <row r="354" spans="1:8" x14ac:dyDescent="0.2">
      <c r="A354" s="31">
        <v>43599</v>
      </c>
      <c r="B354" s="18" t="s">
        <v>7</v>
      </c>
      <c r="C354" s="18"/>
      <c r="D354" s="18" t="s">
        <v>126</v>
      </c>
      <c r="E354" s="18"/>
      <c r="F354" s="26">
        <v>42</v>
      </c>
      <c r="G354" s="33">
        <f t="shared" si="12"/>
        <v>42</v>
      </c>
      <c r="H354">
        <f t="shared" si="13"/>
        <v>0</v>
      </c>
    </row>
    <row r="355" spans="1:8" x14ac:dyDescent="0.2">
      <c r="A355" s="31">
        <v>43599</v>
      </c>
      <c r="B355" s="18" t="s">
        <v>7</v>
      </c>
      <c r="C355" s="18"/>
      <c r="D355" s="18" t="s">
        <v>131</v>
      </c>
      <c r="E355" s="18"/>
      <c r="F355" s="26">
        <v>19</v>
      </c>
      <c r="G355" s="33">
        <f t="shared" si="12"/>
        <v>19</v>
      </c>
      <c r="H355">
        <f t="shared" si="13"/>
        <v>0</v>
      </c>
    </row>
    <row r="356" spans="1:8" x14ac:dyDescent="0.2">
      <c r="A356" s="31">
        <v>43599</v>
      </c>
      <c r="B356" s="18" t="s">
        <v>7</v>
      </c>
      <c r="C356" s="18"/>
      <c r="D356" s="18" t="s">
        <v>147</v>
      </c>
      <c r="E356" s="18"/>
      <c r="F356" s="26">
        <v>1</v>
      </c>
      <c r="G356" s="33">
        <f t="shared" si="12"/>
        <v>1</v>
      </c>
      <c r="H356">
        <f t="shared" si="13"/>
        <v>0</v>
      </c>
    </row>
    <row r="357" spans="1:8" x14ac:dyDescent="0.2">
      <c r="A357" s="31">
        <v>43599</v>
      </c>
      <c r="B357" s="18" t="s">
        <v>7</v>
      </c>
      <c r="C357" s="18"/>
      <c r="D357" s="18" t="s">
        <v>165</v>
      </c>
      <c r="E357" s="18"/>
      <c r="F357" s="26">
        <v>1</v>
      </c>
      <c r="G357" s="33">
        <f t="shared" si="12"/>
        <v>1</v>
      </c>
      <c r="H357">
        <f t="shared" si="13"/>
        <v>0</v>
      </c>
    </row>
    <row r="358" spans="1:8" x14ac:dyDescent="0.2">
      <c r="A358" s="31">
        <v>43600</v>
      </c>
      <c r="B358" s="18" t="s">
        <v>12</v>
      </c>
      <c r="C358" s="18"/>
      <c r="D358" s="18" t="s">
        <v>126</v>
      </c>
      <c r="E358" s="18"/>
      <c r="F358" s="26">
        <v>98</v>
      </c>
      <c r="G358" s="33">
        <f t="shared" si="12"/>
        <v>98</v>
      </c>
      <c r="H358">
        <f t="shared" si="13"/>
        <v>0</v>
      </c>
    </row>
    <row r="359" spans="1:8" x14ac:dyDescent="0.2">
      <c r="A359" s="31">
        <v>43600</v>
      </c>
      <c r="B359" s="18" t="s">
        <v>12</v>
      </c>
      <c r="C359" s="18"/>
      <c r="D359" s="18" t="s">
        <v>131</v>
      </c>
      <c r="E359" s="18"/>
      <c r="F359" s="26">
        <v>18</v>
      </c>
      <c r="G359" s="33">
        <f t="shared" si="12"/>
        <v>18</v>
      </c>
      <c r="H359">
        <f t="shared" si="13"/>
        <v>0</v>
      </c>
    </row>
    <row r="360" spans="1:8" x14ac:dyDescent="0.2">
      <c r="A360" s="31">
        <v>43600</v>
      </c>
      <c r="B360" s="18" t="s">
        <v>12</v>
      </c>
      <c r="C360" s="18"/>
      <c r="D360" s="18" t="s">
        <v>140</v>
      </c>
      <c r="E360" s="18"/>
      <c r="F360" s="26">
        <v>3</v>
      </c>
      <c r="G360" s="33">
        <f t="shared" si="12"/>
        <v>3</v>
      </c>
      <c r="H360">
        <f t="shared" si="13"/>
        <v>0</v>
      </c>
    </row>
    <row r="361" spans="1:8" x14ac:dyDescent="0.2">
      <c r="A361" s="31">
        <v>43600</v>
      </c>
      <c r="B361" s="18" t="s">
        <v>12</v>
      </c>
      <c r="C361" s="18"/>
      <c r="D361" s="18" t="s">
        <v>151</v>
      </c>
      <c r="E361" s="18"/>
      <c r="F361" s="26">
        <v>1</v>
      </c>
      <c r="G361" s="33">
        <f t="shared" si="12"/>
        <v>1</v>
      </c>
      <c r="H361">
        <f t="shared" si="13"/>
        <v>0</v>
      </c>
    </row>
    <row r="362" spans="1:8" x14ac:dyDescent="0.2">
      <c r="A362" s="31">
        <v>43600</v>
      </c>
      <c r="B362" s="18" t="s">
        <v>12</v>
      </c>
      <c r="C362" s="18"/>
      <c r="D362" s="18" t="s">
        <v>218</v>
      </c>
      <c r="E362" s="18"/>
      <c r="F362" s="26">
        <v>16</v>
      </c>
      <c r="G362" s="33">
        <f t="shared" si="12"/>
        <v>16</v>
      </c>
      <c r="H362">
        <f t="shared" si="13"/>
        <v>0</v>
      </c>
    </row>
    <row r="363" spans="1:8" x14ac:dyDescent="0.2">
      <c r="A363" s="31">
        <v>43600</v>
      </c>
      <c r="B363" s="18" t="s">
        <v>12</v>
      </c>
      <c r="C363" s="18"/>
      <c r="D363" s="18" t="s">
        <v>192</v>
      </c>
      <c r="E363" s="18"/>
      <c r="F363" s="26">
        <v>1</v>
      </c>
      <c r="G363" s="33">
        <f t="shared" si="12"/>
        <v>1</v>
      </c>
      <c r="H363">
        <f t="shared" si="13"/>
        <v>0</v>
      </c>
    </row>
    <row r="364" spans="1:8" x14ac:dyDescent="0.2">
      <c r="A364" s="31">
        <v>43600</v>
      </c>
      <c r="B364" s="18" t="s">
        <v>12</v>
      </c>
      <c r="C364" s="18"/>
      <c r="D364" s="18" t="s">
        <v>147</v>
      </c>
      <c r="E364" s="18"/>
      <c r="F364" s="26">
        <v>2</v>
      </c>
      <c r="G364" s="33">
        <f t="shared" si="12"/>
        <v>2</v>
      </c>
      <c r="H364">
        <f t="shared" si="13"/>
        <v>0</v>
      </c>
    </row>
    <row r="365" spans="1:8" x14ac:dyDescent="0.2">
      <c r="A365" s="31">
        <v>43600</v>
      </c>
      <c r="B365" s="18" t="s">
        <v>12</v>
      </c>
      <c r="C365" s="18"/>
      <c r="D365" s="18" t="s">
        <v>146</v>
      </c>
      <c r="E365" s="18"/>
      <c r="F365" s="26">
        <v>2</v>
      </c>
      <c r="G365" s="33">
        <f t="shared" si="12"/>
        <v>2</v>
      </c>
      <c r="H365">
        <f t="shared" si="13"/>
        <v>0</v>
      </c>
    </row>
    <row r="366" spans="1:8" x14ac:dyDescent="0.2">
      <c r="A366" s="31">
        <v>43600</v>
      </c>
      <c r="B366" s="18" t="s">
        <v>12</v>
      </c>
      <c r="C366" s="18"/>
      <c r="D366" s="18" t="s">
        <v>159</v>
      </c>
      <c r="E366" s="18"/>
      <c r="F366" s="26">
        <v>1</v>
      </c>
      <c r="G366" s="33">
        <f t="shared" ref="G366:G408" si="14">E366+F366</f>
        <v>1</v>
      </c>
      <c r="H366">
        <f t="shared" ref="H366:H408" si="15">E366/G366</f>
        <v>0</v>
      </c>
    </row>
    <row r="367" spans="1:8" x14ac:dyDescent="0.2">
      <c r="A367" s="31">
        <v>43600</v>
      </c>
      <c r="B367" s="18" t="s">
        <v>12</v>
      </c>
      <c r="C367" s="18"/>
      <c r="D367" s="18" t="s">
        <v>165</v>
      </c>
      <c r="E367" s="18"/>
      <c r="F367" s="26">
        <v>1</v>
      </c>
      <c r="G367" s="33">
        <f t="shared" si="14"/>
        <v>1</v>
      </c>
      <c r="H367">
        <f t="shared" si="15"/>
        <v>0</v>
      </c>
    </row>
    <row r="368" spans="1:8" x14ac:dyDescent="0.2">
      <c r="A368" s="31">
        <v>43600</v>
      </c>
      <c r="B368" s="18" t="s">
        <v>14</v>
      </c>
      <c r="C368" s="18"/>
      <c r="D368" s="18" t="s">
        <v>126</v>
      </c>
      <c r="E368" s="18"/>
      <c r="F368" s="26">
        <v>141</v>
      </c>
      <c r="G368" s="33">
        <f t="shared" si="14"/>
        <v>141</v>
      </c>
      <c r="H368">
        <f t="shared" si="15"/>
        <v>0</v>
      </c>
    </row>
    <row r="369" spans="1:8" x14ac:dyDescent="0.2">
      <c r="A369" s="31">
        <v>43600</v>
      </c>
      <c r="B369" s="18" t="s">
        <v>14</v>
      </c>
      <c r="C369" s="18"/>
      <c r="D369" s="18" t="s">
        <v>140</v>
      </c>
      <c r="E369" s="18"/>
      <c r="F369" s="26">
        <v>1</v>
      </c>
      <c r="G369" s="33">
        <f t="shared" si="14"/>
        <v>1</v>
      </c>
      <c r="H369">
        <f t="shared" si="15"/>
        <v>0</v>
      </c>
    </row>
    <row r="370" spans="1:8" x14ac:dyDescent="0.2">
      <c r="A370" s="31">
        <v>43600</v>
      </c>
      <c r="B370" s="18" t="s">
        <v>14</v>
      </c>
      <c r="C370" s="18"/>
      <c r="D370" s="18" t="s">
        <v>147</v>
      </c>
      <c r="E370" s="18"/>
      <c r="F370" s="26">
        <v>2</v>
      </c>
      <c r="G370" s="33">
        <f t="shared" si="14"/>
        <v>2</v>
      </c>
      <c r="H370">
        <f t="shared" si="15"/>
        <v>0</v>
      </c>
    </row>
    <row r="371" spans="1:8" x14ac:dyDescent="0.2">
      <c r="A371" s="31">
        <v>43600</v>
      </c>
      <c r="B371" s="18" t="s">
        <v>14</v>
      </c>
      <c r="C371" s="18"/>
      <c r="D371" s="18" t="s">
        <v>131</v>
      </c>
      <c r="E371" s="18"/>
      <c r="F371" s="26">
        <v>27</v>
      </c>
      <c r="G371" s="33">
        <f t="shared" si="14"/>
        <v>27</v>
      </c>
      <c r="H371">
        <f t="shared" si="15"/>
        <v>0</v>
      </c>
    </row>
    <row r="372" spans="1:8" x14ac:dyDescent="0.2">
      <c r="A372" s="31">
        <v>43600</v>
      </c>
      <c r="B372" s="18" t="s">
        <v>14</v>
      </c>
      <c r="C372" s="18"/>
      <c r="D372" s="18" t="s">
        <v>218</v>
      </c>
      <c r="E372" s="18"/>
      <c r="F372" s="26">
        <v>10</v>
      </c>
      <c r="G372" s="33">
        <f t="shared" si="14"/>
        <v>10</v>
      </c>
      <c r="H372">
        <f t="shared" si="15"/>
        <v>0</v>
      </c>
    </row>
    <row r="373" spans="1:8" x14ac:dyDescent="0.2">
      <c r="A373" s="31">
        <v>43600</v>
      </c>
      <c r="B373" s="18" t="s">
        <v>14</v>
      </c>
      <c r="C373" s="18"/>
      <c r="D373" s="18" t="s">
        <v>150</v>
      </c>
      <c r="E373" s="18"/>
      <c r="F373" s="26">
        <v>1</v>
      </c>
      <c r="G373" s="33">
        <f t="shared" si="14"/>
        <v>1</v>
      </c>
      <c r="H373">
        <f t="shared" si="15"/>
        <v>0</v>
      </c>
    </row>
    <row r="374" spans="1:8" x14ac:dyDescent="0.2">
      <c r="A374" s="31">
        <v>43600</v>
      </c>
      <c r="B374" s="18" t="s">
        <v>13</v>
      </c>
      <c r="C374" s="18"/>
      <c r="D374" s="18" t="s">
        <v>126</v>
      </c>
      <c r="E374" s="18"/>
      <c r="F374" s="26">
        <v>14</v>
      </c>
      <c r="G374" s="33">
        <f t="shared" si="14"/>
        <v>14</v>
      </c>
      <c r="H374">
        <f t="shared" si="15"/>
        <v>0</v>
      </c>
    </row>
    <row r="375" spans="1:8" x14ac:dyDescent="0.2">
      <c r="A375" s="31">
        <v>43600</v>
      </c>
      <c r="B375" s="18" t="s">
        <v>13</v>
      </c>
      <c r="C375" s="18"/>
      <c r="D375" s="18" t="s">
        <v>230</v>
      </c>
      <c r="E375" s="18"/>
      <c r="F375" s="26">
        <v>1</v>
      </c>
      <c r="G375" s="33">
        <f t="shared" si="14"/>
        <v>1</v>
      </c>
      <c r="H375">
        <f t="shared" si="15"/>
        <v>0</v>
      </c>
    </row>
    <row r="376" spans="1:8" x14ac:dyDescent="0.2">
      <c r="A376" s="31">
        <v>43600</v>
      </c>
      <c r="B376" s="18" t="s">
        <v>13</v>
      </c>
      <c r="C376" s="18"/>
      <c r="D376" s="18" t="s">
        <v>140</v>
      </c>
      <c r="E376" s="18"/>
      <c r="F376" s="26">
        <v>1</v>
      </c>
      <c r="G376" s="33">
        <f t="shared" si="14"/>
        <v>1</v>
      </c>
      <c r="H376">
        <f t="shared" si="15"/>
        <v>0</v>
      </c>
    </row>
    <row r="377" spans="1:8" x14ac:dyDescent="0.2">
      <c r="A377" s="31">
        <v>43620</v>
      </c>
      <c r="B377" s="18" t="s">
        <v>244</v>
      </c>
      <c r="C377" s="18"/>
      <c r="D377" s="18" t="s">
        <v>131</v>
      </c>
      <c r="E377" s="18"/>
      <c r="F377" s="26">
        <v>56</v>
      </c>
      <c r="G377" s="33">
        <f t="shared" si="14"/>
        <v>56</v>
      </c>
      <c r="H377">
        <f t="shared" si="15"/>
        <v>0</v>
      </c>
    </row>
    <row r="378" spans="1:8" x14ac:dyDescent="0.2">
      <c r="A378" s="31">
        <v>43620</v>
      </c>
      <c r="B378" s="18" t="s">
        <v>244</v>
      </c>
      <c r="C378" s="18"/>
      <c r="D378" s="18" t="s">
        <v>130</v>
      </c>
      <c r="E378" s="18"/>
      <c r="F378" s="26">
        <v>1</v>
      </c>
      <c r="G378" s="33">
        <f t="shared" si="14"/>
        <v>1</v>
      </c>
      <c r="H378">
        <f t="shared" si="15"/>
        <v>0</v>
      </c>
    </row>
    <row r="379" spans="1:8" x14ac:dyDescent="0.2">
      <c r="A379" s="31">
        <v>43620</v>
      </c>
      <c r="B379" s="18" t="s">
        <v>244</v>
      </c>
      <c r="C379" s="18"/>
      <c r="D379" s="18" t="s">
        <v>128</v>
      </c>
      <c r="E379" s="18"/>
      <c r="F379" s="26">
        <v>4</v>
      </c>
      <c r="G379" s="33">
        <f t="shared" si="14"/>
        <v>4</v>
      </c>
      <c r="H379">
        <f t="shared" si="15"/>
        <v>0</v>
      </c>
    </row>
    <row r="380" spans="1:8" x14ac:dyDescent="0.2">
      <c r="A380" s="31">
        <v>43620</v>
      </c>
      <c r="B380" s="18" t="s">
        <v>5</v>
      </c>
      <c r="C380" s="18"/>
      <c r="D380" s="18" t="s">
        <v>128</v>
      </c>
      <c r="E380" s="18"/>
      <c r="F380" s="26">
        <v>1</v>
      </c>
      <c r="G380" s="33">
        <f t="shared" si="14"/>
        <v>1</v>
      </c>
      <c r="H380">
        <f t="shared" si="15"/>
        <v>0</v>
      </c>
    </row>
    <row r="381" spans="1:8" x14ac:dyDescent="0.2">
      <c r="A381" s="31">
        <v>43620</v>
      </c>
      <c r="B381" s="18" t="s">
        <v>5</v>
      </c>
      <c r="C381" s="18"/>
      <c r="D381" s="18" t="s">
        <v>147</v>
      </c>
      <c r="E381" s="18"/>
      <c r="F381" s="26">
        <v>2</v>
      </c>
      <c r="G381" s="33">
        <f t="shared" si="14"/>
        <v>2</v>
      </c>
      <c r="H381">
        <f t="shared" si="15"/>
        <v>0</v>
      </c>
    </row>
    <row r="382" spans="1:8" x14ac:dyDescent="0.2">
      <c r="A382" s="31">
        <v>43620</v>
      </c>
      <c r="B382" s="18" t="s">
        <v>4</v>
      </c>
      <c r="C382" s="18"/>
      <c r="D382" s="18" t="s">
        <v>126</v>
      </c>
      <c r="E382" s="18"/>
      <c r="F382" s="26">
        <v>3</v>
      </c>
      <c r="G382" s="33">
        <f t="shared" si="14"/>
        <v>3</v>
      </c>
      <c r="H382">
        <f t="shared" si="15"/>
        <v>0</v>
      </c>
    </row>
    <row r="383" spans="1:8" x14ac:dyDescent="0.2">
      <c r="A383" s="31">
        <v>43620</v>
      </c>
      <c r="B383" s="18" t="s">
        <v>4</v>
      </c>
      <c r="C383" s="18"/>
      <c r="D383" s="18" t="s">
        <v>131</v>
      </c>
      <c r="E383" s="18"/>
      <c r="F383" s="26">
        <v>3</v>
      </c>
      <c r="G383" s="33">
        <f t="shared" si="14"/>
        <v>3</v>
      </c>
      <c r="H383">
        <f t="shared" si="15"/>
        <v>0</v>
      </c>
    </row>
    <row r="384" spans="1:8" x14ac:dyDescent="0.2">
      <c r="A384" s="31">
        <v>43620</v>
      </c>
      <c r="B384" s="18" t="s">
        <v>4</v>
      </c>
      <c r="C384" s="18"/>
      <c r="D384" s="18" t="s">
        <v>128</v>
      </c>
      <c r="E384" s="18"/>
      <c r="F384" s="26">
        <v>1</v>
      </c>
      <c r="G384" s="33">
        <f t="shared" si="14"/>
        <v>1</v>
      </c>
      <c r="H384">
        <f t="shared" si="15"/>
        <v>0</v>
      </c>
    </row>
    <row r="385" spans="1:8" x14ac:dyDescent="0.2">
      <c r="A385" s="31">
        <v>43620</v>
      </c>
      <c r="B385" s="18" t="s">
        <v>4</v>
      </c>
      <c r="C385" s="18"/>
      <c r="D385" s="18" t="s">
        <v>169</v>
      </c>
      <c r="E385" s="18"/>
      <c r="F385" s="26">
        <v>2</v>
      </c>
      <c r="G385" s="33">
        <f t="shared" si="14"/>
        <v>2</v>
      </c>
      <c r="H385">
        <f t="shared" si="15"/>
        <v>0</v>
      </c>
    </row>
    <row r="386" spans="1:8" x14ac:dyDescent="0.2">
      <c r="A386" s="31">
        <v>43620</v>
      </c>
      <c r="B386" s="18" t="s">
        <v>242</v>
      </c>
      <c r="C386" s="18"/>
      <c r="D386" s="18" t="s">
        <v>135</v>
      </c>
      <c r="E386" s="18"/>
      <c r="F386" s="26">
        <v>1</v>
      </c>
      <c r="G386" s="33">
        <f t="shared" si="14"/>
        <v>1</v>
      </c>
      <c r="H386">
        <f t="shared" si="15"/>
        <v>0</v>
      </c>
    </row>
    <row r="387" spans="1:8" x14ac:dyDescent="0.2">
      <c r="A387" s="31">
        <v>43620</v>
      </c>
      <c r="B387" s="18" t="s">
        <v>242</v>
      </c>
      <c r="C387" s="18"/>
      <c r="D387" s="18" t="s">
        <v>147</v>
      </c>
      <c r="E387" s="18"/>
      <c r="F387" s="26">
        <v>1</v>
      </c>
      <c r="G387" s="33">
        <f t="shared" si="14"/>
        <v>1</v>
      </c>
      <c r="H387">
        <f t="shared" si="15"/>
        <v>0</v>
      </c>
    </row>
    <row r="388" spans="1:8" x14ac:dyDescent="0.2">
      <c r="A388" s="31">
        <v>43628</v>
      </c>
      <c r="B388" s="18" t="s">
        <v>7</v>
      </c>
      <c r="C388" s="18"/>
      <c r="D388" s="18" t="s">
        <v>126</v>
      </c>
      <c r="E388" s="18"/>
      <c r="F388" s="26">
        <v>66</v>
      </c>
      <c r="G388" s="33">
        <f t="shared" si="14"/>
        <v>66</v>
      </c>
      <c r="H388">
        <f t="shared" si="15"/>
        <v>0</v>
      </c>
    </row>
    <row r="389" spans="1:8" x14ac:dyDescent="0.2">
      <c r="A389" s="31">
        <v>43628</v>
      </c>
      <c r="B389" s="18" t="s">
        <v>7</v>
      </c>
      <c r="C389" s="18"/>
      <c r="D389" s="18" t="s">
        <v>131</v>
      </c>
      <c r="E389" s="18"/>
      <c r="F389" s="26">
        <v>40</v>
      </c>
      <c r="G389" s="33">
        <f t="shared" si="14"/>
        <v>40</v>
      </c>
      <c r="H389">
        <f t="shared" si="15"/>
        <v>0</v>
      </c>
    </row>
    <row r="390" spans="1:8" x14ac:dyDescent="0.2">
      <c r="A390" s="31">
        <v>43628</v>
      </c>
      <c r="B390" s="18" t="s">
        <v>7</v>
      </c>
      <c r="C390" s="18"/>
      <c r="D390" s="18" t="s">
        <v>169</v>
      </c>
      <c r="E390" s="18"/>
      <c r="F390" s="26">
        <v>1</v>
      </c>
      <c r="G390" s="33">
        <f t="shared" si="14"/>
        <v>1</v>
      </c>
      <c r="H390">
        <f t="shared" si="15"/>
        <v>0</v>
      </c>
    </row>
    <row r="391" spans="1:8" x14ac:dyDescent="0.2">
      <c r="A391" s="31">
        <v>43628</v>
      </c>
      <c r="B391" s="18" t="s">
        <v>7</v>
      </c>
      <c r="C391" s="18"/>
      <c r="D391" s="18" t="s">
        <v>208</v>
      </c>
      <c r="E391" s="18"/>
      <c r="F391" s="26">
        <v>1</v>
      </c>
      <c r="G391" s="33">
        <f t="shared" si="14"/>
        <v>1</v>
      </c>
      <c r="H391">
        <f t="shared" si="15"/>
        <v>0</v>
      </c>
    </row>
    <row r="392" spans="1:8" x14ac:dyDescent="0.2">
      <c r="A392" s="31">
        <v>43628</v>
      </c>
      <c r="B392" s="18" t="s">
        <v>7</v>
      </c>
      <c r="C392" s="18"/>
      <c r="D392" s="18" t="s">
        <v>146</v>
      </c>
      <c r="E392" s="18"/>
      <c r="F392" s="26">
        <v>1</v>
      </c>
      <c r="G392" s="33">
        <f t="shared" si="14"/>
        <v>1</v>
      </c>
      <c r="H392">
        <f t="shared" si="15"/>
        <v>0</v>
      </c>
    </row>
    <row r="393" spans="1:8" x14ac:dyDescent="0.2">
      <c r="A393" s="31">
        <v>43628</v>
      </c>
      <c r="B393" s="18" t="s">
        <v>7</v>
      </c>
      <c r="C393" s="18"/>
      <c r="D393" s="18" t="s">
        <v>218</v>
      </c>
      <c r="E393" s="18"/>
      <c r="F393" s="26">
        <v>1</v>
      </c>
      <c r="G393" s="33">
        <f t="shared" si="14"/>
        <v>1</v>
      </c>
      <c r="H393">
        <f t="shared" si="15"/>
        <v>0</v>
      </c>
    </row>
    <row r="394" spans="1:8" x14ac:dyDescent="0.2">
      <c r="A394" s="31">
        <v>43628</v>
      </c>
      <c r="B394" s="18" t="s">
        <v>11</v>
      </c>
      <c r="C394" s="18"/>
      <c r="D394" s="18" t="s">
        <v>126</v>
      </c>
      <c r="E394" s="18"/>
      <c r="F394" s="26">
        <v>17</v>
      </c>
      <c r="G394" s="33">
        <f t="shared" si="14"/>
        <v>17</v>
      </c>
      <c r="H394">
        <f t="shared" si="15"/>
        <v>0</v>
      </c>
    </row>
    <row r="395" spans="1:8" x14ac:dyDescent="0.2">
      <c r="A395" s="31">
        <v>43628</v>
      </c>
      <c r="B395" s="18" t="s">
        <v>11</v>
      </c>
      <c r="C395" s="18"/>
      <c r="D395" s="18" t="s">
        <v>131</v>
      </c>
      <c r="E395" s="18"/>
      <c r="F395" s="26">
        <v>13</v>
      </c>
      <c r="G395" s="33">
        <f t="shared" si="14"/>
        <v>13</v>
      </c>
      <c r="H395">
        <f t="shared" si="15"/>
        <v>0</v>
      </c>
    </row>
    <row r="396" spans="1:8" x14ac:dyDescent="0.2">
      <c r="A396" s="31">
        <v>43628</v>
      </c>
      <c r="B396" s="18" t="s">
        <v>11</v>
      </c>
      <c r="C396" s="18"/>
      <c r="D396" s="18" t="s">
        <v>140</v>
      </c>
      <c r="E396" s="18"/>
      <c r="F396" s="26">
        <v>10</v>
      </c>
      <c r="G396" s="33">
        <f t="shared" si="14"/>
        <v>10</v>
      </c>
      <c r="H396">
        <f t="shared" si="15"/>
        <v>0</v>
      </c>
    </row>
    <row r="397" spans="1:8" x14ac:dyDescent="0.2">
      <c r="A397" s="31">
        <v>43628</v>
      </c>
      <c r="B397" s="18" t="s">
        <v>11</v>
      </c>
      <c r="C397" s="18"/>
      <c r="D397" s="18" t="s">
        <v>165</v>
      </c>
      <c r="E397" s="18"/>
      <c r="F397" s="26">
        <v>4</v>
      </c>
      <c r="G397" s="33">
        <f t="shared" si="14"/>
        <v>4</v>
      </c>
      <c r="H397">
        <f t="shared" si="15"/>
        <v>0</v>
      </c>
    </row>
    <row r="398" spans="1:8" x14ac:dyDescent="0.2">
      <c r="A398" s="31">
        <v>43628</v>
      </c>
      <c r="B398" s="18" t="s">
        <v>11</v>
      </c>
      <c r="C398" s="18"/>
      <c r="D398" s="18" t="s">
        <v>169</v>
      </c>
      <c r="E398" s="18"/>
      <c r="F398" s="26">
        <v>3</v>
      </c>
      <c r="G398" s="33">
        <f t="shared" si="14"/>
        <v>3</v>
      </c>
      <c r="H398">
        <f t="shared" si="15"/>
        <v>0</v>
      </c>
    </row>
    <row r="399" spans="1:8" x14ac:dyDescent="0.2">
      <c r="A399" s="31">
        <v>43628</v>
      </c>
      <c r="B399" s="18" t="s">
        <v>11</v>
      </c>
      <c r="C399" s="18"/>
      <c r="D399" s="18" t="s">
        <v>208</v>
      </c>
      <c r="E399" s="18"/>
      <c r="F399" s="26">
        <v>1</v>
      </c>
      <c r="G399" s="33">
        <f t="shared" si="14"/>
        <v>1</v>
      </c>
      <c r="H399">
        <f t="shared" si="15"/>
        <v>0</v>
      </c>
    </row>
    <row r="400" spans="1:8" x14ac:dyDescent="0.2">
      <c r="A400" s="31">
        <v>43628</v>
      </c>
      <c r="B400" s="18" t="s">
        <v>11</v>
      </c>
      <c r="C400" s="18"/>
      <c r="D400" s="18" t="s">
        <v>250</v>
      </c>
      <c r="E400" s="18"/>
      <c r="F400" s="26">
        <v>1</v>
      </c>
      <c r="G400" s="33">
        <f t="shared" si="14"/>
        <v>1</v>
      </c>
      <c r="H400">
        <f t="shared" si="15"/>
        <v>0</v>
      </c>
    </row>
    <row r="401" spans="1:8" x14ac:dyDescent="0.2">
      <c r="A401" s="31">
        <v>43628</v>
      </c>
      <c r="B401" s="18" t="s">
        <v>11</v>
      </c>
      <c r="C401" s="18"/>
      <c r="D401" s="18" t="s">
        <v>183</v>
      </c>
      <c r="E401" s="18"/>
      <c r="F401" s="26">
        <v>4</v>
      </c>
      <c r="G401" s="33">
        <f t="shared" si="14"/>
        <v>4</v>
      </c>
      <c r="H401">
        <f t="shared" si="15"/>
        <v>0</v>
      </c>
    </row>
    <row r="402" spans="1:8" x14ac:dyDescent="0.2">
      <c r="A402" s="31">
        <v>43628</v>
      </c>
      <c r="B402" s="18" t="s">
        <v>10</v>
      </c>
      <c r="C402" s="18"/>
      <c r="D402" s="18" t="s">
        <v>126</v>
      </c>
      <c r="E402" s="18"/>
      <c r="F402" s="26">
        <v>39</v>
      </c>
      <c r="G402" s="33">
        <f t="shared" si="14"/>
        <v>39</v>
      </c>
      <c r="H402">
        <f t="shared" si="15"/>
        <v>0</v>
      </c>
    </row>
    <row r="403" spans="1:8" x14ac:dyDescent="0.2">
      <c r="A403" s="31">
        <v>43628</v>
      </c>
      <c r="B403" s="18" t="s">
        <v>10</v>
      </c>
      <c r="C403" s="18"/>
      <c r="D403" s="18" t="s">
        <v>218</v>
      </c>
      <c r="E403" s="18"/>
      <c r="F403" s="26">
        <v>1</v>
      </c>
      <c r="G403" s="33">
        <f t="shared" si="14"/>
        <v>1</v>
      </c>
      <c r="H403">
        <f t="shared" si="15"/>
        <v>0</v>
      </c>
    </row>
    <row r="404" spans="1:8" x14ac:dyDescent="0.2">
      <c r="A404" s="31">
        <v>43628</v>
      </c>
      <c r="B404" s="18" t="s">
        <v>10</v>
      </c>
      <c r="C404" s="18"/>
      <c r="D404" s="18" t="s">
        <v>169</v>
      </c>
      <c r="E404" s="18"/>
      <c r="F404" s="26">
        <v>4</v>
      </c>
      <c r="G404" s="33">
        <f t="shared" si="14"/>
        <v>4</v>
      </c>
      <c r="H404">
        <f t="shared" si="15"/>
        <v>0</v>
      </c>
    </row>
    <row r="405" spans="1:8" x14ac:dyDescent="0.2">
      <c r="A405" s="31">
        <v>43628</v>
      </c>
      <c r="B405" s="18" t="s">
        <v>10</v>
      </c>
      <c r="C405" s="18"/>
      <c r="D405" s="18" t="s">
        <v>131</v>
      </c>
      <c r="E405" s="18"/>
      <c r="F405" s="26">
        <v>28</v>
      </c>
      <c r="G405" s="33">
        <f t="shared" si="14"/>
        <v>28</v>
      </c>
      <c r="H405">
        <f t="shared" si="15"/>
        <v>0</v>
      </c>
    </row>
    <row r="406" spans="1:8" x14ac:dyDescent="0.2">
      <c r="A406" s="31">
        <v>43628</v>
      </c>
      <c r="B406" s="18" t="s">
        <v>10</v>
      </c>
      <c r="C406" s="18"/>
      <c r="D406" s="18" t="s">
        <v>183</v>
      </c>
      <c r="E406" s="18"/>
      <c r="F406" s="26">
        <v>1</v>
      </c>
      <c r="G406" s="33">
        <f t="shared" si="14"/>
        <v>1</v>
      </c>
      <c r="H406">
        <f t="shared" si="15"/>
        <v>0</v>
      </c>
    </row>
    <row r="407" spans="1:8" x14ac:dyDescent="0.2">
      <c r="A407" s="31">
        <v>43628</v>
      </c>
      <c r="B407" s="18" t="s">
        <v>10</v>
      </c>
      <c r="C407" s="18"/>
      <c r="D407" s="18" t="s">
        <v>165</v>
      </c>
      <c r="E407" s="18"/>
      <c r="F407" s="26">
        <v>1</v>
      </c>
      <c r="G407" s="33">
        <f t="shared" si="14"/>
        <v>1</v>
      </c>
      <c r="H407">
        <f t="shared" si="15"/>
        <v>0</v>
      </c>
    </row>
    <row r="408" spans="1:8" x14ac:dyDescent="0.2">
      <c r="A408" s="31">
        <v>43628</v>
      </c>
      <c r="B408" s="18" t="s">
        <v>10</v>
      </c>
      <c r="C408" s="18"/>
      <c r="D408" s="18" t="s">
        <v>146</v>
      </c>
      <c r="E408" s="18"/>
      <c r="F408" s="26">
        <v>2</v>
      </c>
      <c r="G408" s="33">
        <f t="shared" si="14"/>
        <v>2</v>
      </c>
      <c r="H408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9751-D88B-984B-A8CC-0F5619EA7866}">
  <dimension ref="A1:J78"/>
  <sheetViews>
    <sheetView topLeftCell="H1" workbookViewId="0"/>
  </sheetViews>
  <sheetFormatPr baseColWidth="10" defaultRowHeight="16" x14ac:dyDescent="0.2"/>
  <sheetData>
    <row r="1" spans="1:10" ht="85" x14ac:dyDescent="0.2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83</v>
      </c>
      <c r="I1" s="1" t="s">
        <v>96</v>
      </c>
      <c r="J1" s="1" t="s">
        <v>95</v>
      </c>
    </row>
    <row r="2" spans="1:10" ht="34" x14ac:dyDescent="0.2">
      <c r="A2" s="1" t="s">
        <v>0</v>
      </c>
      <c r="B2" s="1"/>
      <c r="C2" s="1"/>
      <c r="D2" s="1"/>
      <c r="E2" s="1"/>
      <c r="F2" s="1"/>
      <c r="G2" s="1"/>
    </row>
    <row r="3" spans="1:10" ht="34" x14ac:dyDescent="0.2">
      <c r="A3" s="1" t="s">
        <v>0</v>
      </c>
      <c r="B3" s="2">
        <v>43048</v>
      </c>
      <c r="C3" s="1" t="s">
        <v>1</v>
      </c>
      <c r="D3" s="1">
        <v>48</v>
      </c>
      <c r="E3" s="1">
        <v>4</v>
      </c>
      <c r="F3" s="1">
        <v>11</v>
      </c>
      <c r="G3" s="1">
        <v>14</v>
      </c>
      <c r="H3">
        <f>F3/D3</f>
        <v>0.22916666666666666</v>
      </c>
    </row>
    <row r="4" spans="1:10" ht="34" x14ac:dyDescent="0.2">
      <c r="A4" s="1" t="s">
        <v>0</v>
      </c>
      <c r="B4" s="2">
        <v>43048</v>
      </c>
      <c r="C4" s="1" t="s">
        <v>2</v>
      </c>
      <c r="D4" s="1">
        <v>10</v>
      </c>
      <c r="E4" s="1">
        <v>3</v>
      </c>
      <c r="F4" s="1">
        <v>3</v>
      </c>
      <c r="G4" s="1">
        <v>2</v>
      </c>
      <c r="H4">
        <f t="shared" ref="H4:H67" si="0">F4/D4</f>
        <v>0.3</v>
      </c>
      <c r="I4">
        <f>STDEV(H3:H5)</f>
        <v>0.10140791297928788</v>
      </c>
    </row>
    <row r="5" spans="1:10" ht="34" x14ac:dyDescent="0.2">
      <c r="A5" s="1" t="s">
        <v>0</v>
      </c>
      <c r="B5" s="2">
        <v>43048</v>
      </c>
      <c r="C5" s="1" t="s">
        <v>3</v>
      </c>
      <c r="D5" s="1">
        <v>10</v>
      </c>
      <c r="E5" s="1">
        <v>3</v>
      </c>
      <c r="F5" s="1">
        <v>1</v>
      </c>
      <c r="G5" s="1">
        <v>4</v>
      </c>
      <c r="H5">
        <f t="shared" si="0"/>
        <v>0.1</v>
      </c>
      <c r="I5">
        <f>AVERAGE(H3:H5)</f>
        <v>0.20972222222222223</v>
      </c>
      <c r="J5">
        <f>I4/(SQRT(3))</f>
        <v>5.8547885856550005E-2</v>
      </c>
    </row>
    <row r="6" spans="1:10" ht="34" x14ac:dyDescent="0.2">
      <c r="A6" s="1" t="s">
        <v>0</v>
      </c>
      <c r="B6" s="2">
        <v>43525</v>
      </c>
      <c r="C6" s="1" t="s">
        <v>1</v>
      </c>
      <c r="D6" s="1">
        <v>246</v>
      </c>
      <c r="E6" s="1">
        <v>4</v>
      </c>
      <c r="F6" s="1">
        <v>0</v>
      </c>
      <c r="G6" s="1">
        <v>0</v>
      </c>
      <c r="H6">
        <f t="shared" si="0"/>
        <v>0</v>
      </c>
    </row>
    <row r="7" spans="1:10" ht="34" x14ac:dyDescent="0.2">
      <c r="A7" s="1" t="s">
        <v>0</v>
      </c>
      <c r="B7" s="2">
        <v>43525</v>
      </c>
      <c r="C7" s="1" t="s">
        <v>2</v>
      </c>
      <c r="D7" s="1">
        <v>13</v>
      </c>
      <c r="E7" s="1">
        <v>4</v>
      </c>
      <c r="F7" s="1">
        <v>0</v>
      </c>
      <c r="G7" s="1">
        <v>0</v>
      </c>
      <c r="H7">
        <f t="shared" si="0"/>
        <v>0</v>
      </c>
      <c r="I7">
        <f>STDEV(H6:H8)</f>
        <v>0</v>
      </c>
    </row>
    <row r="8" spans="1:10" ht="34" x14ac:dyDescent="0.2">
      <c r="A8" s="1" t="s">
        <v>0</v>
      </c>
      <c r="B8" s="2">
        <v>43525</v>
      </c>
      <c r="C8" s="1" t="s">
        <v>4</v>
      </c>
      <c r="D8" s="1">
        <v>53</v>
      </c>
      <c r="E8" s="1">
        <v>6</v>
      </c>
      <c r="F8" s="1">
        <v>0</v>
      </c>
      <c r="G8" s="1">
        <v>0</v>
      </c>
      <c r="H8">
        <f t="shared" si="0"/>
        <v>0</v>
      </c>
      <c r="I8">
        <f>AVERAGE(H6:H8)</f>
        <v>0</v>
      </c>
      <c r="J8">
        <f>I7/(SQRT(3))</f>
        <v>0</v>
      </c>
    </row>
    <row r="9" spans="1:10" ht="34" x14ac:dyDescent="0.2">
      <c r="A9" s="1" t="s">
        <v>0</v>
      </c>
      <c r="B9" s="2">
        <v>43580</v>
      </c>
      <c r="C9" s="1" t="s">
        <v>5</v>
      </c>
      <c r="D9" s="1">
        <v>7</v>
      </c>
      <c r="E9" s="1">
        <v>1</v>
      </c>
      <c r="F9" s="1">
        <v>3</v>
      </c>
      <c r="G9" s="1">
        <v>0</v>
      </c>
      <c r="H9">
        <f t="shared" si="0"/>
        <v>0.42857142857142855</v>
      </c>
    </row>
    <row r="10" spans="1:10" ht="34" x14ac:dyDescent="0.2">
      <c r="A10" s="1" t="s">
        <v>0</v>
      </c>
      <c r="B10" s="2">
        <v>43580</v>
      </c>
      <c r="C10" s="1" t="s">
        <v>2</v>
      </c>
      <c r="D10" s="1">
        <v>7</v>
      </c>
      <c r="E10" s="1">
        <v>2</v>
      </c>
      <c r="F10" s="1">
        <v>0</v>
      </c>
      <c r="G10" s="1">
        <v>0</v>
      </c>
      <c r="H10">
        <f t="shared" si="0"/>
        <v>0</v>
      </c>
      <c r="I10">
        <f>STDEV(H9:H11)</f>
        <v>0.21821789023599236</v>
      </c>
    </row>
    <row r="11" spans="1:10" ht="34" x14ac:dyDescent="0.2">
      <c r="A11" s="1" t="s">
        <v>0</v>
      </c>
      <c r="B11" s="2">
        <v>43580</v>
      </c>
      <c r="C11" s="1" t="s">
        <v>4</v>
      </c>
      <c r="D11" s="1">
        <v>7</v>
      </c>
      <c r="E11" s="1">
        <v>3</v>
      </c>
      <c r="F11" s="1">
        <v>1</v>
      </c>
      <c r="G11" s="1">
        <v>1</v>
      </c>
      <c r="H11">
        <f t="shared" si="0"/>
        <v>0.14285714285714285</v>
      </c>
      <c r="I11">
        <f>AVERAGE(H9:H11)</f>
        <v>0.19047619047619047</v>
      </c>
      <c r="J11">
        <f>I10/(SQRT(3))</f>
        <v>0.12598815766974242</v>
      </c>
    </row>
    <row r="12" spans="1:10" ht="34" x14ac:dyDescent="0.2">
      <c r="A12" s="1" t="s">
        <v>0</v>
      </c>
      <c r="B12" s="2">
        <v>43620</v>
      </c>
      <c r="C12" s="1" t="s">
        <v>5</v>
      </c>
      <c r="D12" s="1">
        <v>5</v>
      </c>
      <c r="E12" s="1">
        <v>2</v>
      </c>
      <c r="F12" s="1">
        <v>2</v>
      </c>
      <c r="G12" s="1">
        <v>0</v>
      </c>
      <c r="H12">
        <f t="shared" si="0"/>
        <v>0.4</v>
      </c>
    </row>
    <row r="13" spans="1:10" ht="34" x14ac:dyDescent="0.2">
      <c r="A13" s="1" t="s">
        <v>0</v>
      </c>
      <c r="B13" s="2">
        <v>43620</v>
      </c>
      <c r="C13" s="1" t="s">
        <v>1</v>
      </c>
      <c r="D13" s="1">
        <v>62</v>
      </c>
      <c r="E13" s="1">
        <v>3</v>
      </c>
      <c r="F13" s="1">
        <v>1</v>
      </c>
      <c r="G13" s="1">
        <v>0</v>
      </c>
      <c r="H13">
        <f t="shared" si="0"/>
        <v>1.6129032258064516E-2</v>
      </c>
    </row>
    <row r="14" spans="1:10" ht="34" x14ac:dyDescent="0.2">
      <c r="A14" s="1" t="s">
        <v>0</v>
      </c>
      <c r="B14" s="2">
        <v>43620</v>
      </c>
      <c r="C14" s="1" t="s">
        <v>2</v>
      </c>
      <c r="D14" s="1">
        <v>2</v>
      </c>
      <c r="E14" s="1">
        <v>2</v>
      </c>
      <c r="F14" s="1">
        <v>0</v>
      </c>
      <c r="G14" s="1">
        <v>0</v>
      </c>
      <c r="H14">
        <f t="shared" si="0"/>
        <v>0</v>
      </c>
      <c r="I14">
        <f>STDEV(H12:H15)</f>
        <v>0.19745826800413077</v>
      </c>
    </row>
    <row r="15" spans="1:10" ht="34" x14ac:dyDescent="0.2">
      <c r="A15" s="1" t="s">
        <v>0</v>
      </c>
      <c r="B15" s="2">
        <v>43620</v>
      </c>
      <c r="C15" s="1" t="s">
        <v>4</v>
      </c>
      <c r="D15" s="1">
        <v>9</v>
      </c>
      <c r="E15" s="1">
        <v>4</v>
      </c>
      <c r="F15" s="1">
        <v>0</v>
      </c>
      <c r="G15" s="1">
        <v>0</v>
      </c>
      <c r="H15">
        <f t="shared" si="0"/>
        <v>0</v>
      </c>
      <c r="I15">
        <f>AVERAGE(H12:H15)</f>
        <v>0.10403225806451613</v>
      </c>
      <c r="J15">
        <f>I14/(SQRT(4))</f>
        <v>9.8729134002065386E-2</v>
      </c>
    </row>
    <row r="16" spans="1:10" ht="34" x14ac:dyDescent="0.2">
      <c r="A16" s="1" t="s">
        <v>6</v>
      </c>
      <c r="B16" s="2">
        <v>43076</v>
      </c>
      <c r="C16" s="1" t="s">
        <v>7</v>
      </c>
      <c r="D16" s="1">
        <v>38</v>
      </c>
      <c r="E16" s="1">
        <v>6</v>
      </c>
      <c r="F16" s="1">
        <v>0</v>
      </c>
      <c r="G16" s="1">
        <v>0</v>
      </c>
      <c r="H16">
        <f t="shared" si="0"/>
        <v>0</v>
      </c>
    </row>
    <row r="17" spans="1:10" ht="34" x14ac:dyDescent="0.2">
      <c r="A17" s="1" t="s">
        <v>6</v>
      </c>
      <c r="B17" s="2">
        <v>43076</v>
      </c>
      <c r="C17" s="1" t="s">
        <v>8</v>
      </c>
      <c r="D17" s="1">
        <v>8</v>
      </c>
      <c r="E17" s="1">
        <v>4</v>
      </c>
      <c r="F17" s="1">
        <v>0</v>
      </c>
      <c r="G17" s="1">
        <v>0</v>
      </c>
      <c r="H17">
        <f t="shared" si="0"/>
        <v>0</v>
      </c>
    </row>
    <row r="18" spans="1:10" ht="34" x14ac:dyDescent="0.2">
      <c r="A18" s="1" t="s">
        <v>6</v>
      </c>
      <c r="B18" s="2">
        <v>43076</v>
      </c>
      <c r="C18" s="1" t="s">
        <v>9</v>
      </c>
      <c r="D18" s="1">
        <v>16</v>
      </c>
      <c r="E18" s="1">
        <v>9</v>
      </c>
      <c r="F18" s="1">
        <v>1</v>
      </c>
      <c r="G18" s="1">
        <v>2</v>
      </c>
      <c r="H18">
        <f t="shared" si="0"/>
        <v>6.25E-2</v>
      </c>
    </row>
    <row r="19" spans="1:10" ht="34" x14ac:dyDescent="0.2">
      <c r="A19" s="1" t="s">
        <v>6</v>
      </c>
      <c r="B19" s="2">
        <v>43076</v>
      </c>
      <c r="C19" s="1" t="s">
        <v>10</v>
      </c>
      <c r="D19" s="1">
        <v>44</v>
      </c>
      <c r="E19" s="1">
        <v>8</v>
      </c>
      <c r="F19" s="1">
        <v>1</v>
      </c>
      <c r="G19" s="1">
        <v>0</v>
      </c>
      <c r="H19">
        <f t="shared" si="0"/>
        <v>2.2727272727272728E-2</v>
      </c>
      <c r="I19">
        <f>STDEV(H16:H20)</f>
        <v>2.7249042746094996E-2</v>
      </c>
    </row>
    <row r="20" spans="1:10" ht="34" x14ac:dyDescent="0.2">
      <c r="A20" s="1" t="s">
        <v>6</v>
      </c>
      <c r="B20" s="2">
        <v>43076</v>
      </c>
      <c r="C20" s="1" t="s">
        <v>11</v>
      </c>
      <c r="D20" s="1">
        <v>30</v>
      </c>
      <c r="E20" s="1">
        <v>6</v>
      </c>
      <c r="F20" s="1">
        <v>0</v>
      </c>
      <c r="G20" s="1">
        <v>0</v>
      </c>
      <c r="H20">
        <f t="shared" si="0"/>
        <v>0</v>
      </c>
      <c r="I20">
        <f>AVERAGE(H16:H20)</f>
        <v>1.7045454545454548E-2</v>
      </c>
      <c r="J20">
        <f>I19/(SQRT(5))</f>
        <v>1.2186142380413189E-2</v>
      </c>
    </row>
    <row r="21" spans="1:10" ht="34" x14ac:dyDescent="0.2">
      <c r="A21" s="1" t="s">
        <v>6</v>
      </c>
      <c r="B21" s="2">
        <v>43077</v>
      </c>
      <c r="C21" s="1" t="s">
        <v>12</v>
      </c>
      <c r="D21" s="1">
        <v>47</v>
      </c>
      <c r="E21" s="1">
        <v>11</v>
      </c>
      <c r="F21" s="1">
        <v>0</v>
      </c>
      <c r="G21" s="1">
        <v>1</v>
      </c>
      <c r="H21">
        <f t="shared" si="0"/>
        <v>0</v>
      </c>
    </row>
    <row r="22" spans="1:10" ht="34" x14ac:dyDescent="0.2">
      <c r="A22" s="1" t="s">
        <v>6</v>
      </c>
      <c r="B22" s="2">
        <v>43077</v>
      </c>
      <c r="C22" s="1" t="s">
        <v>13</v>
      </c>
      <c r="D22" s="1">
        <v>24</v>
      </c>
      <c r="E22" s="1">
        <v>2</v>
      </c>
      <c r="F22" s="1">
        <v>0</v>
      </c>
      <c r="G22" s="1">
        <v>0</v>
      </c>
      <c r="H22">
        <f t="shared" si="0"/>
        <v>0</v>
      </c>
      <c r="I22">
        <f>STDEV(H21:H23)</f>
        <v>4.4411559168432754E-3</v>
      </c>
    </row>
    <row r="23" spans="1:10" ht="34" x14ac:dyDescent="0.2">
      <c r="A23" s="1" t="s">
        <v>6</v>
      </c>
      <c r="B23" s="2">
        <v>43077</v>
      </c>
      <c r="C23" s="1" t="s">
        <v>14</v>
      </c>
      <c r="D23" s="1">
        <v>130</v>
      </c>
      <c r="E23" s="1">
        <v>8</v>
      </c>
      <c r="F23" s="1">
        <v>1</v>
      </c>
      <c r="G23" s="1">
        <v>0</v>
      </c>
      <c r="H23">
        <f t="shared" si="0"/>
        <v>7.6923076923076927E-3</v>
      </c>
      <c r="I23">
        <f>AVERAGE(H21:H23)</f>
        <v>2.5641025641025641E-3</v>
      </c>
      <c r="J23">
        <f>I22/(SQRT(3))</f>
        <v>2.5641025641025645E-3</v>
      </c>
    </row>
    <row r="24" spans="1:10" ht="34" x14ac:dyDescent="0.2">
      <c r="A24" s="1" t="s">
        <v>6</v>
      </c>
      <c r="B24" s="2">
        <v>43081</v>
      </c>
      <c r="C24" s="1" t="s">
        <v>15</v>
      </c>
      <c r="D24" s="1">
        <v>49</v>
      </c>
      <c r="E24" s="1">
        <v>13</v>
      </c>
      <c r="F24" s="1">
        <v>0</v>
      </c>
      <c r="G24" s="1">
        <v>0</v>
      </c>
      <c r="H24">
        <f t="shared" si="0"/>
        <v>0</v>
      </c>
    </row>
    <row r="25" spans="1:10" ht="34" x14ac:dyDescent="0.2">
      <c r="A25" s="1" t="s">
        <v>6</v>
      </c>
      <c r="B25" s="2">
        <v>43081</v>
      </c>
      <c r="C25" s="1" t="s">
        <v>16</v>
      </c>
      <c r="D25" s="1">
        <v>21</v>
      </c>
      <c r="E25" s="1">
        <v>7</v>
      </c>
      <c r="F25" s="1">
        <v>1</v>
      </c>
      <c r="G25" s="1">
        <v>0</v>
      </c>
      <c r="H25">
        <f t="shared" si="0"/>
        <v>4.7619047619047616E-2</v>
      </c>
    </row>
    <row r="26" spans="1:10" ht="34" x14ac:dyDescent="0.2">
      <c r="A26" s="1" t="s">
        <v>6</v>
      </c>
      <c r="B26" s="2">
        <v>43081</v>
      </c>
      <c r="C26" s="1" t="s">
        <v>17</v>
      </c>
      <c r="D26" s="1">
        <v>104</v>
      </c>
      <c r="E26" s="1">
        <v>10</v>
      </c>
      <c r="F26" s="1">
        <v>0</v>
      </c>
      <c r="G26" s="1">
        <v>0</v>
      </c>
      <c r="H26">
        <f t="shared" si="0"/>
        <v>0</v>
      </c>
      <c r="I26">
        <f>STDEV(H24:H27)</f>
        <v>2.3809523809523808E-2</v>
      </c>
    </row>
    <row r="27" spans="1:10" ht="34" x14ac:dyDescent="0.2">
      <c r="A27" s="1" t="s">
        <v>6</v>
      </c>
      <c r="B27" s="2">
        <v>43081</v>
      </c>
      <c r="C27" s="1" t="s">
        <v>18</v>
      </c>
      <c r="D27" s="1">
        <v>67</v>
      </c>
      <c r="E27" s="1">
        <v>9</v>
      </c>
      <c r="F27" s="1">
        <v>0</v>
      </c>
      <c r="G27" s="1">
        <v>0</v>
      </c>
      <c r="H27">
        <f t="shared" si="0"/>
        <v>0</v>
      </c>
      <c r="I27">
        <f>AVERAGE(H24:H27)</f>
        <v>1.1904761904761904E-2</v>
      </c>
      <c r="J27">
        <f>I26/(SQRT(4))</f>
        <v>1.1904761904761904E-2</v>
      </c>
    </row>
    <row r="28" spans="1:10" ht="34" x14ac:dyDescent="0.2">
      <c r="A28" s="1" t="s">
        <v>6</v>
      </c>
      <c r="B28" s="2">
        <v>43110</v>
      </c>
      <c r="C28" s="1" t="s">
        <v>19</v>
      </c>
      <c r="D28" s="1">
        <v>68</v>
      </c>
      <c r="E28" s="1">
        <v>4</v>
      </c>
      <c r="F28" s="1">
        <v>2</v>
      </c>
      <c r="G28" s="1">
        <v>0</v>
      </c>
      <c r="H28">
        <f t="shared" si="0"/>
        <v>2.9411764705882353E-2</v>
      </c>
    </row>
    <row r="29" spans="1:10" ht="34" x14ac:dyDescent="0.2">
      <c r="A29" s="1" t="s">
        <v>6</v>
      </c>
      <c r="B29" s="2">
        <v>43110</v>
      </c>
      <c r="C29" s="1" t="s">
        <v>20</v>
      </c>
      <c r="D29" s="1">
        <v>24</v>
      </c>
      <c r="E29" s="1">
        <v>4</v>
      </c>
      <c r="F29" s="1">
        <v>0</v>
      </c>
      <c r="G29" s="1">
        <v>0</v>
      </c>
      <c r="H29">
        <f t="shared" si="0"/>
        <v>0</v>
      </c>
    </row>
    <row r="30" spans="1:10" ht="34" x14ac:dyDescent="0.2">
      <c r="A30" s="1" t="s">
        <v>6</v>
      </c>
      <c r="B30" s="2">
        <v>43110</v>
      </c>
      <c r="C30" s="1" t="s">
        <v>21</v>
      </c>
      <c r="D30" s="1">
        <v>47</v>
      </c>
      <c r="E30" s="1">
        <v>11</v>
      </c>
      <c r="F30" s="1">
        <v>3</v>
      </c>
      <c r="G30" s="1">
        <v>0</v>
      </c>
      <c r="H30">
        <f t="shared" si="0"/>
        <v>6.3829787234042548E-2</v>
      </c>
    </row>
    <row r="31" spans="1:10" ht="34" x14ac:dyDescent="0.2">
      <c r="A31" s="1" t="s">
        <v>6</v>
      </c>
      <c r="B31" s="2">
        <v>43110</v>
      </c>
      <c r="C31" s="1" t="s">
        <v>22</v>
      </c>
      <c r="D31" s="1">
        <v>77</v>
      </c>
      <c r="E31" s="1">
        <v>9</v>
      </c>
      <c r="F31" s="1">
        <v>1</v>
      </c>
      <c r="G31" s="1">
        <v>1</v>
      </c>
      <c r="H31">
        <f t="shared" si="0"/>
        <v>1.2987012987012988E-2</v>
      </c>
    </row>
    <row r="32" spans="1:10" ht="34" x14ac:dyDescent="0.2">
      <c r="A32" s="1" t="s">
        <v>6</v>
      </c>
      <c r="B32" s="2">
        <v>43110</v>
      </c>
      <c r="C32" s="1" t="s">
        <v>23</v>
      </c>
      <c r="D32" s="1">
        <v>64</v>
      </c>
      <c r="E32" s="1">
        <v>8</v>
      </c>
      <c r="F32" s="1">
        <v>1</v>
      </c>
      <c r="G32" s="1">
        <v>1</v>
      </c>
      <c r="H32">
        <f t="shared" si="0"/>
        <v>1.5625E-2</v>
      </c>
      <c r="I32">
        <f>STDEV(H28:H33)</f>
        <v>2.1888459741478281E-2</v>
      </c>
    </row>
    <row r="33" spans="1:10" ht="34" x14ac:dyDescent="0.2">
      <c r="A33" s="1" t="s">
        <v>6</v>
      </c>
      <c r="B33" s="2">
        <v>43110</v>
      </c>
      <c r="C33" s="1" t="s">
        <v>24</v>
      </c>
      <c r="D33" s="1">
        <v>98</v>
      </c>
      <c r="E33" s="1">
        <v>11</v>
      </c>
      <c r="F33" s="1">
        <v>2</v>
      </c>
      <c r="G33" s="1">
        <v>0</v>
      </c>
      <c r="H33">
        <f t="shared" si="0"/>
        <v>2.0408163265306121E-2</v>
      </c>
      <c r="I33">
        <f>AVERAGE(H28:H33)</f>
        <v>2.3710288032040668E-2</v>
      </c>
      <c r="J33">
        <f>I32/(SQRT(6))</f>
        <v>8.9359262703455986E-3</v>
      </c>
    </row>
    <row r="34" spans="1:10" ht="34" x14ac:dyDescent="0.2">
      <c r="A34" s="1" t="s">
        <v>6</v>
      </c>
      <c r="B34" s="2">
        <v>43209</v>
      </c>
      <c r="C34" s="1" t="s">
        <v>7</v>
      </c>
      <c r="D34" s="1">
        <v>129</v>
      </c>
      <c r="E34" s="1">
        <v>13</v>
      </c>
      <c r="F34" s="1">
        <v>0</v>
      </c>
      <c r="G34" s="1">
        <v>0</v>
      </c>
      <c r="H34">
        <f t="shared" si="0"/>
        <v>0</v>
      </c>
      <c r="I34">
        <f>STDEV(H34:H35)</f>
        <v>7.9899071320513847E-3</v>
      </c>
    </row>
    <row r="35" spans="1:10" ht="34" x14ac:dyDescent="0.2">
      <c r="A35" s="1" t="s">
        <v>6</v>
      </c>
      <c r="B35" s="2">
        <v>43209</v>
      </c>
      <c r="C35" s="1" t="s">
        <v>9</v>
      </c>
      <c r="D35" s="1">
        <v>177</v>
      </c>
      <c r="E35" s="1">
        <v>14</v>
      </c>
      <c r="F35" s="1">
        <v>2</v>
      </c>
      <c r="G35" s="1">
        <v>0</v>
      </c>
      <c r="H35">
        <f t="shared" si="0"/>
        <v>1.1299435028248588E-2</v>
      </c>
      <c r="I35">
        <f>AVERAGE(H34:H35)</f>
        <v>5.6497175141242938E-3</v>
      </c>
      <c r="J35" s="9">
        <f>I34/(SQRT(2))</f>
        <v>5.6497175141242938E-3</v>
      </c>
    </row>
    <row r="36" spans="1:10" ht="34" x14ac:dyDescent="0.2">
      <c r="A36" s="1" t="s">
        <v>6</v>
      </c>
      <c r="B36" s="2">
        <v>43231</v>
      </c>
      <c r="C36" s="1" t="s">
        <v>19</v>
      </c>
      <c r="D36" s="1">
        <v>49</v>
      </c>
      <c r="E36" s="1">
        <v>6</v>
      </c>
      <c r="F36" s="1">
        <v>0</v>
      </c>
      <c r="G36" s="1">
        <v>0</v>
      </c>
      <c r="H36">
        <f t="shared" si="0"/>
        <v>0</v>
      </c>
    </row>
    <row r="37" spans="1:10" ht="34" x14ac:dyDescent="0.2">
      <c r="A37" s="1" t="s">
        <v>6</v>
      </c>
      <c r="B37" s="2">
        <v>43231</v>
      </c>
      <c r="C37" s="1" t="s">
        <v>21</v>
      </c>
      <c r="D37" s="1">
        <v>73</v>
      </c>
      <c r="E37" s="1">
        <v>10</v>
      </c>
      <c r="F37" s="1">
        <v>0</v>
      </c>
      <c r="G37" s="1">
        <v>1</v>
      </c>
      <c r="H37">
        <f t="shared" si="0"/>
        <v>0</v>
      </c>
      <c r="I37">
        <f>STDEV(H36:H38)</f>
        <v>0</v>
      </c>
    </row>
    <row r="38" spans="1:10" ht="34" x14ac:dyDescent="0.2">
      <c r="A38" s="1" t="s">
        <v>6</v>
      </c>
      <c r="B38" s="2">
        <v>43231</v>
      </c>
      <c r="C38" s="1" t="s">
        <v>25</v>
      </c>
      <c r="D38" s="1">
        <v>29</v>
      </c>
      <c r="E38" s="1">
        <v>7</v>
      </c>
      <c r="F38" s="1">
        <v>0</v>
      </c>
      <c r="G38" s="1">
        <v>0</v>
      </c>
      <c r="H38">
        <f t="shared" si="0"/>
        <v>0</v>
      </c>
      <c r="I38">
        <f>AVERAGE(H36:H38)</f>
        <v>0</v>
      </c>
      <c r="J38" s="9">
        <f>I37/(SQRT(3))</f>
        <v>0</v>
      </c>
    </row>
    <row r="39" spans="1:10" ht="34" x14ac:dyDescent="0.2">
      <c r="A39" s="1" t="s">
        <v>6</v>
      </c>
      <c r="B39" s="2">
        <v>43250</v>
      </c>
      <c r="C39" s="1" t="s">
        <v>12</v>
      </c>
      <c r="D39" s="1">
        <v>28</v>
      </c>
      <c r="E39" s="1">
        <v>7</v>
      </c>
      <c r="F39" s="1">
        <v>0</v>
      </c>
      <c r="G39" s="1">
        <v>0</v>
      </c>
      <c r="H39">
        <f t="shared" si="0"/>
        <v>0</v>
      </c>
      <c r="I39" s="1">
        <v>0</v>
      </c>
      <c r="J39" s="1">
        <v>0</v>
      </c>
    </row>
    <row r="40" spans="1:10" ht="34" x14ac:dyDescent="0.2">
      <c r="A40" s="1" t="s">
        <v>6</v>
      </c>
      <c r="B40" s="2">
        <v>43252</v>
      </c>
      <c r="C40" s="1" t="s">
        <v>13</v>
      </c>
      <c r="D40" s="1">
        <v>24</v>
      </c>
      <c r="E40" s="1">
        <v>6</v>
      </c>
      <c r="F40" s="1">
        <v>0</v>
      </c>
      <c r="G40" s="1">
        <v>0</v>
      </c>
      <c r="H40">
        <f t="shared" si="0"/>
        <v>0</v>
      </c>
      <c r="I40" s="1">
        <v>0</v>
      </c>
    </row>
    <row r="41" spans="1:10" ht="34" x14ac:dyDescent="0.2">
      <c r="A41" s="1" t="s">
        <v>6</v>
      </c>
      <c r="B41" s="2">
        <v>43252</v>
      </c>
      <c r="C41" s="1" t="s">
        <v>14</v>
      </c>
      <c r="D41" s="1">
        <v>90</v>
      </c>
      <c r="E41" s="1">
        <v>6</v>
      </c>
      <c r="F41" s="1">
        <v>0</v>
      </c>
      <c r="G41" s="1">
        <v>0</v>
      </c>
      <c r="H41">
        <f t="shared" si="0"/>
        <v>0</v>
      </c>
      <c r="I41" s="1">
        <v>0</v>
      </c>
      <c r="J41" s="1">
        <v>0</v>
      </c>
    </row>
    <row r="42" spans="1:10" ht="34" x14ac:dyDescent="0.2">
      <c r="A42" s="1" t="s">
        <v>6</v>
      </c>
      <c r="B42" s="2">
        <v>43334</v>
      </c>
      <c r="C42" s="1" t="s">
        <v>12</v>
      </c>
      <c r="D42" s="1">
        <v>60</v>
      </c>
      <c r="E42" s="1">
        <v>7</v>
      </c>
      <c r="F42" s="1">
        <v>0</v>
      </c>
      <c r="G42" s="1">
        <v>0</v>
      </c>
      <c r="H42">
        <f t="shared" si="0"/>
        <v>0</v>
      </c>
    </row>
    <row r="43" spans="1:10" ht="34" x14ac:dyDescent="0.2">
      <c r="A43" s="1" t="s">
        <v>6</v>
      </c>
      <c r="B43" s="2">
        <v>43334</v>
      </c>
      <c r="C43" s="1" t="s">
        <v>13</v>
      </c>
      <c r="D43" s="1">
        <v>19</v>
      </c>
      <c r="E43" s="1">
        <v>2</v>
      </c>
      <c r="F43" s="1">
        <v>0</v>
      </c>
      <c r="G43" s="1">
        <v>0</v>
      </c>
      <c r="H43">
        <f t="shared" si="0"/>
        <v>0</v>
      </c>
    </row>
    <row r="44" spans="1:10" ht="34" x14ac:dyDescent="0.2">
      <c r="A44" s="1" t="s">
        <v>6</v>
      </c>
      <c r="B44" s="2">
        <v>43334</v>
      </c>
      <c r="C44" s="1" t="s">
        <v>14</v>
      </c>
      <c r="D44" s="1">
        <v>94</v>
      </c>
      <c r="E44" s="1">
        <v>7</v>
      </c>
      <c r="F44" s="1">
        <v>2</v>
      </c>
      <c r="G44" s="1">
        <v>0</v>
      </c>
      <c r="H44">
        <f t="shared" si="0"/>
        <v>2.1276595744680851E-2</v>
      </c>
    </row>
    <row r="45" spans="1:10" ht="34" x14ac:dyDescent="0.2">
      <c r="A45" s="1" t="s">
        <v>6</v>
      </c>
      <c r="B45" s="2">
        <v>43334</v>
      </c>
      <c r="C45" s="1" t="s">
        <v>94</v>
      </c>
      <c r="D45" s="1">
        <v>87</v>
      </c>
      <c r="E45" s="1">
        <v>9</v>
      </c>
      <c r="F45" s="1">
        <v>0</v>
      </c>
      <c r="G45" s="1">
        <v>0</v>
      </c>
      <c r="H45">
        <f t="shared" si="0"/>
        <v>0</v>
      </c>
      <c r="I45">
        <f>STDEV(H42:H46)</f>
        <v>1.5968195332650502E-2</v>
      </c>
    </row>
    <row r="46" spans="1:10" ht="34" x14ac:dyDescent="0.2">
      <c r="A46" s="1" t="s">
        <v>6</v>
      </c>
      <c r="B46" s="2">
        <v>43334</v>
      </c>
      <c r="C46" s="1" t="s">
        <v>10</v>
      </c>
      <c r="D46" s="1">
        <v>58</v>
      </c>
      <c r="E46" s="1">
        <v>7</v>
      </c>
      <c r="F46" s="1">
        <v>2</v>
      </c>
      <c r="G46" s="1">
        <v>0</v>
      </c>
      <c r="H46">
        <f t="shared" si="0"/>
        <v>3.4482758620689655E-2</v>
      </c>
      <c r="I46">
        <f>AVERAGE(H42:H46)</f>
        <v>1.1151870873074102E-2</v>
      </c>
      <c r="J46" s="9">
        <f>I45/(SQRT(5))</f>
        <v>7.1411940483602776E-3</v>
      </c>
    </row>
    <row r="47" spans="1:10" ht="34" x14ac:dyDescent="0.2">
      <c r="A47" s="1" t="s">
        <v>6</v>
      </c>
      <c r="B47" s="2">
        <v>43452</v>
      </c>
      <c r="C47" s="1" t="s">
        <v>12</v>
      </c>
      <c r="D47" s="1">
        <v>190</v>
      </c>
      <c r="E47" s="1">
        <v>12</v>
      </c>
      <c r="F47" s="1">
        <v>0</v>
      </c>
      <c r="G47" s="1">
        <v>0</v>
      </c>
      <c r="H47">
        <f t="shared" si="0"/>
        <v>0</v>
      </c>
    </row>
    <row r="48" spans="1:10" ht="34" x14ac:dyDescent="0.2">
      <c r="A48" s="1" t="s">
        <v>6</v>
      </c>
      <c r="B48" s="2">
        <v>43452</v>
      </c>
      <c r="C48" s="1" t="s">
        <v>13</v>
      </c>
      <c r="D48" s="1">
        <v>33</v>
      </c>
      <c r="E48" s="1">
        <v>8</v>
      </c>
      <c r="F48" s="1">
        <v>0</v>
      </c>
      <c r="G48" s="1">
        <v>0</v>
      </c>
      <c r="H48">
        <f t="shared" si="0"/>
        <v>0</v>
      </c>
      <c r="I48">
        <f>STDEV(H47:H49)</f>
        <v>1.7345287057199059E-2</v>
      </c>
    </row>
    <row r="49" spans="1:10" ht="34" x14ac:dyDescent="0.2">
      <c r="A49" s="1" t="s">
        <v>6</v>
      </c>
      <c r="B49" s="2">
        <v>43452</v>
      </c>
      <c r="C49" s="1" t="s">
        <v>14</v>
      </c>
      <c r="D49" s="1">
        <v>233</v>
      </c>
      <c r="E49" s="1">
        <v>12</v>
      </c>
      <c r="F49" s="1">
        <v>7</v>
      </c>
      <c r="G49" s="1">
        <v>0</v>
      </c>
      <c r="H49">
        <f t="shared" si="0"/>
        <v>3.0042918454935622E-2</v>
      </c>
      <c r="I49">
        <f>AVERAGE(H47:H49)</f>
        <v>1.0014306151645207E-2</v>
      </c>
      <c r="J49" s="9">
        <f>I48/(SQRT(3))</f>
        <v>1.0014306151645209E-2</v>
      </c>
    </row>
    <row r="50" spans="1:10" ht="34" x14ac:dyDescent="0.2">
      <c r="A50" s="1" t="s">
        <v>6</v>
      </c>
      <c r="B50" s="2">
        <v>43501</v>
      </c>
      <c r="C50" s="1" t="s">
        <v>7</v>
      </c>
      <c r="D50" s="1">
        <v>162</v>
      </c>
      <c r="E50" s="1">
        <v>16</v>
      </c>
      <c r="F50" s="1">
        <v>0</v>
      </c>
      <c r="G50" s="1">
        <v>0</v>
      </c>
      <c r="H50">
        <f t="shared" si="0"/>
        <v>0</v>
      </c>
    </row>
    <row r="51" spans="1:10" ht="34" x14ac:dyDescent="0.2">
      <c r="A51" s="1" t="s">
        <v>6</v>
      </c>
      <c r="B51" s="2">
        <v>43501</v>
      </c>
      <c r="C51" s="1" t="s">
        <v>9</v>
      </c>
      <c r="D51" s="1">
        <v>55</v>
      </c>
      <c r="E51" s="1">
        <v>10</v>
      </c>
      <c r="F51" s="1">
        <v>0</v>
      </c>
      <c r="G51" s="1">
        <v>0</v>
      </c>
      <c r="H51">
        <f t="shared" si="0"/>
        <v>0</v>
      </c>
    </row>
    <row r="52" spans="1:10" ht="34" x14ac:dyDescent="0.2">
      <c r="A52" s="1" t="s">
        <v>6</v>
      </c>
      <c r="B52" s="2">
        <v>43501</v>
      </c>
      <c r="C52" s="1" t="s">
        <v>10</v>
      </c>
      <c r="D52" s="1">
        <v>155</v>
      </c>
      <c r="E52" s="1">
        <v>14</v>
      </c>
      <c r="F52" s="1">
        <v>0</v>
      </c>
      <c r="G52" s="1">
        <v>0</v>
      </c>
      <c r="H52">
        <f t="shared" si="0"/>
        <v>0</v>
      </c>
      <c r="I52" s="1">
        <v>0</v>
      </c>
    </row>
    <row r="53" spans="1:10" ht="34" x14ac:dyDescent="0.2">
      <c r="A53" s="1" t="s">
        <v>6</v>
      </c>
      <c r="B53" s="2">
        <v>43501</v>
      </c>
      <c r="C53" s="1" t="s">
        <v>11</v>
      </c>
      <c r="D53" s="1">
        <v>99</v>
      </c>
      <c r="E53" s="1">
        <v>18</v>
      </c>
      <c r="F53" s="1">
        <v>0</v>
      </c>
      <c r="G53" s="1">
        <v>0</v>
      </c>
      <c r="H53">
        <f t="shared" si="0"/>
        <v>0</v>
      </c>
      <c r="I53" s="1">
        <v>0</v>
      </c>
      <c r="J53" s="1">
        <v>0</v>
      </c>
    </row>
    <row r="54" spans="1:10" ht="34" x14ac:dyDescent="0.2">
      <c r="A54" s="1" t="s">
        <v>6</v>
      </c>
      <c r="B54" s="2">
        <v>43535</v>
      </c>
      <c r="C54" s="1" t="s">
        <v>12</v>
      </c>
      <c r="D54" s="1">
        <v>66</v>
      </c>
      <c r="E54" s="1">
        <v>12</v>
      </c>
      <c r="F54" s="1">
        <v>4</v>
      </c>
      <c r="G54" s="1">
        <v>0</v>
      </c>
      <c r="H54">
        <f t="shared" si="0"/>
        <v>6.0606060606060608E-2</v>
      </c>
    </row>
    <row r="55" spans="1:10" ht="34" x14ac:dyDescent="0.2">
      <c r="A55" s="1" t="s">
        <v>6</v>
      </c>
      <c r="B55" s="2">
        <v>43535</v>
      </c>
      <c r="C55" s="1" t="s">
        <v>13</v>
      </c>
      <c r="D55" s="1">
        <v>13</v>
      </c>
      <c r="E55" s="1">
        <v>4</v>
      </c>
      <c r="F55" s="1">
        <v>1</v>
      </c>
      <c r="G55" s="1">
        <v>0</v>
      </c>
      <c r="H55">
        <f t="shared" si="0"/>
        <v>7.6923076923076927E-2</v>
      </c>
      <c r="I55">
        <f>STDEV(H54:H56)</f>
        <v>2.3611979904026078E-2</v>
      </c>
    </row>
    <row r="56" spans="1:10" ht="34" x14ac:dyDescent="0.2">
      <c r="A56" s="1" t="s">
        <v>6</v>
      </c>
      <c r="B56" s="2">
        <v>43535</v>
      </c>
      <c r="C56" s="1" t="s">
        <v>14</v>
      </c>
      <c r="D56" s="1">
        <v>84</v>
      </c>
      <c r="E56" s="1">
        <v>8</v>
      </c>
      <c r="F56" s="1">
        <v>9</v>
      </c>
      <c r="G56" s="1">
        <v>0</v>
      </c>
      <c r="H56">
        <f t="shared" si="0"/>
        <v>0.10714285714285714</v>
      </c>
      <c r="I56">
        <f>AVERAGE(H54:H56)</f>
        <v>8.1557331557331567E-2</v>
      </c>
      <c r="J56" s="9">
        <f>I55/(SQRT(3))</f>
        <v>1.363238295368949E-2</v>
      </c>
    </row>
    <row r="57" spans="1:10" ht="34" x14ac:dyDescent="0.2">
      <c r="A57" s="1" t="s">
        <v>6</v>
      </c>
      <c r="B57" s="2">
        <v>43536</v>
      </c>
      <c r="C57" s="1" t="s">
        <v>10</v>
      </c>
      <c r="D57" s="1">
        <v>55</v>
      </c>
      <c r="E57" s="1">
        <v>8</v>
      </c>
      <c r="F57" s="1">
        <v>2</v>
      </c>
      <c r="G57" s="1">
        <v>0</v>
      </c>
      <c r="H57">
        <f t="shared" si="0"/>
        <v>3.6363636363636362E-2</v>
      </c>
      <c r="I57">
        <f>STDEV(H57:H58)</f>
        <v>2.5712973861329001E-2</v>
      </c>
    </row>
    <row r="58" spans="1:10" ht="34" x14ac:dyDescent="0.2">
      <c r="A58" s="1" t="s">
        <v>6</v>
      </c>
      <c r="B58" s="2">
        <v>43536</v>
      </c>
      <c r="C58" s="1" t="s">
        <v>11</v>
      </c>
      <c r="D58" s="1">
        <v>408</v>
      </c>
      <c r="E58" s="1">
        <v>2</v>
      </c>
      <c r="F58" s="1">
        <v>0</v>
      </c>
      <c r="G58" s="1">
        <v>0</v>
      </c>
      <c r="H58">
        <f t="shared" si="0"/>
        <v>0</v>
      </c>
      <c r="I58">
        <f>AVERAGE(H57:H58)</f>
        <v>1.8181818181818181E-2</v>
      </c>
      <c r="J58" s="9">
        <f>I57/(SQRT(2))</f>
        <v>1.8181818181818181E-2</v>
      </c>
    </row>
    <row r="59" spans="1:10" ht="34" x14ac:dyDescent="0.2">
      <c r="A59" s="1" t="s">
        <v>6</v>
      </c>
      <c r="B59" s="2">
        <v>43599</v>
      </c>
      <c r="C59" s="1" t="s">
        <v>7</v>
      </c>
      <c r="D59" s="1">
        <v>63</v>
      </c>
      <c r="E59" s="1">
        <v>4</v>
      </c>
      <c r="F59" s="1">
        <v>0</v>
      </c>
      <c r="G59" s="1">
        <v>0</v>
      </c>
      <c r="H59">
        <f t="shared" si="0"/>
        <v>0</v>
      </c>
    </row>
    <row r="60" spans="1:10" ht="34" x14ac:dyDescent="0.2">
      <c r="A60" s="1" t="s">
        <v>6</v>
      </c>
      <c r="B60" s="2">
        <v>43599</v>
      </c>
      <c r="C60" s="1" t="s">
        <v>10</v>
      </c>
      <c r="D60" s="1">
        <v>68</v>
      </c>
      <c r="E60" s="1">
        <v>8</v>
      </c>
      <c r="F60" s="1">
        <v>0</v>
      </c>
      <c r="G60" s="1">
        <v>0</v>
      </c>
      <c r="H60">
        <f t="shared" si="0"/>
        <v>0</v>
      </c>
      <c r="I60" s="1">
        <v>0</v>
      </c>
    </row>
    <row r="61" spans="1:10" ht="34" x14ac:dyDescent="0.2">
      <c r="A61" s="1" t="s">
        <v>6</v>
      </c>
      <c r="B61" s="2">
        <v>43599</v>
      </c>
      <c r="C61" s="1" t="s">
        <v>11</v>
      </c>
      <c r="D61" s="1">
        <v>24</v>
      </c>
      <c r="E61" s="1">
        <v>5</v>
      </c>
      <c r="F61" s="1">
        <v>0</v>
      </c>
      <c r="G61" s="1">
        <v>0</v>
      </c>
      <c r="H61">
        <f t="shared" si="0"/>
        <v>0</v>
      </c>
      <c r="I61" s="1">
        <v>0</v>
      </c>
      <c r="J61" s="1">
        <v>0</v>
      </c>
    </row>
    <row r="62" spans="1:10" ht="34" x14ac:dyDescent="0.2">
      <c r="A62" s="1" t="s">
        <v>6</v>
      </c>
      <c r="B62" s="2">
        <v>43600</v>
      </c>
      <c r="C62" s="1" t="s">
        <v>12</v>
      </c>
      <c r="D62" s="1">
        <v>143</v>
      </c>
      <c r="E62" s="1">
        <v>10</v>
      </c>
      <c r="F62" s="1">
        <v>0</v>
      </c>
      <c r="G62" s="1">
        <v>0</v>
      </c>
      <c r="H62">
        <f t="shared" si="0"/>
        <v>0</v>
      </c>
    </row>
    <row r="63" spans="1:10" ht="34" x14ac:dyDescent="0.2">
      <c r="A63" s="1" t="s">
        <v>6</v>
      </c>
      <c r="B63" s="2">
        <v>43600</v>
      </c>
      <c r="C63" s="1" t="s">
        <v>13</v>
      </c>
      <c r="D63" s="1">
        <v>16</v>
      </c>
      <c r="E63" s="1">
        <v>3</v>
      </c>
      <c r="F63" s="1">
        <v>0</v>
      </c>
      <c r="G63" s="1">
        <v>0</v>
      </c>
      <c r="H63">
        <f t="shared" si="0"/>
        <v>0</v>
      </c>
      <c r="I63">
        <f>STDEV(H62:H64)</f>
        <v>3.154919503768447E-3</v>
      </c>
    </row>
    <row r="64" spans="1:10" ht="34" x14ac:dyDescent="0.2">
      <c r="A64" s="1" t="s">
        <v>6</v>
      </c>
      <c r="B64" s="2">
        <v>43600</v>
      </c>
      <c r="C64" s="1" t="s">
        <v>14</v>
      </c>
      <c r="D64" s="1">
        <v>183</v>
      </c>
      <c r="E64" s="1">
        <v>6</v>
      </c>
      <c r="F64" s="1">
        <v>1</v>
      </c>
      <c r="G64" s="1">
        <v>0</v>
      </c>
      <c r="H64">
        <f t="shared" si="0"/>
        <v>5.4644808743169399E-3</v>
      </c>
      <c r="I64">
        <f>AVERAGE(H62:H64)</f>
        <v>1.8214936247723133E-3</v>
      </c>
      <c r="J64" s="9">
        <f>I63/(SQRT(3))</f>
        <v>1.8214936247723135E-3</v>
      </c>
    </row>
    <row r="65" spans="1:10" ht="34" x14ac:dyDescent="0.2">
      <c r="A65" s="1" t="s">
        <v>6</v>
      </c>
      <c r="B65" s="2">
        <v>43628</v>
      </c>
      <c r="C65" s="1" t="s">
        <v>7</v>
      </c>
      <c r="D65" s="1">
        <v>110</v>
      </c>
      <c r="E65" s="1">
        <v>6</v>
      </c>
      <c r="F65" s="1">
        <v>0</v>
      </c>
      <c r="G65" s="1">
        <v>0</v>
      </c>
      <c r="H65">
        <f t="shared" si="0"/>
        <v>0</v>
      </c>
    </row>
    <row r="66" spans="1:10" ht="34" x14ac:dyDescent="0.2">
      <c r="A66" s="1" t="s">
        <v>6</v>
      </c>
      <c r="B66" s="2">
        <v>43628</v>
      </c>
      <c r="C66" s="1" t="s">
        <v>10</v>
      </c>
      <c r="D66" s="1">
        <v>77</v>
      </c>
      <c r="E66" s="1">
        <v>7</v>
      </c>
      <c r="F66" s="1">
        <v>1</v>
      </c>
      <c r="G66" s="1">
        <v>0</v>
      </c>
      <c r="H66">
        <f t="shared" si="0"/>
        <v>1.2987012987012988E-2</v>
      </c>
      <c r="I66">
        <f>STDEV(H65:H67)</f>
        <v>9.5060996899414846E-3</v>
      </c>
    </row>
    <row r="67" spans="1:10" ht="34" x14ac:dyDescent="0.2">
      <c r="A67" s="1" t="s">
        <v>6</v>
      </c>
      <c r="B67" s="2">
        <v>43628</v>
      </c>
      <c r="C67" s="1" t="s">
        <v>11</v>
      </c>
      <c r="D67" s="1">
        <v>54</v>
      </c>
      <c r="E67" s="1">
        <v>8</v>
      </c>
      <c r="F67" s="1">
        <v>1</v>
      </c>
      <c r="G67" s="1">
        <v>0</v>
      </c>
      <c r="H67">
        <f t="shared" si="0"/>
        <v>1.8518518518518517E-2</v>
      </c>
      <c r="I67">
        <f>AVERAGE(H65:H67)</f>
        <v>1.0501843835177169E-2</v>
      </c>
      <c r="J67" s="9">
        <f>I66/(SQRT(3))</f>
        <v>5.4883492149311345E-3</v>
      </c>
    </row>
    <row r="68" spans="1:10" ht="34" x14ac:dyDescent="0.2">
      <c r="A68" s="1" t="s">
        <v>26</v>
      </c>
      <c r="B68" s="2">
        <v>43412</v>
      </c>
      <c r="C68" s="1" t="s">
        <v>27</v>
      </c>
      <c r="D68" s="1">
        <v>76</v>
      </c>
      <c r="E68" s="1">
        <v>8</v>
      </c>
      <c r="F68" s="1">
        <v>17</v>
      </c>
      <c r="G68" s="1">
        <v>0</v>
      </c>
      <c r="H68">
        <f t="shared" ref="H68:H78" si="1">F68/D68</f>
        <v>0.22368421052631579</v>
      </c>
    </row>
    <row r="69" spans="1:10" ht="34" x14ac:dyDescent="0.2">
      <c r="A69" s="1" t="s">
        <v>26</v>
      </c>
      <c r="B69" s="2">
        <v>43412</v>
      </c>
      <c r="C69" s="1" t="s">
        <v>28</v>
      </c>
      <c r="D69" s="1">
        <v>236</v>
      </c>
      <c r="E69" s="1">
        <v>8</v>
      </c>
      <c r="F69" s="1">
        <v>26</v>
      </c>
      <c r="G69" s="1">
        <v>0</v>
      </c>
      <c r="H69">
        <f t="shared" si="1"/>
        <v>0.11016949152542373</v>
      </c>
      <c r="I69">
        <f>STDEV(H68:H70)</f>
        <v>9.5762591063968616E-2</v>
      </c>
    </row>
    <row r="70" spans="1:10" ht="34" x14ac:dyDescent="0.2">
      <c r="A70" s="1" t="s">
        <v>26</v>
      </c>
      <c r="B70" s="2">
        <v>43412</v>
      </c>
      <c r="C70" s="1" t="s">
        <v>29</v>
      </c>
      <c r="D70" s="1">
        <v>270</v>
      </c>
      <c r="E70" s="1">
        <v>5</v>
      </c>
      <c r="F70" s="1">
        <v>9</v>
      </c>
      <c r="G70" s="1">
        <v>0</v>
      </c>
      <c r="H70">
        <f t="shared" si="1"/>
        <v>3.3333333333333333E-2</v>
      </c>
      <c r="I70">
        <f>AVERAGE(H68:H70)</f>
        <v>0.12239567846169096</v>
      </c>
      <c r="J70" s="9">
        <f>I69/(SQRT(3))</f>
        <v>5.5288557729078334E-2</v>
      </c>
    </row>
    <row r="71" spans="1:10" ht="34" x14ac:dyDescent="0.2">
      <c r="A71" s="1" t="s">
        <v>26</v>
      </c>
      <c r="B71" s="2">
        <v>43451</v>
      </c>
      <c r="C71" s="1" t="s">
        <v>27</v>
      </c>
      <c r="D71" s="1">
        <v>123</v>
      </c>
      <c r="E71" s="1">
        <v>9</v>
      </c>
      <c r="F71" s="1">
        <v>11</v>
      </c>
      <c r="G71" s="1">
        <v>0</v>
      </c>
      <c r="H71">
        <f t="shared" si="1"/>
        <v>8.943089430894309E-2</v>
      </c>
    </row>
    <row r="72" spans="1:10" ht="34" x14ac:dyDescent="0.2">
      <c r="A72" s="1" t="s">
        <v>26</v>
      </c>
      <c r="B72" s="2">
        <v>43451</v>
      </c>
      <c r="C72" s="1" t="s">
        <v>28</v>
      </c>
      <c r="D72" s="1">
        <v>315</v>
      </c>
      <c r="E72" s="1">
        <v>11</v>
      </c>
      <c r="F72" s="1">
        <v>23</v>
      </c>
      <c r="G72" s="1">
        <v>0</v>
      </c>
      <c r="H72">
        <f t="shared" si="1"/>
        <v>7.301587301587302E-2</v>
      </c>
      <c r="I72">
        <f>STDEV(H71:H73)</f>
        <v>1.4119822053217464E-2</v>
      </c>
    </row>
    <row r="73" spans="1:10" ht="34" x14ac:dyDescent="0.2">
      <c r="A73" s="1" t="s">
        <v>26</v>
      </c>
      <c r="B73" s="2">
        <v>43451</v>
      </c>
      <c r="C73" s="1" t="s">
        <v>29</v>
      </c>
      <c r="D73" s="1">
        <v>89</v>
      </c>
      <c r="E73" s="1">
        <v>7</v>
      </c>
      <c r="F73" s="1">
        <v>9</v>
      </c>
      <c r="G73" s="1">
        <v>0</v>
      </c>
      <c r="H73">
        <f t="shared" si="1"/>
        <v>0.10112359550561797</v>
      </c>
      <c r="I73">
        <f>AVERAGE(H71:H73)</f>
        <v>8.7856787610144704E-2</v>
      </c>
      <c r="J73" s="9">
        <f>I72/(SQRT(3))</f>
        <v>8.1520830633347169E-3</v>
      </c>
    </row>
    <row r="74" spans="1:10" ht="34" x14ac:dyDescent="0.2">
      <c r="A74" s="1" t="s">
        <v>26</v>
      </c>
      <c r="B74" s="2">
        <v>43528</v>
      </c>
      <c r="C74" s="1" t="s">
        <v>27</v>
      </c>
      <c r="D74" s="1">
        <v>51</v>
      </c>
      <c r="E74" s="1">
        <v>7</v>
      </c>
      <c r="F74" s="1">
        <v>11</v>
      </c>
      <c r="G74" s="1">
        <v>0</v>
      </c>
      <c r="H74">
        <f t="shared" si="1"/>
        <v>0.21568627450980393</v>
      </c>
    </row>
    <row r="75" spans="1:10" ht="34" x14ac:dyDescent="0.2">
      <c r="A75" s="1" t="s">
        <v>26</v>
      </c>
      <c r="B75" s="2">
        <v>43528</v>
      </c>
      <c r="C75" s="1" t="s">
        <v>28</v>
      </c>
      <c r="D75" s="1">
        <v>154</v>
      </c>
      <c r="E75" s="1">
        <v>10</v>
      </c>
      <c r="F75" s="1">
        <v>6</v>
      </c>
      <c r="G75" s="1">
        <v>0</v>
      </c>
      <c r="H75">
        <f t="shared" si="1"/>
        <v>3.896103896103896E-2</v>
      </c>
      <c r="I75">
        <f>STDEV(H74:H76)</f>
        <v>0.10203236231667948</v>
      </c>
    </row>
    <row r="76" spans="1:10" ht="34" x14ac:dyDescent="0.2">
      <c r="A76" s="1" t="s">
        <v>26</v>
      </c>
      <c r="B76" s="2">
        <v>43528</v>
      </c>
      <c r="C76" s="1" t="s">
        <v>29</v>
      </c>
      <c r="D76" s="1">
        <v>51</v>
      </c>
      <c r="E76" s="1">
        <v>7</v>
      </c>
      <c r="F76" s="1">
        <v>11</v>
      </c>
      <c r="G76" s="1">
        <v>1</v>
      </c>
      <c r="H76">
        <f t="shared" si="1"/>
        <v>0.21568627450980393</v>
      </c>
      <c r="I76">
        <f>AVERAGE(H74:H76)</f>
        <v>0.15677786266021562</v>
      </c>
      <c r="J76" s="9">
        <f>I75/(SQRT(3))</f>
        <v>5.8908411849588324E-2</v>
      </c>
    </row>
    <row r="77" spans="1:10" ht="34" x14ac:dyDescent="0.2">
      <c r="A77" s="1" t="s">
        <v>26</v>
      </c>
      <c r="B77" s="2">
        <v>43592</v>
      </c>
      <c r="C77" s="1" t="s">
        <v>27</v>
      </c>
      <c r="D77" s="1">
        <v>96</v>
      </c>
      <c r="E77" s="1">
        <v>10</v>
      </c>
      <c r="F77" s="1">
        <v>11</v>
      </c>
      <c r="G77" s="1">
        <v>0</v>
      </c>
      <c r="H77">
        <f t="shared" si="1"/>
        <v>0.11458333333333333</v>
      </c>
      <c r="I77">
        <f>STDEV(H77:H78)</f>
        <v>4.2048262496739396E-2</v>
      </c>
    </row>
    <row r="78" spans="1:10" ht="34" x14ac:dyDescent="0.2">
      <c r="A78" s="1" t="s">
        <v>26</v>
      </c>
      <c r="B78" s="2">
        <v>43592</v>
      </c>
      <c r="C78" s="1" t="s">
        <v>29</v>
      </c>
      <c r="D78" s="1">
        <v>127</v>
      </c>
      <c r="E78" s="1">
        <v>8</v>
      </c>
      <c r="F78" s="1">
        <v>7</v>
      </c>
      <c r="G78" s="1">
        <v>0</v>
      </c>
      <c r="H78">
        <f t="shared" si="1"/>
        <v>5.5118110236220472E-2</v>
      </c>
      <c r="I78">
        <f>AVERAGE(H77:H78)</f>
        <v>8.48507217847769E-2</v>
      </c>
      <c r="J78" s="9">
        <f>I77/(SQRT(2))</f>
        <v>2.9732611548556415E-2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86A7-8A03-1841-BCAC-D60B91FCC566}">
  <dimension ref="A1:E19"/>
  <sheetViews>
    <sheetView workbookViewId="0">
      <selection activeCell="C3" sqref="C3"/>
    </sheetView>
  </sheetViews>
  <sheetFormatPr baseColWidth="10" defaultRowHeight="16" x14ac:dyDescent="0.2"/>
  <cols>
    <col min="1" max="1" width="17" bestFit="1" customWidth="1"/>
    <col min="3" max="3" width="12.5" bestFit="1" customWidth="1"/>
    <col min="4" max="4" width="11.83203125" bestFit="1" customWidth="1"/>
    <col min="5" max="5" width="12.1640625" bestFit="1" customWidth="1"/>
    <col min="7" max="7" width="17" bestFit="1" customWidth="1"/>
  </cols>
  <sheetData>
    <row r="1" spans="1:5" ht="17" x14ac:dyDescent="0.2">
      <c r="A1" s="1" t="s">
        <v>80</v>
      </c>
      <c r="B1" t="s">
        <v>31</v>
      </c>
      <c r="C1" t="s">
        <v>37</v>
      </c>
      <c r="D1" t="s">
        <v>97</v>
      </c>
      <c r="E1" t="s">
        <v>99</v>
      </c>
    </row>
    <row r="2" spans="1:5" x14ac:dyDescent="0.2">
      <c r="A2" t="s">
        <v>26</v>
      </c>
      <c r="B2" t="s">
        <v>71</v>
      </c>
      <c r="C2">
        <v>0.12239567846169096</v>
      </c>
      <c r="D2">
        <v>9.5762591063968616E-2</v>
      </c>
      <c r="E2">
        <v>5.5288557729078334E-2</v>
      </c>
    </row>
    <row r="3" spans="1:5" x14ac:dyDescent="0.2">
      <c r="A3" t="s">
        <v>26</v>
      </c>
      <c r="B3" t="s">
        <v>72</v>
      </c>
      <c r="C3">
        <v>8.7856787610144704E-2</v>
      </c>
      <c r="D3">
        <v>1.4119822053217464E-2</v>
      </c>
      <c r="E3">
        <v>8.1520830633347169E-3</v>
      </c>
    </row>
    <row r="4" spans="1:5" x14ac:dyDescent="0.2">
      <c r="A4" t="s">
        <v>26</v>
      </c>
      <c r="B4" t="s">
        <v>74</v>
      </c>
      <c r="C4">
        <v>0.15677786266021562</v>
      </c>
      <c r="D4">
        <v>0.10203236231667948</v>
      </c>
      <c r="E4">
        <v>5.8908411849588324E-2</v>
      </c>
    </row>
    <row r="5" spans="1:5" x14ac:dyDescent="0.2">
      <c r="A5" t="s">
        <v>26</v>
      </c>
      <c r="B5" t="s">
        <v>76</v>
      </c>
      <c r="C5">
        <v>8.48507217847769E-2</v>
      </c>
      <c r="D5">
        <v>4.2048262496739396E-2</v>
      </c>
      <c r="E5">
        <v>2.9732611548556415E-2</v>
      </c>
    </row>
    <row r="6" spans="1:5" x14ac:dyDescent="0.2">
      <c r="A6" t="s">
        <v>0</v>
      </c>
      <c r="B6" t="s">
        <v>64</v>
      </c>
      <c r="C6">
        <v>0.20972222222222223</v>
      </c>
      <c r="D6">
        <v>0.10140791297928788</v>
      </c>
      <c r="E6">
        <v>2.1145011555627039E-2</v>
      </c>
    </row>
    <row r="7" spans="1:5" x14ac:dyDescent="0.2">
      <c r="A7" t="s">
        <v>0</v>
      </c>
      <c r="B7" t="s">
        <v>74</v>
      </c>
      <c r="C7">
        <v>0</v>
      </c>
      <c r="D7">
        <v>0</v>
      </c>
      <c r="E7">
        <v>0</v>
      </c>
    </row>
    <row r="8" spans="1:5" x14ac:dyDescent="0.2">
      <c r="A8" t="s">
        <v>0</v>
      </c>
      <c r="B8" t="s">
        <v>75</v>
      </c>
      <c r="C8">
        <v>0.19047619047619047</v>
      </c>
      <c r="D8">
        <v>0.21821789023599236</v>
      </c>
      <c r="E8">
        <v>0.12598815766974242</v>
      </c>
    </row>
    <row r="9" spans="1:5" x14ac:dyDescent="0.2">
      <c r="A9" t="s">
        <v>0</v>
      </c>
      <c r="B9" t="s">
        <v>77</v>
      </c>
      <c r="C9">
        <v>0.10403225806451613</v>
      </c>
      <c r="D9">
        <v>0.19745826800413077</v>
      </c>
      <c r="E9">
        <v>9.8729134002065386E-2</v>
      </c>
    </row>
    <row r="10" spans="1:5" x14ac:dyDescent="0.2">
      <c r="A10" t="s">
        <v>6</v>
      </c>
      <c r="B10" t="s">
        <v>65</v>
      </c>
      <c r="C10">
        <v>4.3456543456543454E-3</v>
      </c>
      <c r="D10">
        <v>8.5975533478003623E-3</v>
      </c>
      <c r="E10">
        <v>3.2495697202700809E-3</v>
      </c>
    </row>
    <row r="11" spans="1:5" x14ac:dyDescent="0.2">
      <c r="A11" t="s">
        <v>6</v>
      </c>
      <c r="B11" t="s">
        <v>75</v>
      </c>
      <c r="C11">
        <v>0</v>
      </c>
      <c r="D11">
        <v>0</v>
      </c>
      <c r="E11">
        <v>0</v>
      </c>
    </row>
    <row r="12" spans="1:5" x14ac:dyDescent="0.2">
      <c r="A12" t="s">
        <v>6</v>
      </c>
      <c r="B12" t="s">
        <v>76</v>
      </c>
      <c r="C12">
        <v>0</v>
      </c>
      <c r="D12">
        <v>0</v>
      </c>
      <c r="E12">
        <v>0</v>
      </c>
    </row>
    <row r="13" spans="1:5" x14ac:dyDescent="0.2">
      <c r="A13" t="s">
        <v>6</v>
      </c>
      <c r="B13" t="s">
        <v>69</v>
      </c>
      <c r="C13">
        <v>0</v>
      </c>
      <c r="D13">
        <v>0</v>
      </c>
      <c r="E13">
        <v>0</v>
      </c>
    </row>
    <row r="14" spans="1:5" x14ac:dyDescent="0.2">
      <c r="A14" t="s">
        <v>6</v>
      </c>
      <c r="B14" t="s">
        <v>70</v>
      </c>
      <c r="C14">
        <v>1.1151870873074102E-2</v>
      </c>
      <c r="D14">
        <v>1.5968195332650502E-2</v>
      </c>
      <c r="E14">
        <v>7.9840976663252509E-3</v>
      </c>
    </row>
    <row r="15" spans="1:5" x14ac:dyDescent="0.2">
      <c r="A15" t="s">
        <v>6</v>
      </c>
      <c r="B15" t="s">
        <v>72</v>
      </c>
      <c r="C15">
        <v>1.0014306151645207E-2</v>
      </c>
      <c r="D15">
        <v>1.7345287057199059E-2</v>
      </c>
      <c r="E15">
        <v>1.0014306151645209E-2</v>
      </c>
    </row>
    <row r="16" spans="1:5" x14ac:dyDescent="0.2">
      <c r="A16" t="s">
        <v>6</v>
      </c>
      <c r="B16" t="s">
        <v>73</v>
      </c>
      <c r="C16">
        <v>0</v>
      </c>
      <c r="D16">
        <v>0</v>
      </c>
      <c r="E16">
        <v>0</v>
      </c>
    </row>
    <row r="17" spans="1:5" x14ac:dyDescent="0.2">
      <c r="A17" t="s">
        <v>6</v>
      </c>
      <c r="B17" t="s">
        <v>74</v>
      </c>
      <c r="C17">
        <v>5.6207126207126215E-2</v>
      </c>
      <c r="D17">
        <v>4.0607742640725246E-2</v>
      </c>
      <c r="E17">
        <v>1.8160334591495693E-2</v>
      </c>
    </row>
    <row r="18" spans="1:5" x14ac:dyDescent="0.2">
      <c r="A18" t="s">
        <v>6</v>
      </c>
      <c r="B18" t="s">
        <v>76</v>
      </c>
      <c r="C18">
        <v>9.1074681238615665E-4</v>
      </c>
      <c r="D18">
        <v>2.2308649752123661E-3</v>
      </c>
      <c r="E18">
        <v>9.1074681238615665E-4</v>
      </c>
    </row>
    <row r="19" spans="1:5" x14ac:dyDescent="0.2">
      <c r="A19" t="s">
        <v>6</v>
      </c>
      <c r="B19" t="s">
        <v>77</v>
      </c>
      <c r="C19">
        <v>1.0501843835177169E-2</v>
      </c>
      <c r="D19">
        <v>9.5060996899414846E-3</v>
      </c>
      <c r="E19">
        <v>5.4883492149311345E-3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9036-43F1-4B4A-BFDC-F809CB139B08}">
  <dimension ref="A1:O77"/>
  <sheetViews>
    <sheetView topLeftCell="A34" zoomScale="75" workbookViewId="0">
      <selection activeCell="R17" sqref="R17"/>
    </sheetView>
  </sheetViews>
  <sheetFormatPr baseColWidth="10" defaultRowHeight="16" x14ac:dyDescent="0.2"/>
  <cols>
    <col min="10" max="10" width="17" bestFit="1" customWidth="1"/>
    <col min="11" max="11" width="7.1640625" bestFit="1" customWidth="1"/>
    <col min="12" max="12" width="14.6640625" customWidth="1"/>
    <col min="13" max="13" width="15.6640625" customWidth="1"/>
    <col min="14" max="14" width="10" bestFit="1" customWidth="1"/>
  </cols>
  <sheetData>
    <row r="1" spans="1:15" ht="34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L1" t="s">
        <v>31</v>
      </c>
      <c r="M1" t="s">
        <v>37</v>
      </c>
      <c r="N1" t="s">
        <v>97</v>
      </c>
      <c r="O1" t="s">
        <v>99</v>
      </c>
    </row>
    <row r="2" spans="1:15" ht="34" x14ac:dyDescent="0.2">
      <c r="A2" s="11" t="s">
        <v>0</v>
      </c>
      <c r="B2" s="2">
        <v>43048</v>
      </c>
      <c r="C2" s="1" t="s">
        <v>1</v>
      </c>
      <c r="D2" s="1">
        <v>48</v>
      </c>
      <c r="E2" s="1">
        <v>4</v>
      </c>
      <c r="F2" s="1">
        <v>11</v>
      </c>
      <c r="G2" s="1">
        <v>14</v>
      </c>
      <c r="H2">
        <f>F2/D2</f>
        <v>0.22916666666666666</v>
      </c>
      <c r="L2" t="s">
        <v>64</v>
      </c>
      <c r="M2">
        <f>AVERAGE(H2:H4)</f>
        <v>0.20972222222222223</v>
      </c>
      <c r="N2">
        <f>STDEV(H2:H4)</f>
        <v>0.10140791297928788</v>
      </c>
      <c r="O2">
        <f>N2/SQRT(3)</f>
        <v>5.8547885856550005E-2</v>
      </c>
    </row>
    <row r="3" spans="1:15" ht="34" x14ac:dyDescent="0.2">
      <c r="A3" s="11" t="s">
        <v>0</v>
      </c>
      <c r="B3" s="2">
        <v>43048</v>
      </c>
      <c r="C3" s="1" t="s">
        <v>2</v>
      </c>
      <c r="D3" s="1">
        <v>10</v>
      </c>
      <c r="E3" s="1">
        <v>3</v>
      </c>
      <c r="F3" s="1">
        <v>3</v>
      </c>
      <c r="G3" s="1">
        <v>2</v>
      </c>
      <c r="H3">
        <f t="shared" ref="H3:H33" si="0">F3/D3</f>
        <v>0.3</v>
      </c>
      <c r="L3" t="s">
        <v>65</v>
      </c>
      <c r="M3">
        <f>AVERAGE(H5:H16)</f>
        <v>1.1711552336552336E-2</v>
      </c>
      <c r="N3">
        <f>AVERAGE(H5:H16)</f>
        <v>1.1711552336552336E-2</v>
      </c>
      <c r="O3">
        <f>N3/SQRT(12)</f>
        <v>3.3808339470684412E-3</v>
      </c>
    </row>
    <row r="4" spans="1:15" ht="34" x14ac:dyDescent="0.2">
      <c r="A4" s="11" t="s">
        <v>0</v>
      </c>
      <c r="B4" s="2">
        <v>43048</v>
      </c>
      <c r="C4" s="1" t="s">
        <v>3</v>
      </c>
      <c r="D4" s="1">
        <v>10</v>
      </c>
      <c r="E4" s="1">
        <v>3</v>
      </c>
      <c r="F4" s="1">
        <v>1</v>
      </c>
      <c r="G4" s="1">
        <v>4</v>
      </c>
      <c r="H4">
        <f t="shared" si="0"/>
        <v>0.1</v>
      </c>
      <c r="L4" t="s">
        <v>66</v>
      </c>
      <c r="M4">
        <f>AVERAGE(H17:H22)</f>
        <v>2.3710288032040668E-2</v>
      </c>
      <c r="N4">
        <f>STDEV(H17:H22)</f>
        <v>2.1888459741478281E-2</v>
      </c>
      <c r="O4">
        <f>N4/SQRT(6)</f>
        <v>8.9359262703455986E-3</v>
      </c>
    </row>
    <row r="5" spans="1:15" ht="34" x14ac:dyDescent="0.2">
      <c r="A5" s="12" t="s">
        <v>6</v>
      </c>
      <c r="B5" s="2">
        <v>43076</v>
      </c>
      <c r="C5" s="1" t="s">
        <v>7</v>
      </c>
      <c r="D5" s="1">
        <v>38</v>
      </c>
      <c r="E5" s="1">
        <v>6</v>
      </c>
      <c r="F5" s="1">
        <v>0</v>
      </c>
      <c r="G5" s="1">
        <v>0</v>
      </c>
      <c r="H5">
        <f t="shared" si="0"/>
        <v>0</v>
      </c>
      <c r="L5" t="s">
        <v>100</v>
      </c>
      <c r="M5">
        <f>AVERAGE(H23:H24)</f>
        <v>5.6497175141242938E-3</v>
      </c>
      <c r="N5">
        <f>STDEV(H23:H24)</f>
        <v>7.9899071320513847E-3</v>
      </c>
      <c r="O5">
        <f>N5/SQRT(2)</f>
        <v>5.6497175141242938E-3</v>
      </c>
    </row>
    <row r="6" spans="1:15" ht="34" x14ac:dyDescent="0.2">
      <c r="A6" s="12" t="s">
        <v>6</v>
      </c>
      <c r="B6" s="2">
        <v>43076</v>
      </c>
      <c r="C6" s="1" t="s">
        <v>8</v>
      </c>
      <c r="D6" s="1">
        <v>8</v>
      </c>
      <c r="E6" s="1">
        <v>4</v>
      </c>
      <c r="F6" s="1">
        <v>0</v>
      </c>
      <c r="G6" s="1">
        <v>0</v>
      </c>
      <c r="H6">
        <f t="shared" si="0"/>
        <v>0</v>
      </c>
      <c r="L6" t="s">
        <v>67</v>
      </c>
      <c r="M6">
        <f>AVERAGE(H25:H28)</f>
        <v>0</v>
      </c>
      <c r="N6">
        <f>STDEV(H25:H28)</f>
        <v>0</v>
      </c>
      <c r="O6">
        <f>N6/SQRT(4)</f>
        <v>0</v>
      </c>
    </row>
    <row r="7" spans="1:15" ht="34" x14ac:dyDescent="0.2">
      <c r="A7" s="12" t="s">
        <v>6</v>
      </c>
      <c r="B7" s="2">
        <v>43076</v>
      </c>
      <c r="C7" s="1" t="s">
        <v>9</v>
      </c>
      <c r="D7" s="1">
        <v>16</v>
      </c>
      <c r="E7" s="1">
        <v>9</v>
      </c>
      <c r="F7" s="1">
        <v>1</v>
      </c>
      <c r="G7" s="1">
        <v>2</v>
      </c>
      <c r="H7">
        <f t="shared" si="0"/>
        <v>6.25E-2</v>
      </c>
      <c r="L7" t="s">
        <v>69</v>
      </c>
      <c r="M7">
        <f>AVERAGE(H29:H30)</f>
        <v>0</v>
      </c>
      <c r="N7">
        <f>STDEV(H29:H30)</f>
        <v>0</v>
      </c>
      <c r="O7">
        <f>N7/SQRT(2)</f>
        <v>0</v>
      </c>
    </row>
    <row r="8" spans="1:15" ht="34" x14ac:dyDescent="0.2">
      <c r="A8" s="12" t="s">
        <v>6</v>
      </c>
      <c r="B8" s="2">
        <v>43076</v>
      </c>
      <c r="C8" s="1" t="s">
        <v>10</v>
      </c>
      <c r="D8" s="1">
        <v>44</v>
      </c>
      <c r="E8" s="1">
        <v>8</v>
      </c>
      <c r="F8" s="1">
        <v>1</v>
      </c>
      <c r="G8" s="1">
        <v>0</v>
      </c>
      <c r="H8">
        <f t="shared" si="0"/>
        <v>2.2727272727272728E-2</v>
      </c>
      <c r="L8" t="s">
        <v>70</v>
      </c>
      <c r="M8">
        <f>AVERAGE(H31:H35)</f>
        <v>1.1151870873074102E-2</v>
      </c>
      <c r="N8">
        <f>STDEV(H31:H35)</f>
        <v>1.5968195332650502E-2</v>
      </c>
      <c r="O8">
        <f>N8/SQRT(5)</f>
        <v>7.1411940483602776E-3</v>
      </c>
    </row>
    <row r="9" spans="1:15" ht="34" x14ac:dyDescent="0.2">
      <c r="A9" s="12" t="s">
        <v>6</v>
      </c>
      <c r="B9" s="2">
        <v>43076</v>
      </c>
      <c r="C9" s="1" t="s">
        <v>11</v>
      </c>
      <c r="D9" s="1">
        <v>30</v>
      </c>
      <c r="E9" s="1">
        <v>6</v>
      </c>
      <c r="F9" s="1">
        <v>0</v>
      </c>
      <c r="G9" s="1">
        <v>0</v>
      </c>
      <c r="H9">
        <f t="shared" si="0"/>
        <v>0</v>
      </c>
      <c r="L9" t="s">
        <v>71</v>
      </c>
      <c r="M9">
        <f>AVERAGE(H36:H38)</f>
        <v>0.12239567846169096</v>
      </c>
      <c r="N9">
        <f>STDEV(H36:H38)</f>
        <v>9.5762591063968616E-2</v>
      </c>
      <c r="O9">
        <f>N9/SQRT(3)</f>
        <v>5.5288557729078334E-2</v>
      </c>
    </row>
    <row r="10" spans="1:15" ht="34" x14ac:dyDescent="0.2">
      <c r="A10" s="12" t="s">
        <v>6</v>
      </c>
      <c r="B10" s="2">
        <v>43077</v>
      </c>
      <c r="C10" s="1" t="s">
        <v>12</v>
      </c>
      <c r="D10" s="1">
        <v>47</v>
      </c>
      <c r="E10" s="1">
        <v>11</v>
      </c>
      <c r="F10" s="1">
        <v>0</v>
      </c>
      <c r="G10" s="1">
        <v>1</v>
      </c>
      <c r="H10">
        <f t="shared" si="0"/>
        <v>0</v>
      </c>
      <c r="L10" t="s">
        <v>72</v>
      </c>
      <c r="M10">
        <f>AVERAGE(H39:H44)</f>
        <v>4.8935546880894958E-2</v>
      </c>
      <c r="N10">
        <f>STDEV(H39:H44)</f>
        <v>4.4921341465382771E-2</v>
      </c>
      <c r="O10">
        <f>N10/SQRT(6)</f>
        <v>1.833906085858596E-2</v>
      </c>
    </row>
    <row r="11" spans="1:15" ht="34" x14ac:dyDescent="0.2">
      <c r="A11" s="12" t="s">
        <v>6</v>
      </c>
      <c r="B11" s="2">
        <v>43077</v>
      </c>
      <c r="C11" s="1" t="s">
        <v>13</v>
      </c>
      <c r="D11" s="1">
        <v>24</v>
      </c>
      <c r="E11" s="1">
        <v>2</v>
      </c>
      <c r="F11" s="1">
        <v>0</v>
      </c>
      <c r="G11" s="1">
        <v>0</v>
      </c>
      <c r="H11">
        <f t="shared" si="0"/>
        <v>0</v>
      </c>
      <c r="L11" t="s">
        <v>73</v>
      </c>
      <c r="M11">
        <f>AVERAGE(H45:H48)</f>
        <v>0</v>
      </c>
      <c r="N11">
        <f>STDEV(H45:H48)</f>
        <v>0</v>
      </c>
      <c r="O11">
        <f>N11/SQRT(4)</f>
        <v>0</v>
      </c>
    </row>
    <row r="12" spans="1:15" ht="34" x14ac:dyDescent="0.2">
      <c r="A12" s="12" t="s">
        <v>6</v>
      </c>
      <c r="B12" s="2">
        <v>43077</v>
      </c>
      <c r="C12" s="1" t="s">
        <v>14</v>
      </c>
      <c r="D12" s="1">
        <v>130</v>
      </c>
      <c r="E12" s="1">
        <v>8</v>
      </c>
      <c r="F12" s="1">
        <v>1</v>
      </c>
      <c r="G12" s="1">
        <v>0</v>
      </c>
      <c r="H12">
        <f t="shared" si="0"/>
        <v>7.6923076923076927E-3</v>
      </c>
      <c r="L12" t="s">
        <v>74</v>
      </c>
      <c r="M12">
        <f>AVERAGE(H49:H59)</f>
        <v>6.8306292637843435E-2</v>
      </c>
      <c r="N12">
        <f>STDEV(H49:H59)</f>
        <v>8.1011119643779397E-2</v>
      </c>
      <c r="O12">
        <f>N12/SQRT(11)</f>
        <v>2.4425771609546006E-2</v>
      </c>
    </row>
    <row r="13" spans="1:15" ht="34" x14ac:dyDescent="0.2">
      <c r="A13" s="12" t="s">
        <v>6</v>
      </c>
      <c r="B13" s="2">
        <v>43081</v>
      </c>
      <c r="C13" s="1" t="s">
        <v>15</v>
      </c>
      <c r="D13" s="1">
        <v>49</v>
      </c>
      <c r="E13" s="1">
        <v>13</v>
      </c>
      <c r="F13" s="1">
        <v>0</v>
      </c>
      <c r="G13" s="1">
        <v>0</v>
      </c>
      <c r="H13">
        <f t="shared" si="0"/>
        <v>0</v>
      </c>
      <c r="L13" t="s">
        <v>75</v>
      </c>
      <c r="M13">
        <f>AVERAGE(H60:H62)</f>
        <v>0.19047619047619047</v>
      </c>
      <c r="N13">
        <f>STDEV(H60:H62)</f>
        <v>0.21821789023599236</v>
      </c>
      <c r="O13">
        <f>N13/SQRT(3)</f>
        <v>0.12598815766974242</v>
      </c>
    </row>
    <row r="14" spans="1:15" ht="34" x14ac:dyDescent="0.2">
      <c r="A14" s="12" t="s">
        <v>6</v>
      </c>
      <c r="B14" s="2">
        <v>43081</v>
      </c>
      <c r="C14" s="1" t="s">
        <v>16</v>
      </c>
      <c r="D14" s="1">
        <v>21</v>
      </c>
      <c r="E14" s="1">
        <v>7</v>
      </c>
      <c r="F14" s="1">
        <v>1</v>
      </c>
      <c r="G14" s="1">
        <v>0</v>
      </c>
      <c r="H14">
        <f t="shared" si="0"/>
        <v>4.7619047619047616E-2</v>
      </c>
      <c r="L14" t="s">
        <v>76</v>
      </c>
      <c r="M14">
        <f>AVERAGE(H63:H70)</f>
        <v>2.1895740555483843E-2</v>
      </c>
      <c r="N14">
        <f>STDEV(H63:H70)</f>
        <v>4.2023495586620899E-2</v>
      </c>
      <c r="O14">
        <f>N14/SQRT(8)</f>
        <v>1.4857549349231294E-2</v>
      </c>
    </row>
    <row r="15" spans="1:15" ht="34" x14ac:dyDescent="0.2">
      <c r="A15" s="12" t="s">
        <v>6</v>
      </c>
      <c r="B15" s="2">
        <v>43081</v>
      </c>
      <c r="C15" s="1" t="s">
        <v>17</v>
      </c>
      <c r="D15" s="1">
        <v>104</v>
      </c>
      <c r="E15" s="1">
        <v>10</v>
      </c>
      <c r="F15" s="1">
        <v>0</v>
      </c>
      <c r="G15" s="1">
        <v>0</v>
      </c>
      <c r="H15">
        <f t="shared" si="0"/>
        <v>0</v>
      </c>
      <c r="L15" t="s">
        <v>77</v>
      </c>
      <c r="M15">
        <f>AVERAGE(H71:H77)</f>
        <v>6.394779482337086E-2</v>
      </c>
      <c r="N15">
        <f>STDEV(H71:H77)</f>
        <v>0.14840625575124505</v>
      </c>
      <c r="O15">
        <f>N15/SQRT(7)</f>
        <v>5.6092292246291933E-2</v>
      </c>
    </row>
    <row r="16" spans="1:15" ht="34" x14ac:dyDescent="0.2">
      <c r="A16" s="12" t="s">
        <v>6</v>
      </c>
      <c r="B16" s="2">
        <v>43081</v>
      </c>
      <c r="C16" s="1" t="s">
        <v>18</v>
      </c>
      <c r="D16" s="1">
        <v>67</v>
      </c>
      <c r="E16" s="1">
        <v>9</v>
      </c>
      <c r="F16" s="1">
        <v>0</v>
      </c>
      <c r="G16" s="1">
        <v>0</v>
      </c>
      <c r="H16">
        <f t="shared" si="0"/>
        <v>0</v>
      </c>
    </row>
    <row r="17" spans="1:8" ht="34" x14ac:dyDescent="0.2">
      <c r="A17" s="12" t="s">
        <v>6</v>
      </c>
      <c r="B17" s="2">
        <v>43110</v>
      </c>
      <c r="C17" s="1" t="s">
        <v>19</v>
      </c>
      <c r="D17" s="1">
        <v>68</v>
      </c>
      <c r="E17" s="1">
        <v>4</v>
      </c>
      <c r="F17" s="1">
        <v>2</v>
      </c>
      <c r="G17" s="1">
        <v>0</v>
      </c>
      <c r="H17">
        <f t="shared" si="0"/>
        <v>2.9411764705882353E-2</v>
      </c>
    </row>
    <row r="18" spans="1:8" ht="34" x14ac:dyDescent="0.2">
      <c r="A18" s="12" t="s">
        <v>6</v>
      </c>
      <c r="B18" s="2">
        <v>43110</v>
      </c>
      <c r="C18" s="1" t="s">
        <v>20</v>
      </c>
      <c r="D18" s="1">
        <v>24</v>
      </c>
      <c r="E18" s="1">
        <v>4</v>
      </c>
      <c r="F18" s="1">
        <v>0</v>
      </c>
      <c r="G18" s="1">
        <v>0</v>
      </c>
      <c r="H18">
        <f t="shared" si="0"/>
        <v>0</v>
      </c>
    </row>
    <row r="19" spans="1:8" ht="34" x14ac:dyDescent="0.2">
      <c r="A19" s="12" t="s">
        <v>6</v>
      </c>
      <c r="B19" s="2">
        <v>43110</v>
      </c>
      <c r="C19" s="1" t="s">
        <v>21</v>
      </c>
      <c r="D19" s="1">
        <v>47</v>
      </c>
      <c r="E19" s="1">
        <v>11</v>
      </c>
      <c r="F19" s="1">
        <v>3</v>
      </c>
      <c r="G19" s="1">
        <v>0</v>
      </c>
      <c r="H19">
        <f t="shared" si="0"/>
        <v>6.3829787234042548E-2</v>
      </c>
    </row>
    <row r="20" spans="1:8" ht="34" x14ac:dyDescent="0.2">
      <c r="A20" s="12" t="s">
        <v>6</v>
      </c>
      <c r="B20" s="2">
        <v>43110</v>
      </c>
      <c r="C20" s="1" t="s">
        <v>22</v>
      </c>
      <c r="D20" s="1">
        <v>77</v>
      </c>
      <c r="E20" s="1">
        <v>9</v>
      </c>
      <c r="F20" s="1">
        <v>1</v>
      </c>
      <c r="G20" s="1">
        <v>1</v>
      </c>
      <c r="H20">
        <f t="shared" si="0"/>
        <v>1.2987012987012988E-2</v>
      </c>
    </row>
    <row r="21" spans="1:8" ht="34" x14ac:dyDescent="0.2">
      <c r="A21" s="12" t="s">
        <v>6</v>
      </c>
      <c r="B21" s="2">
        <v>43110</v>
      </c>
      <c r="C21" s="1" t="s">
        <v>23</v>
      </c>
      <c r="D21" s="1">
        <v>64</v>
      </c>
      <c r="E21" s="1">
        <v>8</v>
      </c>
      <c r="F21" s="1">
        <v>1</v>
      </c>
      <c r="G21" s="1">
        <v>1</v>
      </c>
      <c r="H21">
        <f t="shared" si="0"/>
        <v>1.5625E-2</v>
      </c>
    </row>
    <row r="22" spans="1:8" ht="34" x14ac:dyDescent="0.2">
      <c r="A22" s="12" t="s">
        <v>6</v>
      </c>
      <c r="B22" s="2">
        <v>43110</v>
      </c>
      <c r="C22" s="1" t="s">
        <v>24</v>
      </c>
      <c r="D22" s="1">
        <v>98</v>
      </c>
      <c r="E22" s="1">
        <v>11</v>
      </c>
      <c r="F22" s="1">
        <v>2</v>
      </c>
      <c r="G22" s="1">
        <v>0</v>
      </c>
      <c r="H22">
        <f t="shared" si="0"/>
        <v>2.0408163265306121E-2</v>
      </c>
    </row>
    <row r="23" spans="1:8" ht="34" x14ac:dyDescent="0.2">
      <c r="A23" s="12" t="s">
        <v>6</v>
      </c>
      <c r="B23" s="2">
        <v>43209</v>
      </c>
      <c r="C23" s="1" t="s">
        <v>7</v>
      </c>
      <c r="D23" s="1">
        <v>129</v>
      </c>
      <c r="E23" s="1">
        <v>13</v>
      </c>
      <c r="F23" s="1">
        <v>0</v>
      </c>
      <c r="G23" s="1">
        <v>0</v>
      </c>
      <c r="H23">
        <f t="shared" si="0"/>
        <v>0</v>
      </c>
    </row>
    <row r="24" spans="1:8" ht="34" x14ac:dyDescent="0.2">
      <c r="A24" s="12" t="s">
        <v>6</v>
      </c>
      <c r="B24" s="2">
        <v>43209</v>
      </c>
      <c r="C24" s="1" t="s">
        <v>9</v>
      </c>
      <c r="D24" s="1">
        <v>177</v>
      </c>
      <c r="E24" s="1">
        <v>14</v>
      </c>
      <c r="F24" s="1">
        <v>2</v>
      </c>
      <c r="G24" s="1">
        <v>0</v>
      </c>
      <c r="H24">
        <f t="shared" si="0"/>
        <v>1.1299435028248588E-2</v>
      </c>
    </row>
    <row r="25" spans="1:8" ht="34" x14ac:dyDescent="0.2">
      <c r="A25" s="12" t="s">
        <v>6</v>
      </c>
      <c r="B25" s="2">
        <v>43231</v>
      </c>
      <c r="C25" s="1" t="s">
        <v>19</v>
      </c>
      <c r="D25" s="1">
        <v>49</v>
      </c>
      <c r="E25" s="1">
        <v>6</v>
      </c>
      <c r="F25" s="1">
        <v>0</v>
      </c>
      <c r="G25" s="1">
        <v>0</v>
      </c>
      <c r="H25">
        <f t="shared" si="0"/>
        <v>0</v>
      </c>
    </row>
    <row r="26" spans="1:8" ht="34" x14ac:dyDescent="0.2">
      <c r="A26" s="12" t="s">
        <v>6</v>
      </c>
      <c r="B26" s="2">
        <v>43231</v>
      </c>
      <c r="C26" s="1" t="s">
        <v>21</v>
      </c>
      <c r="D26" s="1">
        <v>73</v>
      </c>
      <c r="E26" s="1">
        <v>10</v>
      </c>
      <c r="F26" s="1">
        <v>0</v>
      </c>
      <c r="G26" s="1">
        <v>1</v>
      </c>
      <c r="H26">
        <f t="shared" si="0"/>
        <v>0</v>
      </c>
    </row>
    <row r="27" spans="1:8" ht="34" x14ac:dyDescent="0.2">
      <c r="A27" s="12" t="s">
        <v>6</v>
      </c>
      <c r="B27" s="2">
        <v>43231</v>
      </c>
      <c r="C27" s="1" t="s">
        <v>25</v>
      </c>
      <c r="D27" s="1">
        <v>29</v>
      </c>
      <c r="E27" s="1">
        <v>7</v>
      </c>
      <c r="F27" s="1">
        <v>0</v>
      </c>
      <c r="G27" s="1">
        <v>0</v>
      </c>
      <c r="H27">
        <f t="shared" si="0"/>
        <v>0</v>
      </c>
    </row>
    <row r="28" spans="1:8" ht="34" x14ac:dyDescent="0.2">
      <c r="A28" s="12" t="s">
        <v>6</v>
      </c>
      <c r="B28" s="2">
        <v>43250</v>
      </c>
      <c r="C28" s="1" t="s">
        <v>12</v>
      </c>
      <c r="D28" s="1">
        <v>28</v>
      </c>
      <c r="E28" s="1">
        <v>7</v>
      </c>
      <c r="F28" s="1">
        <v>0</v>
      </c>
      <c r="G28" s="1">
        <v>0</v>
      </c>
      <c r="H28">
        <f t="shared" si="0"/>
        <v>0</v>
      </c>
    </row>
    <row r="29" spans="1:8" ht="34" x14ac:dyDescent="0.2">
      <c r="A29" s="12" t="s">
        <v>6</v>
      </c>
      <c r="B29" s="2">
        <v>43252</v>
      </c>
      <c r="C29" s="1" t="s">
        <v>13</v>
      </c>
      <c r="D29" s="1">
        <v>24</v>
      </c>
      <c r="E29" s="1">
        <v>6</v>
      </c>
      <c r="F29" s="1">
        <v>0</v>
      </c>
      <c r="G29" s="1">
        <v>0</v>
      </c>
      <c r="H29">
        <f t="shared" si="0"/>
        <v>0</v>
      </c>
    </row>
    <row r="30" spans="1:8" ht="34" x14ac:dyDescent="0.2">
      <c r="A30" s="12" t="s">
        <v>6</v>
      </c>
      <c r="B30" s="2">
        <v>43252</v>
      </c>
      <c r="C30" s="1" t="s">
        <v>14</v>
      </c>
      <c r="D30" s="1">
        <v>90</v>
      </c>
      <c r="E30" s="1">
        <v>6</v>
      </c>
      <c r="F30" s="1">
        <v>0</v>
      </c>
      <c r="G30" s="1">
        <v>0</v>
      </c>
      <c r="H30">
        <f t="shared" si="0"/>
        <v>0</v>
      </c>
    </row>
    <row r="31" spans="1:8" ht="34" x14ac:dyDescent="0.2">
      <c r="A31" s="12" t="s">
        <v>6</v>
      </c>
      <c r="B31" s="2">
        <v>43334</v>
      </c>
      <c r="C31" s="1" t="s">
        <v>12</v>
      </c>
      <c r="D31" s="1">
        <v>60</v>
      </c>
      <c r="E31" s="1">
        <v>7</v>
      </c>
      <c r="F31" s="1">
        <v>0</v>
      </c>
      <c r="G31" s="1">
        <v>0</v>
      </c>
      <c r="H31">
        <f t="shared" si="0"/>
        <v>0</v>
      </c>
    </row>
    <row r="32" spans="1:8" ht="34" x14ac:dyDescent="0.2">
      <c r="A32" s="12" t="s">
        <v>6</v>
      </c>
      <c r="B32" s="2">
        <v>43334</v>
      </c>
      <c r="C32" s="1" t="s">
        <v>13</v>
      </c>
      <c r="D32" s="1">
        <v>19</v>
      </c>
      <c r="E32" s="1">
        <v>2</v>
      </c>
      <c r="F32" s="1">
        <v>0</v>
      </c>
      <c r="G32" s="1">
        <v>0</v>
      </c>
      <c r="H32">
        <f t="shared" si="0"/>
        <v>0</v>
      </c>
    </row>
    <row r="33" spans="1:8" ht="34" x14ac:dyDescent="0.2">
      <c r="A33" s="12" t="s">
        <v>6</v>
      </c>
      <c r="B33" s="2">
        <v>43334</v>
      </c>
      <c r="C33" s="1" t="s">
        <v>14</v>
      </c>
      <c r="D33" s="1">
        <v>94</v>
      </c>
      <c r="E33" s="1">
        <v>7</v>
      </c>
      <c r="F33" s="1">
        <v>2</v>
      </c>
      <c r="G33" s="1">
        <v>0</v>
      </c>
      <c r="H33">
        <f t="shared" si="0"/>
        <v>2.1276595744680851E-2</v>
      </c>
    </row>
    <row r="34" spans="1:8" ht="34" x14ac:dyDescent="0.2">
      <c r="A34" s="12" t="s">
        <v>6</v>
      </c>
      <c r="B34" s="2">
        <v>43334</v>
      </c>
      <c r="C34" s="1" t="s">
        <v>7</v>
      </c>
      <c r="D34" s="1">
        <v>87</v>
      </c>
      <c r="E34" s="1">
        <v>9</v>
      </c>
      <c r="F34" s="1">
        <v>0</v>
      </c>
      <c r="G34" s="1">
        <v>0</v>
      </c>
      <c r="H34">
        <f t="shared" ref="H34:H65" si="1">F34/D34</f>
        <v>0</v>
      </c>
    </row>
    <row r="35" spans="1:8" ht="34" x14ac:dyDescent="0.2">
      <c r="A35" s="12" t="s">
        <v>6</v>
      </c>
      <c r="B35" s="2">
        <v>43334</v>
      </c>
      <c r="C35" s="1" t="s">
        <v>10</v>
      </c>
      <c r="D35" s="1">
        <v>58</v>
      </c>
      <c r="E35" s="1">
        <v>7</v>
      </c>
      <c r="F35" s="1">
        <v>2</v>
      </c>
      <c r="G35" s="1">
        <v>0</v>
      </c>
      <c r="H35">
        <f t="shared" si="1"/>
        <v>3.4482758620689655E-2</v>
      </c>
    </row>
    <row r="36" spans="1:8" ht="34" x14ac:dyDescent="0.2">
      <c r="A36" s="12" t="s">
        <v>26</v>
      </c>
      <c r="B36" s="2">
        <v>43412</v>
      </c>
      <c r="C36" s="1" t="s">
        <v>27</v>
      </c>
      <c r="D36" s="1">
        <v>76</v>
      </c>
      <c r="E36" s="1">
        <v>8</v>
      </c>
      <c r="F36" s="1">
        <v>17</v>
      </c>
      <c r="G36" s="1">
        <v>0</v>
      </c>
      <c r="H36">
        <f t="shared" si="1"/>
        <v>0.22368421052631579</v>
      </c>
    </row>
    <row r="37" spans="1:8" ht="34" x14ac:dyDescent="0.2">
      <c r="A37" s="12" t="s">
        <v>26</v>
      </c>
      <c r="B37" s="2">
        <v>43412</v>
      </c>
      <c r="C37" s="1" t="s">
        <v>28</v>
      </c>
      <c r="D37" s="1">
        <v>236</v>
      </c>
      <c r="E37" s="1">
        <v>8</v>
      </c>
      <c r="F37" s="1">
        <v>26</v>
      </c>
      <c r="G37" s="1">
        <v>0</v>
      </c>
      <c r="H37">
        <f t="shared" si="1"/>
        <v>0.11016949152542373</v>
      </c>
    </row>
    <row r="38" spans="1:8" ht="34" x14ac:dyDescent="0.2">
      <c r="A38" s="12" t="s">
        <v>26</v>
      </c>
      <c r="B38" s="2">
        <v>43412</v>
      </c>
      <c r="C38" s="1" t="s">
        <v>29</v>
      </c>
      <c r="D38" s="1">
        <v>270</v>
      </c>
      <c r="E38" s="1">
        <v>5</v>
      </c>
      <c r="F38" s="1">
        <v>9</v>
      </c>
      <c r="G38" s="1">
        <v>0</v>
      </c>
      <c r="H38">
        <f t="shared" si="1"/>
        <v>3.3333333333333333E-2</v>
      </c>
    </row>
    <row r="39" spans="1:8" ht="34" x14ac:dyDescent="0.2">
      <c r="A39" s="12" t="s">
        <v>26</v>
      </c>
      <c r="B39" s="2">
        <v>43451</v>
      </c>
      <c r="C39" s="1" t="s">
        <v>27</v>
      </c>
      <c r="D39" s="1">
        <v>123</v>
      </c>
      <c r="E39" s="1">
        <v>9</v>
      </c>
      <c r="F39" s="1">
        <v>11</v>
      </c>
      <c r="G39" s="1">
        <v>0</v>
      </c>
      <c r="H39">
        <f t="shared" si="1"/>
        <v>8.943089430894309E-2</v>
      </c>
    </row>
    <row r="40" spans="1:8" ht="34" x14ac:dyDescent="0.2">
      <c r="A40" s="12" t="s">
        <v>26</v>
      </c>
      <c r="B40" s="2">
        <v>43451</v>
      </c>
      <c r="C40" s="1" t="s">
        <v>28</v>
      </c>
      <c r="D40" s="1">
        <v>315</v>
      </c>
      <c r="E40" s="1">
        <v>11</v>
      </c>
      <c r="F40" s="1">
        <v>23</v>
      </c>
      <c r="G40" s="1">
        <v>0</v>
      </c>
      <c r="H40">
        <f t="shared" si="1"/>
        <v>7.301587301587302E-2</v>
      </c>
    </row>
    <row r="41" spans="1:8" ht="34" x14ac:dyDescent="0.2">
      <c r="A41" s="12" t="s">
        <v>26</v>
      </c>
      <c r="B41" s="2">
        <v>43451</v>
      </c>
      <c r="C41" s="1" t="s">
        <v>29</v>
      </c>
      <c r="D41" s="1">
        <v>89</v>
      </c>
      <c r="E41" s="1">
        <v>7</v>
      </c>
      <c r="F41" s="1">
        <v>9</v>
      </c>
      <c r="G41" s="1">
        <v>0</v>
      </c>
      <c r="H41">
        <f t="shared" si="1"/>
        <v>0.10112359550561797</v>
      </c>
    </row>
    <row r="42" spans="1:8" ht="34" x14ac:dyDescent="0.2">
      <c r="A42" s="12" t="s">
        <v>6</v>
      </c>
      <c r="B42" s="2">
        <v>43452</v>
      </c>
      <c r="C42" s="1" t="s">
        <v>12</v>
      </c>
      <c r="D42" s="1">
        <v>190</v>
      </c>
      <c r="E42" s="1">
        <v>12</v>
      </c>
      <c r="F42" s="1">
        <v>0</v>
      </c>
      <c r="G42" s="1">
        <v>0</v>
      </c>
      <c r="H42">
        <f t="shared" si="1"/>
        <v>0</v>
      </c>
    </row>
    <row r="43" spans="1:8" ht="34" x14ac:dyDescent="0.2">
      <c r="A43" s="12" t="s">
        <v>6</v>
      </c>
      <c r="B43" s="2">
        <v>43452</v>
      </c>
      <c r="C43" s="1" t="s">
        <v>13</v>
      </c>
      <c r="D43" s="1">
        <v>33</v>
      </c>
      <c r="E43" s="1">
        <v>8</v>
      </c>
      <c r="F43" s="1">
        <v>0</v>
      </c>
      <c r="G43" s="1">
        <v>0</v>
      </c>
      <c r="H43">
        <f t="shared" si="1"/>
        <v>0</v>
      </c>
    </row>
    <row r="44" spans="1:8" ht="34" x14ac:dyDescent="0.2">
      <c r="A44" s="12" t="s">
        <v>6</v>
      </c>
      <c r="B44" s="2">
        <v>43452</v>
      </c>
      <c r="C44" s="1" t="s">
        <v>14</v>
      </c>
      <c r="D44" s="1">
        <v>233</v>
      </c>
      <c r="E44" s="1">
        <v>12</v>
      </c>
      <c r="F44" s="1">
        <v>7</v>
      </c>
      <c r="G44" s="1">
        <v>0</v>
      </c>
      <c r="H44">
        <f t="shared" si="1"/>
        <v>3.0042918454935622E-2</v>
      </c>
    </row>
    <row r="45" spans="1:8" ht="34" x14ac:dyDescent="0.2">
      <c r="A45" s="12" t="s">
        <v>6</v>
      </c>
      <c r="B45" s="2">
        <v>43501</v>
      </c>
      <c r="C45" s="1" t="s">
        <v>7</v>
      </c>
      <c r="D45" s="1">
        <v>162</v>
      </c>
      <c r="E45" s="1">
        <v>16</v>
      </c>
      <c r="F45" s="1">
        <v>0</v>
      </c>
      <c r="G45" s="1">
        <v>0</v>
      </c>
      <c r="H45">
        <f t="shared" si="1"/>
        <v>0</v>
      </c>
    </row>
    <row r="46" spans="1:8" ht="34" x14ac:dyDescent="0.2">
      <c r="A46" s="12" t="s">
        <v>6</v>
      </c>
      <c r="B46" s="2">
        <v>43501</v>
      </c>
      <c r="C46" s="1" t="s">
        <v>9</v>
      </c>
      <c r="D46" s="1">
        <v>55</v>
      </c>
      <c r="E46" s="1">
        <v>10</v>
      </c>
      <c r="F46" s="1">
        <v>0</v>
      </c>
      <c r="G46" s="1">
        <v>0</v>
      </c>
      <c r="H46">
        <f t="shared" si="1"/>
        <v>0</v>
      </c>
    </row>
    <row r="47" spans="1:8" ht="34" x14ac:dyDescent="0.2">
      <c r="A47" s="12" t="s">
        <v>6</v>
      </c>
      <c r="B47" s="2">
        <v>43501</v>
      </c>
      <c r="C47" s="1" t="s">
        <v>10</v>
      </c>
      <c r="D47" s="1">
        <v>155</v>
      </c>
      <c r="E47" s="1">
        <v>14</v>
      </c>
      <c r="F47" s="1">
        <v>0</v>
      </c>
      <c r="G47" s="1">
        <v>0</v>
      </c>
      <c r="H47">
        <f t="shared" si="1"/>
        <v>0</v>
      </c>
    </row>
    <row r="48" spans="1:8" ht="34" x14ac:dyDescent="0.2">
      <c r="A48" s="12" t="s">
        <v>6</v>
      </c>
      <c r="B48" s="2">
        <v>43501</v>
      </c>
      <c r="C48" s="1" t="s">
        <v>11</v>
      </c>
      <c r="D48" s="1">
        <v>99</v>
      </c>
      <c r="E48" s="1">
        <v>18</v>
      </c>
      <c r="F48" s="1">
        <v>0</v>
      </c>
      <c r="G48" s="1">
        <v>0</v>
      </c>
      <c r="H48">
        <f t="shared" si="1"/>
        <v>0</v>
      </c>
    </row>
    <row r="49" spans="1:8" ht="34" x14ac:dyDescent="0.2">
      <c r="A49" s="11" t="s">
        <v>0</v>
      </c>
      <c r="B49" s="2">
        <v>43525</v>
      </c>
      <c r="C49" s="1" t="s">
        <v>1</v>
      </c>
      <c r="D49" s="1">
        <v>246</v>
      </c>
      <c r="E49" s="1">
        <v>4</v>
      </c>
      <c r="F49" s="1">
        <v>0</v>
      </c>
      <c r="G49" s="1">
        <v>0</v>
      </c>
      <c r="H49">
        <f t="shared" si="1"/>
        <v>0</v>
      </c>
    </row>
    <row r="50" spans="1:8" ht="34" x14ac:dyDescent="0.2">
      <c r="A50" s="11" t="s">
        <v>0</v>
      </c>
      <c r="B50" s="2">
        <v>43525</v>
      </c>
      <c r="C50" s="1" t="s">
        <v>2</v>
      </c>
      <c r="D50" s="1">
        <v>13</v>
      </c>
      <c r="E50" s="1">
        <v>4</v>
      </c>
      <c r="F50" s="1">
        <v>0</v>
      </c>
      <c r="G50" s="1">
        <v>0</v>
      </c>
      <c r="H50">
        <f t="shared" si="1"/>
        <v>0</v>
      </c>
    </row>
    <row r="51" spans="1:8" ht="34" x14ac:dyDescent="0.2">
      <c r="A51" s="11" t="s">
        <v>0</v>
      </c>
      <c r="B51" s="2">
        <v>43525</v>
      </c>
      <c r="C51" s="1" t="s">
        <v>4</v>
      </c>
      <c r="D51" s="1">
        <v>53</v>
      </c>
      <c r="E51" s="1">
        <v>6</v>
      </c>
      <c r="F51" s="1">
        <v>0</v>
      </c>
      <c r="G51" s="1">
        <v>0</v>
      </c>
      <c r="H51">
        <f t="shared" si="1"/>
        <v>0</v>
      </c>
    </row>
    <row r="52" spans="1:8" ht="34" x14ac:dyDescent="0.2">
      <c r="A52" s="12" t="s">
        <v>26</v>
      </c>
      <c r="B52" s="2">
        <v>43528</v>
      </c>
      <c r="C52" s="1" t="s">
        <v>27</v>
      </c>
      <c r="D52" s="1">
        <v>51</v>
      </c>
      <c r="E52" s="1">
        <v>7</v>
      </c>
      <c r="F52" s="1">
        <v>11</v>
      </c>
      <c r="G52" s="1">
        <v>0</v>
      </c>
      <c r="H52">
        <f t="shared" si="1"/>
        <v>0.21568627450980393</v>
      </c>
    </row>
    <row r="53" spans="1:8" ht="34" x14ac:dyDescent="0.2">
      <c r="A53" s="12" t="s">
        <v>26</v>
      </c>
      <c r="B53" s="2">
        <v>43528</v>
      </c>
      <c r="C53" s="1" t="s">
        <v>28</v>
      </c>
      <c r="D53" s="1">
        <v>154</v>
      </c>
      <c r="E53" s="1">
        <v>10</v>
      </c>
      <c r="F53" s="1">
        <v>6</v>
      </c>
      <c r="G53" s="1">
        <v>0</v>
      </c>
      <c r="H53">
        <f t="shared" si="1"/>
        <v>3.896103896103896E-2</v>
      </c>
    </row>
    <row r="54" spans="1:8" ht="34" x14ac:dyDescent="0.2">
      <c r="A54" s="12" t="s">
        <v>26</v>
      </c>
      <c r="B54" s="2">
        <v>43528</v>
      </c>
      <c r="C54" s="1" t="s">
        <v>29</v>
      </c>
      <c r="D54" s="1">
        <v>51</v>
      </c>
      <c r="E54" s="1">
        <v>7</v>
      </c>
      <c r="F54" s="1">
        <v>11</v>
      </c>
      <c r="G54" s="1">
        <v>1</v>
      </c>
      <c r="H54">
        <f t="shared" si="1"/>
        <v>0.21568627450980393</v>
      </c>
    </row>
    <row r="55" spans="1:8" ht="34" x14ac:dyDescent="0.2">
      <c r="A55" s="12" t="s">
        <v>6</v>
      </c>
      <c r="B55" s="2">
        <v>43535</v>
      </c>
      <c r="C55" s="1" t="s">
        <v>12</v>
      </c>
      <c r="D55" s="1">
        <v>66</v>
      </c>
      <c r="E55" s="1">
        <v>12</v>
      </c>
      <c r="F55" s="1">
        <v>4</v>
      </c>
      <c r="G55" s="1">
        <v>0</v>
      </c>
      <c r="H55">
        <f t="shared" si="1"/>
        <v>6.0606060606060608E-2</v>
      </c>
    </row>
    <row r="56" spans="1:8" ht="34" x14ac:dyDescent="0.2">
      <c r="A56" s="12" t="s">
        <v>6</v>
      </c>
      <c r="B56" s="2">
        <v>43535</v>
      </c>
      <c r="C56" s="1" t="s">
        <v>13</v>
      </c>
      <c r="D56" s="1">
        <v>13</v>
      </c>
      <c r="E56" s="1">
        <v>4</v>
      </c>
      <c r="F56" s="1">
        <v>1</v>
      </c>
      <c r="G56" s="1">
        <v>0</v>
      </c>
      <c r="H56">
        <f t="shared" si="1"/>
        <v>7.6923076923076927E-2</v>
      </c>
    </row>
    <row r="57" spans="1:8" ht="34" x14ac:dyDescent="0.2">
      <c r="A57" s="12" t="s">
        <v>6</v>
      </c>
      <c r="B57" s="2">
        <v>43535</v>
      </c>
      <c r="C57" s="1" t="s">
        <v>14</v>
      </c>
      <c r="D57" s="1">
        <v>84</v>
      </c>
      <c r="E57" s="1">
        <v>8</v>
      </c>
      <c r="F57" s="1">
        <v>9</v>
      </c>
      <c r="G57" s="1">
        <v>0</v>
      </c>
      <c r="H57">
        <f t="shared" si="1"/>
        <v>0.10714285714285714</v>
      </c>
    </row>
    <row r="58" spans="1:8" ht="34" x14ac:dyDescent="0.2">
      <c r="A58" s="12" t="s">
        <v>6</v>
      </c>
      <c r="B58" s="2">
        <v>43536</v>
      </c>
      <c r="C58" s="1" t="s">
        <v>10</v>
      </c>
      <c r="D58" s="1">
        <v>55</v>
      </c>
      <c r="E58" s="1">
        <v>8</v>
      </c>
      <c r="F58" s="1">
        <v>2</v>
      </c>
      <c r="G58" s="1">
        <v>0</v>
      </c>
      <c r="H58">
        <f t="shared" si="1"/>
        <v>3.6363636363636362E-2</v>
      </c>
    </row>
    <row r="59" spans="1:8" ht="34" x14ac:dyDescent="0.2">
      <c r="A59" s="12" t="s">
        <v>6</v>
      </c>
      <c r="B59" s="2">
        <v>43536</v>
      </c>
      <c r="C59" s="1" t="s">
        <v>11</v>
      </c>
      <c r="D59" s="1">
        <v>408</v>
      </c>
      <c r="E59" s="1">
        <v>2</v>
      </c>
      <c r="F59" s="1">
        <v>0</v>
      </c>
      <c r="G59" s="1">
        <v>0</v>
      </c>
      <c r="H59">
        <f t="shared" si="1"/>
        <v>0</v>
      </c>
    </row>
    <row r="60" spans="1:8" ht="34" x14ac:dyDescent="0.2">
      <c r="A60" s="12" t="s">
        <v>0</v>
      </c>
      <c r="B60" s="2">
        <v>43580</v>
      </c>
      <c r="C60" s="1" t="s">
        <v>5</v>
      </c>
      <c r="D60" s="1">
        <v>7</v>
      </c>
      <c r="E60" s="1">
        <v>1</v>
      </c>
      <c r="F60" s="1">
        <v>3</v>
      </c>
      <c r="G60" s="1">
        <v>0</v>
      </c>
      <c r="H60">
        <f t="shared" si="1"/>
        <v>0.42857142857142855</v>
      </c>
    </row>
    <row r="61" spans="1:8" ht="34" x14ac:dyDescent="0.2">
      <c r="A61" s="12" t="s">
        <v>0</v>
      </c>
      <c r="B61" s="2">
        <v>43580</v>
      </c>
      <c r="C61" s="1" t="s">
        <v>2</v>
      </c>
      <c r="D61" s="1">
        <v>7</v>
      </c>
      <c r="E61" s="1">
        <v>2</v>
      </c>
      <c r="F61" s="1">
        <v>0</v>
      </c>
      <c r="G61" s="1">
        <v>0</v>
      </c>
      <c r="H61">
        <f t="shared" si="1"/>
        <v>0</v>
      </c>
    </row>
    <row r="62" spans="1:8" ht="34" x14ac:dyDescent="0.2">
      <c r="A62" s="12" t="s">
        <v>0</v>
      </c>
      <c r="B62" s="2">
        <v>43580</v>
      </c>
      <c r="C62" s="1" t="s">
        <v>4</v>
      </c>
      <c r="D62" s="1">
        <v>7</v>
      </c>
      <c r="E62" s="1">
        <v>3</v>
      </c>
      <c r="F62" s="1">
        <v>1</v>
      </c>
      <c r="G62" s="1">
        <v>1</v>
      </c>
      <c r="H62">
        <f t="shared" si="1"/>
        <v>0.14285714285714285</v>
      </c>
    </row>
    <row r="63" spans="1:8" ht="34" x14ac:dyDescent="0.2">
      <c r="A63" s="12" t="s">
        <v>26</v>
      </c>
      <c r="B63" s="2">
        <v>43592</v>
      </c>
      <c r="C63" s="1" t="s">
        <v>27</v>
      </c>
      <c r="D63" s="1">
        <v>96</v>
      </c>
      <c r="E63" s="1">
        <v>10</v>
      </c>
      <c r="F63" s="1">
        <v>11</v>
      </c>
      <c r="G63" s="1">
        <v>0</v>
      </c>
      <c r="H63">
        <f t="shared" si="1"/>
        <v>0.11458333333333333</v>
      </c>
    </row>
    <row r="64" spans="1:8" ht="34" x14ac:dyDescent="0.2">
      <c r="A64" s="12" t="s">
        <v>26</v>
      </c>
      <c r="B64" s="2">
        <v>43592</v>
      </c>
      <c r="C64" s="1" t="s">
        <v>29</v>
      </c>
      <c r="D64" s="1">
        <v>127</v>
      </c>
      <c r="E64" s="1">
        <v>8</v>
      </c>
      <c r="F64" s="1">
        <v>7</v>
      </c>
      <c r="G64" s="1">
        <v>0</v>
      </c>
      <c r="H64">
        <f t="shared" si="1"/>
        <v>5.5118110236220472E-2</v>
      </c>
    </row>
    <row r="65" spans="1:8" ht="34" x14ac:dyDescent="0.2">
      <c r="A65" s="12" t="s">
        <v>6</v>
      </c>
      <c r="B65" s="2">
        <v>43599</v>
      </c>
      <c r="C65" s="1" t="s">
        <v>7</v>
      </c>
      <c r="D65" s="1">
        <v>63</v>
      </c>
      <c r="E65" s="1">
        <v>4</v>
      </c>
      <c r="F65" s="1">
        <v>0</v>
      </c>
      <c r="G65" s="1">
        <v>0</v>
      </c>
      <c r="H65">
        <f t="shared" si="1"/>
        <v>0</v>
      </c>
    </row>
    <row r="66" spans="1:8" ht="34" x14ac:dyDescent="0.2">
      <c r="A66" s="12" t="s">
        <v>6</v>
      </c>
      <c r="B66" s="2">
        <v>43599</v>
      </c>
      <c r="C66" s="1" t="s">
        <v>10</v>
      </c>
      <c r="D66" s="1">
        <v>68</v>
      </c>
      <c r="E66" s="1">
        <v>8</v>
      </c>
      <c r="F66" s="1">
        <v>0</v>
      </c>
      <c r="G66" s="1">
        <v>0</v>
      </c>
      <c r="H66">
        <f t="shared" ref="H66:H77" si="2">F66/D66</f>
        <v>0</v>
      </c>
    </row>
    <row r="67" spans="1:8" ht="34" x14ac:dyDescent="0.2">
      <c r="A67" s="12" t="s">
        <v>6</v>
      </c>
      <c r="B67" s="2">
        <v>43599</v>
      </c>
      <c r="C67" s="1" t="s">
        <v>11</v>
      </c>
      <c r="D67" s="1">
        <v>24</v>
      </c>
      <c r="E67" s="1">
        <v>5</v>
      </c>
      <c r="F67" s="1">
        <v>0</v>
      </c>
      <c r="G67" s="1">
        <v>0</v>
      </c>
      <c r="H67">
        <f t="shared" si="2"/>
        <v>0</v>
      </c>
    </row>
    <row r="68" spans="1:8" ht="34" x14ac:dyDescent="0.2">
      <c r="A68" s="12" t="s">
        <v>6</v>
      </c>
      <c r="B68" s="2">
        <v>43600</v>
      </c>
      <c r="C68" s="1" t="s">
        <v>12</v>
      </c>
      <c r="D68" s="1">
        <v>143</v>
      </c>
      <c r="E68" s="1">
        <v>10</v>
      </c>
      <c r="F68" s="1">
        <v>0</v>
      </c>
      <c r="G68" s="1">
        <v>0</v>
      </c>
      <c r="H68">
        <f t="shared" si="2"/>
        <v>0</v>
      </c>
    </row>
    <row r="69" spans="1:8" ht="34" x14ac:dyDescent="0.2">
      <c r="A69" s="12" t="s">
        <v>6</v>
      </c>
      <c r="B69" s="2">
        <v>43600</v>
      </c>
      <c r="C69" s="1" t="s">
        <v>13</v>
      </c>
      <c r="D69" s="1">
        <v>16</v>
      </c>
      <c r="E69" s="1">
        <v>3</v>
      </c>
      <c r="F69" s="1">
        <v>0</v>
      </c>
      <c r="G69" s="1">
        <v>0</v>
      </c>
      <c r="H69">
        <f t="shared" si="2"/>
        <v>0</v>
      </c>
    </row>
    <row r="70" spans="1:8" ht="34" x14ac:dyDescent="0.2">
      <c r="A70" s="12" t="s">
        <v>6</v>
      </c>
      <c r="B70" s="2">
        <v>43600</v>
      </c>
      <c r="C70" s="1" t="s">
        <v>14</v>
      </c>
      <c r="D70" s="1">
        <v>183</v>
      </c>
      <c r="E70" s="1">
        <v>6</v>
      </c>
      <c r="F70" s="1">
        <v>1</v>
      </c>
      <c r="G70" s="1">
        <v>0</v>
      </c>
      <c r="H70">
        <f>F70/D70</f>
        <v>5.4644808743169399E-3</v>
      </c>
    </row>
    <row r="71" spans="1:8" ht="34" x14ac:dyDescent="0.2">
      <c r="A71" s="12" t="s">
        <v>0</v>
      </c>
      <c r="B71" s="2">
        <v>43620</v>
      </c>
      <c r="C71" s="1" t="s">
        <v>5</v>
      </c>
      <c r="D71" s="1">
        <v>5</v>
      </c>
      <c r="E71" s="1">
        <v>2</v>
      </c>
      <c r="F71" s="1">
        <v>2</v>
      </c>
      <c r="G71" s="1">
        <v>0</v>
      </c>
      <c r="H71">
        <f t="shared" si="2"/>
        <v>0.4</v>
      </c>
    </row>
    <row r="72" spans="1:8" ht="34" x14ac:dyDescent="0.2">
      <c r="A72" s="12" t="s">
        <v>0</v>
      </c>
      <c r="B72" s="2">
        <v>43620</v>
      </c>
      <c r="C72" s="1" t="s">
        <v>1</v>
      </c>
      <c r="D72" s="1">
        <v>62</v>
      </c>
      <c r="E72" s="1">
        <v>3</v>
      </c>
      <c r="F72" s="1">
        <v>1</v>
      </c>
      <c r="G72" s="1">
        <v>0</v>
      </c>
      <c r="H72">
        <f t="shared" si="2"/>
        <v>1.6129032258064516E-2</v>
      </c>
    </row>
    <row r="73" spans="1:8" ht="34" x14ac:dyDescent="0.2">
      <c r="A73" s="12" t="s">
        <v>0</v>
      </c>
      <c r="B73" s="2">
        <v>43620</v>
      </c>
      <c r="C73" s="1" t="s">
        <v>2</v>
      </c>
      <c r="D73" s="1">
        <v>2</v>
      </c>
      <c r="E73" s="1">
        <v>2</v>
      </c>
      <c r="F73" s="1">
        <v>0</v>
      </c>
      <c r="G73" s="1">
        <v>0</v>
      </c>
      <c r="H73">
        <f t="shared" si="2"/>
        <v>0</v>
      </c>
    </row>
    <row r="74" spans="1:8" ht="34" x14ac:dyDescent="0.2">
      <c r="A74" s="12" t="s">
        <v>0</v>
      </c>
      <c r="B74" s="2">
        <v>43620</v>
      </c>
      <c r="C74" s="1" t="s">
        <v>4</v>
      </c>
      <c r="D74" s="1">
        <v>9</v>
      </c>
      <c r="E74" s="1">
        <v>4</v>
      </c>
      <c r="F74" s="1">
        <v>0</v>
      </c>
      <c r="G74" s="1">
        <v>0</v>
      </c>
      <c r="H74">
        <f t="shared" si="2"/>
        <v>0</v>
      </c>
    </row>
    <row r="75" spans="1:8" ht="34" x14ac:dyDescent="0.2">
      <c r="A75" s="12" t="s">
        <v>6</v>
      </c>
      <c r="B75" s="2">
        <v>43628</v>
      </c>
      <c r="C75" s="1" t="s">
        <v>7</v>
      </c>
      <c r="D75" s="1">
        <v>110</v>
      </c>
      <c r="E75" s="1">
        <v>6</v>
      </c>
      <c r="F75" s="1">
        <v>0</v>
      </c>
      <c r="G75" s="1">
        <v>0</v>
      </c>
      <c r="H75">
        <f t="shared" si="2"/>
        <v>0</v>
      </c>
    </row>
    <row r="76" spans="1:8" ht="34" x14ac:dyDescent="0.2">
      <c r="A76" s="12" t="s">
        <v>6</v>
      </c>
      <c r="B76" s="2">
        <v>43628</v>
      </c>
      <c r="C76" s="1" t="s">
        <v>10</v>
      </c>
      <c r="D76" s="1">
        <v>77</v>
      </c>
      <c r="E76" s="1">
        <v>7</v>
      </c>
      <c r="F76" s="1">
        <v>1</v>
      </c>
      <c r="G76" s="1">
        <v>0</v>
      </c>
      <c r="H76">
        <f t="shared" si="2"/>
        <v>1.2987012987012988E-2</v>
      </c>
    </row>
    <row r="77" spans="1:8" ht="34" x14ac:dyDescent="0.2">
      <c r="A77" s="12" t="s">
        <v>6</v>
      </c>
      <c r="B77" s="2">
        <v>43628</v>
      </c>
      <c r="C77" s="1" t="s">
        <v>11</v>
      </c>
      <c r="D77" s="1">
        <v>54</v>
      </c>
      <c r="E77" s="1">
        <v>8</v>
      </c>
      <c r="F77" s="1">
        <v>1</v>
      </c>
      <c r="G77" s="1">
        <v>0</v>
      </c>
      <c r="H77">
        <f t="shared" si="2"/>
        <v>1.8518518518518517E-2</v>
      </c>
    </row>
  </sheetData>
  <sortState xmlns:xlrd2="http://schemas.microsoft.com/office/spreadsheetml/2017/richdata2" ref="A2:H77">
    <sortCondition ref="B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F2CC-5B7B-4041-BC08-254A0B3B727E}">
  <dimension ref="A1:J61"/>
  <sheetViews>
    <sheetView tabSelected="1" topLeftCell="A2" workbookViewId="0">
      <selection activeCell="J27" sqref="J27"/>
    </sheetView>
  </sheetViews>
  <sheetFormatPr baseColWidth="10" defaultRowHeight="16" x14ac:dyDescent="0.2"/>
  <sheetData>
    <row r="1" spans="1:10" ht="34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10" ht="34" x14ac:dyDescent="0.2">
      <c r="A2" s="12" t="s">
        <v>26</v>
      </c>
      <c r="B2" s="2">
        <v>43412</v>
      </c>
      <c r="C2" s="1" t="s">
        <v>27</v>
      </c>
      <c r="D2" s="1">
        <v>76</v>
      </c>
      <c r="E2" s="1">
        <v>8</v>
      </c>
      <c r="F2" s="1">
        <v>17</v>
      </c>
      <c r="G2" s="1">
        <v>0</v>
      </c>
      <c r="H2">
        <f>F2/D2</f>
        <v>0.22368421052631579</v>
      </c>
    </row>
    <row r="3" spans="1:10" ht="34" x14ac:dyDescent="0.2">
      <c r="A3" s="12" t="s">
        <v>26</v>
      </c>
      <c r="B3" s="2">
        <v>43412</v>
      </c>
      <c r="C3" s="1" t="s">
        <v>28</v>
      </c>
      <c r="D3" s="1">
        <v>236</v>
      </c>
      <c r="E3" s="1">
        <v>8</v>
      </c>
      <c r="F3" s="1">
        <v>26</v>
      </c>
      <c r="G3" s="1">
        <v>0</v>
      </c>
      <c r="H3">
        <f>F3/D3</f>
        <v>0.11016949152542373</v>
      </c>
      <c r="I3">
        <f>AVERAGE(D2:D12)</f>
        <v>144.36363636363637</v>
      </c>
    </row>
    <row r="4" spans="1:10" ht="34" x14ac:dyDescent="0.2">
      <c r="A4" s="12" t="s">
        <v>26</v>
      </c>
      <c r="B4" s="2">
        <v>43412</v>
      </c>
      <c r="C4" s="1" t="s">
        <v>29</v>
      </c>
      <c r="D4" s="1">
        <v>270</v>
      </c>
      <c r="E4" s="1">
        <v>5</v>
      </c>
      <c r="F4" s="1">
        <v>9</v>
      </c>
      <c r="G4" s="1">
        <v>0</v>
      </c>
      <c r="H4">
        <f>F4/D4</f>
        <v>3.3333333333333333E-2</v>
      </c>
    </row>
    <row r="5" spans="1:10" ht="34" x14ac:dyDescent="0.2">
      <c r="A5" s="12" t="s">
        <v>26</v>
      </c>
      <c r="B5" s="2">
        <v>43451</v>
      </c>
      <c r="C5" s="1" t="s">
        <v>27</v>
      </c>
      <c r="D5" s="1">
        <v>123</v>
      </c>
      <c r="E5" s="1">
        <v>9</v>
      </c>
      <c r="F5" s="1">
        <v>11</v>
      </c>
      <c r="G5" s="1">
        <v>0</v>
      </c>
      <c r="H5">
        <f>F5/D5</f>
        <v>8.943089430894309E-2</v>
      </c>
    </row>
    <row r="6" spans="1:10" ht="34" x14ac:dyDescent="0.2">
      <c r="A6" s="12" t="s">
        <v>26</v>
      </c>
      <c r="B6" s="2">
        <v>43451</v>
      </c>
      <c r="C6" s="1" t="s">
        <v>28</v>
      </c>
      <c r="D6" s="1">
        <v>315</v>
      </c>
      <c r="E6" s="1">
        <v>11</v>
      </c>
      <c r="F6" s="1">
        <v>23</v>
      </c>
      <c r="G6" s="1">
        <v>0</v>
      </c>
      <c r="H6">
        <f>F6/D6</f>
        <v>7.301587301587302E-2</v>
      </c>
    </row>
    <row r="7" spans="1:10" ht="34" x14ac:dyDescent="0.2">
      <c r="A7" s="12" t="s">
        <v>26</v>
      </c>
      <c r="B7" s="2">
        <v>43451</v>
      </c>
      <c r="C7" s="1" t="s">
        <v>29</v>
      </c>
      <c r="D7" s="1">
        <v>89</v>
      </c>
      <c r="E7" s="1">
        <v>7</v>
      </c>
      <c r="F7" s="1">
        <v>9</v>
      </c>
      <c r="G7" s="1">
        <v>0</v>
      </c>
      <c r="H7">
        <f>F7/D7</f>
        <v>0.10112359550561797</v>
      </c>
    </row>
    <row r="8" spans="1:10" ht="34" x14ac:dyDescent="0.2">
      <c r="A8" s="12" t="s">
        <v>26</v>
      </c>
      <c r="B8" s="2">
        <v>43528</v>
      </c>
      <c r="C8" s="1" t="s">
        <v>27</v>
      </c>
      <c r="D8" s="1">
        <v>51</v>
      </c>
      <c r="E8" s="1">
        <v>7</v>
      </c>
      <c r="F8" s="1">
        <v>11</v>
      </c>
      <c r="G8" s="1">
        <v>0</v>
      </c>
      <c r="H8">
        <f>F8/D8</f>
        <v>0.21568627450980393</v>
      </c>
    </row>
    <row r="9" spans="1:10" ht="34" x14ac:dyDescent="0.2">
      <c r="A9" s="12" t="s">
        <v>26</v>
      </c>
      <c r="B9" s="2">
        <v>43528</v>
      </c>
      <c r="C9" s="1" t="s">
        <v>28</v>
      </c>
      <c r="D9" s="1">
        <v>154</v>
      </c>
      <c r="E9" s="1">
        <v>10</v>
      </c>
      <c r="F9" s="1">
        <v>6</v>
      </c>
      <c r="G9" s="1">
        <v>0</v>
      </c>
      <c r="H9">
        <f>F9/D9</f>
        <v>3.896103896103896E-2</v>
      </c>
    </row>
    <row r="10" spans="1:10" ht="34" x14ac:dyDescent="0.2">
      <c r="A10" s="12" t="s">
        <v>26</v>
      </c>
      <c r="B10" s="2">
        <v>43528</v>
      </c>
      <c r="C10" s="1" t="s">
        <v>29</v>
      </c>
      <c r="D10" s="1">
        <v>51</v>
      </c>
      <c r="E10" s="1">
        <v>7</v>
      </c>
      <c r="F10" s="1">
        <v>11</v>
      </c>
      <c r="G10" s="1">
        <v>1</v>
      </c>
      <c r="H10">
        <f>F10/D10</f>
        <v>0.21568627450980393</v>
      </c>
    </row>
    <row r="11" spans="1:10" ht="34" x14ac:dyDescent="0.2">
      <c r="A11" s="12" t="s">
        <v>26</v>
      </c>
      <c r="B11" s="2">
        <v>43592</v>
      </c>
      <c r="C11" s="1" t="s">
        <v>27</v>
      </c>
      <c r="D11" s="1">
        <v>96</v>
      </c>
      <c r="E11" s="1">
        <v>10</v>
      </c>
      <c r="F11" s="1">
        <v>11</v>
      </c>
      <c r="G11" s="1">
        <v>0</v>
      </c>
      <c r="H11">
        <f>F11/D11</f>
        <v>0.11458333333333333</v>
      </c>
    </row>
    <row r="12" spans="1:10" ht="34" x14ac:dyDescent="0.2">
      <c r="A12" s="12" t="s">
        <v>26</v>
      </c>
      <c r="B12" s="2">
        <v>43592</v>
      </c>
      <c r="C12" s="1" t="s">
        <v>29</v>
      </c>
      <c r="D12" s="1">
        <v>127</v>
      </c>
      <c r="E12" s="1">
        <v>8</v>
      </c>
      <c r="F12" s="1">
        <v>7</v>
      </c>
      <c r="G12" s="1">
        <v>0</v>
      </c>
      <c r="H12">
        <f>F12/D12</f>
        <v>5.5118110236220472E-2</v>
      </c>
    </row>
    <row r="13" spans="1:10" ht="34" x14ac:dyDescent="0.2">
      <c r="A13" s="11" t="s">
        <v>0</v>
      </c>
      <c r="B13" s="2">
        <v>43048</v>
      </c>
      <c r="C13" s="1" t="s">
        <v>1</v>
      </c>
      <c r="D13" s="1">
        <v>48</v>
      </c>
      <c r="E13" s="1">
        <v>4</v>
      </c>
      <c r="F13" s="1">
        <v>11</v>
      </c>
      <c r="G13" s="1">
        <v>14</v>
      </c>
      <c r="H13">
        <f>F13/D13</f>
        <v>0.22916666666666666</v>
      </c>
      <c r="J13">
        <f>AVERAGE(D13:D25)</f>
        <v>36.846153846153847</v>
      </c>
    </row>
    <row r="14" spans="1:10" ht="34" x14ac:dyDescent="0.2">
      <c r="A14" s="11" t="s">
        <v>0</v>
      </c>
      <c r="B14" s="2">
        <v>43048</v>
      </c>
      <c r="C14" s="1" t="s">
        <v>2</v>
      </c>
      <c r="D14" s="1">
        <v>10</v>
      </c>
      <c r="E14" s="1">
        <v>3</v>
      </c>
      <c r="F14" s="1">
        <v>3</v>
      </c>
      <c r="G14" s="1">
        <v>2</v>
      </c>
      <c r="H14">
        <f>F14/D14</f>
        <v>0.3</v>
      </c>
    </row>
    <row r="15" spans="1:10" ht="34" x14ac:dyDescent="0.2">
      <c r="A15" s="11" t="s">
        <v>0</v>
      </c>
      <c r="B15" s="2">
        <v>43048</v>
      </c>
      <c r="C15" s="1" t="s">
        <v>3</v>
      </c>
      <c r="D15" s="1">
        <v>10</v>
      </c>
      <c r="E15" s="1">
        <v>3</v>
      </c>
      <c r="F15" s="1">
        <v>1</v>
      </c>
      <c r="G15" s="1">
        <v>4</v>
      </c>
      <c r="H15">
        <f>F15/D15</f>
        <v>0.1</v>
      </c>
    </row>
    <row r="16" spans="1:10" ht="34" x14ac:dyDescent="0.2">
      <c r="A16" s="11" t="s">
        <v>0</v>
      </c>
      <c r="B16" s="2">
        <v>43525</v>
      </c>
      <c r="C16" s="1" t="s">
        <v>1</v>
      </c>
      <c r="D16" s="1">
        <v>246</v>
      </c>
      <c r="E16" s="1">
        <v>4</v>
      </c>
      <c r="F16" s="1">
        <v>0</v>
      </c>
      <c r="G16" s="1">
        <v>0</v>
      </c>
      <c r="H16">
        <f>F16/D16</f>
        <v>0</v>
      </c>
    </row>
    <row r="17" spans="1:10" ht="34" x14ac:dyDescent="0.2">
      <c r="A17" s="11" t="s">
        <v>0</v>
      </c>
      <c r="B17" s="2">
        <v>43525</v>
      </c>
      <c r="C17" s="1" t="s">
        <v>2</v>
      </c>
      <c r="D17" s="1">
        <v>13</v>
      </c>
      <c r="E17" s="1">
        <v>4</v>
      </c>
      <c r="F17" s="1">
        <v>0</v>
      </c>
      <c r="G17" s="1">
        <v>0</v>
      </c>
      <c r="H17">
        <f>F17/D17</f>
        <v>0</v>
      </c>
    </row>
    <row r="18" spans="1:10" ht="34" x14ac:dyDescent="0.2">
      <c r="A18" s="11" t="s">
        <v>0</v>
      </c>
      <c r="B18" s="2">
        <v>43525</v>
      </c>
      <c r="C18" s="1" t="s">
        <v>4</v>
      </c>
      <c r="D18" s="1">
        <v>53</v>
      </c>
      <c r="E18" s="1">
        <v>6</v>
      </c>
      <c r="F18" s="1">
        <v>0</v>
      </c>
      <c r="G18" s="1">
        <v>0</v>
      </c>
      <c r="H18">
        <f>F18/D18</f>
        <v>0</v>
      </c>
    </row>
    <row r="19" spans="1:10" ht="34" x14ac:dyDescent="0.2">
      <c r="A19" s="12" t="s">
        <v>0</v>
      </c>
      <c r="B19" s="2">
        <v>43580</v>
      </c>
      <c r="C19" s="1" t="s">
        <v>5</v>
      </c>
      <c r="D19" s="1">
        <v>7</v>
      </c>
      <c r="E19" s="1">
        <v>1</v>
      </c>
      <c r="F19" s="1">
        <v>3</v>
      </c>
      <c r="G19" s="1">
        <v>0</v>
      </c>
      <c r="H19">
        <f>F19/D19</f>
        <v>0.42857142857142855</v>
      </c>
    </row>
    <row r="20" spans="1:10" ht="34" x14ac:dyDescent="0.2">
      <c r="A20" s="12" t="s">
        <v>0</v>
      </c>
      <c r="B20" s="2">
        <v>43580</v>
      </c>
      <c r="C20" s="1" t="s">
        <v>2</v>
      </c>
      <c r="D20" s="1">
        <v>7</v>
      </c>
      <c r="E20" s="1">
        <v>2</v>
      </c>
      <c r="F20" s="1">
        <v>0</v>
      </c>
      <c r="G20" s="1">
        <v>0</v>
      </c>
      <c r="H20">
        <f>F20/D20</f>
        <v>0</v>
      </c>
    </row>
    <row r="21" spans="1:10" ht="34" x14ac:dyDescent="0.2">
      <c r="A21" s="12" t="s">
        <v>0</v>
      </c>
      <c r="B21" s="2">
        <v>43580</v>
      </c>
      <c r="C21" s="1" t="s">
        <v>4</v>
      </c>
      <c r="D21" s="1">
        <v>7</v>
      </c>
      <c r="E21" s="1">
        <v>3</v>
      </c>
      <c r="F21" s="1">
        <v>1</v>
      </c>
      <c r="G21" s="1">
        <v>1</v>
      </c>
      <c r="H21">
        <f>F21/D21</f>
        <v>0.14285714285714285</v>
      </c>
    </row>
    <row r="22" spans="1:10" ht="34" x14ac:dyDescent="0.2">
      <c r="A22" s="12" t="s">
        <v>0</v>
      </c>
      <c r="B22" s="2">
        <v>43620</v>
      </c>
      <c r="C22" s="1" t="s">
        <v>5</v>
      </c>
      <c r="D22" s="1">
        <v>5</v>
      </c>
      <c r="E22" s="1">
        <v>2</v>
      </c>
      <c r="F22" s="1">
        <v>2</v>
      </c>
      <c r="G22" s="1">
        <v>0</v>
      </c>
      <c r="H22">
        <f>F22/D22</f>
        <v>0.4</v>
      </c>
    </row>
    <row r="23" spans="1:10" ht="34" x14ac:dyDescent="0.2">
      <c r="A23" s="12" t="s">
        <v>0</v>
      </c>
      <c r="B23" s="2">
        <v>43620</v>
      </c>
      <c r="C23" s="1" t="s">
        <v>1</v>
      </c>
      <c r="D23" s="1">
        <v>62</v>
      </c>
      <c r="E23" s="1">
        <v>3</v>
      </c>
      <c r="F23" s="1">
        <v>1</v>
      </c>
      <c r="G23" s="1">
        <v>0</v>
      </c>
      <c r="H23">
        <f>F23/D23</f>
        <v>1.6129032258064516E-2</v>
      </c>
    </row>
    <row r="24" spans="1:10" ht="34" x14ac:dyDescent="0.2">
      <c r="A24" s="12" t="s">
        <v>0</v>
      </c>
      <c r="B24" s="2">
        <v>43620</v>
      </c>
      <c r="C24" s="1" t="s">
        <v>2</v>
      </c>
      <c r="D24" s="1">
        <v>2</v>
      </c>
      <c r="E24" s="1">
        <v>2</v>
      </c>
      <c r="F24" s="1">
        <v>0</v>
      </c>
      <c r="G24" s="1">
        <v>0</v>
      </c>
      <c r="H24">
        <f>F24/D24</f>
        <v>0</v>
      </c>
    </row>
    <row r="25" spans="1:10" ht="34" x14ac:dyDescent="0.2">
      <c r="A25" s="12" t="s">
        <v>0</v>
      </c>
      <c r="B25" s="2">
        <v>43620</v>
      </c>
      <c r="C25" s="1" t="s">
        <v>4</v>
      </c>
      <c r="D25" s="1">
        <v>9</v>
      </c>
      <c r="E25" s="1">
        <v>4</v>
      </c>
      <c r="F25" s="1">
        <v>0</v>
      </c>
      <c r="G25" s="1">
        <v>0</v>
      </c>
      <c r="H25">
        <f>F25/D25</f>
        <v>0</v>
      </c>
    </row>
    <row r="26" spans="1:10" ht="34" x14ac:dyDescent="0.2">
      <c r="A26" s="12" t="s">
        <v>6</v>
      </c>
      <c r="B26" s="2">
        <v>43076</v>
      </c>
      <c r="C26" s="1" t="s">
        <v>7</v>
      </c>
      <c r="D26" s="1">
        <v>38</v>
      </c>
      <c r="E26" s="1">
        <v>6</v>
      </c>
      <c r="F26" s="1">
        <v>0</v>
      </c>
      <c r="G26" s="1">
        <v>0</v>
      </c>
      <c r="H26">
        <f>F26/D26</f>
        <v>0</v>
      </c>
      <c r="J26">
        <f>AVERAGE(D26:D61)</f>
        <v>87.388888888888886</v>
      </c>
    </row>
    <row r="27" spans="1:10" ht="34" x14ac:dyDescent="0.2">
      <c r="A27" s="12" t="s">
        <v>6</v>
      </c>
      <c r="B27" s="2">
        <v>43076</v>
      </c>
      <c r="C27" s="1" t="s">
        <v>8</v>
      </c>
      <c r="D27" s="1">
        <v>8</v>
      </c>
      <c r="E27" s="1">
        <v>4</v>
      </c>
      <c r="F27" s="1">
        <v>0</v>
      </c>
      <c r="G27" s="1">
        <v>0</v>
      </c>
      <c r="H27">
        <f>F27/D27</f>
        <v>0</v>
      </c>
    </row>
    <row r="28" spans="1:10" ht="34" x14ac:dyDescent="0.2">
      <c r="A28" s="12" t="s">
        <v>6</v>
      </c>
      <c r="B28" s="2">
        <v>43076</v>
      </c>
      <c r="C28" s="1" t="s">
        <v>10</v>
      </c>
      <c r="D28" s="1">
        <v>44</v>
      </c>
      <c r="E28" s="1">
        <v>8</v>
      </c>
      <c r="F28" s="1">
        <v>1</v>
      </c>
      <c r="G28" s="1">
        <v>0</v>
      </c>
      <c r="H28">
        <f>F28/D28</f>
        <v>2.2727272727272728E-2</v>
      </c>
    </row>
    <row r="29" spans="1:10" ht="34" x14ac:dyDescent="0.2">
      <c r="A29" s="12" t="s">
        <v>6</v>
      </c>
      <c r="B29" s="2">
        <v>43076</v>
      </c>
      <c r="C29" s="1" t="s">
        <v>11</v>
      </c>
      <c r="D29" s="1">
        <v>30</v>
      </c>
      <c r="E29" s="1">
        <v>6</v>
      </c>
      <c r="F29" s="1">
        <v>0</v>
      </c>
      <c r="G29" s="1">
        <v>0</v>
      </c>
      <c r="H29">
        <f>F29/D29</f>
        <v>0</v>
      </c>
    </row>
    <row r="30" spans="1:10" ht="34" x14ac:dyDescent="0.2">
      <c r="A30" s="12" t="s">
        <v>6</v>
      </c>
      <c r="B30" s="2">
        <v>43077</v>
      </c>
      <c r="C30" s="1" t="s">
        <v>12</v>
      </c>
      <c r="D30" s="1">
        <v>47</v>
      </c>
      <c r="E30" s="1">
        <v>11</v>
      </c>
      <c r="F30" s="1">
        <v>0</v>
      </c>
      <c r="G30" s="1">
        <v>1</v>
      </c>
      <c r="H30">
        <f>F30/D30</f>
        <v>0</v>
      </c>
    </row>
    <row r="31" spans="1:10" ht="34" x14ac:dyDescent="0.2">
      <c r="A31" s="12" t="s">
        <v>6</v>
      </c>
      <c r="B31" s="2">
        <v>43077</v>
      </c>
      <c r="C31" s="1" t="s">
        <v>13</v>
      </c>
      <c r="D31" s="1">
        <v>24</v>
      </c>
      <c r="E31" s="1">
        <v>2</v>
      </c>
      <c r="F31" s="1">
        <v>0</v>
      </c>
      <c r="G31" s="1">
        <v>0</v>
      </c>
      <c r="H31">
        <f>F31/D31</f>
        <v>0</v>
      </c>
    </row>
    <row r="32" spans="1:10" ht="34" x14ac:dyDescent="0.2">
      <c r="A32" s="12" t="s">
        <v>6</v>
      </c>
      <c r="B32" s="2">
        <v>43077</v>
      </c>
      <c r="C32" s="1" t="s">
        <v>14</v>
      </c>
      <c r="D32" s="1">
        <v>130</v>
      </c>
      <c r="E32" s="1">
        <v>8</v>
      </c>
      <c r="F32" s="1">
        <v>1</v>
      </c>
      <c r="G32" s="1">
        <v>0</v>
      </c>
      <c r="H32">
        <f>F32/D32</f>
        <v>7.6923076923076927E-3</v>
      </c>
    </row>
    <row r="33" spans="1:8" ht="34" x14ac:dyDescent="0.2">
      <c r="A33" s="12" t="s">
        <v>6</v>
      </c>
      <c r="B33" s="2">
        <v>43209</v>
      </c>
      <c r="C33" s="1" t="s">
        <v>7</v>
      </c>
      <c r="D33" s="1">
        <v>129</v>
      </c>
      <c r="E33" s="1">
        <v>13</v>
      </c>
      <c r="F33" s="1">
        <v>0</v>
      </c>
      <c r="G33" s="1">
        <v>0</v>
      </c>
      <c r="H33">
        <f>F33/D33</f>
        <v>0</v>
      </c>
    </row>
    <row r="34" spans="1:8" ht="34" x14ac:dyDescent="0.2">
      <c r="A34" s="12" t="s">
        <v>6</v>
      </c>
      <c r="B34" s="2">
        <v>43250</v>
      </c>
      <c r="C34" s="1" t="s">
        <v>12</v>
      </c>
      <c r="D34" s="1">
        <v>28</v>
      </c>
      <c r="E34" s="1">
        <v>7</v>
      </c>
      <c r="F34" s="1">
        <v>0</v>
      </c>
      <c r="G34" s="1">
        <v>0</v>
      </c>
      <c r="H34">
        <f>F34/D34</f>
        <v>0</v>
      </c>
    </row>
    <row r="35" spans="1:8" ht="34" x14ac:dyDescent="0.2">
      <c r="A35" s="12" t="s">
        <v>6</v>
      </c>
      <c r="B35" s="2">
        <v>43252</v>
      </c>
      <c r="C35" s="1" t="s">
        <v>13</v>
      </c>
      <c r="D35" s="1">
        <v>24</v>
      </c>
      <c r="E35" s="1">
        <v>6</v>
      </c>
      <c r="F35" s="1">
        <v>0</v>
      </c>
      <c r="G35" s="1">
        <v>0</v>
      </c>
      <c r="H35">
        <f>F35/D35</f>
        <v>0</v>
      </c>
    </row>
    <row r="36" spans="1:8" ht="34" x14ac:dyDescent="0.2">
      <c r="A36" s="12" t="s">
        <v>6</v>
      </c>
      <c r="B36" s="2">
        <v>43252</v>
      </c>
      <c r="C36" s="1" t="s">
        <v>14</v>
      </c>
      <c r="D36" s="1">
        <v>90</v>
      </c>
      <c r="E36" s="1">
        <v>6</v>
      </c>
      <c r="F36" s="1">
        <v>0</v>
      </c>
      <c r="G36" s="1">
        <v>0</v>
      </c>
      <c r="H36">
        <f>F36/D36</f>
        <v>0</v>
      </c>
    </row>
    <row r="37" spans="1:8" ht="34" x14ac:dyDescent="0.2">
      <c r="A37" s="12" t="s">
        <v>6</v>
      </c>
      <c r="B37" s="2">
        <v>43334</v>
      </c>
      <c r="C37" s="1" t="s">
        <v>12</v>
      </c>
      <c r="D37" s="1">
        <v>60</v>
      </c>
      <c r="E37" s="1">
        <v>7</v>
      </c>
      <c r="F37" s="1">
        <v>0</v>
      </c>
      <c r="G37" s="1">
        <v>0</v>
      </c>
      <c r="H37">
        <f>F37/D37</f>
        <v>0</v>
      </c>
    </row>
    <row r="38" spans="1:8" ht="34" x14ac:dyDescent="0.2">
      <c r="A38" s="12" t="s">
        <v>6</v>
      </c>
      <c r="B38" s="2">
        <v>43334</v>
      </c>
      <c r="C38" s="1" t="s">
        <v>13</v>
      </c>
      <c r="D38" s="1">
        <v>19</v>
      </c>
      <c r="E38" s="1">
        <v>2</v>
      </c>
      <c r="F38" s="1">
        <v>0</v>
      </c>
      <c r="G38" s="1">
        <v>0</v>
      </c>
      <c r="H38">
        <f>F38/D38</f>
        <v>0</v>
      </c>
    </row>
    <row r="39" spans="1:8" ht="34" x14ac:dyDescent="0.2">
      <c r="A39" s="12" t="s">
        <v>6</v>
      </c>
      <c r="B39" s="2">
        <v>43334</v>
      </c>
      <c r="C39" s="1" t="s">
        <v>14</v>
      </c>
      <c r="D39" s="1">
        <v>94</v>
      </c>
      <c r="E39" s="1">
        <v>7</v>
      </c>
      <c r="F39" s="1">
        <v>2</v>
      </c>
      <c r="G39" s="1">
        <v>0</v>
      </c>
      <c r="H39">
        <f>F39/D39</f>
        <v>2.1276595744680851E-2</v>
      </c>
    </row>
    <row r="40" spans="1:8" ht="34" x14ac:dyDescent="0.2">
      <c r="A40" s="12" t="s">
        <v>6</v>
      </c>
      <c r="B40" s="2">
        <v>43334</v>
      </c>
      <c r="C40" s="1" t="s">
        <v>7</v>
      </c>
      <c r="D40" s="1">
        <v>87</v>
      </c>
      <c r="E40" s="1">
        <v>9</v>
      </c>
      <c r="F40" s="1">
        <v>0</v>
      </c>
      <c r="G40" s="1">
        <v>0</v>
      </c>
      <c r="H40">
        <f>F40/D40</f>
        <v>0</v>
      </c>
    </row>
    <row r="41" spans="1:8" ht="34" x14ac:dyDescent="0.2">
      <c r="A41" s="12" t="s">
        <v>6</v>
      </c>
      <c r="B41" s="2">
        <v>43334</v>
      </c>
      <c r="C41" s="1" t="s">
        <v>10</v>
      </c>
      <c r="D41" s="1">
        <v>58</v>
      </c>
      <c r="E41" s="1">
        <v>7</v>
      </c>
      <c r="F41" s="1">
        <v>2</v>
      </c>
      <c r="G41" s="1">
        <v>0</v>
      </c>
      <c r="H41">
        <f>F41/D41</f>
        <v>3.4482758620689655E-2</v>
      </c>
    </row>
    <row r="42" spans="1:8" ht="34" x14ac:dyDescent="0.2">
      <c r="A42" s="12" t="s">
        <v>6</v>
      </c>
      <c r="B42" s="2">
        <v>43452</v>
      </c>
      <c r="C42" s="1" t="s">
        <v>12</v>
      </c>
      <c r="D42" s="1">
        <v>190</v>
      </c>
      <c r="E42" s="1">
        <v>12</v>
      </c>
      <c r="F42" s="1">
        <v>0</v>
      </c>
      <c r="G42" s="1">
        <v>0</v>
      </c>
      <c r="H42">
        <f>F42/D42</f>
        <v>0</v>
      </c>
    </row>
    <row r="43" spans="1:8" ht="34" x14ac:dyDescent="0.2">
      <c r="A43" s="12" t="s">
        <v>6</v>
      </c>
      <c r="B43" s="2">
        <v>43452</v>
      </c>
      <c r="C43" s="1" t="s">
        <v>13</v>
      </c>
      <c r="D43" s="1">
        <v>33</v>
      </c>
      <c r="E43" s="1">
        <v>8</v>
      </c>
      <c r="F43" s="1">
        <v>0</v>
      </c>
      <c r="G43" s="1">
        <v>0</v>
      </c>
      <c r="H43">
        <f>F43/D43</f>
        <v>0</v>
      </c>
    </row>
    <row r="44" spans="1:8" ht="34" x14ac:dyDescent="0.2">
      <c r="A44" s="12" t="s">
        <v>6</v>
      </c>
      <c r="B44" s="2">
        <v>43452</v>
      </c>
      <c r="C44" s="1" t="s">
        <v>14</v>
      </c>
      <c r="D44" s="1">
        <v>233</v>
      </c>
      <c r="E44" s="1">
        <v>12</v>
      </c>
      <c r="F44" s="1">
        <v>7</v>
      </c>
      <c r="G44" s="1">
        <v>0</v>
      </c>
      <c r="H44">
        <f>F44/D44</f>
        <v>3.0042918454935622E-2</v>
      </c>
    </row>
    <row r="45" spans="1:8" ht="34" x14ac:dyDescent="0.2">
      <c r="A45" s="12" t="s">
        <v>6</v>
      </c>
      <c r="B45" s="2">
        <v>43501</v>
      </c>
      <c r="C45" s="1" t="s">
        <v>7</v>
      </c>
      <c r="D45" s="1">
        <v>162</v>
      </c>
      <c r="E45" s="1">
        <v>16</v>
      </c>
      <c r="F45" s="1">
        <v>0</v>
      </c>
      <c r="G45" s="1">
        <v>0</v>
      </c>
      <c r="H45">
        <f>F45/D45</f>
        <v>0</v>
      </c>
    </row>
    <row r="46" spans="1:8" ht="34" x14ac:dyDescent="0.2">
      <c r="A46" s="12" t="s">
        <v>6</v>
      </c>
      <c r="B46" s="2">
        <v>43501</v>
      </c>
      <c r="C46" s="1" t="s">
        <v>10</v>
      </c>
      <c r="D46" s="1">
        <v>155</v>
      </c>
      <c r="E46" s="1">
        <v>14</v>
      </c>
      <c r="F46" s="1">
        <v>0</v>
      </c>
      <c r="G46" s="1">
        <v>0</v>
      </c>
      <c r="H46">
        <f>F46/D46</f>
        <v>0</v>
      </c>
    </row>
    <row r="47" spans="1:8" ht="34" x14ac:dyDescent="0.2">
      <c r="A47" s="12" t="s">
        <v>6</v>
      </c>
      <c r="B47" s="2">
        <v>43501</v>
      </c>
      <c r="C47" s="1" t="s">
        <v>11</v>
      </c>
      <c r="D47" s="1">
        <v>99</v>
      </c>
      <c r="E47" s="1">
        <v>18</v>
      </c>
      <c r="F47" s="1">
        <v>0</v>
      </c>
      <c r="G47" s="1">
        <v>0</v>
      </c>
      <c r="H47">
        <f>F47/D47</f>
        <v>0</v>
      </c>
    </row>
    <row r="48" spans="1:8" ht="34" x14ac:dyDescent="0.2">
      <c r="A48" s="12" t="s">
        <v>6</v>
      </c>
      <c r="B48" s="2">
        <v>43535</v>
      </c>
      <c r="C48" s="1" t="s">
        <v>12</v>
      </c>
      <c r="D48" s="1">
        <v>66</v>
      </c>
      <c r="E48" s="1">
        <v>12</v>
      </c>
      <c r="F48" s="1">
        <v>4</v>
      </c>
      <c r="G48" s="1">
        <v>0</v>
      </c>
      <c r="H48">
        <f>F48/D48</f>
        <v>6.0606060606060608E-2</v>
      </c>
    </row>
    <row r="49" spans="1:8" ht="34" x14ac:dyDescent="0.2">
      <c r="A49" s="12" t="s">
        <v>6</v>
      </c>
      <c r="B49" s="2">
        <v>43535</v>
      </c>
      <c r="C49" s="1" t="s">
        <v>13</v>
      </c>
      <c r="D49" s="1">
        <v>13</v>
      </c>
      <c r="E49" s="1">
        <v>4</v>
      </c>
      <c r="F49" s="1">
        <v>1</v>
      </c>
      <c r="G49" s="1">
        <v>0</v>
      </c>
      <c r="H49">
        <f>F49/D49</f>
        <v>7.6923076923076927E-2</v>
      </c>
    </row>
    <row r="50" spans="1:8" ht="34" x14ac:dyDescent="0.2">
      <c r="A50" s="12" t="s">
        <v>6</v>
      </c>
      <c r="B50" s="2">
        <v>43535</v>
      </c>
      <c r="C50" s="1" t="s">
        <v>14</v>
      </c>
      <c r="D50" s="1">
        <v>84</v>
      </c>
      <c r="E50" s="1">
        <v>8</v>
      </c>
      <c r="F50" s="1">
        <v>9</v>
      </c>
      <c r="G50" s="1">
        <v>0</v>
      </c>
      <c r="H50">
        <f>F50/D50</f>
        <v>0.10714285714285714</v>
      </c>
    </row>
    <row r="51" spans="1:8" ht="34" x14ac:dyDescent="0.2">
      <c r="A51" s="12" t="s">
        <v>6</v>
      </c>
      <c r="B51" s="2">
        <v>43536</v>
      </c>
      <c r="C51" s="1" t="s">
        <v>10</v>
      </c>
      <c r="D51" s="1">
        <v>55</v>
      </c>
      <c r="E51" s="1">
        <v>8</v>
      </c>
      <c r="F51" s="1">
        <v>2</v>
      </c>
      <c r="G51" s="1">
        <v>0</v>
      </c>
      <c r="H51">
        <f>F51/D51</f>
        <v>3.6363636363636362E-2</v>
      </c>
    </row>
    <row r="52" spans="1:8" ht="34" x14ac:dyDescent="0.2">
      <c r="A52" s="12" t="s">
        <v>6</v>
      </c>
      <c r="B52" s="2">
        <v>43536</v>
      </c>
      <c r="C52" s="1" t="s">
        <v>11</v>
      </c>
      <c r="D52" s="1">
        <v>408</v>
      </c>
      <c r="E52" s="1">
        <v>2</v>
      </c>
      <c r="F52" s="1">
        <v>0</v>
      </c>
      <c r="G52" s="1">
        <v>0</v>
      </c>
      <c r="H52">
        <f>F52/D52</f>
        <v>0</v>
      </c>
    </row>
    <row r="53" spans="1:8" ht="34" x14ac:dyDescent="0.2">
      <c r="A53" s="12" t="s">
        <v>6</v>
      </c>
      <c r="B53" s="2">
        <v>43599</v>
      </c>
      <c r="C53" s="1" t="s">
        <v>7</v>
      </c>
      <c r="D53" s="1">
        <v>63</v>
      </c>
      <c r="E53" s="1">
        <v>4</v>
      </c>
      <c r="F53" s="1">
        <v>0</v>
      </c>
      <c r="G53" s="1">
        <v>0</v>
      </c>
      <c r="H53">
        <f>F53/D53</f>
        <v>0</v>
      </c>
    </row>
    <row r="54" spans="1:8" ht="34" x14ac:dyDescent="0.2">
      <c r="A54" s="12" t="s">
        <v>6</v>
      </c>
      <c r="B54" s="2">
        <v>43599</v>
      </c>
      <c r="C54" s="1" t="s">
        <v>10</v>
      </c>
      <c r="D54" s="1">
        <v>68</v>
      </c>
      <c r="E54" s="1">
        <v>8</v>
      </c>
      <c r="F54" s="1">
        <v>0</v>
      </c>
      <c r="G54" s="1">
        <v>0</v>
      </c>
      <c r="H54">
        <f>F54/D54</f>
        <v>0</v>
      </c>
    </row>
    <row r="55" spans="1:8" ht="34" x14ac:dyDescent="0.2">
      <c r="A55" s="12" t="s">
        <v>6</v>
      </c>
      <c r="B55" s="2">
        <v>43599</v>
      </c>
      <c r="C55" s="1" t="s">
        <v>11</v>
      </c>
      <c r="D55" s="1">
        <v>24</v>
      </c>
      <c r="E55" s="1">
        <v>5</v>
      </c>
      <c r="F55" s="1">
        <v>0</v>
      </c>
      <c r="G55" s="1">
        <v>0</v>
      </c>
      <c r="H55">
        <f>F55/D55</f>
        <v>0</v>
      </c>
    </row>
    <row r="56" spans="1:8" ht="34" x14ac:dyDescent="0.2">
      <c r="A56" s="12" t="s">
        <v>6</v>
      </c>
      <c r="B56" s="2">
        <v>43600</v>
      </c>
      <c r="C56" s="1" t="s">
        <v>12</v>
      </c>
      <c r="D56" s="1">
        <v>143</v>
      </c>
      <c r="E56" s="1">
        <v>10</v>
      </c>
      <c r="F56" s="1">
        <v>0</v>
      </c>
      <c r="G56" s="1">
        <v>0</v>
      </c>
      <c r="H56">
        <f>F56/D56</f>
        <v>0</v>
      </c>
    </row>
    <row r="57" spans="1:8" ht="34" x14ac:dyDescent="0.2">
      <c r="A57" s="12" t="s">
        <v>6</v>
      </c>
      <c r="B57" s="2">
        <v>43600</v>
      </c>
      <c r="C57" s="1" t="s">
        <v>13</v>
      </c>
      <c r="D57" s="1">
        <v>16</v>
      </c>
      <c r="E57" s="1">
        <v>3</v>
      </c>
      <c r="F57" s="1">
        <v>0</v>
      </c>
      <c r="G57" s="1">
        <v>0</v>
      </c>
      <c r="H57">
        <f>F57/D57</f>
        <v>0</v>
      </c>
    </row>
    <row r="58" spans="1:8" ht="34" x14ac:dyDescent="0.2">
      <c r="A58" s="12" t="s">
        <v>6</v>
      </c>
      <c r="B58" s="2">
        <v>43600</v>
      </c>
      <c r="C58" s="1" t="s">
        <v>14</v>
      </c>
      <c r="D58" s="1">
        <v>183</v>
      </c>
      <c r="E58" s="1">
        <v>6</v>
      </c>
      <c r="F58" s="1">
        <v>1</v>
      </c>
      <c r="G58" s="1">
        <v>0</v>
      </c>
      <c r="H58">
        <f>F58/D58</f>
        <v>5.4644808743169399E-3</v>
      </c>
    </row>
    <row r="59" spans="1:8" ht="34" x14ac:dyDescent="0.2">
      <c r="A59" s="12" t="s">
        <v>6</v>
      </c>
      <c r="B59" s="2">
        <v>43628</v>
      </c>
      <c r="C59" s="1" t="s">
        <v>7</v>
      </c>
      <c r="D59" s="1">
        <v>110</v>
      </c>
      <c r="E59" s="1">
        <v>6</v>
      </c>
      <c r="F59" s="1">
        <v>0</v>
      </c>
      <c r="G59" s="1">
        <v>0</v>
      </c>
      <c r="H59">
        <f>F59/D59</f>
        <v>0</v>
      </c>
    </row>
    <row r="60" spans="1:8" ht="34" x14ac:dyDescent="0.2">
      <c r="A60" s="12" t="s">
        <v>6</v>
      </c>
      <c r="B60" s="2">
        <v>43628</v>
      </c>
      <c r="C60" s="1" t="s">
        <v>10</v>
      </c>
      <c r="D60" s="1">
        <v>77</v>
      </c>
      <c r="E60" s="1">
        <v>7</v>
      </c>
      <c r="F60" s="1">
        <v>1</v>
      </c>
      <c r="G60" s="1">
        <v>0</v>
      </c>
      <c r="H60">
        <f>F60/D60</f>
        <v>1.2987012987012988E-2</v>
      </c>
    </row>
    <row r="61" spans="1:8" ht="34" x14ac:dyDescent="0.2">
      <c r="A61" s="12" t="s">
        <v>6</v>
      </c>
      <c r="B61" s="2">
        <v>43628</v>
      </c>
      <c r="C61" s="1" t="s">
        <v>11</v>
      </c>
      <c r="D61" s="1">
        <v>54</v>
      </c>
      <c r="E61" s="1">
        <v>8</v>
      </c>
      <c r="F61" s="1">
        <v>1</v>
      </c>
      <c r="G61" s="1">
        <v>0</v>
      </c>
      <c r="H61">
        <f>F61/D61</f>
        <v>1.8518518518518517E-2</v>
      </c>
    </row>
  </sheetData>
  <sortState xmlns:xlrd2="http://schemas.microsoft.com/office/spreadsheetml/2017/richdata2" ref="A2:H6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AC29-6DFE-D54D-A95F-58E3187C1557}">
  <dimension ref="A1:D14"/>
  <sheetViews>
    <sheetView workbookViewId="0">
      <selection sqref="A1:XFD1"/>
    </sheetView>
  </sheetViews>
  <sheetFormatPr baseColWidth="10" defaultRowHeight="16" x14ac:dyDescent="0.2"/>
  <cols>
    <col min="2" max="4" width="12.1640625" bestFit="1" customWidth="1"/>
  </cols>
  <sheetData>
    <row r="1" spans="1:4" x14ac:dyDescent="0.2">
      <c r="A1" t="s">
        <v>31</v>
      </c>
      <c r="B1" t="s">
        <v>37</v>
      </c>
      <c r="C1" t="s">
        <v>97</v>
      </c>
      <c r="D1" t="s">
        <v>99</v>
      </c>
    </row>
    <row r="2" spans="1:4" x14ac:dyDescent="0.2">
      <c r="A2" t="s">
        <v>64</v>
      </c>
      <c r="B2">
        <v>0.20972222222222223</v>
      </c>
      <c r="C2">
        <v>0.10140791297928788</v>
      </c>
      <c r="D2">
        <v>5.8547885856550005E-2</v>
      </c>
    </row>
    <row r="3" spans="1:4" x14ac:dyDescent="0.2">
      <c r="A3" t="s">
        <v>65</v>
      </c>
      <c r="B3">
        <v>4.3456543456543454E-3</v>
      </c>
      <c r="C3">
        <v>8.5975533478003623E-3</v>
      </c>
      <c r="D3">
        <v>3.2495697202700809E-3</v>
      </c>
    </row>
    <row r="4" spans="1:4" x14ac:dyDescent="0.2">
      <c r="A4" t="s">
        <v>67</v>
      </c>
      <c r="B4">
        <v>0</v>
      </c>
      <c r="C4">
        <v>0</v>
      </c>
      <c r="D4">
        <v>0</v>
      </c>
    </row>
    <row r="5" spans="1:4" x14ac:dyDescent="0.2">
      <c r="A5" t="s">
        <v>68</v>
      </c>
      <c r="B5">
        <v>0</v>
      </c>
      <c r="C5">
        <v>0</v>
      </c>
      <c r="D5">
        <v>0</v>
      </c>
    </row>
    <row r="6" spans="1:4" x14ac:dyDescent="0.2">
      <c r="A6" t="s">
        <v>69</v>
      </c>
      <c r="B6">
        <v>0</v>
      </c>
      <c r="C6">
        <v>0</v>
      </c>
      <c r="D6">
        <v>0</v>
      </c>
    </row>
    <row r="7" spans="1:4" x14ac:dyDescent="0.2">
      <c r="A7" t="s">
        <v>70</v>
      </c>
      <c r="B7">
        <v>1.1151870873074102E-2</v>
      </c>
      <c r="C7">
        <v>1.5968195332650502E-2</v>
      </c>
      <c r="D7">
        <v>7.1411940483602776E-3</v>
      </c>
    </row>
    <row r="8" spans="1:4" x14ac:dyDescent="0.2">
      <c r="A8" t="s">
        <v>71</v>
      </c>
      <c r="B8">
        <v>0.12239567846169096</v>
      </c>
      <c r="C8">
        <v>9.5762591063968616E-2</v>
      </c>
      <c r="D8">
        <v>5.5288557729078334E-2</v>
      </c>
    </row>
    <row r="9" spans="1:4" x14ac:dyDescent="0.2">
      <c r="A9" t="s">
        <v>72</v>
      </c>
      <c r="B9">
        <v>4.8935546880894958E-2</v>
      </c>
      <c r="C9">
        <v>4.4921341465382771E-2</v>
      </c>
      <c r="D9">
        <v>1.833906085858596E-2</v>
      </c>
    </row>
    <row r="10" spans="1:4" x14ac:dyDescent="0.2">
      <c r="A10" t="s">
        <v>73</v>
      </c>
      <c r="B10">
        <v>0</v>
      </c>
      <c r="C10">
        <v>0</v>
      </c>
      <c r="D10">
        <v>0</v>
      </c>
    </row>
    <row r="11" spans="1:4" x14ac:dyDescent="0.2">
      <c r="A11" t="s">
        <v>74</v>
      </c>
      <c r="B11">
        <v>6.8306292637843435E-2</v>
      </c>
      <c r="C11">
        <v>8.1011119643779397E-2</v>
      </c>
      <c r="D11">
        <v>2.4425771609546006E-2</v>
      </c>
    </row>
    <row r="12" spans="1:4" x14ac:dyDescent="0.2">
      <c r="A12" t="s">
        <v>75</v>
      </c>
      <c r="B12">
        <v>0.19047619047619047</v>
      </c>
      <c r="C12">
        <v>0.21821789023599236</v>
      </c>
      <c r="D12">
        <v>0.12598815766974242</v>
      </c>
    </row>
    <row r="13" spans="1:4" x14ac:dyDescent="0.2">
      <c r="A13" t="s">
        <v>76</v>
      </c>
      <c r="B13">
        <v>2.1895740555483843E-2</v>
      </c>
      <c r="C13">
        <v>4.2023495586620899E-2</v>
      </c>
      <c r="D13">
        <v>1.7156020232553675E-2</v>
      </c>
    </row>
    <row r="14" spans="1:4" x14ac:dyDescent="0.2">
      <c r="A14" t="s">
        <v>77</v>
      </c>
      <c r="B14">
        <v>6.394779482337086E-2</v>
      </c>
      <c r="C14">
        <v>0.14840625575124505</v>
      </c>
      <c r="D14">
        <v>5.6092292246291933E-2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A160-3A73-7240-B588-99E99A311276}">
  <dimension ref="A1:E25"/>
  <sheetViews>
    <sheetView workbookViewId="0">
      <selection activeCell="C19" sqref="C19"/>
    </sheetView>
  </sheetViews>
  <sheetFormatPr baseColWidth="10" defaultRowHeight="16" x14ac:dyDescent="0.2"/>
  <cols>
    <col min="2" max="2" width="10.83203125" style="6"/>
    <col min="3" max="3" width="10.83203125" style="10"/>
    <col min="4" max="4" width="14.1640625" bestFit="1" customWidth="1"/>
    <col min="5" max="5" width="12.1640625" bestFit="1" customWidth="1"/>
  </cols>
  <sheetData>
    <row r="1" spans="1:5" x14ac:dyDescent="0.2">
      <c r="A1" t="s">
        <v>87</v>
      </c>
      <c r="B1" s="6" t="s">
        <v>88</v>
      </c>
      <c r="C1" s="10" t="s">
        <v>97</v>
      </c>
      <c r="D1" t="s">
        <v>98</v>
      </c>
      <c r="E1" t="s">
        <v>95</v>
      </c>
    </row>
    <row r="2" spans="1:5" x14ac:dyDescent="0.2">
      <c r="A2" t="s">
        <v>0</v>
      </c>
      <c r="B2" s="6">
        <v>43048</v>
      </c>
      <c r="C2" s="10">
        <v>0.101407912979288</v>
      </c>
      <c r="D2">
        <v>0.20972222222222223</v>
      </c>
      <c r="E2">
        <v>5.8547885856550005E-2</v>
      </c>
    </row>
    <row r="3" spans="1:5" x14ac:dyDescent="0.2">
      <c r="A3" t="s">
        <v>0</v>
      </c>
      <c r="B3" s="6">
        <v>43525</v>
      </c>
      <c r="C3" s="10">
        <v>0</v>
      </c>
      <c r="D3">
        <v>0</v>
      </c>
      <c r="E3">
        <v>0</v>
      </c>
    </row>
    <row r="4" spans="1:5" x14ac:dyDescent="0.2">
      <c r="A4" t="s">
        <v>0</v>
      </c>
      <c r="B4" s="6">
        <v>43580</v>
      </c>
      <c r="C4">
        <v>0.21821789023599236</v>
      </c>
      <c r="D4">
        <v>0.19047619047619047</v>
      </c>
      <c r="E4">
        <v>0.125988157669742</v>
      </c>
    </row>
    <row r="5" spans="1:5" x14ac:dyDescent="0.2">
      <c r="A5" t="s">
        <v>0</v>
      </c>
      <c r="B5" s="6">
        <v>43620</v>
      </c>
      <c r="C5">
        <v>0.19745826800413077</v>
      </c>
      <c r="D5">
        <v>0.10403225806451613</v>
      </c>
      <c r="E5">
        <v>9.8729134002065386E-2</v>
      </c>
    </row>
    <row r="6" spans="1:5" x14ac:dyDescent="0.2">
      <c r="A6" t="s">
        <v>6</v>
      </c>
      <c r="B6" s="6">
        <v>43076</v>
      </c>
      <c r="C6">
        <v>2.7249042746094996E-2</v>
      </c>
      <c r="D6">
        <v>1.7045454545454548E-2</v>
      </c>
      <c r="E6">
        <v>1.2186142380413189E-2</v>
      </c>
    </row>
    <row r="7" spans="1:5" x14ac:dyDescent="0.2">
      <c r="A7" t="s">
        <v>6</v>
      </c>
      <c r="B7" s="6">
        <v>43077</v>
      </c>
      <c r="C7">
        <v>4.4411559168432754E-3</v>
      </c>
      <c r="D7">
        <v>2.5641025641025641E-3</v>
      </c>
      <c r="E7">
        <v>2.5641025641025645E-3</v>
      </c>
    </row>
    <row r="8" spans="1:5" x14ac:dyDescent="0.2">
      <c r="A8" t="s">
        <v>6</v>
      </c>
      <c r="B8" s="6">
        <v>43081</v>
      </c>
      <c r="C8">
        <v>2.3809523809523808E-2</v>
      </c>
      <c r="D8">
        <v>1.1904761904761904E-2</v>
      </c>
      <c r="E8">
        <v>1.1904761904761904E-2</v>
      </c>
    </row>
    <row r="9" spans="1:5" x14ac:dyDescent="0.2">
      <c r="A9" t="s">
        <v>6</v>
      </c>
      <c r="B9" s="6">
        <v>43110</v>
      </c>
      <c r="C9">
        <v>2.1888459741478281E-2</v>
      </c>
      <c r="D9">
        <v>2.3710288032040668E-2</v>
      </c>
      <c r="E9">
        <v>8.9359262703455986E-3</v>
      </c>
    </row>
    <row r="10" spans="1:5" x14ac:dyDescent="0.2">
      <c r="A10" t="s">
        <v>6</v>
      </c>
      <c r="B10" s="6">
        <v>43209</v>
      </c>
      <c r="C10">
        <v>7.9899071320513847E-3</v>
      </c>
      <c r="D10">
        <v>5.6497175141242938E-3</v>
      </c>
      <c r="E10">
        <v>5.6497175141242938E-3</v>
      </c>
    </row>
    <row r="11" spans="1:5" x14ac:dyDescent="0.2">
      <c r="A11" t="s">
        <v>6</v>
      </c>
      <c r="B11" s="6">
        <v>43231</v>
      </c>
      <c r="C11" s="10">
        <v>0</v>
      </c>
      <c r="D11">
        <v>0</v>
      </c>
      <c r="E11">
        <v>0</v>
      </c>
    </row>
    <row r="12" spans="1:5" x14ac:dyDescent="0.2">
      <c r="A12" t="s">
        <v>6</v>
      </c>
      <c r="B12" s="6">
        <v>43250</v>
      </c>
      <c r="C12" s="10">
        <v>0</v>
      </c>
      <c r="D12">
        <v>0</v>
      </c>
      <c r="E12">
        <v>0</v>
      </c>
    </row>
    <row r="13" spans="1:5" x14ac:dyDescent="0.2">
      <c r="A13" t="s">
        <v>6</v>
      </c>
      <c r="B13" s="6">
        <v>43252</v>
      </c>
      <c r="C13" s="10">
        <v>0</v>
      </c>
      <c r="D13">
        <v>0</v>
      </c>
    </row>
    <row r="14" spans="1:5" x14ac:dyDescent="0.2">
      <c r="A14" t="s">
        <v>6</v>
      </c>
      <c r="B14" s="6">
        <v>43334</v>
      </c>
      <c r="C14">
        <v>1.5968195332650502E-2</v>
      </c>
      <c r="D14">
        <v>1.1151870873074102E-2</v>
      </c>
      <c r="E14">
        <v>7.1411940483602776E-3</v>
      </c>
    </row>
    <row r="15" spans="1:5" x14ac:dyDescent="0.2">
      <c r="A15" t="s">
        <v>6</v>
      </c>
      <c r="B15" s="6">
        <v>43452</v>
      </c>
      <c r="C15">
        <v>1.7345287057199059E-2</v>
      </c>
      <c r="D15">
        <v>1.0014306151645207E-2</v>
      </c>
      <c r="E15">
        <v>1.0014306151645209E-2</v>
      </c>
    </row>
    <row r="16" spans="1:5" x14ac:dyDescent="0.2">
      <c r="A16" t="s">
        <v>6</v>
      </c>
      <c r="B16" s="6">
        <v>43501</v>
      </c>
      <c r="C16" s="10">
        <v>0</v>
      </c>
      <c r="D16">
        <v>0</v>
      </c>
      <c r="E16">
        <v>0</v>
      </c>
    </row>
    <row r="17" spans="1:5" x14ac:dyDescent="0.2">
      <c r="A17" t="s">
        <v>6</v>
      </c>
      <c r="B17" s="6">
        <v>43535</v>
      </c>
      <c r="C17">
        <v>2.3611979904026078E-2</v>
      </c>
      <c r="D17">
        <v>8.1557331557331567E-2</v>
      </c>
      <c r="E17">
        <v>1.363238295368949E-2</v>
      </c>
    </row>
    <row r="18" spans="1:5" x14ac:dyDescent="0.2">
      <c r="A18" t="s">
        <v>6</v>
      </c>
      <c r="B18" s="6">
        <v>43536</v>
      </c>
      <c r="C18">
        <v>2.5712973861329001E-2</v>
      </c>
      <c r="D18">
        <v>1.8181818181818181E-2</v>
      </c>
      <c r="E18">
        <v>1.8181818181818181E-2</v>
      </c>
    </row>
    <row r="19" spans="1:5" x14ac:dyDescent="0.2">
      <c r="A19" t="s">
        <v>6</v>
      </c>
      <c r="B19" s="6">
        <v>43599</v>
      </c>
      <c r="C19" s="10">
        <v>0</v>
      </c>
      <c r="D19">
        <v>0</v>
      </c>
      <c r="E19">
        <v>0</v>
      </c>
    </row>
    <row r="20" spans="1:5" x14ac:dyDescent="0.2">
      <c r="A20" t="s">
        <v>6</v>
      </c>
      <c r="B20" s="6">
        <v>43600</v>
      </c>
      <c r="C20">
        <v>3.154919503768447E-3</v>
      </c>
      <c r="D20">
        <v>1.8214936247723133E-3</v>
      </c>
      <c r="E20">
        <v>1.8214936247723135E-3</v>
      </c>
    </row>
    <row r="21" spans="1:5" x14ac:dyDescent="0.2">
      <c r="A21" t="s">
        <v>6</v>
      </c>
      <c r="B21" s="6">
        <v>43628</v>
      </c>
      <c r="C21">
        <v>9.5060996899414846E-3</v>
      </c>
      <c r="D21">
        <v>1.0501843835177169E-2</v>
      </c>
      <c r="E21">
        <v>5.4883492149311345E-3</v>
      </c>
    </row>
    <row r="22" spans="1:5" x14ac:dyDescent="0.2">
      <c r="A22" t="s">
        <v>26</v>
      </c>
      <c r="B22" s="6">
        <v>43412</v>
      </c>
      <c r="C22">
        <v>9.5762591063968616E-2</v>
      </c>
      <c r="D22">
        <v>0.12239567846169096</v>
      </c>
      <c r="E22">
        <v>5.5288557729078334E-2</v>
      </c>
    </row>
    <row r="23" spans="1:5" x14ac:dyDescent="0.2">
      <c r="A23" t="s">
        <v>26</v>
      </c>
      <c r="B23" s="6">
        <v>43451</v>
      </c>
      <c r="C23">
        <v>1.4119822053217464E-2</v>
      </c>
      <c r="D23">
        <v>8.7856787610144704E-2</v>
      </c>
      <c r="E23">
        <v>8.1520830633347169E-3</v>
      </c>
    </row>
    <row r="24" spans="1:5" x14ac:dyDescent="0.2">
      <c r="A24" t="s">
        <v>26</v>
      </c>
      <c r="B24" s="6">
        <v>43528</v>
      </c>
      <c r="C24">
        <v>0.10203236231667948</v>
      </c>
      <c r="D24">
        <v>0.15677786266021562</v>
      </c>
      <c r="E24">
        <v>5.8908411849588324E-2</v>
      </c>
    </row>
    <row r="25" spans="1:5" x14ac:dyDescent="0.2">
      <c r="A25" t="s">
        <v>26</v>
      </c>
      <c r="B25" s="6">
        <v>43592</v>
      </c>
      <c r="C25">
        <v>4.2048262496739396E-2</v>
      </c>
      <c r="D25">
        <v>8.48507217847769E-2</v>
      </c>
      <c r="E25">
        <v>2.9732611548556415E-2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3B7C-2F2B-C847-B164-624AC37F8581}">
  <dimension ref="A1:K25"/>
  <sheetViews>
    <sheetView topLeftCell="B1" workbookViewId="0"/>
  </sheetViews>
  <sheetFormatPr baseColWidth="10" defaultRowHeight="16" x14ac:dyDescent="0.2"/>
  <cols>
    <col min="1" max="1" width="17" bestFit="1" customWidth="1"/>
    <col min="3" max="3" width="24" bestFit="1" customWidth="1"/>
    <col min="4" max="4" width="24.33203125" bestFit="1" customWidth="1"/>
    <col min="7" max="7" width="17" bestFit="1" customWidth="1"/>
    <col min="8" max="8" width="8.83203125" bestFit="1" customWidth="1"/>
    <col min="9" max="9" width="13.83203125" bestFit="1" customWidth="1"/>
    <col min="10" max="10" width="11.1640625" bestFit="1" customWidth="1"/>
    <col min="11" max="11" width="12.1640625" bestFit="1" customWidth="1"/>
  </cols>
  <sheetData>
    <row r="1" spans="1:11" x14ac:dyDescent="0.2">
      <c r="A1" t="s">
        <v>80</v>
      </c>
      <c r="B1" t="s">
        <v>31</v>
      </c>
      <c r="C1" t="s">
        <v>84</v>
      </c>
      <c r="D1" t="s">
        <v>85</v>
      </c>
      <c r="E1" t="s">
        <v>83</v>
      </c>
      <c r="G1" t="s">
        <v>80</v>
      </c>
      <c r="H1" t="s">
        <v>31</v>
      </c>
      <c r="I1" t="s">
        <v>84</v>
      </c>
      <c r="J1" t="s">
        <v>85</v>
      </c>
      <c r="K1" t="s">
        <v>37</v>
      </c>
    </row>
    <row r="2" spans="1:11" x14ac:dyDescent="0.2">
      <c r="A2" t="s">
        <v>0</v>
      </c>
      <c r="B2" s="6">
        <v>43048</v>
      </c>
      <c r="C2">
        <v>68</v>
      </c>
      <c r="D2">
        <v>15</v>
      </c>
      <c r="E2">
        <v>0.220588235294118</v>
      </c>
      <c r="G2" t="s">
        <v>0</v>
      </c>
      <c r="H2" s="6" t="s">
        <v>86</v>
      </c>
      <c r="I2">
        <v>68</v>
      </c>
      <c r="J2">
        <v>15</v>
      </c>
      <c r="K2">
        <f>J2/I2</f>
        <v>0.22058823529411764</v>
      </c>
    </row>
    <row r="3" spans="1:11" x14ac:dyDescent="0.2">
      <c r="A3" t="s">
        <v>6</v>
      </c>
      <c r="B3" s="6">
        <v>43076</v>
      </c>
      <c r="C3">
        <v>136</v>
      </c>
      <c r="D3">
        <v>2</v>
      </c>
      <c r="E3">
        <v>1.4705882352941176E-2</v>
      </c>
      <c r="G3" t="s">
        <v>6</v>
      </c>
      <c r="H3" s="6" t="s">
        <v>65</v>
      </c>
      <c r="I3">
        <v>578</v>
      </c>
      <c r="J3">
        <v>4</v>
      </c>
      <c r="K3">
        <f t="shared" ref="K3:K20" si="0">J3/I3</f>
        <v>6.920415224913495E-3</v>
      </c>
    </row>
    <row r="4" spans="1:11" x14ac:dyDescent="0.2">
      <c r="A4" t="s">
        <v>6</v>
      </c>
      <c r="B4" s="6">
        <v>43077</v>
      </c>
      <c r="C4">
        <v>201</v>
      </c>
      <c r="D4">
        <v>1</v>
      </c>
      <c r="E4">
        <v>4.9751243781094526E-3</v>
      </c>
      <c r="G4" t="s">
        <v>6</v>
      </c>
      <c r="H4" s="6" t="s">
        <v>66</v>
      </c>
      <c r="I4">
        <v>378</v>
      </c>
      <c r="J4">
        <v>9</v>
      </c>
      <c r="K4">
        <f t="shared" si="0"/>
        <v>2.3809523809523808E-2</v>
      </c>
    </row>
    <row r="5" spans="1:11" x14ac:dyDescent="0.2">
      <c r="A5" t="s">
        <v>6</v>
      </c>
      <c r="B5" s="6">
        <v>43081</v>
      </c>
      <c r="C5">
        <v>241</v>
      </c>
      <c r="D5">
        <v>1</v>
      </c>
      <c r="E5">
        <v>4.1493775933609959E-3</v>
      </c>
      <c r="G5" t="s">
        <v>6</v>
      </c>
      <c r="H5" s="6" t="s">
        <v>67</v>
      </c>
      <c r="I5">
        <v>306</v>
      </c>
      <c r="J5">
        <v>2</v>
      </c>
      <c r="K5">
        <f t="shared" si="0"/>
        <v>6.5359477124183009E-3</v>
      </c>
    </row>
    <row r="6" spans="1:11" x14ac:dyDescent="0.2">
      <c r="A6" t="s">
        <v>6</v>
      </c>
      <c r="B6" s="6">
        <v>43110</v>
      </c>
      <c r="C6">
        <v>378</v>
      </c>
      <c r="D6">
        <v>9</v>
      </c>
      <c r="E6">
        <v>2.3809523809523808E-2</v>
      </c>
      <c r="G6" t="s">
        <v>6</v>
      </c>
      <c r="H6" s="6" t="s">
        <v>68</v>
      </c>
      <c r="I6">
        <v>179</v>
      </c>
      <c r="J6">
        <v>0</v>
      </c>
      <c r="K6">
        <f t="shared" si="0"/>
        <v>0</v>
      </c>
    </row>
    <row r="7" spans="1:11" x14ac:dyDescent="0.2">
      <c r="A7" t="s">
        <v>6</v>
      </c>
      <c r="B7" s="6">
        <v>43209</v>
      </c>
      <c r="C7">
        <v>306</v>
      </c>
      <c r="D7">
        <v>2</v>
      </c>
      <c r="E7">
        <v>6.5359477124183009E-3</v>
      </c>
      <c r="G7" t="s">
        <v>6</v>
      </c>
      <c r="H7" s="6" t="s">
        <v>66</v>
      </c>
      <c r="I7">
        <v>114</v>
      </c>
      <c r="J7">
        <v>0</v>
      </c>
      <c r="K7">
        <f t="shared" si="0"/>
        <v>0</v>
      </c>
    </row>
    <row r="8" spans="1:11" x14ac:dyDescent="0.2">
      <c r="A8" t="s">
        <v>6</v>
      </c>
      <c r="B8" s="6">
        <v>43231</v>
      </c>
      <c r="C8">
        <v>151</v>
      </c>
      <c r="D8">
        <v>0</v>
      </c>
      <c r="E8">
        <v>0</v>
      </c>
      <c r="G8" t="s">
        <v>6</v>
      </c>
      <c r="H8" s="6" t="s">
        <v>70</v>
      </c>
      <c r="I8">
        <v>318</v>
      </c>
      <c r="J8">
        <v>4</v>
      </c>
      <c r="K8">
        <f t="shared" si="0"/>
        <v>1.2578616352201259E-2</v>
      </c>
    </row>
    <row r="9" spans="1:11" x14ac:dyDescent="0.2">
      <c r="A9" t="s">
        <v>6</v>
      </c>
      <c r="B9" s="6">
        <v>43250</v>
      </c>
      <c r="C9">
        <v>28</v>
      </c>
      <c r="D9">
        <v>0</v>
      </c>
      <c r="E9">
        <v>0</v>
      </c>
      <c r="G9" t="s">
        <v>26</v>
      </c>
      <c r="H9" s="6" t="s">
        <v>71</v>
      </c>
      <c r="I9">
        <v>582</v>
      </c>
      <c r="J9">
        <v>52</v>
      </c>
      <c r="K9">
        <f t="shared" si="0"/>
        <v>8.9347079037800689E-2</v>
      </c>
    </row>
    <row r="10" spans="1:11" x14ac:dyDescent="0.2">
      <c r="A10" t="s">
        <v>6</v>
      </c>
      <c r="B10" s="6">
        <v>43252</v>
      </c>
      <c r="C10">
        <v>114</v>
      </c>
      <c r="D10">
        <v>0</v>
      </c>
      <c r="E10">
        <v>0</v>
      </c>
      <c r="G10" t="s">
        <v>26</v>
      </c>
      <c r="H10" s="6" t="s">
        <v>72</v>
      </c>
      <c r="I10">
        <v>527</v>
      </c>
      <c r="J10">
        <v>43</v>
      </c>
      <c r="K10">
        <f t="shared" si="0"/>
        <v>8.1593927893738136E-2</v>
      </c>
    </row>
    <row r="11" spans="1:11" x14ac:dyDescent="0.2">
      <c r="A11" t="s">
        <v>6</v>
      </c>
      <c r="B11" s="6">
        <v>43334</v>
      </c>
      <c r="C11">
        <v>318</v>
      </c>
      <c r="D11">
        <v>4</v>
      </c>
      <c r="E11">
        <v>1.2578616352201259E-2</v>
      </c>
      <c r="G11" t="s">
        <v>6</v>
      </c>
      <c r="H11" s="6" t="s">
        <v>72</v>
      </c>
      <c r="I11">
        <v>456</v>
      </c>
      <c r="J11">
        <v>7</v>
      </c>
      <c r="K11">
        <f t="shared" si="0"/>
        <v>1.5350877192982455E-2</v>
      </c>
    </row>
    <row r="12" spans="1:11" x14ac:dyDescent="0.2">
      <c r="A12" t="s">
        <v>26</v>
      </c>
      <c r="B12" s="6">
        <v>43412</v>
      </c>
      <c r="C12">
        <v>582</v>
      </c>
      <c r="D12">
        <v>52</v>
      </c>
      <c r="E12">
        <v>8.9347079037800689E-2</v>
      </c>
      <c r="G12" t="s">
        <v>6</v>
      </c>
      <c r="H12" s="6" t="s">
        <v>73</v>
      </c>
      <c r="I12">
        <v>471</v>
      </c>
      <c r="J12">
        <v>0</v>
      </c>
      <c r="K12">
        <f t="shared" si="0"/>
        <v>0</v>
      </c>
    </row>
    <row r="13" spans="1:11" x14ac:dyDescent="0.2">
      <c r="A13" t="s">
        <v>26</v>
      </c>
      <c r="B13" s="6">
        <v>43451</v>
      </c>
      <c r="C13">
        <v>527</v>
      </c>
      <c r="D13">
        <v>43</v>
      </c>
      <c r="E13">
        <v>8.1593927893738136E-2</v>
      </c>
      <c r="G13" t="s">
        <v>0</v>
      </c>
      <c r="H13" s="6" t="s">
        <v>74</v>
      </c>
      <c r="I13">
        <v>312</v>
      </c>
      <c r="J13">
        <v>0</v>
      </c>
      <c r="K13">
        <f t="shared" si="0"/>
        <v>0</v>
      </c>
    </row>
    <row r="14" spans="1:11" x14ac:dyDescent="0.2">
      <c r="A14" t="s">
        <v>6</v>
      </c>
      <c r="B14" s="6">
        <v>43452</v>
      </c>
      <c r="C14">
        <v>456</v>
      </c>
      <c r="D14">
        <v>7</v>
      </c>
      <c r="E14">
        <v>1.5350877192982455E-2</v>
      </c>
      <c r="G14" t="s">
        <v>26</v>
      </c>
      <c r="H14" s="6" t="s">
        <v>74</v>
      </c>
      <c r="I14">
        <v>256</v>
      </c>
      <c r="J14">
        <v>28</v>
      </c>
      <c r="K14">
        <f t="shared" si="0"/>
        <v>0.109375</v>
      </c>
    </row>
    <row r="15" spans="1:11" x14ac:dyDescent="0.2">
      <c r="A15" t="s">
        <v>6</v>
      </c>
      <c r="B15" s="6">
        <v>43501</v>
      </c>
      <c r="C15">
        <v>471</v>
      </c>
      <c r="D15">
        <v>0</v>
      </c>
      <c r="E15">
        <v>0</v>
      </c>
      <c r="G15" t="s">
        <v>6</v>
      </c>
      <c r="H15" s="6" t="s">
        <v>74</v>
      </c>
      <c r="I15">
        <v>626</v>
      </c>
      <c r="J15">
        <v>16</v>
      </c>
      <c r="K15">
        <f t="shared" si="0"/>
        <v>2.5559105431309903E-2</v>
      </c>
    </row>
    <row r="16" spans="1:11" x14ac:dyDescent="0.2">
      <c r="A16" t="s">
        <v>0</v>
      </c>
      <c r="B16" s="6">
        <v>43525</v>
      </c>
      <c r="C16">
        <v>312</v>
      </c>
      <c r="D16">
        <v>0</v>
      </c>
      <c r="E16">
        <v>0</v>
      </c>
      <c r="G16" t="s">
        <v>0</v>
      </c>
      <c r="H16" s="6" t="s">
        <v>75</v>
      </c>
      <c r="I16">
        <v>21</v>
      </c>
      <c r="J16">
        <v>4</v>
      </c>
      <c r="K16">
        <f t="shared" si="0"/>
        <v>0.19047619047619047</v>
      </c>
    </row>
    <row r="17" spans="1:11" x14ac:dyDescent="0.2">
      <c r="A17" t="s">
        <v>26</v>
      </c>
      <c r="B17" s="6">
        <v>43528</v>
      </c>
      <c r="C17">
        <v>256</v>
      </c>
      <c r="D17">
        <v>28</v>
      </c>
      <c r="E17">
        <v>0.109375</v>
      </c>
      <c r="G17" t="s">
        <v>26</v>
      </c>
      <c r="H17" s="6" t="s">
        <v>76</v>
      </c>
      <c r="I17">
        <v>223</v>
      </c>
      <c r="J17">
        <v>18</v>
      </c>
      <c r="K17">
        <f t="shared" si="0"/>
        <v>8.0717488789237665E-2</v>
      </c>
    </row>
    <row r="18" spans="1:11" x14ac:dyDescent="0.2">
      <c r="A18" t="s">
        <v>6</v>
      </c>
      <c r="B18" s="6">
        <v>43535</v>
      </c>
      <c r="C18">
        <v>163</v>
      </c>
      <c r="D18">
        <v>14</v>
      </c>
      <c r="E18">
        <v>8.5889570552147243E-2</v>
      </c>
      <c r="G18" t="s">
        <v>6</v>
      </c>
      <c r="H18" s="6" t="s">
        <v>76</v>
      </c>
      <c r="I18">
        <v>497</v>
      </c>
      <c r="J18">
        <v>1</v>
      </c>
      <c r="K18">
        <f t="shared" si="0"/>
        <v>2.012072434607646E-3</v>
      </c>
    </row>
    <row r="19" spans="1:11" x14ac:dyDescent="0.2">
      <c r="A19" t="s">
        <v>6</v>
      </c>
      <c r="B19" s="6">
        <v>43536</v>
      </c>
      <c r="C19">
        <v>463</v>
      </c>
      <c r="D19">
        <v>2</v>
      </c>
      <c r="E19">
        <v>4.3196544276457886E-3</v>
      </c>
      <c r="G19" t="s">
        <v>0</v>
      </c>
      <c r="H19" s="6" t="s">
        <v>77</v>
      </c>
      <c r="I19">
        <v>78</v>
      </c>
      <c r="J19">
        <v>3</v>
      </c>
      <c r="K19">
        <f t="shared" si="0"/>
        <v>3.8461538461538464E-2</v>
      </c>
    </row>
    <row r="20" spans="1:11" x14ac:dyDescent="0.2">
      <c r="A20" t="s">
        <v>0</v>
      </c>
      <c r="B20" s="6">
        <v>43580</v>
      </c>
      <c r="C20">
        <v>21</v>
      </c>
      <c r="D20">
        <v>4</v>
      </c>
      <c r="E20">
        <v>0.19047619047619047</v>
      </c>
      <c r="G20" t="s">
        <v>6</v>
      </c>
      <c r="H20" s="6" t="s">
        <v>77</v>
      </c>
      <c r="I20">
        <v>241</v>
      </c>
      <c r="J20">
        <v>2</v>
      </c>
      <c r="K20">
        <f t="shared" si="0"/>
        <v>8.2987551867219917E-3</v>
      </c>
    </row>
    <row r="21" spans="1:11" x14ac:dyDescent="0.2">
      <c r="A21" t="s">
        <v>26</v>
      </c>
      <c r="B21" s="6">
        <v>43592</v>
      </c>
      <c r="C21">
        <v>223</v>
      </c>
      <c r="D21">
        <v>18</v>
      </c>
      <c r="E21">
        <v>8.0717488789237665E-2</v>
      </c>
    </row>
    <row r="22" spans="1:11" x14ac:dyDescent="0.2">
      <c r="A22" t="s">
        <v>6</v>
      </c>
      <c r="B22" s="6">
        <v>43599</v>
      </c>
      <c r="C22">
        <v>155</v>
      </c>
      <c r="D22">
        <v>0</v>
      </c>
      <c r="E22">
        <v>0</v>
      </c>
    </row>
    <row r="23" spans="1:11" x14ac:dyDescent="0.2">
      <c r="A23" t="s">
        <v>6</v>
      </c>
      <c r="B23" s="6">
        <v>43600</v>
      </c>
      <c r="C23">
        <v>342</v>
      </c>
      <c r="D23">
        <v>1</v>
      </c>
      <c r="E23">
        <v>2.9239766081871343E-3</v>
      </c>
    </row>
    <row r="24" spans="1:11" x14ac:dyDescent="0.2">
      <c r="A24" t="s">
        <v>0</v>
      </c>
      <c r="B24" s="6">
        <v>43620</v>
      </c>
      <c r="C24">
        <v>78</v>
      </c>
      <c r="D24">
        <v>3</v>
      </c>
      <c r="E24">
        <v>3.8461538461538464E-2</v>
      </c>
    </row>
    <row r="25" spans="1:11" x14ac:dyDescent="0.2">
      <c r="A25" t="s">
        <v>6</v>
      </c>
      <c r="B25" s="6">
        <v>43628</v>
      </c>
      <c r="C25">
        <v>241</v>
      </c>
      <c r="D25">
        <v>2</v>
      </c>
      <c r="E25">
        <v>8.2987551867219917E-3</v>
      </c>
    </row>
  </sheetData>
  <sortState xmlns:xlrd2="http://schemas.microsoft.com/office/spreadsheetml/2017/richdata2" ref="A2:E97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9893-5D02-854B-8A67-03E282433B5D}">
  <dimension ref="A1:P4"/>
  <sheetViews>
    <sheetView workbookViewId="0"/>
  </sheetViews>
  <sheetFormatPr baseColWidth="10" defaultRowHeight="16" x14ac:dyDescent="0.2"/>
  <cols>
    <col min="1" max="1" width="17" bestFit="1" customWidth="1"/>
  </cols>
  <sheetData>
    <row r="1" spans="1:16" x14ac:dyDescent="0.2">
      <c r="A1" t="s">
        <v>80</v>
      </c>
      <c r="B1" s="6" t="s">
        <v>64</v>
      </c>
      <c r="C1" s="6" t="s">
        <v>65</v>
      </c>
      <c r="D1" s="6" t="s">
        <v>66</v>
      </c>
      <c r="E1" s="6" t="s">
        <v>67</v>
      </c>
      <c r="F1" s="6" t="s">
        <v>68</v>
      </c>
      <c r="G1" s="6" t="s">
        <v>69</v>
      </c>
      <c r="H1" s="6" t="s">
        <v>70</v>
      </c>
      <c r="I1" s="6" t="s">
        <v>71</v>
      </c>
      <c r="J1" s="6" t="s">
        <v>72</v>
      </c>
      <c r="K1" s="6" t="s">
        <v>73</v>
      </c>
      <c r="L1" s="6" t="s">
        <v>74</v>
      </c>
      <c r="N1" s="6" t="s">
        <v>75</v>
      </c>
      <c r="O1" s="6" t="s">
        <v>76</v>
      </c>
      <c r="P1" s="6" t="s">
        <v>77</v>
      </c>
    </row>
    <row r="2" spans="1:16" x14ac:dyDescent="0.2">
      <c r="A2" t="s">
        <v>79</v>
      </c>
      <c r="I2">
        <v>0.12239567846169096</v>
      </c>
      <c r="J2">
        <v>8.7856787610144704E-2</v>
      </c>
      <c r="L2">
        <v>0.15677786266021562</v>
      </c>
      <c r="M2">
        <v>0.15677786266021562</v>
      </c>
      <c r="O2">
        <v>8.48507217847769E-2</v>
      </c>
    </row>
    <row r="3" spans="1:16" x14ac:dyDescent="0.2">
      <c r="A3" t="s">
        <v>81</v>
      </c>
      <c r="B3">
        <v>0.20972222222222223</v>
      </c>
      <c r="L3">
        <v>0</v>
      </c>
      <c r="M3">
        <v>0</v>
      </c>
      <c r="N3">
        <v>0.19047619047619047</v>
      </c>
      <c r="P3">
        <v>0.10403225806451613</v>
      </c>
    </row>
    <row r="4" spans="1:16" x14ac:dyDescent="0.2">
      <c r="A4" t="s">
        <v>82</v>
      </c>
      <c r="C4">
        <v>1.1711552336552336E-2</v>
      </c>
      <c r="D4">
        <v>2.3710288032040668E-2</v>
      </c>
      <c r="E4">
        <v>5.6497175141242938E-3</v>
      </c>
      <c r="F4">
        <v>0</v>
      </c>
      <c r="G4">
        <v>0</v>
      </c>
      <c r="H4">
        <v>1.1151870873074102E-2</v>
      </c>
      <c r="J4">
        <v>1.0014306151645207E-2</v>
      </c>
      <c r="K4">
        <v>0</v>
      </c>
      <c r="L4">
        <v>5.6207126207126215E-2</v>
      </c>
      <c r="M4">
        <v>3.1226181226181229E-2</v>
      </c>
      <c r="O4">
        <v>9.1074681238615665E-4</v>
      </c>
      <c r="P4">
        <v>1.0501843835177169E-2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survey.effort</vt:lpstr>
      <vt:lpstr>std, mean, std error calculatio</vt:lpstr>
      <vt:lpstr>prev calc per mo by county</vt:lpstr>
      <vt:lpstr>county prev calculations per mo</vt:lpstr>
      <vt:lpstr>Sheet2</vt:lpstr>
      <vt:lpstr>Global Prev</vt:lpstr>
      <vt:lpstr>Sheet3</vt:lpstr>
      <vt:lpstr>Sheet4</vt:lpstr>
      <vt:lpstr>Sheet1</vt:lpstr>
      <vt:lpstr>survey.effort.site</vt:lpstr>
      <vt:lpstr>Master</vt:lpstr>
      <vt:lpstr>Sheet5</vt:lpstr>
      <vt:lpstr>Sheet6</vt:lpstr>
      <vt:lpstr>Species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Combs</dc:creator>
  <cp:lastModifiedBy>Ian Combs</cp:lastModifiedBy>
  <dcterms:created xsi:type="dcterms:W3CDTF">2019-07-10T19:36:01Z</dcterms:created>
  <dcterms:modified xsi:type="dcterms:W3CDTF">2019-10-17T17:04:57Z</dcterms:modified>
</cp:coreProperties>
</file>