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UKPDS_microvascular_coef" sheetId="1" r:id="rId1"/>
  </sheets>
  <calcPr calcId="125725"/>
</workbook>
</file>

<file path=xl/calcChain.xml><?xml version="1.0" encoding="utf-8"?>
<calcChain xmlns="http://schemas.openxmlformats.org/spreadsheetml/2006/main">
  <c r="L25" i="1"/>
  <c r="M25"/>
  <c r="N25"/>
  <c r="O25"/>
  <c r="P25"/>
  <c r="K25"/>
  <c r="L14"/>
  <c r="M14"/>
  <c r="N14"/>
  <c r="O14"/>
  <c r="P14"/>
  <c r="K14"/>
  <c r="L13"/>
  <c r="M13"/>
  <c r="N13"/>
  <c r="O13"/>
  <c r="P13"/>
  <c r="K13"/>
  <c r="L12"/>
  <c r="M12"/>
  <c r="N12"/>
  <c r="O12"/>
  <c r="P12"/>
  <c r="K12"/>
  <c r="L11"/>
  <c r="M11"/>
  <c r="N11"/>
  <c r="O11"/>
  <c r="P11"/>
  <c r="K11"/>
  <c r="L8"/>
  <c r="M8"/>
  <c r="N8"/>
  <c r="O8"/>
  <c r="P8"/>
  <c r="K8"/>
  <c r="L7"/>
  <c r="M7"/>
  <c r="N7"/>
  <c r="O7"/>
  <c r="P7"/>
  <c r="K7"/>
  <c r="L6"/>
  <c r="M6"/>
  <c r="N6"/>
  <c r="O6"/>
  <c r="P6"/>
  <c r="K6"/>
  <c r="L5"/>
  <c r="M5"/>
  <c r="N5"/>
  <c r="O5"/>
  <c r="P5"/>
  <c r="K5"/>
  <c r="L4"/>
  <c r="M4"/>
  <c r="N4"/>
  <c r="O4"/>
  <c r="P4"/>
  <c r="K4"/>
  <c r="I24"/>
  <c r="I23"/>
  <c r="I22"/>
  <c r="I21"/>
  <c r="I20"/>
  <c r="I19"/>
  <c r="I18"/>
  <c r="I17"/>
  <c r="I16"/>
  <c r="I15"/>
  <c r="I14"/>
  <c r="I13"/>
  <c r="I12"/>
  <c r="I11"/>
  <c r="I10"/>
  <c r="O10" s="1"/>
  <c r="I9"/>
  <c r="M9" s="1"/>
  <c r="I8"/>
  <c r="I7"/>
  <c r="I6"/>
  <c r="I5"/>
  <c r="I4"/>
  <c r="N9" l="1"/>
  <c r="P10"/>
  <c r="L10"/>
  <c r="O9"/>
  <c r="K10"/>
  <c r="M10"/>
  <c r="P9"/>
  <c r="L9"/>
  <c r="N10"/>
  <c r="K9"/>
</calcChain>
</file>

<file path=xl/sharedStrings.xml><?xml version="1.0" encoding="utf-8"?>
<sst xmlns="http://schemas.openxmlformats.org/spreadsheetml/2006/main" count="66" uniqueCount="42">
  <si>
    <t>BLIND</t>
  </si>
  <si>
    <t>ULCER</t>
  </si>
  <si>
    <t>FAMPNOULCER</t>
  </si>
  <si>
    <t>FAMPULCER</t>
  </si>
  <si>
    <t>SAMP</t>
  </si>
  <si>
    <t>RENALF</t>
  </si>
  <si>
    <t>lambda</t>
  </si>
  <si>
    <t>ro</t>
  </si>
  <si>
    <t>AFRO</t>
  </si>
  <si>
    <t>AGE.DIAG</t>
  </si>
  <si>
    <t>FEMALE</t>
  </si>
  <si>
    <t>ATFIB</t>
  </si>
  <si>
    <t>BMI</t>
  </si>
  <si>
    <t>eGFR60less</t>
  </si>
  <si>
    <t>eGFR60more</t>
  </si>
  <si>
    <t>HAEM</t>
  </si>
  <si>
    <t>HbA1c</t>
  </si>
  <si>
    <t>HDL</t>
  </si>
  <si>
    <t>HEART.R</t>
  </si>
  <si>
    <t>LDL</t>
  </si>
  <si>
    <t>MMALB</t>
  </si>
  <si>
    <t>PVD</t>
  </si>
  <si>
    <t>SBP</t>
  </si>
  <si>
    <t>WBC</t>
  </si>
  <si>
    <t>AMP.HIST</t>
  </si>
  <si>
    <t>BLIND.HIST</t>
  </si>
  <si>
    <t>CHF.HIST</t>
  </si>
  <si>
    <t>IHD.HIST</t>
  </si>
  <si>
    <t>STROKE.HIST</t>
  </si>
  <si>
    <t>CURR.AGE</t>
  </si>
  <si>
    <t>YEAR</t>
  </si>
  <si>
    <t>SMOKER</t>
  </si>
  <si>
    <t>INDIAN</t>
  </si>
  <si>
    <t>eGFR</t>
  </si>
  <si>
    <t>MI.HIST</t>
  </si>
  <si>
    <t>RENAL.HIST</t>
  </si>
  <si>
    <t>ULCER.HIST</t>
  </si>
  <si>
    <t>Patient characteristics</t>
  </si>
  <si>
    <t>SUM</t>
  </si>
  <si>
    <t>H(t)</t>
  </si>
  <si>
    <t>H(t+1)</t>
  </si>
  <si>
    <t>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</si>
</sst>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3" fillId="7" borderId="7" xfId="1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2"/>
  <sheetViews>
    <sheetView tabSelected="1" zoomScale="80" zoomScaleNormal="80" workbookViewId="0">
      <selection activeCell="J29" sqref="J29"/>
    </sheetView>
  </sheetViews>
  <sheetFormatPr defaultRowHeight="15"/>
  <cols>
    <col min="1" max="1" width="13" bestFit="1" customWidth="1"/>
    <col min="2" max="3" width="8.42578125" bestFit="1" customWidth="1"/>
    <col min="4" max="4" width="15.140625" bestFit="1" customWidth="1"/>
    <col min="5" max="5" width="12.140625" bestFit="1" customWidth="1"/>
    <col min="6" max="6" width="7.85546875" bestFit="1" customWidth="1"/>
    <col min="7" max="7" width="8.140625" bestFit="1" customWidth="1"/>
    <col min="9" max="9" width="13.42578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37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</row>
    <row r="2" spans="1:16">
      <c r="A2" s="1" t="s">
        <v>6</v>
      </c>
      <c r="B2">
        <v>-11.606999999999999</v>
      </c>
      <c r="C2">
        <v>-11.295</v>
      </c>
      <c r="D2">
        <v>-14.843999999999999</v>
      </c>
      <c r="E2">
        <v>-0.81100000000000005</v>
      </c>
      <c r="F2">
        <v>-3.4550000000000001</v>
      </c>
      <c r="G2">
        <v>3.5489999999999999</v>
      </c>
    </row>
    <row r="3" spans="1:16">
      <c r="A3" s="1" t="s">
        <v>7</v>
      </c>
      <c r="B3">
        <v>1</v>
      </c>
      <c r="C3">
        <v>0</v>
      </c>
      <c r="D3">
        <v>2.0670000000000002</v>
      </c>
      <c r="E3">
        <v>1</v>
      </c>
      <c r="F3">
        <v>1</v>
      </c>
      <c r="G3">
        <v>1</v>
      </c>
    </row>
    <row r="4" spans="1:16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0.68600000000000005</v>
      </c>
      <c r="I4">
        <f>E32</f>
        <v>0</v>
      </c>
      <c r="K4">
        <f>$I$4*B4</f>
        <v>0</v>
      </c>
      <c r="L4">
        <f t="shared" ref="L4:P4" si="0">$I$4*C4</f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>
      <c r="A5" s="1" t="s">
        <v>9</v>
      </c>
      <c r="B5">
        <v>4.7E-2</v>
      </c>
      <c r="C5">
        <v>4.2999999999999997E-2</v>
      </c>
      <c r="D5">
        <v>2.3E-2</v>
      </c>
      <c r="E5">
        <v>-6.5000000000000002E-2</v>
      </c>
      <c r="F5">
        <v>0</v>
      </c>
      <c r="G5">
        <v>-2.9000000000000001E-2</v>
      </c>
      <c r="I5">
        <f>A32-B32</f>
        <v>48.56</v>
      </c>
      <c r="K5">
        <f>$I$5*B5</f>
        <v>2.2823199999999999</v>
      </c>
      <c r="L5">
        <f t="shared" ref="L5:P5" si="1">$I$5*C5</f>
        <v>2.0880799999999997</v>
      </c>
      <c r="M5">
        <f t="shared" si="1"/>
        <v>1.1168800000000001</v>
      </c>
      <c r="N5">
        <f t="shared" si="1"/>
        <v>-3.1564000000000001</v>
      </c>
      <c r="O5">
        <f t="shared" si="1"/>
        <v>0</v>
      </c>
      <c r="P5">
        <f t="shared" si="1"/>
        <v>-1.4082400000000002</v>
      </c>
    </row>
    <row r="6" spans="1:16">
      <c r="A6" s="1" t="s">
        <v>10</v>
      </c>
      <c r="B6">
        <v>0</v>
      </c>
      <c r="C6">
        <v>-0.96199999999999997</v>
      </c>
      <c r="D6">
        <v>-0.44500000000000001</v>
      </c>
      <c r="E6">
        <v>0</v>
      </c>
      <c r="F6">
        <v>0</v>
      </c>
      <c r="G6">
        <v>-0.86899999999999999</v>
      </c>
      <c r="I6">
        <f>C32</f>
        <v>1</v>
      </c>
      <c r="K6">
        <f>$I$6*B6</f>
        <v>0</v>
      </c>
      <c r="L6">
        <f t="shared" ref="L6:P6" si="2">$I$6*C6</f>
        <v>-0.96199999999999997</v>
      </c>
      <c r="M6">
        <f t="shared" si="2"/>
        <v>-0.44500000000000001</v>
      </c>
      <c r="N6">
        <f t="shared" si="2"/>
        <v>0</v>
      </c>
      <c r="O6">
        <f t="shared" si="2"/>
        <v>0</v>
      </c>
      <c r="P6">
        <f t="shared" si="2"/>
        <v>-0.86899999999999999</v>
      </c>
    </row>
    <row r="7" spans="1:16">
      <c r="A7" s="1" t="s">
        <v>11</v>
      </c>
      <c r="B7">
        <v>0</v>
      </c>
      <c r="C7">
        <v>0</v>
      </c>
      <c r="D7">
        <v>1.0880000000000001</v>
      </c>
      <c r="E7">
        <v>0</v>
      </c>
      <c r="F7">
        <v>0</v>
      </c>
      <c r="G7">
        <v>0</v>
      </c>
      <c r="I7">
        <f>N32</f>
        <v>0</v>
      </c>
      <c r="K7">
        <f>$I$7*B7</f>
        <v>0</v>
      </c>
      <c r="L7">
        <f t="shared" ref="L7:P7" si="3">$I$7*C7</f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</row>
    <row r="8" spans="1:16" ht="15.75" thickBot="1">
      <c r="A8" s="1" t="s">
        <v>12</v>
      </c>
      <c r="B8">
        <v>0</v>
      </c>
      <c r="C8">
        <v>5.2999999999999999E-2</v>
      </c>
      <c r="D8">
        <v>0</v>
      </c>
      <c r="E8">
        <v>0</v>
      </c>
      <c r="F8">
        <v>0</v>
      </c>
      <c r="G8">
        <v>-5.3999999999999999E-2</v>
      </c>
      <c r="I8">
        <f>K32</f>
        <v>32.299999999999997</v>
      </c>
      <c r="K8">
        <f>$I$8*B8</f>
        <v>0</v>
      </c>
      <c r="L8">
        <f t="shared" ref="L8:P8" si="4">$I$8*C8</f>
        <v>1.7118999999999998</v>
      </c>
      <c r="M8">
        <f t="shared" si="4"/>
        <v>0</v>
      </c>
      <c r="N8">
        <f t="shared" si="4"/>
        <v>0</v>
      </c>
      <c r="O8">
        <f t="shared" si="4"/>
        <v>0</v>
      </c>
      <c r="P8">
        <f t="shared" si="4"/>
        <v>-1.7441999999999998</v>
      </c>
    </row>
    <row r="9" spans="1:16" ht="16.5" thickTop="1" thickBot="1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-1.0309999999999999</v>
      </c>
      <c r="I9" s="2">
        <f>IF(O32/10 &lt;6, O32/10,0)</f>
        <v>0</v>
      </c>
      <c r="K9">
        <f>$I$9*B9</f>
        <v>0</v>
      </c>
      <c r="L9">
        <f t="shared" ref="L9:P9" si="5">$I$9*C9</f>
        <v>0</v>
      </c>
      <c r="M9">
        <f t="shared" si="5"/>
        <v>0</v>
      </c>
      <c r="N9">
        <f t="shared" si="5"/>
        <v>0</v>
      </c>
      <c r="O9">
        <f t="shared" si="5"/>
        <v>0</v>
      </c>
      <c r="P9">
        <f t="shared" si="5"/>
        <v>0</v>
      </c>
    </row>
    <row r="10" spans="1:16" ht="16.5" thickTop="1" thickBot="1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-0.48699999999999999</v>
      </c>
      <c r="I10" s="2">
        <f>IF(O32/10 &gt;= 6, O32/10,0)</f>
        <v>6</v>
      </c>
      <c r="K10">
        <f>$I$10*B10</f>
        <v>0</v>
      </c>
      <c r="L10">
        <f t="shared" ref="L10:P10" si="6">$I$10*C10</f>
        <v>0</v>
      </c>
      <c r="M10">
        <f t="shared" si="6"/>
        <v>0</v>
      </c>
      <c r="N10">
        <f t="shared" si="6"/>
        <v>0</v>
      </c>
      <c r="O10">
        <f t="shared" si="6"/>
        <v>0</v>
      </c>
      <c r="P10">
        <f t="shared" si="6"/>
        <v>-2.9219999999999997</v>
      </c>
    </row>
    <row r="11" spans="1:16" ht="15.75" thickTop="1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-0.26800000000000002</v>
      </c>
      <c r="I11">
        <f>R32</f>
        <v>14</v>
      </c>
      <c r="K11">
        <f>$I$11*B11</f>
        <v>0</v>
      </c>
      <c r="L11">
        <f t="shared" ref="L11:P11" si="7">$I$11*C11</f>
        <v>0</v>
      </c>
      <c r="M11">
        <f t="shared" si="7"/>
        <v>0</v>
      </c>
      <c r="N11">
        <f t="shared" si="7"/>
        <v>0</v>
      </c>
      <c r="O11">
        <f t="shared" si="7"/>
        <v>0</v>
      </c>
      <c r="P11">
        <f t="shared" si="7"/>
        <v>-3.7520000000000002</v>
      </c>
    </row>
    <row r="12" spans="1:16">
      <c r="A12" s="1" t="s">
        <v>16</v>
      </c>
      <c r="B12">
        <v>0.17100000000000001</v>
      </c>
      <c r="C12">
        <v>0.16</v>
      </c>
      <c r="D12">
        <v>0.248</v>
      </c>
      <c r="E12">
        <v>0</v>
      </c>
      <c r="F12">
        <v>0.127</v>
      </c>
      <c r="G12">
        <v>0</v>
      </c>
      <c r="I12">
        <f>G32</f>
        <v>8.8000000000000007</v>
      </c>
      <c r="K12">
        <f>$I$12*B12</f>
        <v>1.5048000000000001</v>
      </c>
      <c r="L12">
        <f t="shared" ref="L12:P12" si="8">$I$12*C12</f>
        <v>1.4080000000000001</v>
      </c>
      <c r="M12">
        <f t="shared" si="8"/>
        <v>2.1824000000000003</v>
      </c>
      <c r="N12">
        <f t="shared" si="8"/>
        <v>0</v>
      </c>
      <c r="O12">
        <f t="shared" si="8"/>
        <v>1.1176000000000001</v>
      </c>
      <c r="P12">
        <f t="shared" si="8"/>
        <v>0</v>
      </c>
    </row>
    <row r="13" spans="1:16">
      <c r="A13" s="1" t="s">
        <v>17</v>
      </c>
      <c r="B13">
        <v>0</v>
      </c>
      <c r="C13">
        <v>0</v>
      </c>
      <c r="D13">
        <v>-5.8999999999999997E-2</v>
      </c>
      <c r="E13">
        <v>0</v>
      </c>
      <c r="F13">
        <v>0</v>
      </c>
      <c r="G13">
        <v>0</v>
      </c>
      <c r="I13">
        <f>I32*10</f>
        <v>30.8</v>
      </c>
      <c r="K13">
        <f>$I$13*B13</f>
        <v>0</v>
      </c>
      <c r="L13">
        <f t="shared" ref="L13:P13" si="9">$I$13*C13</f>
        <v>0</v>
      </c>
      <c r="M13">
        <f t="shared" si="9"/>
        <v>-1.8171999999999999</v>
      </c>
      <c r="N13">
        <f t="shared" si="9"/>
        <v>0</v>
      </c>
      <c r="O13">
        <f t="shared" si="9"/>
        <v>0</v>
      </c>
      <c r="P13">
        <f t="shared" si="9"/>
        <v>0</v>
      </c>
    </row>
    <row r="14" spans="1:16">
      <c r="A14" s="1" t="s">
        <v>18</v>
      </c>
      <c r="B14">
        <v>0.08</v>
      </c>
      <c r="C14">
        <v>0</v>
      </c>
      <c r="D14">
        <v>9.8000000000000004E-2</v>
      </c>
      <c r="E14">
        <v>0</v>
      </c>
      <c r="F14">
        <v>0</v>
      </c>
      <c r="G14">
        <v>0</v>
      </c>
      <c r="I14">
        <f>Q32/10</f>
        <v>7.9</v>
      </c>
      <c r="K14">
        <f>$I$14*B14</f>
        <v>0.63200000000000001</v>
      </c>
      <c r="L14">
        <f t="shared" ref="L14:P14" si="10">$I$14*C14</f>
        <v>0</v>
      </c>
      <c r="M14">
        <f t="shared" si="10"/>
        <v>0.77420000000000011</v>
      </c>
      <c r="N14">
        <f t="shared" si="10"/>
        <v>0</v>
      </c>
      <c r="O14">
        <f t="shared" si="10"/>
        <v>0</v>
      </c>
      <c r="P14">
        <f t="shared" si="10"/>
        <v>0</v>
      </c>
    </row>
    <row r="15" spans="1:16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2.7E-2</v>
      </c>
      <c r="I15">
        <f>J32*10</f>
        <v>11.899999999999999</v>
      </c>
    </row>
    <row r="16" spans="1:16">
      <c r="A16" s="1" t="s">
        <v>20</v>
      </c>
      <c r="B16">
        <v>0</v>
      </c>
      <c r="C16">
        <v>0</v>
      </c>
      <c r="D16">
        <v>0.60199999999999998</v>
      </c>
      <c r="E16">
        <v>0</v>
      </c>
      <c r="F16">
        <v>0</v>
      </c>
      <c r="G16">
        <v>1.373</v>
      </c>
      <c r="I16">
        <f>L32</f>
        <v>0</v>
      </c>
    </row>
    <row r="17" spans="1:26">
      <c r="A17" s="1" t="s">
        <v>21</v>
      </c>
      <c r="B17">
        <v>0</v>
      </c>
      <c r="C17">
        <v>0.96799999999999997</v>
      </c>
      <c r="D17">
        <v>1.01</v>
      </c>
      <c r="E17">
        <v>1.7689999999999999</v>
      </c>
      <c r="F17">
        <v>0</v>
      </c>
      <c r="G17">
        <v>0</v>
      </c>
      <c r="I17">
        <f>M32</f>
        <v>0</v>
      </c>
    </row>
    <row r="18" spans="1:26">
      <c r="A18" s="1" t="s">
        <v>22</v>
      </c>
      <c r="B18">
        <v>6.8000000000000005E-2</v>
      </c>
      <c r="C18">
        <v>0</v>
      </c>
      <c r="D18">
        <v>8.5999999999999993E-2</v>
      </c>
      <c r="E18">
        <v>0</v>
      </c>
      <c r="F18">
        <v>0</v>
      </c>
      <c r="G18">
        <v>8.5000000000000006E-2</v>
      </c>
      <c r="I18">
        <f>H32/10</f>
        <v>13.9</v>
      </c>
    </row>
    <row r="19" spans="1:26">
      <c r="A19" s="1" t="s">
        <v>23</v>
      </c>
      <c r="B19">
        <v>5.1999999999999998E-2</v>
      </c>
      <c r="C19">
        <v>0</v>
      </c>
      <c r="D19">
        <v>0.04</v>
      </c>
      <c r="E19">
        <v>0</v>
      </c>
      <c r="F19">
        <v>0</v>
      </c>
      <c r="G19">
        <v>2.9000000000000001E-2</v>
      </c>
      <c r="I19">
        <f>P32</f>
        <v>6.6</v>
      </c>
    </row>
    <row r="20" spans="1:26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1.1080000000000001</v>
      </c>
      <c r="I20">
        <f>S32</f>
        <v>0</v>
      </c>
    </row>
    <row r="21" spans="1:26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0.73199999999999998</v>
      </c>
      <c r="I21">
        <f>Y32</f>
        <v>0</v>
      </c>
    </row>
    <row r="22" spans="1:26">
      <c r="A22" s="1" t="s">
        <v>26</v>
      </c>
      <c r="B22">
        <v>0.84099999999999997</v>
      </c>
      <c r="C22">
        <v>0</v>
      </c>
      <c r="D22">
        <v>0</v>
      </c>
      <c r="E22">
        <v>0</v>
      </c>
      <c r="F22">
        <v>0</v>
      </c>
      <c r="G22">
        <v>0</v>
      </c>
      <c r="I22">
        <f>U32</f>
        <v>0</v>
      </c>
    </row>
    <row r="23" spans="1:26">
      <c r="A23" s="1" t="s">
        <v>27</v>
      </c>
      <c r="B23">
        <v>0.61</v>
      </c>
      <c r="C23">
        <v>0</v>
      </c>
      <c r="D23">
        <v>0</v>
      </c>
      <c r="E23">
        <v>0</v>
      </c>
      <c r="F23">
        <v>0</v>
      </c>
      <c r="G23">
        <v>0</v>
      </c>
      <c r="I23">
        <f>X32</f>
        <v>0</v>
      </c>
    </row>
    <row r="24" spans="1:26">
      <c r="A24" s="1" t="s">
        <v>28</v>
      </c>
      <c r="B24">
        <v>0</v>
      </c>
      <c r="C24">
        <v>0</v>
      </c>
      <c r="D24">
        <v>1.2989999999999999</v>
      </c>
      <c r="E24">
        <v>0</v>
      </c>
      <c r="F24">
        <v>0</v>
      </c>
      <c r="G24">
        <v>0</v>
      </c>
      <c r="I24">
        <f>V32</f>
        <v>0</v>
      </c>
    </row>
    <row r="25" spans="1:26">
      <c r="A25" s="1"/>
      <c r="J25" s="1" t="s">
        <v>38</v>
      </c>
      <c r="K25">
        <f>SUM(K4:K24)</f>
        <v>4.4191199999999995</v>
      </c>
      <c r="L25">
        <f t="shared" ref="L25:P25" si="11">SUM(L4:L24)</f>
        <v>4.2459799999999994</v>
      </c>
      <c r="M25">
        <f t="shared" si="11"/>
        <v>1.8112800000000004</v>
      </c>
      <c r="N25">
        <f t="shared" si="11"/>
        <v>-3.1564000000000001</v>
      </c>
      <c r="O25">
        <f t="shared" si="11"/>
        <v>1.1176000000000001</v>
      </c>
      <c r="P25">
        <f t="shared" si="11"/>
        <v>-10.69544</v>
      </c>
    </row>
    <row r="26" spans="1:26">
      <c r="A26" s="1"/>
      <c r="J26" s="1" t="s">
        <v>39</v>
      </c>
    </row>
    <row r="27" spans="1:26">
      <c r="A27" s="1"/>
      <c r="J27" s="1" t="s">
        <v>40</v>
      </c>
    </row>
    <row r="28" spans="1:26">
      <c r="A28" s="1"/>
      <c r="J28" s="1" t="s">
        <v>41</v>
      </c>
    </row>
    <row r="31" spans="1:26">
      <c r="A31" s="1" t="s">
        <v>29</v>
      </c>
      <c r="B31" s="1" t="s">
        <v>30</v>
      </c>
      <c r="C31" s="1" t="s">
        <v>10</v>
      </c>
      <c r="D31" s="1" t="s">
        <v>31</v>
      </c>
      <c r="E31" s="1" t="s">
        <v>8</v>
      </c>
      <c r="F31" s="1" t="s">
        <v>32</v>
      </c>
      <c r="G31" s="1" t="s">
        <v>16</v>
      </c>
      <c r="H31" s="1" t="s">
        <v>22</v>
      </c>
      <c r="I31" s="1" t="s">
        <v>17</v>
      </c>
      <c r="J31" s="1" t="s">
        <v>19</v>
      </c>
      <c r="K31" s="1" t="s">
        <v>12</v>
      </c>
      <c r="L31" s="1" t="s">
        <v>20</v>
      </c>
      <c r="M31" s="1" t="s">
        <v>21</v>
      </c>
      <c r="N31" s="1" t="s">
        <v>11</v>
      </c>
      <c r="O31" s="1" t="s">
        <v>33</v>
      </c>
      <c r="P31" s="1" t="s">
        <v>23</v>
      </c>
      <c r="Q31" s="1" t="s">
        <v>18</v>
      </c>
      <c r="R31" s="1" t="s">
        <v>15</v>
      </c>
      <c r="S31" s="1" t="s">
        <v>24</v>
      </c>
      <c r="T31" s="1" t="s">
        <v>34</v>
      </c>
      <c r="U31" s="1" t="s">
        <v>26</v>
      </c>
      <c r="V31" s="1" t="s">
        <v>28</v>
      </c>
      <c r="W31" s="1" t="s">
        <v>35</v>
      </c>
      <c r="X31" s="1" t="s">
        <v>27</v>
      </c>
      <c r="Y31" s="1" t="s">
        <v>25</v>
      </c>
      <c r="Z31" s="1" t="s">
        <v>36</v>
      </c>
    </row>
    <row r="32" spans="1:26">
      <c r="A32">
        <v>57</v>
      </c>
      <c r="B32">
        <v>8.44</v>
      </c>
      <c r="C32">
        <v>1</v>
      </c>
      <c r="D32">
        <v>0</v>
      </c>
      <c r="E32">
        <v>0</v>
      </c>
      <c r="F32">
        <v>0</v>
      </c>
      <c r="G32">
        <v>8.8000000000000007</v>
      </c>
      <c r="H32">
        <v>139</v>
      </c>
      <c r="I32">
        <v>3.08</v>
      </c>
      <c r="J32">
        <v>1.19</v>
      </c>
      <c r="K32">
        <v>32.299999999999997</v>
      </c>
      <c r="L32">
        <v>0</v>
      </c>
      <c r="M32">
        <v>0</v>
      </c>
      <c r="N32">
        <v>0</v>
      </c>
      <c r="O32">
        <v>60</v>
      </c>
      <c r="P32">
        <v>6.6</v>
      </c>
      <c r="Q32">
        <v>79</v>
      </c>
      <c r="R32">
        <v>14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UKPDS_microvascular_coef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corro_ramos@hotmail.com</cp:lastModifiedBy>
  <dcterms:created xsi:type="dcterms:W3CDTF">2021-05-19T13:21:06Z</dcterms:created>
  <dcterms:modified xsi:type="dcterms:W3CDTF">2021-05-19T13:39:16Z</dcterms:modified>
</cp:coreProperties>
</file>