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icpmoles\my\polimi\università\Magistrale 2 anno 2 semestre\lab\ASB\"/>
    </mc:Choice>
  </mc:AlternateContent>
  <xr:revisionPtr revIDLastSave="0" documentId="13_ncr:1_{57EC208F-B96B-4C0F-99CE-130DE735E4BB}" xr6:coauthVersionLast="47" xr6:coauthVersionMax="47" xr10:uidLastSave="{00000000-0000-0000-0000-000000000000}"/>
  <bookViews>
    <workbookView xWindow="-108" yWindow="-108" windowWidth="23256" windowHeight="12456" activeTab="2" xr2:uid="{43F1006B-F939-4D0D-9BB9-6964545BCA3B}"/>
  </bookViews>
  <sheets>
    <sheet name="Motor1" sheetId="1" r:id="rId1"/>
    <sheet name="Sheet1" sheetId="2" r:id="rId2"/>
    <sheet name="Motor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2" i="1"/>
  <c r="J3" i="1"/>
  <c r="J4" i="1"/>
  <c r="J5" i="1"/>
  <c r="J6" i="1"/>
  <c r="J2" i="1"/>
  <c r="J3" i="3"/>
  <c r="J4" i="3"/>
  <c r="J5" i="3"/>
  <c r="J6" i="3"/>
  <c r="J7" i="3"/>
  <c r="J8" i="3"/>
  <c r="J9" i="3"/>
  <c r="J10" i="3"/>
  <c r="J11" i="3"/>
  <c r="K11" i="3" s="1"/>
  <c r="J12" i="3"/>
  <c r="J13" i="3"/>
  <c r="J2" i="3"/>
  <c r="G2" i="3"/>
  <c r="H2" i="3"/>
  <c r="G13" i="3"/>
  <c r="H13" i="3" s="1"/>
  <c r="I13" i="3" s="1"/>
  <c r="K13" i="3" s="1"/>
  <c r="M13" i="3"/>
  <c r="K12" i="3"/>
  <c r="I12" i="3"/>
  <c r="I11" i="3"/>
  <c r="H11" i="3"/>
  <c r="H12" i="3"/>
  <c r="G11" i="3"/>
  <c r="G12" i="3"/>
  <c r="M12" i="3"/>
  <c r="M11" i="3"/>
  <c r="M10" i="3"/>
  <c r="M9" i="3"/>
  <c r="M8" i="3"/>
  <c r="M7" i="3"/>
  <c r="I10" i="3"/>
  <c r="H10" i="3"/>
  <c r="G10" i="3"/>
  <c r="G9" i="3"/>
  <c r="H9" i="3" s="1"/>
  <c r="I9" i="3" s="1"/>
  <c r="K9" i="3" s="1"/>
  <c r="H8" i="3"/>
  <c r="I8" i="3" s="1"/>
  <c r="G8" i="3"/>
  <c r="H7" i="3"/>
  <c r="I7" i="3" s="1"/>
  <c r="K7" i="3" s="1"/>
  <c r="G7" i="3"/>
  <c r="M6" i="3"/>
  <c r="G6" i="3"/>
  <c r="H6" i="3" s="1"/>
  <c r="I6" i="3" s="1"/>
  <c r="M5" i="3"/>
  <c r="G5" i="3"/>
  <c r="H5" i="3" s="1"/>
  <c r="I5" i="3" s="1"/>
  <c r="K5" i="3" s="1"/>
  <c r="M4" i="3"/>
  <c r="G4" i="3"/>
  <c r="H4" i="3" s="1"/>
  <c r="I4" i="3" s="1"/>
  <c r="K4" i="3" s="1"/>
  <c r="M3" i="3"/>
  <c r="H3" i="3"/>
  <c r="I3" i="3" s="1"/>
  <c r="K3" i="3" s="1"/>
  <c r="G3" i="3"/>
  <c r="M2" i="3"/>
  <c r="I2" i="3"/>
  <c r="K2" i="3" s="1"/>
  <c r="M3" i="1"/>
  <c r="M4" i="1"/>
  <c r="M5" i="1"/>
  <c r="M6" i="1"/>
  <c r="M2" i="1"/>
  <c r="H3" i="2"/>
  <c r="H4" i="2"/>
  <c r="H5" i="2"/>
  <c r="J5" i="2" s="1"/>
  <c r="H6" i="2"/>
  <c r="J6" i="2" s="1"/>
  <c r="H7" i="2"/>
  <c r="H8" i="2"/>
  <c r="H9" i="2"/>
  <c r="H10" i="2"/>
  <c r="H2" i="2"/>
  <c r="J4" i="2"/>
  <c r="J2" i="2"/>
  <c r="J3" i="2"/>
  <c r="I3" i="2"/>
  <c r="I4" i="2"/>
  <c r="I5" i="2"/>
  <c r="I6" i="2"/>
  <c r="I2" i="2"/>
  <c r="G10" i="2"/>
  <c r="G3" i="2"/>
  <c r="G4" i="2"/>
  <c r="G5" i="2"/>
  <c r="G6" i="2"/>
  <c r="G7" i="2"/>
  <c r="G8" i="2"/>
  <c r="G9" i="2"/>
  <c r="G2" i="2"/>
  <c r="I2" i="1"/>
  <c r="I3" i="1"/>
  <c r="I4" i="1"/>
  <c r="I5" i="1"/>
  <c r="I6" i="1"/>
  <c r="H3" i="1"/>
  <c r="H4" i="1"/>
  <c r="H5" i="1"/>
  <c r="H7" i="1"/>
  <c r="H8" i="1"/>
  <c r="H9" i="1"/>
  <c r="H10" i="1"/>
  <c r="H2" i="1"/>
  <c r="G3" i="1"/>
  <c r="G4" i="1"/>
  <c r="G5" i="1"/>
  <c r="G6" i="1"/>
  <c r="H6" i="1" s="1"/>
  <c r="G7" i="1"/>
  <c r="G8" i="1"/>
  <c r="G9" i="1"/>
  <c r="G10" i="1"/>
  <c r="G2" i="1"/>
  <c r="K8" i="3" l="1"/>
  <c r="K6" i="3"/>
  <c r="K10" i="3"/>
</calcChain>
</file>

<file path=xl/sharedStrings.xml><?xml version="1.0" encoding="utf-8"?>
<sst xmlns="http://schemas.openxmlformats.org/spreadsheetml/2006/main" count="35" uniqueCount="16">
  <si>
    <t>omega L</t>
  </si>
  <si>
    <t>id</t>
  </si>
  <si>
    <t>Volt (abs)</t>
  </si>
  <si>
    <t>R</t>
  </si>
  <si>
    <t>r</t>
  </si>
  <si>
    <t>k</t>
  </si>
  <si>
    <t>E</t>
  </si>
  <si>
    <t>I</t>
  </si>
  <si>
    <t>torque</t>
  </si>
  <si>
    <t>beta</t>
  </si>
  <si>
    <t>omega M</t>
  </si>
  <si>
    <t>P</t>
  </si>
  <si>
    <t>B = v/omm</t>
  </si>
  <si>
    <t>beta2</t>
  </si>
  <si>
    <t>sped c</t>
  </si>
  <si>
    <t xml:space="preserve"> nb : unrealiable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</si>
</sst>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beta/voltage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Motor1!$B$2:$B$6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</c:numCache>
            </c:numRef>
          </c:xVal>
          <c:yVal>
            <c:numRef>
              <c:f>Motor1!$K$2:$K$6</c:f>
              <c:numCache>
                <c:formatCode>0.00E+00</c:formatCode>
                <c:ptCount val="5"/>
                <c:pt idx="0">
                  <c:v>2.1277367022624427E-4</c:v>
                </c:pt>
                <c:pt idx="1">
                  <c:v>2.0498851420579423E-4</c:v>
                </c:pt>
                <c:pt idx="2">
                  <c:v>1.1226590747121152E-4</c:v>
                </c:pt>
                <c:pt idx="3">
                  <c:v>9.9267016768320412E-5</c:v>
                </c:pt>
                <c:pt idx="4">
                  <c:v>5.6097405314685313E-5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FB-4BFD-9E54-B59E117E1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295871"/>
        <c:axId val="357285791"/>
      </c:scatterChart>
      <c:valAx>
        <c:axId val="35729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85791"/>
        <c:crosses val="autoZero"/>
        <c:crossBetween val="midCat"/>
      </c:valAx>
      <c:valAx>
        <c:axId val="35728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95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beta / omega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Motor1!$K$1</c:f>
              <c:strCache>
                <c:ptCount val="1"/>
                <c:pt idx="0">
                  <c:v>beta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Motor1!$C$2:$C$6</c:f>
              <c:numCache>
                <c:formatCode>General</c:formatCode>
                <c:ptCount val="5"/>
                <c:pt idx="0">
                  <c:v>1.53</c:v>
                </c:pt>
                <c:pt idx="1">
                  <c:v>1.54</c:v>
                </c:pt>
                <c:pt idx="2">
                  <c:v>3.34</c:v>
                </c:pt>
                <c:pt idx="3">
                  <c:v>3.38</c:v>
                </c:pt>
                <c:pt idx="4">
                  <c:v>8.8000000000000007</c:v>
                </c:pt>
              </c:numCache>
            </c:numRef>
          </c:xVal>
          <c:yVal>
            <c:numRef>
              <c:f>Motor1!$K$2:$K$6</c:f>
              <c:numCache>
                <c:formatCode>0.00E+00</c:formatCode>
                <c:ptCount val="5"/>
                <c:pt idx="0">
                  <c:v>2.1277367022624427E-4</c:v>
                </c:pt>
                <c:pt idx="1">
                  <c:v>2.0498851420579423E-4</c:v>
                </c:pt>
                <c:pt idx="2">
                  <c:v>1.1226590747121152E-4</c:v>
                </c:pt>
                <c:pt idx="3">
                  <c:v>9.9267016768320412E-5</c:v>
                </c:pt>
                <c:pt idx="4">
                  <c:v>5.6097405314685313E-5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C-4BAC-A586-3346F7CAB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859951"/>
        <c:axId val="590851791"/>
      </c:scatterChart>
      <c:valAx>
        <c:axId val="59085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51791"/>
        <c:crosses val="autoZero"/>
        <c:crossBetween val="midCat"/>
      </c:valAx>
      <c:valAx>
        <c:axId val="59085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5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1 torque / omega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Motor1!$C$2:$C$6</c:f>
              <c:numCache>
                <c:formatCode>General</c:formatCode>
                <c:ptCount val="5"/>
                <c:pt idx="0">
                  <c:v>1.53</c:v>
                </c:pt>
                <c:pt idx="1">
                  <c:v>1.54</c:v>
                </c:pt>
                <c:pt idx="2">
                  <c:v>3.34</c:v>
                </c:pt>
                <c:pt idx="3">
                  <c:v>3.38</c:v>
                </c:pt>
                <c:pt idx="4">
                  <c:v>8.8000000000000007</c:v>
                </c:pt>
              </c:numCache>
            </c:numRef>
          </c:xVal>
          <c:yVal>
            <c:numRef>
              <c:f>Motor1!$J$2:$J$6</c:f>
              <c:numCache>
                <c:formatCode>0.00E+00</c:formatCode>
                <c:ptCount val="5"/>
                <c:pt idx="0">
                  <c:v>3.2554371544615373E-4</c:v>
                </c:pt>
                <c:pt idx="1">
                  <c:v>3.1568231187692312E-4</c:v>
                </c:pt>
                <c:pt idx="2">
                  <c:v>3.7496813095384645E-4</c:v>
                </c:pt>
                <c:pt idx="3">
                  <c:v>3.3552251667692297E-4</c:v>
                </c:pt>
                <c:pt idx="4">
                  <c:v>4.936571667692308E-4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71-4FD6-AFF4-A9C58A735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851311"/>
        <c:axId val="590859951"/>
      </c:scatterChart>
      <c:valAx>
        <c:axId val="59085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59951"/>
        <c:crosses val="autoZero"/>
        <c:crossBetween val="midCat"/>
      </c:valAx>
      <c:valAx>
        <c:axId val="59085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5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omega L/Volt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Motor1!$C$1</c:f>
              <c:strCache>
                <c:ptCount val="1"/>
                <c:pt idx="0">
                  <c:v>omega 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Motor1!$B$2:$B$6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</c:numCache>
            </c:numRef>
          </c:xVal>
          <c:yVal>
            <c:numRef>
              <c:f>Motor1!$C$2:$C$6</c:f>
              <c:numCache>
                <c:formatCode>General</c:formatCode>
                <c:ptCount val="5"/>
                <c:pt idx="0">
                  <c:v>1.53</c:v>
                </c:pt>
                <c:pt idx="1">
                  <c:v>1.54</c:v>
                </c:pt>
                <c:pt idx="2">
                  <c:v>3.34</c:v>
                </c:pt>
                <c:pt idx="3">
                  <c:v>3.38</c:v>
                </c:pt>
                <c:pt idx="4">
                  <c:v>8.8000000000000007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7E-4762-920C-65AE4210E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01535"/>
        <c:axId val="599802015"/>
      </c:scatterChart>
      <c:valAx>
        <c:axId val="59980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02015"/>
        <c:crosses val="autoZero"/>
        <c:crossBetween val="midCat"/>
      </c:valAx>
      <c:valAx>
        <c:axId val="59980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0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Motor1!$M$1</c:f>
              <c:strCache>
                <c:ptCount val="1"/>
                <c:pt idx="0">
                  <c:v>sped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Motor1!$C$2:$C$6</c:f>
              <c:numCache>
                <c:formatCode>General</c:formatCode>
                <c:ptCount val="5"/>
                <c:pt idx="0">
                  <c:v>1.53</c:v>
                </c:pt>
                <c:pt idx="1">
                  <c:v>1.54</c:v>
                </c:pt>
                <c:pt idx="2">
                  <c:v>3.34</c:v>
                </c:pt>
                <c:pt idx="3">
                  <c:v>3.38</c:v>
                </c:pt>
                <c:pt idx="4">
                  <c:v>8.8000000000000007</c:v>
                </c:pt>
              </c:numCache>
            </c:numRef>
          </c:xVal>
          <c:yVal>
            <c:numRef>
              <c:f>Motor1!$M$2:$M$6</c:f>
              <c:numCache>
                <c:formatCode>General</c:formatCode>
                <c:ptCount val="5"/>
                <c:pt idx="0">
                  <c:v>1.53</c:v>
                </c:pt>
                <c:pt idx="1">
                  <c:v>1.54</c:v>
                </c:pt>
                <c:pt idx="2">
                  <c:v>1.67</c:v>
                </c:pt>
                <c:pt idx="3">
                  <c:v>1.69</c:v>
                </c:pt>
                <c:pt idx="4">
                  <c:v>1.7600000000000002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F0-4636-B270-B233B94A8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297791"/>
        <c:axId val="357295871"/>
      </c:scatterChart>
      <c:valAx>
        <c:axId val="35729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95871"/>
        <c:crosses val="autoZero"/>
        <c:crossBetween val="midCat"/>
      </c:valAx>
      <c:valAx>
        <c:axId val="3572958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9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beta/omega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Motor0!$K$1</c:f>
              <c:strCache>
                <c:ptCount val="1"/>
                <c:pt idx="0">
                  <c:v>beta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Motor0!$C$2:$C$13</c:f>
              <c:numCache>
                <c:formatCode>General</c:formatCode>
                <c:ptCount val="12"/>
                <c:pt idx="0">
                  <c:v>0.66</c:v>
                </c:pt>
                <c:pt idx="1">
                  <c:v>0.67</c:v>
                </c:pt>
                <c:pt idx="2">
                  <c:v>0.66</c:v>
                </c:pt>
                <c:pt idx="3">
                  <c:v>0.67500000000000004</c:v>
                </c:pt>
                <c:pt idx="4">
                  <c:v>1.57</c:v>
                </c:pt>
                <c:pt idx="5">
                  <c:v>1.53</c:v>
                </c:pt>
                <c:pt idx="6">
                  <c:v>1.54</c:v>
                </c:pt>
                <c:pt idx="7">
                  <c:v>2.5</c:v>
                </c:pt>
                <c:pt idx="8">
                  <c:v>2.4700000000000002</c:v>
                </c:pt>
                <c:pt idx="9">
                  <c:v>3.32</c:v>
                </c:pt>
                <c:pt idx="10">
                  <c:v>3.32</c:v>
                </c:pt>
                <c:pt idx="11">
                  <c:v>5</c:v>
                </c:pt>
              </c:numCache>
            </c:numRef>
          </c:xVal>
          <c:yVal>
            <c:numRef>
              <c:f>Motor0!$K$2:$K$13</c:f>
              <c:numCache>
                <c:formatCode>0.00E+00</c:formatCode>
                <c:ptCount val="12"/>
                <c:pt idx="0">
                  <c:v>5.7644284675324655E-6</c:v>
                </c:pt>
                <c:pt idx="1">
                  <c:v>5.468127753321302E-6</c:v>
                </c:pt>
                <c:pt idx="2">
                  <c:v>5.7644284675324655E-6</c:v>
                </c:pt>
                <c:pt idx="3">
                  <c:v>5.3232696263736255E-6</c:v>
                </c:pt>
                <c:pt idx="4">
                  <c:v>2.6032584273815339E-6</c:v>
                </c:pt>
                <c:pt idx="5">
                  <c:v>3.0396238603749178E-6</c:v>
                </c:pt>
                <c:pt idx="6">
                  <c:v>2.9284073457970606E-6</c:v>
                </c:pt>
                <c:pt idx="7">
                  <c:v>1.6351817142857133E-6</c:v>
                </c:pt>
                <c:pt idx="8">
                  <c:v>1.8261481243938232E-6</c:v>
                </c:pt>
                <c:pt idx="9">
                  <c:v>1.6983258954057996E-6</c:v>
                </c:pt>
                <c:pt idx="10">
                  <c:v>1.6983258954057996E-6</c:v>
                </c:pt>
                <c:pt idx="11">
                  <c:v>1.6351817142857133E-6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5-46CD-9061-54F64A585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06815"/>
        <c:axId val="599795775"/>
      </c:scatterChart>
      <c:valAx>
        <c:axId val="59980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95775"/>
        <c:crosses val="autoZero"/>
        <c:crossBetween val="midCat"/>
      </c:valAx>
      <c:valAx>
        <c:axId val="59979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0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motor0 torque/omega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Motor0!$J$1</c:f>
              <c:strCache>
                <c:ptCount val="1"/>
                <c:pt idx="0">
                  <c:v>torque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Motor0!$C$2:$C$13</c:f>
              <c:numCache>
                <c:formatCode>General</c:formatCode>
                <c:ptCount val="12"/>
                <c:pt idx="0">
                  <c:v>0.66</c:v>
                </c:pt>
                <c:pt idx="1">
                  <c:v>0.67</c:v>
                </c:pt>
                <c:pt idx="2">
                  <c:v>0.66</c:v>
                </c:pt>
                <c:pt idx="3">
                  <c:v>0.67500000000000004</c:v>
                </c:pt>
                <c:pt idx="4">
                  <c:v>1.57</c:v>
                </c:pt>
                <c:pt idx="5">
                  <c:v>1.53</c:v>
                </c:pt>
                <c:pt idx="6">
                  <c:v>1.54</c:v>
                </c:pt>
                <c:pt idx="7">
                  <c:v>2.5</c:v>
                </c:pt>
                <c:pt idx="8">
                  <c:v>2.4700000000000002</c:v>
                </c:pt>
                <c:pt idx="9">
                  <c:v>3.32</c:v>
                </c:pt>
                <c:pt idx="10">
                  <c:v>3.32</c:v>
                </c:pt>
                <c:pt idx="11">
                  <c:v>5</c:v>
                </c:pt>
              </c:numCache>
            </c:numRef>
          </c:xVal>
          <c:yVal>
            <c:numRef>
              <c:f>Motor0!$J$2:$J$13</c:f>
              <c:numCache>
                <c:formatCode>0.00E+00</c:formatCode>
                <c:ptCount val="12"/>
                <c:pt idx="0">
                  <c:v>2.6631659519999991E-4</c:v>
                </c:pt>
                <c:pt idx="1">
                  <c:v>2.5645519163076908E-4</c:v>
                </c:pt>
                <c:pt idx="2">
                  <c:v>2.6631659519999991E-4</c:v>
                </c:pt>
                <c:pt idx="3">
                  <c:v>2.5152448984615381E-4</c:v>
                </c:pt>
                <c:pt idx="4">
                  <c:v>2.8609810116923058E-4</c:v>
                </c:pt>
                <c:pt idx="5">
                  <c:v>3.2554371544615373E-4</c:v>
                </c:pt>
                <c:pt idx="6">
                  <c:v>3.1568231187692312E-4</c:v>
                </c:pt>
                <c:pt idx="7">
                  <c:v>2.8615679999999981E-4</c:v>
                </c:pt>
                <c:pt idx="8">
                  <c:v>3.1574101070769203E-4</c:v>
                </c:pt>
                <c:pt idx="9">
                  <c:v>3.9469093809230778E-4</c:v>
                </c:pt>
                <c:pt idx="10">
                  <c:v>3.9469093809230778E-4</c:v>
                </c:pt>
                <c:pt idx="11">
                  <c:v>5.7231359999999963E-4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C-4B57-8161-5C2102ECA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04895"/>
        <c:axId val="599798655"/>
      </c:scatterChart>
      <c:valAx>
        <c:axId val="59980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98655"/>
        <c:crosses val="autoZero"/>
        <c:crossBetween val="midCat"/>
      </c:valAx>
      <c:valAx>
        <c:axId val="59979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0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277586</xdr:colOff>
      <xdr:row>18</xdr:row>
      <xdr:rowOff>41365</xdr:rowOff>
    </xdr:from>
    <xdr:to>
      <xdr:col>27</xdr:col>
      <xdr:colOff>94706</xdr:colOff>
      <xdr:row>31</xdr:row>
      <xdr:rowOff>142603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865593-0BCD-DECF-9965-39DC4049A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568235</xdr:colOff>
      <xdr:row>15</xdr:row>
      <xdr:rowOff>14696</xdr:rowOff>
    </xdr:from>
    <xdr:to>
      <xdr:col>18</xdr:col>
      <xdr:colOff>21772</xdr:colOff>
      <xdr:row>37</xdr:row>
      <xdr:rowOff>54429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5D6699-52C6-1362-DF6A-06CC62EBC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33745</xdr:colOff>
      <xdr:row>20</xdr:row>
      <xdr:rowOff>152400</xdr:rowOff>
    </xdr:from>
    <xdr:to>
      <xdr:col>9</xdr:col>
      <xdr:colOff>43543</xdr:colOff>
      <xdr:row>37</xdr:row>
      <xdr:rowOff>54429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742D5A-6726-3756-D362-39EBD600B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304800</xdr:colOff>
      <xdr:row>19</xdr:row>
      <xdr:rowOff>130628</xdr:rowOff>
    </xdr:from>
    <xdr:to>
      <xdr:col>36</xdr:col>
      <xdr:colOff>380999</xdr:colOff>
      <xdr:row>36</xdr:row>
      <xdr:rowOff>163286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51D844-B6F0-FB36-1D8A-9F4860E96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326571</xdr:colOff>
      <xdr:row>0</xdr:row>
      <xdr:rowOff>0</xdr:rowOff>
    </xdr:from>
    <xdr:to>
      <xdr:col>25</xdr:col>
      <xdr:colOff>468084</xdr:colOff>
      <xdr:row>14</xdr:row>
      <xdr:rowOff>76202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ECE6FC-71A2-E4F8-61AA-D1AB417B0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518160</xdr:colOff>
      <xdr:row>14</xdr:row>
      <xdr:rowOff>102870</xdr:rowOff>
    </xdr:from>
    <xdr:to>
      <xdr:col>8</xdr:col>
      <xdr:colOff>213360</xdr:colOff>
      <xdr:row>29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BAE6D6-664C-B638-9055-6A5274D8F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13</xdr:row>
      <xdr:rowOff>80010</xdr:rowOff>
    </xdr:from>
    <xdr:to>
      <xdr:col>19</xdr:col>
      <xdr:colOff>259080</xdr:colOff>
      <xdr:row>31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DFA0C2-54C2-BAB5-916C-BDCBB717A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D99E0-FA82-4EB0-A56A-4D68DF3AEBC2}">
  <dimension ref="A1:M10"/>
  <sheetViews>
    <sheetView zoomScale="70" zoomScaleNormal="70" workbookViewId="0">
      <selection activeCell="J10" sqref="J10"/>
    </sheetView>
  </sheetViews>
  <sheetFormatPr defaultRowHeight="14.4" x14ac:dyDescent="0.3"/>
  <cols>
    <col min="8" max="8" width="11" customWidth="1"/>
    <col min="11" max="11" width="12.77734375" customWidth="1"/>
  </cols>
  <sheetData>
    <row r="1" spans="1:13" x14ac:dyDescent="0.3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10</v>
      </c>
      <c r="H1" t="s">
        <v>6</v>
      </c>
      <c r="I1" t="s">
        <v>7</v>
      </c>
      <c r="J1" t="s">
        <v>8</v>
      </c>
      <c r="K1" t="s">
        <v>9</v>
      </c>
      <c r="M1" t="s">
        <v>14</v>
      </c>
    </row>
    <row r="2" spans="1:13" x14ac:dyDescent="0.3">
      <c r="A2">
        <v>38</v>
      </c>
      <c r="B2">
        <v>1</v>
      </c>
      <c r="C2">
        <v>1.53</v>
      </c>
      <c r="D2">
        <v>2.6</v>
      </c>
      <c r="E2">
        <v>70</v>
      </c>
      <c r="F2" s="1">
        <v>7.6800000000000002E-3</v>
      </c>
      <c r="G2">
        <f>C2*E2</f>
        <v>107.10000000000001</v>
      </c>
      <c r="H2" s="1">
        <f>F2*G2</f>
        <v>0.82252800000000004</v>
      </c>
      <c r="I2" s="1">
        <f>(B2-H2)/D2</f>
        <v>6.8258461538461518E-2</v>
      </c>
      <c r="J2" s="1">
        <f>I2*F2*0.9*0.69</f>
        <v>3.2554371544615373E-4</v>
      </c>
      <c r="K2" s="1">
        <f>J2/C2</f>
        <v>2.1277367022624427E-4</v>
      </c>
      <c r="M2">
        <f>C2/B2</f>
        <v>1.53</v>
      </c>
    </row>
    <row r="3" spans="1:13" x14ac:dyDescent="0.3">
      <c r="A3">
        <v>39</v>
      </c>
      <c r="B3">
        <v>1</v>
      </c>
      <c r="C3">
        <v>1.54</v>
      </c>
      <c r="D3">
        <v>2.6</v>
      </c>
      <c r="E3">
        <v>70</v>
      </c>
      <c r="F3" s="1">
        <v>7.6800000000000002E-3</v>
      </c>
      <c r="G3">
        <f t="shared" ref="G3:G10" si="0">C3*E3</f>
        <v>107.8</v>
      </c>
      <c r="H3" s="1">
        <f t="shared" ref="H3:H10" si="1">F3*G3</f>
        <v>0.82790399999999997</v>
      </c>
      <c r="I3" s="1">
        <f t="shared" ref="I3:I6" si="2">(B3-H3)/D3</f>
        <v>6.6190769230769234E-2</v>
      </c>
      <c r="J3" s="1">
        <f t="shared" ref="J3:J6" si="3">I3*F3*0.9*0.69</f>
        <v>3.1568231187692312E-4</v>
      </c>
      <c r="K3" s="1">
        <f t="shared" ref="K3:K6" si="4">J3/C3</f>
        <v>2.0498851420579423E-4</v>
      </c>
      <c r="M3">
        <f t="shared" ref="M3:M6" si="5">C3/B3</f>
        <v>1.54</v>
      </c>
    </row>
    <row r="4" spans="1:13" x14ac:dyDescent="0.3">
      <c r="A4">
        <v>40</v>
      </c>
      <c r="B4">
        <v>2</v>
      </c>
      <c r="C4">
        <v>3.34</v>
      </c>
      <c r="D4">
        <v>2.6</v>
      </c>
      <c r="E4">
        <v>70</v>
      </c>
      <c r="F4" s="1">
        <v>7.6800000000000002E-3</v>
      </c>
      <c r="G4">
        <f t="shared" si="0"/>
        <v>233.79999999999998</v>
      </c>
      <c r="H4" s="1">
        <f t="shared" si="1"/>
        <v>1.7955839999999998</v>
      </c>
      <c r="I4" s="1">
        <f t="shared" si="2"/>
        <v>7.862153846153852E-2</v>
      </c>
      <c r="J4" s="1">
        <f t="shared" si="3"/>
        <v>3.7496813095384645E-4</v>
      </c>
      <c r="K4" s="1">
        <f t="shared" si="4"/>
        <v>1.1226590747121152E-4</v>
      </c>
      <c r="M4">
        <f t="shared" si="5"/>
        <v>1.67</v>
      </c>
    </row>
    <row r="5" spans="1:13" x14ac:dyDescent="0.3">
      <c r="A5">
        <v>41</v>
      </c>
      <c r="B5">
        <v>2</v>
      </c>
      <c r="C5">
        <v>3.38</v>
      </c>
      <c r="D5">
        <v>2.6</v>
      </c>
      <c r="E5">
        <v>70</v>
      </c>
      <c r="F5" s="1">
        <v>7.6800000000000002E-3</v>
      </c>
      <c r="G5">
        <f t="shared" si="0"/>
        <v>236.6</v>
      </c>
      <c r="H5" s="1">
        <f t="shared" si="1"/>
        <v>1.817088</v>
      </c>
      <c r="I5" s="1">
        <f t="shared" si="2"/>
        <v>7.0350769230769217E-2</v>
      </c>
      <c r="J5" s="1">
        <f t="shared" si="3"/>
        <v>3.3552251667692297E-4</v>
      </c>
      <c r="K5" s="1">
        <f t="shared" si="4"/>
        <v>9.9267016768320412E-5</v>
      </c>
      <c r="M5">
        <f t="shared" si="5"/>
        <v>1.69</v>
      </c>
    </row>
    <row r="6" spans="1:13" x14ac:dyDescent="0.3">
      <c r="A6">
        <v>42</v>
      </c>
      <c r="B6">
        <v>5</v>
      </c>
      <c r="C6">
        <v>8.8000000000000007</v>
      </c>
      <c r="D6">
        <v>2.6</v>
      </c>
      <c r="E6">
        <v>70</v>
      </c>
      <c r="F6" s="1">
        <v>7.6800000000000002E-3</v>
      </c>
      <c r="G6">
        <f t="shared" si="0"/>
        <v>616</v>
      </c>
      <c r="H6" s="1">
        <f t="shared" si="1"/>
        <v>4.73088</v>
      </c>
      <c r="I6" s="1">
        <f t="shared" si="2"/>
        <v>0.10350769230769231</v>
      </c>
      <c r="J6" s="1">
        <f t="shared" si="3"/>
        <v>4.936571667692308E-4</v>
      </c>
      <c r="K6" s="1">
        <f t="shared" si="4"/>
        <v>5.6097405314685313E-5</v>
      </c>
      <c r="M6">
        <f t="shared" si="5"/>
        <v>1.7600000000000002</v>
      </c>
    </row>
    <row r="7" spans="1:13" x14ac:dyDescent="0.3">
      <c r="A7">
        <v>43</v>
      </c>
      <c r="D7">
        <v>2.6</v>
      </c>
      <c r="E7">
        <v>70</v>
      </c>
      <c r="F7" s="1">
        <v>7.6800000000000002E-3</v>
      </c>
      <c r="G7">
        <f t="shared" si="0"/>
        <v>0</v>
      </c>
      <c r="H7" s="1">
        <f t="shared" si="1"/>
        <v>0</v>
      </c>
    </row>
    <row r="8" spans="1:13" x14ac:dyDescent="0.3">
      <c r="A8">
        <v>44</v>
      </c>
      <c r="D8">
        <v>2.6</v>
      </c>
      <c r="E8">
        <v>70</v>
      </c>
      <c r="F8" s="1">
        <v>7.6800000000000002E-3</v>
      </c>
      <c r="G8">
        <f t="shared" si="0"/>
        <v>0</v>
      </c>
      <c r="H8" s="1">
        <f t="shared" si="1"/>
        <v>0</v>
      </c>
    </row>
    <row r="9" spans="1:13" x14ac:dyDescent="0.3">
      <c r="A9">
        <v>45</v>
      </c>
      <c r="D9">
        <v>2.6</v>
      </c>
      <c r="E9">
        <v>70</v>
      </c>
      <c r="F9" s="1">
        <v>7.6800000000000002E-3</v>
      </c>
      <c r="G9">
        <f t="shared" si="0"/>
        <v>0</v>
      </c>
      <c r="H9" s="1">
        <f t="shared" si="1"/>
        <v>0</v>
      </c>
    </row>
    <row r="10" spans="1:13" x14ac:dyDescent="0.3">
      <c r="A10">
        <v>46</v>
      </c>
      <c r="D10">
        <v>2.6</v>
      </c>
      <c r="E10">
        <v>70</v>
      </c>
      <c r="F10" s="1">
        <v>7.6800000000000002E-3</v>
      </c>
      <c r="G10">
        <f t="shared" si="0"/>
        <v>0</v>
      </c>
      <c r="H10" s="1">
        <f t="shared" si="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B5A3E-BD11-4EC9-B17D-5AA90B67B77D}">
  <dimension ref="A1:J10"/>
  <sheetViews>
    <sheetView workbookViewId="0">
      <selection activeCell="C2" sqref="C2"/>
    </sheetView>
  </sheetViews>
  <sheetFormatPr defaultRowHeight="14.4" x14ac:dyDescent="0.3"/>
  <cols>
    <col min="10" max="10" width="12" bestFit="1" customWidth="1"/>
  </cols>
  <sheetData>
    <row r="1" spans="1:10" x14ac:dyDescent="0.3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3">
      <c r="A2">
        <v>38</v>
      </c>
      <c r="B2">
        <v>1</v>
      </c>
      <c r="C2">
        <v>1.53</v>
      </c>
      <c r="D2">
        <v>2.6</v>
      </c>
      <c r="E2">
        <v>70</v>
      </c>
      <c r="F2">
        <v>7.6800000000000002E-3</v>
      </c>
      <c r="G2">
        <f>C2*70</f>
        <v>107.10000000000001</v>
      </c>
      <c r="H2">
        <f>F2/D2</f>
        <v>2.9538461538461537E-3</v>
      </c>
      <c r="I2">
        <f>B2/G2</f>
        <v>9.3370681605975722E-3</v>
      </c>
      <c r="J2">
        <f>H2*(I2-F2)</f>
        <v>4.8947244128420583E-6</v>
      </c>
    </row>
    <row r="3" spans="1:10" x14ac:dyDescent="0.3">
      <c r="A3">
        <v>39</v>
      </c>
      <c r="B3">
        <v>1</v>
      </c>
      <c r="C3">
        <v>1.54</v>
      </c>
      <c r="D3">
        <v>2.6</v>
      </c>
      <c r="E3">
        <v>70</v>
      </c>
      <c r="F3">
        <v>7.6800000000000002E-3</v>
      </c>
      <c r="G3">
        <f t="shared" ref="G3:G9" si="0">C3*70</f>
        <v>107.8</v>
      </c>
      <c r="H3">
        <f t="shared" ref="H3:H10" si="1">F3/D3</f>
        <v>2.9538461538461537E-3</v>
      </c>
      <c r="I3">
        <f t="shared" ref="I3:I6" si="2">B3/G3</f>
        <v>9.2764378478664197E-3</v>
      </c>
      <c r="J3">
        <f t="shared" ref="J3:J6" si="3">H3*(I3-F3)</f>
        <v>4.7156317967746539E-6</v>
      </c>
    </row>
    <row r="4" spans="1:10" x14ac:dyDescent="0.3">
      <c r="A4">
        <v>40</v>
      </c>
      <c r="B4">
        <v>2</v>
      </c>
      <c r="C4">
        <v>3.34</v>
      </c>
      <c r="D4">
        <v>2.6</v>
      </c>
      <c r="E4">
        <v>70</v>
      </c>
      <c r="F4">
        <v>7.6800000000000002E-3</v>
      </c>
      <c r="G4">
        <f t="shared" si="0"/>
        <v>233.79999999999998</v>
      </c>
      <c r="H4">
        <f t="shared" si="1"/>
        <v>2.9538461538461537E-3</v>
      </c>
      <c r="I4">
        <f t="shared" si="2"/>
        <v>8.5543199315654406E-3</v>
      </c>
      <c r="J4">
        <f t="shared" si="3"/>
        <v>2.5826065670856082E-6</v>
      </c>
    </row>
    <row r="5" spans="1:10" x14ac:dyDescent="0.3">
      <c r="A5">
        <v>41</v>
      </c>
      <c r="B5">
        <v>2</v>
      </c>
      <c r="C5">
        <v>3.38</v>
      </c>
      <c r="D5">
        <v>2.6</v>
      </c>
      <c r="E5">
        <v>70</v>
      </c>
      <c r="F5">
        <v>7.6800000000000002E-3</v>
      </c>
      <c r="G5">
        <f t="shared" si="0"/>
        <v>236.6</v>
      </c>
      <c r="H5">
        <f t="shared" si="1"/>
        <v>2.9538461538461537E-3</v>
      </c>
      <c r="I5">
        <f t="shared" si="2"/>
        <v>8.4530853761623E-3</v>
      </c>
      <c r="J5">
        <f t="shared" si="3"/>
        <v>2.2835752649717163E-6</v>
      </c>
    </row>
    <row r="6" spans="1:10" x14ac:dyDescent="0.3">
      <c r="A6">
        <v>42</v>
      </c>
      <c r="B6">
        <v>5</v>
      </c>
      <c r="C6">
        <v>8.8000000000000007</v>
      </c>
      <c r="D6">
        <v>2.6</v>
      </c>
      <c r="E6">
        <v>70</v>
      </c>
      <c r="F6">
        <v>7.6800000000000002E-3</v>
      </c>
      <c r="G6">
        <f t="shared" si="0"/>
        <v>616</v>
      </c>
      <c r="H6">
        <f t="shared" si="1"/>
        <v>2.9538461538461537E-3</v>
      </c>
      <c r="I6">
        <f t="shared" si="2"/>
        <v>8.1168831168831161E-3</v>
      </c>
      <c r="J6">
        <f t="shared" si="3"/>
        <v>1.2904855144855116E-6</v>
      </c>
    </row>
    <row r="7" spans="1:10" x14ac:dyDescent="0.3">
      <c r="A7">
        <v>43</v>
      </c>
      <c r="D7">
        <v>2.6</v>
      </c>
      <c r="E7">
        <v>70</v>
      </c>
      <c r="F7">
        <v>7.6800000000000002E-3</v>
      </c>
      <c r="G7">
        <f t="shared" si="0"/>
        <v>0</v>
      </c>
      <c r="H7">
        <f t="shared" si="1"/>
        <v>2.9538461538461537E-3</v>
      </c>
    </row>
    <row r="8" spans="1:10" x14ac:dyDescent="0.3">
      <c r="A8">
        <v>44</v>
      </c>
      <c r="D8">
        <v>2.6</v>
      </c>
      <c r="E8">
        <v>70</v>
      </c>
      <c r="F8">
        <v>7.6800000000000002E-3</v>
      </c>
      <c r="G8">
        <f t="shared" si="0"/>
        <v>0</v>
      </c>
      <c r="H8">
        <f t="shared" si="1"/>
        <v>2.9538461538461537E-3</v>
      </c>
    </row>
    <row r="9" spans="1:10" x14ac:dyDescent="0.3">
      <c r="A9">
        <v>45</v>
      </c>
      <c r="D9">
        <v>2.6</v>
      </c>
      <c r="E9">
        <v>70</v>
      </c>
      <c r="F9">
        <v>7.6800000000000002E-3</v>
      </c>
      <c r="G9">
        <f t="shared" si="0"/>
        <v>0</v>
      </c>
      <c r="H9">
        <f t="shared" si="1"/>
        <v>2.9538461538461537E-3</v>
      </c>
    </row>
    <row r="10" spans="1:10" x14ac:dyDescent="0.3">
      <c r="A10">
        <v>46</v>
      </c>
      <c r="D10">
        <v>2.6</v>
      </c>
      <c r="E10">
        <v>70</v>
      </c>
      <c r="F10">
        <v>7.6800000000000002E-3</v>
      </c>
      <c r="G10">
        <f>C10*70</f>
        <v>0</v>
      </c>
      <c r="H10">
        <f t="shared" si="1"/>
        <v>2.9538461538461537E-3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54F02-49E3-479B-A626-F3EB5AFC113B}">
  <dimension ref="A1:N13"/>
  <sheetViews>
    <sheetView tabSelected="1" workbookViewId="0">
      <selection activeCell="R9" sqref="R9"/>
    </sheetView>
  </sheetViews>
  <sheetFormatPr defaultRowHeight="14.4" x14ac:dyDescent="0.3"/>
  <cols>
    <col min="10" max="10" width="9.21875" bestFit="1" customWidth="1"/>
  </cols>
  <sheetData>
    <row r="1" spans="1:14" x14ac:dyDescent="0.3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10</v>
      </c>
      <c r="H1" t="s">
        <v>6</v>
      </c>
      <c r="I1" t="s">
        <v>7</v>
      </c>
      <c r="J1" t="s">
        <v>8</v>
      </c>
      <c r="K1" t="s">
        <v>9</v>
      </c>
      <c r="M1" t="s">
        <v>14</v>
      </c>
    </row>
    <row r="2" spans="1:14" x14ac:dyDescent="0.3">
      <c r="A2">
        <v>47</v>
      </c>
      <c r="B2">
        <v>0.5</v>
      </c>
      <c r="C2">
        <v>0.66</v>
      </c>
      <c r="D2">
        <v>2.6</v>
      </c>
      <c r="E2">
        <v>70</v>
      </c>
      <c r="F2" s="1">
        <v>7.6800000000000002E-3</v>
      </c>
      <c r="G2">
        <f>C2*E2</f>
        <v>46.2</v>
      </c>
      <c r="H2" s="1">
        <f>F2*G2</f>
        <v>0.35481600000000002</v>
      </c>
      <c r="I2" s="1">
        <f>(B2-H2)/D2</f>
        <v>5.5839999999999987E-2</v>
      </c>
      <c r="J2" s="1">
        <f>I2*F2*0.9*0.69</f>
        <v>2.6631659519999991E-4</v>
      </c>
      <c r="K2" s="1">
        <f>J2/G2</f>
        <v>5.7644284675324655E-6</v>
      </c>
      <c r="M2">
        <f>C2/B2</f>
        <v>1.32</v>
      </c>
    </row>
    <row r="3" spans="1:14" x14ac:dyDescent="0.3">
      <c r="A3">
        <v>48</v>
      </c>
      <c r="B3">
        <v>0.5</v>
      </c>
      <c r="C3">
        <v>0.67</v>
      </c>
      <c r="D3">
        <v>2.6</v>
      </c>
      <c r="E3">
        <v>70</v>
      </c>
      <c r="F3" s="1">
        <v>7.6800000000000002E-3</v>
      </c>
      <c r="G3">
        <f t="shared" ref="G3:G12" si="0">C3*E3</f>
        <v>46.900000000000006</v>
      </c>
      <c r="H3" s="1">
        <f t="shared" ref="H3:H12" si="1">F3*G3</f>
        <v>0.36019200000000007</v>
      </c>
      <c r="I3" s="1">
        <f t="shared" ref="I3:I12" si="2">(B3-H3)/D3</f>
        <v>5.3772307692307668E-2</v>
      </c>
      <c r="J3" s="1">
        <f t="shared" ref="J3:J13" si="3">I3*F3*0.9*0.69</f>
        <v>2.5645519163076908E-4</v>
      </c>
      <c r="K3" s="1">
        <f t="shared" ref="K3:K12" si="4">J3/G3</f>
        <v>5.468127753321302E-6</v>
      </c>
      <c r="M3">
        <f t="shared" ref="M3:M13" si="5">C3/B3</f>
        <v>1.34</v>
      </c>
    </row>
    <row r="4" spans="1:14" x14ac:dyDescent="0.3">
      <c r="A4">
        <v>49</v>
      </c>
      <c r="B4">
        <v>0.5</v>
      </c>
      <c r="C4">
        <v>0.66</v>
      </c>
      <c r="D4">
        <v>2.6</v>
      </c>
      <c r="E4">
        <v>70</v>
      </c>
      <c r="F4" s="1">
        <v>7.6800000000000002E-3</v>
      </c>
      <c r="G4">
        <f t="shared" si="0"/>
        <v>46.2</v>
      </c>
      <c r="H4" s="1">
        <f t="shared" si="1"/>
        <v>0.35481600000000002</v>
      </c>
      <c r="I4" s="1">
        <f t="shared" si="2"/>
        <v>5.5839999999999987E-2</v>
      </c>
      <c r="J4" s="1">
        <f t="shared" si="3"/>
        <v>2.6631659519999991E-4</v>
      </c>
      <c r="K4" s="1">
        <f t="shared" si="4"/>
        <v>5.7644284675324655E-6</v>
      </c>
      <c r="M4">
        <f t="shared" si="5"/>
        <v>1.32</v>
      </c>
    </row>
    <row r="5" spans="1:14" x14ac:dyDescent="0.3">
      <c r="A5">
        <v>50</v>
      </c>
      <c r="B5">
        <v>0.5</v>
      </c>
      <c r="C5">
        <v>0.67500000000000004</v>
      </c>
      <c r="D5">
        <v>2.6</v>
      </c>
      <c r="E5">
        <v>70</v>
      </c>
      <c r="F5" s="1">
        <v>7.6800000000000002E-3</v>
      </c>
      <c r="G5">
        <f t="shared" si="0"/>
        <v>47.25</v>
      </c>
      <c r="H5" s="1">
        <f t="shared" si="1"/>
        <v>0.36288000000000004</v>
      </c>
      <c r="I5" s="1">
        <f t="shared" si="2"/>
        <v>5.2738461538461526E-2</v>
      </c>
      <c r="J5" s="1">
        <f t="shared" si="3"/>
        <v>2.5152448984615381E-4</v>
      </c>
      <c r="K5" s="1">
        <f t="shared" si="4"/>
        <v>5.3232696263736255E-6</v>
      </c>
      <c r="M5">
        <f t="shared" si="5"/>
        <v>1.35</v>
      </c>
    </row>
    <row r="6" spans="1:14" x14ac:dyDescent="0.3">
      <c r="A6">
        <v>51</v>
      </c>
      <c r="B6">
        <v>1</v>
      </c>
      <c r="C6">
        <v>1.57</v>
      </c>
      <c r="D6">
        <v>2.6</v>
      </c>
      <c r="E6">
        <v>70</v>
      </c>
      <c r="F6" s="1">
        <v>7.6800000000000002E-3</v>
      </c>
      <c r="G6">
        <f t="shared" si="0"/>
        <v>109.9</v>
      </c>
      <c r="H6" s="1">
        <f t="shared" si="1"/>
        <v>0.84403200000000012</v>
      </c>
      <c r="I6" s="1">
        <f t="shared" si="2"/>
        <v>5.9987692307692263E-2</v>
      </c>
      <c r="J6" s="1">
        <f t="shared" si="3"/>
        <v>2.8609810116923058E-4</v>
      </c>
      <c r="K6" s="1">
        <f t="shared" si="4"/>
        <v>2.6032584273815339E-6</v>
      </c>
      <c r="M6">
        <f t="shared" si="5"/>
        <v>1.57</v>
      </c>
    </row>
    <row r="7" spans="1:14" x14ac:dyDescent="0.3">
      <c r="A7">
        <v>52</v>
      </c>
      <c r="B7">
        <v>1</v>
      </c>
      <c r="C7">
        <v>1.53</v>
      </c>
      <c r="D7">
        <v>2.6</v>
      </c>
      <c r="E7">
        <v>70</v>
      </c>
      <c r="F7" s="1">
        <v>7.6800000000000002E-3</v>
      </c>
      <c r="G7">
        <f t="shared" si="0"/>
        <v>107.10000000000001</v>
      </c>
      <c r="H7" s="1">
        <f t="shared" si="1"/>
        <v>0.82252800000000004</v>
      </c>
      <c r="I7" s="1">
        <f t="shared" si="2"/>
        <v>6.8258461538461518E-2</v>
      </c>
      <c r="J7" s="1">
        <f t="shared" si="3"/>
        <v>3.2554371544615373E-4</v>
      </c>
      <c r="K7" s="1">
        <f t="shared" si="4"/>
        <v>3.0396238603749178E-6</v>
      </c>
      <c r="M7">
        <f t="shared" si="5"/>
        <v>1.53</v>
      </c>
    </row>
    <row r="8" spans="1:14" x14ac:dyDescent="0.3">
      <c r="A8">
        <v>53</v>
      </c>
      <c r="B8">
        <v>1</v>
      </c>
      <c r="C8">
        <v>1.54</v>
      </c>
      <c r="D8">
        <v>2.6</v>
      </c>
      <c r="E8">
        <v>70</v>
      </c>
      <c r="F8" s="1">
        <v>7.6800000000000002E-3</v>
      </c>
      <c r="G8">
        <f t="shared" si="0"/>
        <v>107.8</v>
      </c>
      <c r="H8" s="1">
        <f t="shared" si="1"/>
        <v>0.82790399999999997</v>
      </c>
      <c r="I8" s="1">
        <f t="shared" si="2"/>
        <v>6.6190769230769234E-2</v>
      </c>
      <c r="J8" s="1">
        <f t="shared" si="3"/>
        <v>3.1568231187692312E-4</v>
      </c>
      <c r="K8" s="1">
        <f t="shared" si="4"/>
        <v>2.9284073457970606E-6</v>
      </c>
      <c r="M8">
        <f t="shared" si="5"/>
        <v>1.54</v>
      </c>
    </row>
    <row r="9" spans="1:14" x14ac:dyDescent="0.3">
      <c r="A9">
        <v>54</v>
      </c>
      <c r="B9">
        <v>1.5</v>
      </c>
      <c r="C9">
        <v>2.5</v>
      </c>
      <c r="D9">
        <v>2.6</v>
      </c>
      <c r="E9">
        <v>70</v>
      </c>
      <c r="F9" s="1">
        <v>7.6800000000000002E-3</v>
      </c>
      <c r="G9">
        <f t="shared" si="0"/>
        <v>175</v>
      </c>
      <c r="H9" s="1">
        <f t="shared" si="1"/>
        <v>1.3440000000000001</v>
      </c>
      <c r="I9" s="1">
        <f t="shared" si="2"/>
        <v>5.9999999999999963E-2</v>
      </c>
      <c r="J9" s="1">
        <f t="shared" si="3"/>
        <v>2.8615679999999981E-4</v>
      </c>
      <c r="K9" s="1">
        <f t="shared" si="4"/>
        <v>1.6351817142857133E-6</v>
      </c>
      <c r="M9">
        <f t="shared" si="5"/>
        <v>1.6666666666666667</v>
      </c>
    </row>
    <row r="10" spans="1:14" x14ac:dyDescent="0.3">
      <c r="A10">
        <v>55</v>
      </c>
      <c r="B10">
        <v>1.5</v>
      </c>
      <c r="C10">
        <v>2.4700000000000002</v>
      </c>
      <c r="D10">
        <v>2.6</v>
      </c>
      <c r="E10">
        <v>70</v>
      </c>
      <c r="F10" s="1">
        <v>7.6800000000000002E-3</v>
      </c>
      <c r="G10">
        <f t="shared" si="0"/>
        <v>172.9</v>
      </c>
      <c r="H10" s="1">
        <f t="shared" si="1"/>
        <v>1.3278720000000002</v>
      </c>
      <c r="I10" s="1">
        <f t="shared" si="2"/>
        <v>6.6203076923076865E-2</v>
      </c>
      <c r="J10" s="1">
        <f t="shared" si="3"/>
        <v>3.1574101070769203E-4</v>
      </c>
      <c r="K10" s="1">
        <f t="shared" si="4"/>
        <v>1.8261481243938232E-6</v>
      </c>
      <c r="M10">
        <f t="shared" si="5"/>
        <v>1.6466666666666667</v>
      </c>
    </row>
    <row r="11" spans="1:14" x14ac:dyDescent="0.3">
      <c r="A11">
        <v>56</v>
      </c>
      <c r="B11">
        <v>2</v>
      </c>
      <c r="C11">
        <v>3.32</v>
      </c>
      <c r="D11">
        <v>2.6</v>
      </c>
      <c r="E11">
        <v>70</v>
      </c>
      <c r="F11" s="1">
        <v>7.6800000000000002E-3</v>
      </c>
      <c r="G11">
        <f t="shared" si="0"/>
        <v>232.39999999999998</v>
      </c>
      <c r="H11" s="1">
        <f t="shared" si="1"/>
        <v>1.784832</v>
      </c>
      <c r="I11" s="1">
        <f t="shared" si="2"/>
        <v>8.2756923076923089E-2</v>
      </c>
      <c r="J11" s="1">
        <f t="shared" si="3"/>
        <v>3.9469093809230778E-4</v>
      </c>
      <c r="K11" s="1">
        <f t="shared" si="4"/>
        <v>1.6983258954057996E-6</v>
      </c>
      <c r="M11">
        <f t="shared" si="5"/>
        <v>1.66</v>
      </c>
    </row>
    <row r="12" spans="1:14" x14ac:dyDescent="0.3">
      <c r="A12">
        <v>57</v>
      </c>
      <c r="B12">
        <v>2</v>
      </c>
      <c r="C12">
        <v>3.32</v>
      </c>
      <c r="D12">
        <v>2.6</v>
      </c>
      <c r="E12">
        <v>70</v>
      </c>
      <c r="F12" s="1">
        <v>7.6800000000000002E-3</v>
      </c>
      <c r="G12">
        <f t="shared" si="0"/>
        <v>232.39999999999998</v>
      </c>
      <c r="H12" s="1">
        <f t="shared" si="1"/>
        <v>1.784832</v>
      </c>
      <c r="I12" s="1">
        <f t="shared" si="2"/>
        <v>8.2756923076923089E-2</v>
      </c>
      <c r="J12" s="1">
        <f t="shared" si="3"/>
        <v>3.9469093809230778E-4</v>
      </c>
      <c r="K12" s="1">
        <f t="shared" si="4"/>
        <v>1.6983258954057996E-6</v>
      </c>
      <c r="M12">
        <f t="shared" si="5"/>
        <v>1.66</v>
      </c>
    </row>
    <row r="13" spans="1:14" x14ac:dyDescent="0.3">
      <c r="A13">
        <v>58</v>
      </c>
      <c r="B13">
        <v>3</v>
      </c>
      <c r="C13">
        <v>5</v>
      </c>
      <c r="D13">
        <v>2.6</v>
      </c>
      <c r="E13">
        <v>70</v>
      </c>
      <c r="F13" s="1">
        <v>7.6800000000000002E-3</v>
      </c>
      <c r="G13">
        <f t="shared" ref="G13" si="6">C13*E13</f>
        <v>350</v>
      </c>
      <c r="H13" s="1">
        <f t="shared" ref="H13" si="7">F13*G13</f>
        <v>2.6880000000000002</v>
      </c>
      <c r="I13" s="1">
        <f t="shared" ref="I13" si="8">(B13-H13)/D13</f>
        <v>0.11999999999999993</v>
      </c>
      <c r="J13" s="1">
        <f t="shared" si="3"/>
        <v>5.7231359999999963E-4</v>
      </c>
      <c r="K13" s="1">
        <f t="shared" ref="K13" si="9">J13/G13</f>
        <v>1.6351817142857133E-6</v>
      </c>
      <c r="M13">
        <f t="shared" si="5"/>
        <v>1.6666666666666667</v>
      </c>
      <c r="N13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Motor1</vt:lpstr>
      <vt:lpstr>Sheet1</vt:lpstr>
      <vt:lpstr>Motor0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Iacopo Moles</dc:creator>
  <cp:lastModifiedBy>Iacopo Moles</cp:lastModifiedBy>
  <dcterms:created xsi:type="dcterms:W3CDTF">2025-03-07T07:36:54Z</dcterms:created>
  <dcterms:modified xsi:type="dcterms:W3CDTF">2025-04-22T13:32:56Z</dcterms:modified>
</cp:coreProperties>
</file>