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oans\OneDrive\Escriptori\icra\traca_contaminacio\traca_contaminacio\data\"/>
    </mc:Choice>
  </mc:AlternateContent>
  <xr:revisionPtr revIDLastSave="0" documentId="13_ncr:1_{9471CC27-BF53-4FEF-B7B7-FA35B3F97D61}" xr6:coauthVersionLast="47" xr6:coauthVersionMax="47" xr10:uidLastSave="{00000000-0000-0000-0000-000000000000}"/>
  <bookViews>
    <workbookView xWindow="19095" yWindow="0" windowWidth="19410" windowHeight="21705" activeTab="6" xr2:uid="{00000000-000D-0000-FFFF-FFFF00000000}"/>
  </bookViews>
  <sheets>
    <sheet name="Todos" sheetId="10" r:id="rId1"/>
    <sheet name="Box plot" sheetId="11" r:id="rId2"/>
    <sheet name="SF" sheetId="2" r:id="rId3"/>
    <sheet name="O3" sheetId="3" r:id="rId4"/>
    <sheet name="GAC" sheetId="4" r:id="rId5"/>
    <sheet name="UV" sheetId="5" r:id="rId6"/>
    <sheet name="UF" sheetId="6" r:id="rId7"/>
    <sheet name="OI" sheetId="7" r:id="rId8"/>
    <sheet name="UV-H2O2" sheetId="8" r:id="rId9"/>
    <sheet name="Noel" sheetId="9" r:id="rId10"/>
  </sheets>
  <definedNames>
    <definedName name="_xlnm._FilterDatabase" localSheetId="1" hidden="1">'Box plot'!$A$8:$I$100</definedName>
    <definedName name="_xlnm._FilterDatabase" localSheetId="0" hidden="1">Todos!$A$19:$I$111</definedName>
    <definedName name="_xlchart.v1.0" hidden="1">'Box plot'!$C$9:$G$100</definedName>
    <definedName name="_xlchart.v1.1" hidden="1">'Box plot'!$D$7</definedName>
    <definedName name="_xlchart.v1.10" hidden="1">Noel!$A$1</definedName>
    <definedName name="_xlchart.v1.11" hidden="1">Noel!$A$2:$A$93</definedName>
    <definedName name="_xlchart.v1.12" hidden="1">Noel!$B$1</definedName>
    <definedName name="_xlchart.v1.13" hidden="1">Noel!$B$2:$B$93</definedName>
    <definedName name="_xlchart.v1.14" hidden="1">Noel!$C$1</definedName>
    <definedName name="_xlchart.v1.15" hidden="1">Noel!$C$2:$C$93</definedName>
    <definedName name="_xlchart.v1.16" hidden="1">Noel!$D$1</definedName>
    <definedName name="_xlchart.v1.17" hidden="1">Noel!$D$2:$D$93</definedName>
    <definedName name="_xlchart.v1.18" hidden="1">Noel!$E$1</definedName>
    <definedName name="_xlchart.v1.19" hidden="1">Noel!$E$2:$E$93</definedName>
    <definedName name="_xlchart.v1.2" hidden="1">'Box plot'!$D$9:$D$100</definedName>
    <definedName name="_xlchart.v1.20" hidden="1">Noel!$F$1</definedName>
    <definedName name="_xlchart.v1.21" hidden="1">Noel!$F$2:$F$93</definedName>
    <definedName name="_xlchart.v1.22" hidden="1">Noel!$G$1</definedName>
    <definedName name="_xlchart.v1.23" hidden="1">Noel!$G$2:$G$93</definedName>
    <definedName name="_xlchart.v1.3" hidden="1">'Box plot'!$E$7</definedName>
    <definedName name="_xlchart.v1.4" hidden="1">'Box plot'!$E$9:$E$100</definedName>
    <definedName name="_xlchart.v1.5" hidden="1">'Box plot'!$F$9:$F$100</definedName>
    <definedName name="_xlchart.v1.6" hidden="1">'Box plot'!$H$7</definedName>
    <definedName name="_xlchart.v1.7" hidden="1">'Box plot'!$H$9:$H$100</definedName>
    <definedName name="_xlchart.v1.8" hidden="1">'Box plot'!$I$7</definedName>
    <definedName name="_xlchart.v1.9" hidden="1">'Box plot'!$I$9:$I$100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0" l="1"/>
  <c r="E7" i="10"/>
  <c r="F7" i="10"/>
  <c r="G7" i="10"/>
  <c r="H7" i="10"/>
  <c r="I7" i="10"/>
  <c r="F13" i="11"/>
  <c r="F15" i="11"/>
  <c r="F25" i="11"/>
  <c r="F26" i="11"/>
  <c r="F27" i="11"/>
  <c r="F28" i="11"/>
  <c r="F29" i="11"/>
  <c r="F37" i="11"/>
  <c r="F38" i="11"/>
  <c r="F39" i="11"/>
  <c r="F41" i="11"/>
  <c r="F49" i="11"/>
  <c r="F50" i="11"/>
  <c r="F51" i="11"/>
  <c r="F52" i="11"/>
  <c r="F53" i="11"/>
  <c r="F61" i="11"/>
  <c r="F62" i="11"/>
  <c r="F63" i="11"/>
  <c r="F64" i="11"/>
  <c r="F65" i="11"/>
  <c r="F73" i="11"/>
  <c r="F74" i="11"/>
  <c r="F75" i="11"/>
  <c r="F76" i="11"/>
  <c r="F77" i="11"/>
  <c r="F86" i="11"/>
  <c r="F88" i="11"/>
  <c r="F89" i="11"/>
  <c r="F99" i="11"/>
  <c r="F100" i="11"/>
  <c r="F9" i="11"/>
  <c r="F24" i="10"/>
  <c r="F36" i="10"/>
  <c r="F37" i="10"/>
  <c r="F48" i="10"/>
  <c r="F49" i="10"/>
  <c r="F60" i="10"/>
  <c r="F61" i="10"/>
  <c r="F72" i="10"/>
  <c r="F73" i="10"/>
  <c r="F84" i="10"/>
  <c r="F85" i="10"/>
  <c r="F97" i="10"/>
  <c r="C4" i="5"/>
  <c r="F21" i="10" s="1"/>
  <c r="C5" i="5"/>
  <c r="F22" i="10" s="1"/>
  <c r="C6" i="5"/>
  <c r="F23" i="10" s="1"/>
  <c r="C7" i="5"/>
  <c r="C9" i="5"/>
  <c r="F26" i="10" s="1"/>
  <c r="C12" i="5"/>
  <c r="F18" i="11" s="1"/>
  <c r="C16" i="5"/>
  <c r="F33" i="10" s="1"/>
  <c r="C17" i="5"/>
  <c r="F34" i="10" s="1"/>
  <c r="C18" i="5"/>
  <c r="F35" i="10" s="1"/>
  <c r="C19" i="5"/>
  <c r="C20" i="5"/>
  <c r="C21" i="5"/>
  <c r="F38" i="10" s="1"/>
  <c r="C22" i="5"/>
  <c r="F39" i="10" s="1"/>
  <c r="C23" i="5"/>
  <c r="F40" i="10" s="1"/>
  <c r="C25" i="5"/>
  <c r="F31" i="11" s="1"/>
  <c r="C26" i="5"/>
  <c r="F32" i="11" s="1"/>
  <c r="C27" i="5"/>
  <c r="F33" i="11" s="1"/>
  <c r="C29" i="5"/>
  <c r="F46" i="10" s="1"/>
  <c r="C30" i="5"/>
  <c r="F47" i="10" s="1"/>
  <c r="C31" i="5"/>
  <c r="C32" i="5"/>
  <c r="C33" i="5"/>
  <c r="F50" i="10" s="1"/>
  <c r="C35" i="5"/>
  <c r="F52" i="10" s="1"/>
  <c r="C36" i="5"/>
  <c r="F42" i="11" s="1"/>
  <c r="C37" i="5"/>
  <c r="F43" i="11" s="1"/>
  <c r="C38" i="5"/>
  <c r="F44" i="11" s="1"/>
  <c r="C39" i="5"/>
  <c r="F45" i="11" s="1"/>
  <c r="C40" i="5"/>
  <c r="F57" i="10" s="1"/>
  <c r="C41" i="5"/>
  <c r="F58" i="10" s="1"/>
  <c r="C43" i="5"/>
  <c r="C44" i="5"/>
  <c r="C45" i="5"/>
  <c r="F62" i="10" s="1"/>
  <c r="C46" i="5"/>
  <c r="F63" i="10" s="1"/>
  <c r="C47" i="5"/>
  <c r="F64" i="10" s="1"/>
  <c r="C49" i="5"/>
  <c r="F55" i="11" s="1"/>
  <c r="C50" i="5"/>
  <c r="F56" i="11" s="1"/>
  <c r="C51" i="5"/>
  <c r="F57" i="11" s="1"/>
  <c r="C52" i="5"/>
  <c r="F69" i="10" s="1"/>
  <c r="C53" i="5"/>
  <c r="F70" i="10" s="1"/>
  <c r="C54" i="5"/>
  <c r="F71" i="10" s="1"/>
  <c r="C55" i="5"/>
  <c r="C56" i="5"/>
  <c r="C57" i="5"/>
  <c r="F74" i="10" s="1"/>
  <c r="C58" i="5"/>
  <c r="F75" i="10" s="1"/>
  <c r="C59" i="5"/>
  <c r="F76" i="10" s="1"/>
  <c r="C61" i="5"/>
  <c r="F67" i="11" s="1"/>
  <c r="C62" i="5"/>
  <c r="F68" i="11" s="1"/>
  <c r="C63" i="5"/>
  <c r="F69" i="11" s="1"/>
  <c r="C65" i="5"/>
  <c r="F82" i="10" s="1"/>
  <c r="C66" i="5"/>
  <c r="F83" i="10" s="1"/>
  <c r="C67" i="5"/>
  <c r="C68" i="5"/>
  <c r="C69" i="5"/>
  <c r="F86" i="10" s="1"/>
  <c r="C70" i="5"/>
  <c r="F87" i="10" s="1"/>
  <c r="C71" i="5"/>
  <c r="F88" i="10" s="1"/>
  <c r="C72" i="5"/>
  <c r="F78" i="11" s="1"/>
  <c r="C74" i="5"/>
  <c r="F80" i="11" s="1"/>
  <c r="C75" i="5"/>
  <c r="F81" i="11" s="1"/>
  <c r="C76" i="5"/>
  <c r="F93" i="10" s="1"/>
  <c r="C77" i="5"/>
  <c r="F94" i="10" s="1"/>
  <c r="C80" i="5"/>
  <c r="C82" i="5"/>
  <c r="F99" i="10" s="1"/>
  <c r="C83" i="5"/>
  <c r="F100" i="10" s="1"/>
  <c r="C84" i="5"/>
  <c r="F90" i="11" s="1"/>
  <c r="C85" i="5"/>
  <c r="F91" i="11" s="1"/>
  <c r="C86" i="5"/>
  <c r="F92" i="11" s="1"/>
  <c r="C87" i="5"/>
  <c r="F93" i="11" s="1"/>
  <c r="C88" i="5"/>
  <c r="F105" i="10" s="1"/>
  <c r="C89" i="5"/>
  <c r="F106" i="10" s="1"/>
  <c r="C93" i="5"/>
  <c r="F110" i="10" s="1"/>
  <c r="C94" i="5"/>
  <c r="F111" i="10" s="1"/>
  <c r="C3" i="5"/>
  <c r="F20" i="10" s="1"/>
  <c r="L91" i="5"/>
  <c r="K91" i="5" s="1"/>
  <c r="C91" i="5" s="1"/>
  <c r="M60" i="5"/>
  <c r="L60" i="5"/>
  <c r="K60" i="5" s="1"/>
  <c r="C60" i="5" s="1"/>
  <c r="M42" i="5"/>
  <c r="M13" i="5"/>
  <c r="M8" i="5"/>
  <c r="L8" i="5"/>
  <c r="K8" i="5" s="1"/>
  <c r="C8" i="5" s="1"/>
  <c r="I91" i="5"/>
  <c r="T91" i="5" s="1"/>
  <c r="I79" i="5"/>
  <c r="T79" i="5" s="1"/>
  <c r="I73" i="5"/>
  <c r="L73" i="5" s="1"/>
  <c r="K73" i="5" s="1"/>
  <c r="C73" i="5" s="1"/>
  <c r="I60" i="5"/>
  <c r="H42" i="5"/>
  <c r="I42" i="5"/>
  <c r="I13" i="5"/>
  <c r="I8" i="5"/>
  <c r="H92" i="5"/>
  <c r="H91" i="5"/>
  <c r="H90" i="5"/>
  <c r="H81" i="5"/>
  <c r="H78" i="5"/>
  <c r="H79" i="5"/>
  <c r="H73" i="5"/>
  <c r="T73" i="5" s="1"/>
  <c r="H64" i="5"/>
  <c r="H60" i="5"/>
  <c r="H48" i="5"/>
  <c r="H34" i="5"/>
  <c r="H28" i="5"/>
  <c r="H24" i="5"/>
  <c r="H15" i="5"/>
  <c r="H13" i="5"/>
  <c r="H14" i="5"/>
  <c r="H8" i="5"/>
  <c r="H11" i="5"/>
  <c r="H10" i="5"/>
  <c r="F66" i="11" l="1"/>
  <c r="F77" i="10"/>
  <c r="F79" i="11"/>
  <c r="F90" i="10"/>
  <c r="F25" i="10"/>
  <c r="F14" i="11"/>
  <c r="F108" i="10"/>
  <c r="F97" i="11"/>
  <c r="F68" i="10"/>
  <c r="M91" i="5"/>
  <c r="F56" i="10"/>
  <c r="F80" i="10"/>
  <c r="F91" i="10"/>
  <c r="F55" i="10"/>
  <c r="F102" i="10"/>
  <c r="F66" i="10"/>
  <c r="M73" i="5"/>
  <c r="F29" i="10"/>
  <c r="F104" i="10"/>
  <c r="F44" i="10"/>
  <c r="F43" i="10"/>
  <c r="F54" i="10"/>
  <c r="F101" i="10"/>
  <c r="T13" i="5"/>
  <c r="F72" i="11"/>
  <c r="F60" i="11"/>
  <c r="F36" i="11"/>
  <c r="F24" i="11"/>
  <c r="F12" i="11"/>
  <c r="F92" i="10"/>
  <c r="F103" i="10"/>
  <c r="F79" i="10"/>
  <c r="F67" i="10"/>
  <c r="F78" i="10"/>
  <c r="F42" i="10"/>
  <c r="F89" i="10"/>
  <c r="F53" i="10"/>
  <c r="T8" i="5"/>
  <c r="T42" i="5"/>
  <c r="T97" i="5" s="1"/>
  <c r="L13" i="5"/>
  <c r="K13" i="5" s="1"/>
  <c r="C13" i="5" s="1"/>
  <c r="L42" i="5"/>
  <c r="K42" i="5" s="1"/>
  <c r="C42" i="5" s="1"/>
  <c r="L79" i="5"/>
  <c r="K79" i="5" s="1"/>
  <c r="C79" i="5" s="1"/>
  <c r="F95" i="11"/>
  <c r="F83" i="11"/>
  <c r="F71" i="11"/>
  <c r="F59" i="11"/>
  <c r="F47" i="11"/>
  <c r="F35" i="11"/>
  <c r="F23" i="11"/>
  <c r="F11" i="11"/>
  <c r="M79" i="5"/>
  <c r="F94" i="11"/>
  <c r="F82" i="11"/>
  <c r="F58" i="11"/>
  <c r="F46" i="11"/>
  <c r="F22" i="11"/>
  <c r="F10" i="11"/>
  <c r="T60" i="5"/>
  <c r="G3" i="10"/>
  <c r="H3" i="10"/>
  <c r="I3" i="10"/>
  <c r="G4" i="10"/>
  <c r="H4" i="10"/>
  <c r="I4" i="10"/>
  <c r="C4" i="10"/>
  <c r="D3" i="10"/>
  <c r="E3" i="10"/>
  <c r="D4" i="10"/>
  <c r="E4" i="10"/>
  <c r="C3" i="10"/>
  <c r="I5" i="2"/>
  <c r="I4" i="2"/>
  <c r="I7" i="2"/>
  <c r="I6" i="3"/>
  <c r="I5" i="3"/>
  <c r="I6" i="4"/>
  <c r="I5" i="4"/>
  <c r="I4" i="8"/>
  <c r="I4" i="7"/>
  <c r="I4" i="6"/>
  <c r="I5" i="6"/>
  <c r="I6" i="6"/>
  <c r="I7" i="8"/>
  <c r="I7" i="7"/>
  <c r="I6" i="7"/>
  <c r="I5" i="7"/>
  <c r="I6" i="8"/>
  <c r="I5" i="8"/>
  <c r="I7" i="6"/>
  <c r="E9" i="10" l="1"/>
  <c r="E3" i="11"/>
  <c r="D9" i="10"/>
  <c r="D3" i="11"/>
  <c r="C10" i="10"/>
  <c r="C4" i="11"/>
  <c r="I10" i="10"/>
  <c r="I4" i="11"/>
  <c r="F96" i="10"/>
  <c r="F85" i="11"/>
  <c r="H10" i="10"/>
  <c r="H4" i="11"/>
  <c r="F59" i="10"/>
  <c r="F48" i="11"/>
  <c r="G4" i="11"/>
  <c r="G10" i="10"/>
  <c r="F19" i="11"/>
  <c r="F30" i="10"/>
  <c r="I4" i="4"/>
  <c r="I7" i="4" s="1"/>
  <c r="H3" i="11"/>
  <c r="H9" i="10"/>
  <c r="G9" i="10"/>
  <c r="G3" i="11"/>
  <c r="C9" i="10"/>
  <c r="C3" i="11"/>
  <c r="T96" i="5"/>
  <c r="E4" i="11"/>
  <c r="E10" i="10"/>
  <c r="I3" i="11"/>
  <c r="I9" i="10"/>
  <c r="D4" i="11"/>
  <c r="D10" i="10"/>
  <c r="H2" i="10"/>
  <c r="I2" i="10"/>
  <c r="I11" i="5"/>
  <c r="I10" i="5"/>
  <c r="I81" i="5"/>
  <c r="I28" i="5"/>
  <c r="I14" i="5"/>
  <c r="I15" i="5"/>
  <c r="I78" i="5"/>
  <c r="I64" i="5"/>
  <c r="I92" i="5"/>
  <c r="I48" i="5"/>
  <c r="I24" i="5"/>
  <c r="G2" i="10"/>
  <c r="E2" i="10"/>
  <c r="D2" i="10"/>
  <c r="C2" i="10"/>
  <c r="I4" i="3"/>
  <c r="I7" i="3" s="1"/>
  <c r="G5" i="10" l="1"/>
  <c r="G5" i="11" s="1"/>
  <c r="G2" i="11"/>
  <c r="G8" i="10"/>
  <c r="G11" i="10" s="1"/>
  <c r="H5" i="10"/>
  <c r="H5" i="11" s="1"/>
  <c r="H2" i="11"/>
  <c r="H8" i="10"/>
  <c r="H11" i="10" s="1"/>
  <c r="M48" i="5"/>
  <c r="L48" i="5"/>
  <c r="K48" i="5" s="1"/>
  <c r="C48" i="5" s="1"/>
  <c r="M92" i="5"/>
  <c r="L92" i="5"/>
  <c r="K92" i="5" s="1"/>
  <c r="C92" i="5" s="1"/>
  <c r="M14" i="5"/>
  <c r="L14" i="5"/>
  <c r="K14" i="5" s="1"/>
  <c r="C14" i="5" s="1"/>
  <c r="L24" i="5"/>
  <c r="K24" i="5" s="1"/>
  <c r="C24" i="5" s="1"/>
  <c r="M24" i="5"/>
  <c r="M78" i="5"/>
  <c r="L78" i="5"/>
  <c r="K78" i="5" s="1"/>
  <c r="C78" i="5" s="1"/>
  <c r="L15" i="5"/>
  <c r="K15" i="5" s="1"/>
  <c r="C15" i="5" s="1"/>
  <c r="M15" i="5"/>
  <c r="C5" i="10"/>
  <c r="C2" i="11"/>
  <c r="C8" i="10"/>
  <c r="C11" i="10" s="1"/>
  <c r="M28" i="5"/>
  <c r="L28" i="5"/>
  <c r="K28" i="5" s="1"/>
  <c r="C28" i="5" s="1"/>
  <c r="I8" i="10"/>
  <c r="I11" i="10" s="1"/>
  <c r="I2" i="11"/>
  <c r="D5" i="10"/>
  <c r="D5" i="11" s="1"/>
  <c r="D8" i="10"/>
  <c r="D11" i="10" s="1"/>
  <c r="D2" i="11"/>
  <c r="M81" i="5"/>
  <c r="L81" i="5"/>
  <c r="K81" i="5" s="1"/>
  <c r="C81" i="5" s="1"/>
  <c r="M64" i="5"/>
  <c r="L64" i="5"/>
  <c r="K64" i="5" s="1"/>
  <c r="C64" i="5" s="1"/>
  <c r="E5" i="10"/>
  <c r="E5" i="11" s="1"/>
  <c r="E2" i="11"/>
  <c r="E8" i="10"/>
  <c r="E11" i="10" s="1"/>
  <c r="M10" i="5"/>
  <c r="L10" i="5"/>
  <c r="K10" i="5" s="1"/>
  <c r="C10" i="5" s="1"/>
  <c r="I34" i="5"/>
  <c r="I90" i="5"/>
  <c r="M11" i="5"/>
  <c r="L11" i="5"/>
  <c r="K11" i="5" s="1"/>
  <c r="C11" i="5" s="1"/>
  <c r="I5" i="10"/>
  <c r="I5" i="11" s="1"/>
  <c r="F45" i="10" l="1"/>
  <c r="F34" i="11"/>
  <c r="C5" i="11"/>
  <c r="F81" i="10"/>
  <c r="F70" i="11"/>
  <c r="F28" i="10"/>
  <c r="F17" i="11"/>
  <c r="F21" i="11"/>
  <c r="F32" i="10"/>
  <c r="F109" i="10"/>
  <c r="F98" i="11"/>
  <c r="F95" i="10"/>
  <c r="F84" i="11"/>
  <c r="F98" i="10"/>
  <c r="F87" i="11"/>
  <c r="M90" i="5"/>
  <c r="L90" i="5"/>
  <c r="K90" i="5" s="1"/>
  <c r="C90" i="5" s="1"/>
  <c r="F20" i="11"/>
  <c r="F31" i="10"/>
  <c r="F54" i="11"/>
  <c r="F65" i="10"/>
  <c r="M34" i="5"/>
  <c r="L34" i="5"/>
  <c r="K34" i="5" s="1"/>
  <c r="C34" i="5" s="1"/>
  <c r="F27" i="10"/>
  <c r="F16" i="11"/>
  <c r="P4" i="5"/>
  <c r="F4" i="10" s="1"/>
  <c r="F30" i="11"/>
  <c r="F41" i="10"/>
  <c r="F40" i="11" l="1"/>
  <c r="F51" i="10"/>
  <c r="F4" i="11"/>
  <c r="F10" i="10"/>
  <c r="J4" i="10"/>
  <c r="F107" i="10"/>
  <c r="F96" i="11"/>
  <c r="P3" i="5"/>
  <c r="P2" i="5" l="1"/>
  <c r="F3" i="10"/>
  <c r="F9" i="10" l="1"/>
  <c r="F3" i="11"/>
  <c r="J3" i="10"/>
  <c r="F2" i="10"/>
  <c r="P5" i="5"/>
  <c r="F5" i="10" s="1"/>
  <c r="F5" i="11" l="1"/>
  <c r="J5" i="10"/>
  <c r="F8" i="10"/>
  <c r="F11" i="10" s="1"/>
  <c r="F2" i="11"/>
  <c r="J2" i="10"/>
  <c r="K2" i="10" s="1"/>
  <c r="K3" i="10"/>
  <c r="K5" i="10" l="1"/>
  <c r="K4" i="10"/>
</calcChain>
</file>

<file path=xl/sharedStrings.xml><?xml version="1.0" encoding="utf-8"?>
<sst xmlns="http://schemas.openxmlformats.org/spreadsheetml/2006/main" count="3477" uniqueCount="352">
  <si>
    <t>Filtre de sorra (SF)</t>
  </si>
  <si>
    <t>Ozonització (O3)</t>
  </si>
  <si>
    <t>Carbó actiu Granulat (GAC)</t>
  </si>
  <si>
    <t>Radiació Ultraviolada (UV)</t>
  </si>
  <si>
    <t>Ultrafitració (UF)</t>
  </si>
  <si>
    <t>Osmosi inversa (OI)</t>
  </si>
  <si>
    <t>Oxidació avançada amb radiació ultraviolada i peròxid d'hidrogen (UV-H2O2)</t>
  </si>
  <si>
    <t>Rendimiento</t>
  </si>
  <si>
    <t>Reportado</t>
  </si>
  <si>
    <t>Component </t>
  </si>
  <si>
    <t>Tipus </t>
  </si>
  <si>
    <t>% Eliminació mitjana </t>
  </si>
  <si>
    <t>Referència </t>
  </si>
  <si>
    <t>1,1,1-Tricloroetà </t>
  </si>
  <si>
    <t>preferent </t>
  </si>
  <si>
    <t>na </t>
  </si>
  <si>
    <t>- </t>
  </si>
  <si>
    <t>na: no aplica: la tecnologia no és eficient per reduir la concentració del component considerat.</t>
  </si>
  <si>
    <t>1,2-Dicloroetà </t>
  </si>
  <si>
    <t>prioritària </t>
  </si>
  <si>
    <t>Ftalato de di (2-etilhexilo) (DEHP) </t>
  </si>
  <si>
    <t>Dades</t>
  </si>
  <si>
    <t>Àcid perfluoro-octanosulfònic </t>
  </si>
  <si>
    <t>Sense dades</t>
  </si>
  <si>
    <t>N.D.</t>
  </si>
  <si>
    <t>Aclonifè </t>
  </si>
  <si>
    <t>No aplicable</t>
  </si>
  <si>
    <t>na</t>
  </si>
  <si>
    <t>Alaclor </t>
  </si>
  <si>
    <t>Total</t>
  </si>
  <si>
    <t>Aldrin </t>
  </si>
  <si>
    <t>Amoxicilina </t>
  </si>
  <si>
    <t>watch list </t>
  </si>
  <si>
    <t>Antracè </t>
  </si>
  <si>
    <t>Arsènic </t>
  </si>
  <si>
    <t>Atrazina </t>
  </si>
  <si>
    <t>Benzè </t>
  </si>
  <si>
    <t>Benzo(a)pirè </t>
  </si>
  <si>
    <t>Benzo(b)fluorantè </t>
  </si>
  <si>
    <t>Benzo(g.h.i)perilè </t>
  </si>
  <si>
    <t>Benzo(k)fluorantè </t>
  </si>
  <si>
    <t>Bifenox </t>
  </si>
  <si>
    <t>Cadmi </t>
  </si>
  <si>
    <t>Cianurs totals </t>
  </si>
  <si>
    <t>Cibutrina </t>
  </si>
  <si>
    <t>Cipermetrina </t>
  </si>
  <si>
    <t>Ciprofloxacina </t>
  </si>
  <si>
    <t>Clorfenvinfos </t>
  </si>
  <si>
    <t>Cloroalcans </t>
  </si>
  <si>
    <t>Clorobenzè </t>
  </si>
  <si>
    <t>Clorpirifòs </t>
  </si>
  <si>
    <t>Clotrimazol </t>
  </si>
  <si>
    <t>Compostos de tributilestany </t>
  </si>
  <si>
    <t>Coure </t>
  </si>
  <si>
    <t>Crom </t>
  </si>
  <si>
    <t>Crom VI </t>
  </si>
  <si>
    <t>Diclorobenzè </t>
  </si>
  <si>
    <t>Diclorometà </t>
  </si>
  <si>
    <t>Diclorvós </t>
  </si>
  <si>
    <t>Dicofol </t>
  </si>
  <si>
    <t>Dieldrin </t>
  </si>
  <si>
    <t>Difenileters bromats </t>
  </si>
  <si>
    <t>Dimoxistrobina </t>
  </si>
  <si>
    <t>Dioxines </t>
  </si>
  <si>
    <t>Diuron </t>
  </si>
  <si>
    <t>Endosulfan </t>
  </si>
  <si>
    <t>Endrin </t>
  </si>
  <si>
    <t>Etilbenzè </t>
  </si>
  <si>
    <t>Famoxadona </t>
  </si>
  <si>
    <t>Fluconazol </t>
  </si>
  <si>
    <t>Fluorantè </t>
  </si>
  <si>
    <t>Fluorurs </t>
  </si>
  <si>
    <t>Heptaclor </t>
  </si>
  <si>
    <t>Hexabromociclodecà </t>
  </si>
  <si>
    <t xml:space="preserve">na </t>
  </si>
  <si>
    <t>Hexaclorobenzè </t>
  </si>
  <si>
    <t>Hexaclorobutadiè </t>
  </si>
  <si>
    <t>Hexaclorociclohexà </t>
  </si>
  <si>
    <t>Hidrocarburs aromàtics policíclics </t>
  </si>
  <si>
    <t>Imazalil </t>
  </si>
  <si>
    <t>Indeno </t>
  </si>
  <si>
    <t>Ipconazol </t>
  </si>
  <si>
    <t>Isodrin </t>
  </si>
  <si>
    <t>Isoproturon </t>
  </si>
  <si>
    <t>Mercuri </t>
  </si>
  <si>
    <t>Metaflumizona </t>
  </si>
  <si>
    <t>Metconazol </t>
  </si>
  <si>
    <t>Metolaclor </t>
  </si>
  <si>
    <t>Miconazol </t>
  </si>
  <si>
    <t>Naftalè </t>
  </si>
  <si>
    <t>Niquel </t>
  </si>
  <si>
    <t>Nonilfenols (4-) </t>
  </si>
  <si>
    <t>Octilfenols </t>
  </si>
  <si>
    <t>p.p'-DTT </t>
  </si>
  <si>
    <t>Penconazol </t>
  </si>
  <si>
    <t>Pentaclorobenzè </t>
  </si>
  <si>
    <t>Pentaclorofenol </t>
  </si>
  <si>
    <t>Plom </t>
  </si>
  <si>
    <t>Procloraz </t>
  </si>
  <si>
    <t>Quinoxifeno </t>
  </si>
  <si>
    <t>Seleni </t>
  </si>
  <si>
    <t>Simazina </t>
  </si>
  <si>
    <t>Sulfametoxazol </t>
  </si>
  <si>
    <t>Tebuconazol </t>
  </si>
  <si>
    <t>Terbutilazina </t>
  </si>
  <si>
    <t>Terbutrina </t>
  </si>
  <si>
    <t>Tetracloroetilè </t>
  </si>
  <si>
    <t>Tetraclorur de carboni </t>
  </si>
  <si>
    <t>Tetraconazol </t>
  </si>
  <si>
    <t>Toluè </t>
  </si>
  <si>
    <t>Triclorobenzens </t>
  </si>
  <si>
    <t>Tricloroetilè </t>
  </si>
  <si>
    <t>Triclorometà </t>
  </si>
  <si>
    <t>Trifluralina </t>
  </si>
  <si>
    <t>Trimetoprim </t>
  </si>
  <si>
    <t>Venlafaxina </t>
  </si>
  <si>
    <t>Xilè </t>
  </si>
  <si>
    <t>Zinc </t>
  </si>
  <si>
    <t>data</t>
  </si>
  <si>
    <t>no data</t>
  </si>
  <si>
    <t>no aplicable</t>
  </si>
  <si>
    <t>total</t>
  </si>
  <si>
    <t>18-20</t>
  </si>
  <si>
    <t>17,21,22</t>
  </si>
  <si>
    <t>Component</t>
  </si>
  <si>
    <t>Tipus</t>
  </si>
  <si>
    <t>% Eliminació mitjana</t>
  </si>
  <si>
    <t>Referència</t>
  </si>
  <si>
    <t>1,1,1-Tricloroetà</t>
  </si>
  <si>
    <t>preferent</t>
  </si>
  <si>
    <t>1,2-Dicloroetà</t>
  </si>
  <si>
    <t>prioritària</t>
  </si>
  <si>
    <t>Ftalato de di (2-etilhexilo) (DEHP)</t>
  </si>
  <si>
    <t>Àcid perfluoro-octanosulfònic</t>
  </si>
  <si>
    <t>Aclonifè</t>
  </si>
  <si>
    <t>Alaclor</t>
  </si>
  <si>
    <t>Aldrin</t>
  </si>
  <si>
    <t>Amoxicilina</t>
  </si>
  <si>
    <t>watch list</t>
  </si>
  <si>
    <t>Antracè</t>
  </si>
  <si>
    <t>Arsènic</t>
  </si>
  <si>
    <t>Atrazina</t>
  </si>
  <si>
    <t>Benzè</t>
  </si>
  <si>
    <t>Benzo(a)pirè</t>
  </si>
  <si>
    <t>Benzo(b)fluorantè</t>
  </si>
  <si>
    <t>Benzo(g.h.i)perilè</t>
  </si>
  <si>
    <t>Benzo(k)fluorantè</t>
  </si>
  <si>
    <t>Bifenox</t>
  </si>
  <si>
    <t>Cadmi</t>
  </si>
  <si>
    <t>Cianurs totals</t>
  </si>
  <si>
    <t>Cibutrina</t>
  </si>
  <si>
    <t>Cipermetrina</t>
  </si>
  <si>
    <t>Ciprofloxacina</t>
  </si>
  <si>
    <t>Clorfenvinfos</t>
  </si>
  <si>
    <t>Cloroalcans</t>
  </si>
  <si>
    <t>Clorobenzè</t>
  </si>
  <si>
    <t>Clorpirifòs</t>
  </si>
  <si>
    <t>Clotrimazol</t>
  </si>
  <si>
    <t>Compostos de tributilestany</t>
  </si>
  <si>
    <t>Coure</t>
  </si>
  <si>
    <t>Crom</t>
  </si>
  <si>
    <t>Crom VI</t>
  </si>
  <si>
    <t>Diclorobenzè</t>
  </si>
  <si>
    <t>Diclorometà</t>
  </si>
  <si>
    <t>Diclorvós</t>
  </si>
  <si>
    <t>Dicofol</t>
  </si>
  <si>
    <t>Dieldrin</t>
  </si>
  <si>
    <t>Difenileters bromats</t>
  </si>
  <si>
    <t>Dimoxistrobina</t>
  </si>
  <si>
    <t>Dioxines</t>
  </si>
  <si>
    <t>Diuron</t>
  </si>
  <si>
    <t>Endosulfan</t>
  </si>
  <si>
    <t>Endrin</t>
  </si>
  <si>
    <t>Etilbenzè</t>
  </si>
  <si>
    <t>Famoxadona</t>
  </si>
  <si>
    <t>Fluconazol</t>
  </si>
  <si>
    <t>Fluorantè</t>
  </si>
  <si>
    <t>Fluorurs</t>
  </si>
  <si>
    <t>Heptaclor</t>
  </si>
  <si>
    <t>Hexabromociclodecà</t>
  </si>
  <si>
    <t>Hexaclorobenzè</t>
  </si>
  <si>
    <t>Hexaclorobutadiè</t>
  </si>
  <si>
    <t>Hexaclorociclohexà</t>
  </si>
  <si>
    <t>Hidrocarburs aromàtics policíclics</t>
  </si>
  <si>
    <t>Imazalil</t>
  </si>
  <si>
    <t>Indeno</t>
  </si>
  <si>
    <t>Ipconazol</t>
  </si>
  <si>
    <t>Isodrin</t>
  </si>
  <si>
    <t>Isoproturon</t>
  </si>
  <si>
    <t>Mercuri</t>
  </si>
  <si>
    <t>Metaflumizona</t>
  </si>
  <si>
    <t>Metconazol</t>
  </si>
  <si>
    <t>Metolaclor</t>
  </si>
  <si>
    <t>Miconazol</t>
  </si>
  <si>
    <t>Naftalè</t>
  </si>
  <si>
    <t>Niquel</t>
  </si>
  <si>
    <t>Nonilfenols (4-)</t>
  </si>
  <si>
    <t>Octilfenols</t>
  </si>
  <si>
    <t>p.p'-DTT</t>
  </si>
  <si>
    <t>Penconazol</t>
  </si>
  <si>
    <t>Pentaclorobenzè</t>
  </si>
  <si>
    <t>Pentaclorofenol</t>
  </si>
  <si>
    <t>Plom</t>
  </si>
  <si>
    <t>Procloraz</t>
  </si>
  <si>
    <t>Quinoxifeno</t>
  </si>
  <si>
    <t>Seleni</t>
  </si>
  <si>
    <t>Simazina</t>
  </si>
  <si>
    <t>Sulfametoxazol</t>
  </si>
  <si>
    <t>Tebuconazol</t>
  </si>
  <si>
    <t>Terbutilazina</t>
  </si>
  <si>
    <t>Terbutrina</t>
  </si>
  <si>
    <t>Tetracloroetilè</t>
  </si>
  <si>
    <t>Tetraclorur de carboni</t>
  </si>
  <si>
    <t>Tetraconazol</t>
  </si>
  <si>
    <t>Toluè</t>
  </si>
  <si>
    <t>Triclorobenzens</t>
  </si>
  <si>
    <t>Tricloroetilè</t>
  </si>
  <si>
    <t>Triclorometà</t>
  </si>
  <si>
    <t>Trifluralina</t>
  </si>
  <si>
    <t>Trimetoprim</t>
  </si>
  <si>
    <t>Venlafaxina</t>
  </si>
  <si>
    <t>Xilè</t>
  </si>
  <si>
    <t>Zinc</t>
  </si>
  <si>
    <t>Watch list</t>
  </si>
  <si>
    <t>48,49,78</t>
  </si>
  <si>
    <t>SF</t>
  </si>
  <si>
    <t>O3</t>
  </si>
  <si>
    <t>GAC</t>
  </si>
  <si>
    <t>UV</t>
  </si>
  <si>
    <t>UF</t>
  </si>
  <si>
    <t>RO</t>
  </si>
  <si>
    <t>UV-H2O2</t>
  </si>
  <si>
    <t> </t>
  </si>
  <si>
    <t>85 </t>
  </si>
  <si>
    <t>OI</t>
  </si>
  <si>
    <t>Bourgin et al 2015</t>
  </si>
  <si>
    <t>Also Bourgin et al (2015): 22%</t>
  </si>
  <si>
    <t>https://demeau-fp7.eu/system/files/results/Deliverable%20Demeau_D32_1_final.pdf</t>
  </si>
  <si>
    <t>Noms en ángles</t>
  </si>
  <si>
    <t>1,1,1-Trichloroethane</t>
  </si>
  <si>
    <t>1,2-Dichloroethane</t>
  </si>
  <si>
    <t>Di (2-ethylhexyl) phthalate (DEHP)</t>
  </si>
  <si>
    <t>Perfluoro-octanosulfonic acid</t>
  </si>
  <si>
    <t>Aclonifen</t>
  </si>
  <si>
    <t>Alachlor</t>
  </si>
  <si>
    <t>Amoxicillin</t>
  </si>
  <si>
    <t>Anthracene</t>
  </si>
  <si>
    <t>Arsenic</t>
  </si>
  <si>
    <t>Atrazine</t>
  </si>
  <si>
    <t>Benzene</t>
  </si>
  <si>
    <t>Benzo(a)pyrene, Benzo(a)pyrene</t>
  </si>
  <si>
    <t>Benzo(b) fluoride</t>
  </si>
  <si>
    <t>Benzo (g.h.i)perylene</t>
  </si>
  <si>
    <t xml:space="preserve">Benzo (k)fluoranthene </t>
  </si>
  <si>
    <t>Cadmium</t>
  </si>
  <si>
    <t>Total cyanides</t>
  </si>
  <si>
    <t>Cibutryn</t>
  </si>
  <si>
    <t>Cypermethrin</t>
  </si>
  <si>
    <t>Ciprofloxacin</t>
  </si>
  <si>
    <t>Chlorfenvinphos</t>
  </si>
  <si>
    <t>Chloroalkanes</t>
  </si>
  <si>
    <t>Chlorobenzene</t>
  </si>
  <si>
    <t>Chlorpyrifos</t>
  </si>
  <si>
    <t>Clotrimazole</t>
  </si>
  <si>
    <t>Tributyltin compounds</t>
  </si>
  <si>
    <t>Copper</t>
  </si>
  <si>
    <t>Chrome</t>
  </si>
  <si>
    <t>Chrome VI</t>
  </si>
  <si>
    <t>Dichlorobenzene</t>
  </si>
  <si>
    <t>Dichloromethane</t>
  </si>
  <si>
    <t>Dichlorvós</t>
  </si>
  <si>
    <t>Brominated diphenyl ethers</t>
  </si>
  <si>
    <t>Dimoxistrobin</t>
  </si>
  <si>
    <t>Dioxins</t>
  </si>
  <si>
    <t>Ethylbenzene</t>
  </si>
  <si>
    <t>Famoxadone</t>
  </si>
  <si>
    <t>Fluconazole</t>
  </si>
  <si>
    <t>Fluoranthene</t>
  </si>
  <si>
    <t>Fluorides</t>
  </si>
  <si>
    <t>Heptachlor</t>
  </si>
  <si>
    <t>Hexabromocyclodecane</t>
  </si>
  <si>
    <t>Hexachlorobenzene</t>
  </si>
  <si>
    <t>Hexachlorobutadiene</t>
  </si>
  <si>
    <t>Hexachlorocyclohexane</t>
  </si>
  <si>
    <t>Polycyclic aromatic hydrocarbons</t>
  </si>
  <si>
    <t>Indene</t>
  </si>
  <si>
    <t>Ipconazole</t>
  </si>
  <si>
    <t>Mercury</t>
  </si>
  <si>
    <t>Metaflumizone</t>
  </si>
  <si>
    <t>Metconazole</t>
  </si>
  <si>
    <t>Metolachlor</t>
  </si>
  <si>
    <t>Miconazole</t>
  </si>
  <si>
    <t>Naphtalene</t>
  </si>
  <si>
    <t>Nickel</t>
  </si>
  <si>
    <t>Nonylphenols (4-)</t>
  </si>
  <si>
    <t>Octylphenols</t>
  </si>
  <si>
    <t>p.p'-DTT, clofenotane, chlorophnothane</t>
  </si>
  <si>
    <t>Penconazole</t>
  </si>
  <si>
    <t>Pentachlorobenzene</t>
  </si>
  <si>
    <t>Pentachlorophenol</t>
  </si>
  <si>
    <t>Lead</t>
  </si>
  <si>
    <t>Prochloraz</t>
  </si>
  <si>
    <t>Quinoxyfen</t>
  </si>
  <si>
    <t>Selenium</t>
  </si>
  <si>
    <t>Simazine</t>
  </si>
  <si>
    <t>Sulfamethoxazole</t>
  </si>
  <si>
    <t>Tebuconazole</t>
  </si>
  <si>
    <t>Terbutylazine</t>
  </si>
  <si>
    <t>Terbutryn</t>
  </si>
  <si>
    <t>Tetrachloroethylene</t>
  </si>
  <si>
    <t>Carbon tetrachloride</t>
  </si>
  <si>
    <t>Tetraconazole</t>
  </si>
  <si>
    <t>Toluene</t>
  </si>
  <si>
    <t>Trichlorobenzenes</t>
  </si>
  <si>
    <t>Trichlorethylene</t>
  </si>
  <si>
    <t>Trichloromethane</t>
  </si>
  <si>
    <t>Trifluralin</t>
  </si>
  <si>
    <t>Trimethoprim</t>
  </si>
  <si>
    <t>Venlafaxine</t>
  </si>
  <si>
    <t>Xyloene</t>
  </si>
  <si>
    <t>Data Bas Wols</t>
  </si>
  <si>
    <t>QY_254 (mol/Einst)</t>
  </si>
  <si>
    <t>ext_254 (L/mol/cm)</t>
  </si>
  <si>
    <t>Ref</t>
  </si>
  <si>
    <r>
      <t>QY*</t>
    </r>
    <r>
      <rPr>
        <b/>
        <sz val="11"/>
        <rFont val="Symbol"/>
        <family val="1"/>
        <charset val="2"/>
      </rPr>
      <t>e</t>
    </r>
  </si>
  <si>
    <t>k (L.mol-1.cm-2)</t>
  </si>
  <si>
    <t>removal</t>
  </si>
  <si>
    <t>100 mJ/cm2</t>
  </si>
  <si>
    <t>500 mJ/cm2</t>
  </si>
  <si>
    <t>, Bourgin 2017</t>
  </si>
  <si>
    <t>, , Wols et al. (2014), Lee 2012</t>
  </si>
  <si>
    <t>, Jin 2012</t>
  </si>
  <si>
    <t>, , Wols et al. (2014), Tekle-Rottering 2016c</t>
  </si>
  <si>
    <t>, , , Benitez  2009</t>
  </si>
  <si>
    <t>, Yao and Haag
1991</t>
  </si>
  <si>
    <t>, , Wols et al. (2014), Bourgin 2017</t>
  </si>
  <si>
    <t>, Wols et al. (2014), Lee 2014</t>
  </si>
  <si>
    <t>https://www.sciencedirect.com/science/article/pii/S0043135409008136</t>
  </si>
  <si>
    <t>Important reference for pesticides photolysis</t>
  </si>
  <si>
    <t xml:space="preserve">Also: </t>
  </si>
  <si>
    <t>Sanches S, Barreto Crespo M T, Pereira V J. Drinking water</t>
  </si>
  <si>
    <t>treatment of priority pesticides using low pressure UV photolysis</t>
  </si>
  <si>
    <t>and advanced oxidation processes. Water Research, 2010, 44(6):</t>
  </si>
  <si>
    <t>1809–1818</t>
  </si>
  <si>
    <t>Front. Environ. Sci. Eng.</t>
  </si>
  <si>
    <t>DOI 10.1007/s11783-015-0780-3</t>
  </si>
  <si>
    <t>removal %</t>
  </si>
  <si>
    <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</si>
  <si>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Noms en anglès</t>
  </si>
  <si>
    <t>Nombre total contaminants</t>
  </si>
  <si>
    <t>Dades disponibles</t>
  </si>
  <si>
    <t>Assumpció sense eliminació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</si>
</sst>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vertAlign val="superscript"/>
      <sz val="8.5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vertAlign val="superscript"/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Symbol"/>
      <family val="1"/>
      <charset val="2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7F7F7F"/>
      </bottom>
      <diagonal/>
    </border>
    <border>
      <left/>
      <right/>
      <top style="thin">
        <color rgb="FF000000"/>
      </top>
      <bottom style="medium">
        <color rgb="FF7F7F7F"/>
      </bottom>
      <diagonal/>
    </border>
    <border>
      <left/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medium">
        <color rgb="FF7F7F7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7F7F7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7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0" fillId="0" borderId="0" xfId="0" applyAlignment="1">
      <alignment wrapText="1"/>
    </xf>
    <xf numFmtId="164" fontId="5" fillId="3" borderId="0" xfId="0" applyNumberFormat="1" applyFont="1" applyFill="1" applyAlignment="1">
      <alignment horizontal="center" vertical="center"/>
    </xf>
    <xf numFmtId="9" fontId="0" fillId="0" borderId="0" xfId="1" applyFont="1" applyAlignment="1">
      <alignment horizontal="left"/>
    </xf>
    <xf numFmtId="0" fontId="0" fillId="4" borderId="0" xfId="0" applyFill="1"/>
    <xf numFmtId="0" fontId="8" fillId="4" borderId="0" xfId="0" applyFont="1" applyFill="1" applyAlignment="1">
      <alignment horizontal="center" vertical="top"/>
    </xf>
    <xf numFmtId="164" fontId="0" fillId="4" borderId="0" xfId="0" applyNumberFormat="1" applyFill="1"/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0" fillId="0" borderId="13" xfId="0" applyBorder="1"/>
    <xf numFmtId="0" fontId="5" fillId="0" borderId="13" xfId="0" applyFont="1" applyBorder="1" applyAlignment="1">
      <alignment horizontal="left" vertic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Disponibilitat de dades d'eliminació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Dades disponibles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Todos!$C$2:$I$2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27</c:v>
                </c:pt>
                <c:pt idx="3">
                  <c:v>22</c:v>
                </c:pt>
                <c:pt idx="4">
                  <c:v>0</c:v>
                </c:pt>
                <c:pt idx="5">
                  <c:v>19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6-434F-BE0C-619909D3C183}"/>
            </c:ext>
          </c:extLst>
        </c:ser>
        <c:ser>
          <c:idx val="2"/>
          <c:order val="1"/>
          <c:tx>
            <c:v>assumit com sense eliminació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Todos!$C$4:$I$4</c:f>
              <c:numCache>
                <c:formatCode>General</c:formatCode>
                <c:ptCount val="7"/>
                <c:pt idx="0">
                  <c:v>92</c:v>
                </c:pt>
                <c:pt idx="1">
                  <c:v>13</c:v>
                </c:pt>
                <c:pt idx="2">
                  <c:v>0</c:v>
                </c:pt>
                <c:pt idx="3">
                  <c:v>70</c:v>
                </c:pt>
                <c:pt idx="4">
                  <c:v>92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6-434F-BE0C-619909D3C183}"/>
            </c:ext>
          </c:extLst>
        </c:ser>
        <c:ser>
          <c:idx val="1"/>
          <c:order val="2"/>
          <c:tx>
            <c:v>sense dades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Todos!$C$3:$I$3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65</c:v>
                </c:pt>
                <c:pt idx="3">
                  <c:v>0</c:v>
                </c:pt>
                <c:pt idx="4">
                  <c:v>0</c:v>
                </c:pt>
                <c:pt idx="5">
                  <c:v>73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6-434F-BE0C-619909D3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461999"/>
        <c:axId val="2135472815"/>
      </c:barChart>
      <c:catAx>
        <c:axId val="213546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5472815"/>
        <c:crosses val="autoZero"/>
        <c:auto val="1"/>
        <c:lblAlgn val="ctr"/>
        <c:lblOffset val="100"/>
        <c:noMultiLvlLbl val="0"/>
      </c:catAx>
      <c:valAx>
        <c:axId val="21354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546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Disponibilitat</a:t>
            </a:r>
            <a:r>
              <a:rPr lang="es-ES" baseline="0"/>
              <a:t> de dades d'eficiència d'eliminació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Todos!$B$8</c:f>
              <c:strCache>
                <c:ptCount val="1"/>
                <c:pt idx="0">
                  <c:v>Dades disponibles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Todos!$C$8:$I$8</c:f>
              <c:numCache>
                <c:formatCode>0</c:formatCode>
                <c:ptCount val="7"/>
                <c:pt idx="0">
                  <c:v>0</c:v>
                </c:pt>
                <c:pt idx="1">
                  <c:v>31.521739130434785</c:v>
                </c:pt>
                <c:pt idx="2">
                  <c:v>29.347826086956523</c:v>
                </c:pt>
                <c:pt idx="3">
                  <c:v>23.913043478260871</c:v>
                </c:pt>
                <c:pt idx="4">
                  <c:v>0</c:v>
                </c:pt>
                <c:pt idx="5">
                  <c:v>20.652173913043477</c:v>
                </c:pt>
                <c:pt idx="6">
                  <c:v>10.869565217391305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7-48D0-9BFC-F401E462C246}"/>
            </c:ext>
          </c:extLst>
        </c:ser>
        <c:ser>
          <c:idx val="1"/>
          <c:order val="1"/>
          <c:tx>
            <c:strRef>
              <c:f>Todos!$B$9</c:f>
              <c:strCache>
                <c:ptCount val="1"/>
                <c:pt idx="0">
                  <c:v>Sense 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Todos!$C$9:$I$9</c:f>
              <c:numCache>
                <c:formatCode>0</c:formatCode>
                <c:ptCount val="7"/>
                <c:pt idx="0">
                  <c:v>0</c:v>
                </c:pt>
                <c:pt idx="1">
                  <c:v>54.347826086956516</c:v>
                </c:pt>
                <c:pt idx="2">
                  <c:v>70.652173913043484</c:v>
                </c:pt>
                <c:pt idx="3">
                  <c:v>0</c:v>
                </c:pt>
                <c:pt idx="4">
                  <c:v>0</c:v>
                </c:pt>
                <c:pt idx="5">
                  <c:v>79.347826086956516</c:v>
                </c:pt>
                <c:pt idx="6">
                  <c:v>76.08695652173914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7-48D0-9BFC-F401E462C246}"/>
            </c:ext>
          </c:extLst>
        </c:ser>
        <c:ser>
          <c:idx val="2"/>
          <c:order val="2"/>
          <c:tx>
            <c:strRef>
              <c:f>Todos!$B$10</c:f>
              <c:strCache>
                <c:ptCount val="1"/>
                <c:pt idx="0">
                  <c:v>Assumpció sense eliminació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Todos!$C$10:$I$10</c:f>
              <c:numCache>
                <c:formatCode>0</c:formatCode>
                <c:ptCount val="7"/>
                <c:pt idx="0">
                  <c:v>100</c:v>
                </c:pt>
                <c:pt idx="1">
                  <c:v>14.130434782608695</c:v>
                </c:pt>
                <c:pt idx="2">
                  <c:v>0</c:v>
                </c:pt>
                <c:pt idx="3">
                  <c:v>76.08695652173914</c:v>
                </c:pt>
                <c:pt idx="4">
                  <c:v>100</c:v>
                </c:pt>
                <c:pt idx="5">
                  <c:v>0</c:v>
                </c:pt>
                <c:pt idx="6">
                  <c:v>13.043478260869565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7-48D0-9BFC-F401E46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985408"/>
        <c:axId val="1410977920"/>
      </c:barChart>
      <c:catAx>
        <c:axId val="1410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0977920"/>
        <c:crosses val="autoZero"/>
        <c:auto val="1"/>
        <c:lblAlgn val="ctr"/>
        <c:lblOffset val="100"/>
        <c:noMultiLvlLbl val="0"/>
      </c:catAx>
      <c:valAx>
        <c:axId val="1410977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0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_xlchart.v1.9</cx:f>
      </cx:numDim>
    </cx:data>
    <cx:data id="1">
      <cx:numDim type="val">
        <cx:f>_xlchart.v1.2</cx:f>
      </cx:numDim>
    </cx:data>
    <cx:data id="2">
      <cx:numDim type="val">
        <cx:f>_xlchart.v1.7</cx:f>
      </cx:numDim>
    </cx:data>
    <cx:data id="3">
      <cx:numDim type="val">
        <cx:f>_xlchart.v1.4</cx:f>
      </cx:numDim>
    </cx:data>
    <cx:data id="4">
      <cx:numDim type="val">
        <cx:f>_xlchart.v1.5</cx:f>
      </cx:numDim>
    </cx:data>
  </cx:chartData>
  <cx:chart>
    <cx:title pos="t" align="ctr" overlay="0">
      <cx:tx>
        <cx:txData>
          <cx:v>Percentatge d'eliminació en diferents processos unitaris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Percentatge d'eliminació en diferents processos unitaris</a:t>
          </a:r>
        </a:p>
      </cx:txPr>
    </cx:title>
    <cx:plotArea>
      <cx:plotAreaRegion>
        <cx:series layoutId="boxWhisker" uniqueId="{7F9DBEA3-DDFB-497E-961D-7357FE3A9502}" formatIdx="1">
          <cx:tx>
            <cx:txData>
              <cx:f>_xlchart.v1.8</cx:f>
              <cx:v>UV-H2O2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E178-4CB5-BBAC-C7859030E7FF}" formatIdx="2">
          <cx:tx>
            <cx:txData>
              <cx:f>_xlchart.v1.1</cx:f>
              <cx:v>O3</cx:v>
            </cx:txData>
          </cx:tx>
          <cx:dataId val="1"/>
          <cx:layoutPr>
            <cx:statistics quartileMethod="exclusive"/>
          </cx:layoutPr>
        </cx:series>
        <cx:series layoutId="boxWhisker" uniqueId="{00000004-E178-4CB5-BBAC-C7859030E7FF}">
          <cx:tx>
            <cx:txData>
              <cx:f>_xlchart.v1.6</cx:f>
              <cx:v>OI</cx:v>
            </cx:txData>
          </cx:tx>
          <cx:dataId val="2"/>
          <cx:layoutPr>
            <cx:statistics quartileMethod="exclusive"/>
          </cx:layoutPr>
        </cx:series>
        <cx:series layoutId="boxWhisker" uniqueId="{00000005-E178-4CB5-BBAC-C7859030E7FF}">
          <cx:tx>
            <cx:txData>
              <cx:f>_xlchart.v1.3</cx:f>
              <cx:v>GAC</cx:v>
            </cx:txData>
          </cx:tx>
          <cx:dataId val="3"/>
          <cx:layoutPr>
            <cx:statistics quartileMethod="exclusive"/>
          </cx:layoutPr>
        </cx:series>
        <cx:series layoutId="boxWhisker" uniqueId="{00000006-E178-4CB5-BBAC-C7859030E7FF}">
          <cx:tx>
            <cx:txData>
              <cx:f/>
              <cx:v>UV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0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  <cx:data id="5">
      <cx:numDim type="val">
        <cx:f>_xlchart.v1.23</cx:f>
      </cx:numDim>
    </cx:data>
    <cx:data id="6">
      <cx:numDim type="val">
        <cx:f>_xlchart.v1.11</cx:f>
      </cx:numDim>
    </cx:data>
  </cx:chartData>
  <cx:chart>
    <cx:title pos="t" align="ctr" overlay="0">
      <cx:tx>
        <cx:txData>
          <cx:v>Rendimiento de eliminación por tecnologías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Rendimiento de eliminación por tecnologías</a:t>
          </a:r>
        </a:p>
      </cx:txPr>
    </cx:title>
    <cx:plotArea>
      <cx:plotAreaRegion>
        <cx:series layoutId="boxWhisker" uniqueId="{FE976502-E290-4507-96EC-60C716137B7B}">
          <cx:tx>
            <cx:txData>
              <cx:f>_xlchart.v1.12</cx:f>
              <cx:v>O3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1-AB89-40F1-87B0-EA6637A48C78}">
          <cx:tx>
            <cx:txData>
              <cx:f>_xlchart.v1.14</cx:f>
              <cx:v>GAC</cx:v>
            </cx:txData>
          </cx:tx>
          <cx:dataId val="1"/>
          <cx:layoutPr>
            <cx:visibility meanLine="0" nonoutliers="0" outliers="1"/>
            <cx:statistics quartileMethod="inclusive"/>
          </cx:layoutPr>
        </cx:series>
        <cx:series layoutId="boxWhisker" uniqueId="{00000002-AB89-40F1-87B0-EA6637A48C78}">
          <cx:tx>
            <cx:txData>
              <cx:f>_xlchart.v1.16</cx:f>
              <cx:v>UV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3-AB89-40F1-87B0-EA6637A48C78}">
          <cx:tx>
            <cx:txData>
              <cx:f>_xlchart.v1.18</cx:f>
              <cx:v>UF</cx:v>
            </cx:txData>
          </cx:tx>
          <cx:dataId val="3"/>
          <cx:layoutPr>
            <cx:visibility nonoutliers="0"/>
            <cx:statistics quartileMethod="inclusive"/>
          </cx:layoutPr>
        </cx:series>
        <cx:series layoutId="boxWhisker" uniqueId="{00000004-AB89-40F1-87B0-EA6637A48C78}">
          <cx:tx>
            <cx:txData>
              <cx:f>_xlchart.v1.20</cx:f>
              <cx:v>RO</cx:v>
            </cx:txData>
          </cx:tx>
          <cx:dataId val="4"/>
          <cx:layoutPr>
            <cx:visibility nonoutliers="0"/>
            <cx:statistics quartileMethod="inclusive"/>
          </cx:layoutPr>
        </cx:series>
        <cx:series layoutId="boxWhisker" uniqueId="{00000005-AB89-40F1-87B0-EA6637A48C78}">
          <cx:tx>
            <cx:txData>
              <cx:f>_xlchart.v1.22</cx:f>
              <cx:v>UV-H2O2</cx:v>
            </cx:txData>
          </cx:tx>
          <cx:dataId val="5"/>
          <cx:layoutPr>
            <cx:visibility nonoutliers="0"/>
            <cx:statistics quartileMethod="inclusive"/>
          </cx:layoutPr>
        </cx:series>
        <cx:series layoutId="boxWhisker" uniqueId="{00000006-AB89-40F1-87B0-EA6637A48C78}">
          <cx:tx>
            <cx:txData>
              <cx:f>_xlchart.v1.10</cx:f>
              <cx:v>SF</cx:v>
            </cx:txData>
          </cx:tx>
          <cx:dataId val="6"/>
          <cx:layoutPr>
            <cx:visibility meanLine="0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120015</xdr:colOff>
      <xdr:row>25</xdr:row>
      <xdr:rowOff>163830</xdr:rowOff>
    </xdr:from>
    <xdr:to>
      <xdr:col>19</xdr:col>
      <xdr:colOff>5715</xdr:colOff>
      <xdr:row>49</xdr:row>
      <xdr:rowOff>165735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EC654DF0-C195-4B41-ACD8-CD740D44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4</xdr:row>
      <xdr:rowOff>119062</xdr:rowOff>
    </xdr:from>
    <xdr:to>
      <xdr:col>19</xdr:col>
      <xdr:colOff>57150</xdr:colOff>
      <xdr:row>18</xdr:row>
      <xdr:rowOff>157162</xdr:rowOff>
    </xdr:to>
    <xdr:graphicFrame macro="">
      <xdr:nvGraphicFramePr>
        <xdr:cNvPr id="23" name="Gráfico 4">
          <a:extLst>
            <a:ext uri="{FF2B5EF4-FFF2-40B4-BE49-F238E27FC236}">
              <a16:creationId xmlns:a16="http://schemas.microsoft.com/office/drawing/2014/main" id="{8C582947-23BF-BE12-57FC-0FBEDABC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20</xdr:row>
      <xdr:rowOff>83820</xdr:rowOff>
    </xdr:from>
    <xdr:to>
      <xdr:col>18</xdr:col>
      <xdr:colOff>701040</xdr:colOff>
      <xdr:row>35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4">
              <a:extLst>
                <a:ext uri="{FF2B5EF4-FFF2-40B4-BE49-F238E27FC236}">
                  <a16:creationId xmlns:a16="http://schemas.microsoft.com/office/drawing/2014/main" id="{4951331A-EC8C-4E7D-8D28-F6630C119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3340" y="4322445"/>
              <a:ext cx="44577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473392</xdr:colOff>
      <xdr:row>8</xdr:row>
      <xdr:rowOff>170496</xdr:rowOff>
    </xdr:from>
    <xdr:to>
      <xdr:col>12</xdr:col>
      <xdr:colOff>301942</xdr:colOff>
      <xdr:row>26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A317273-5EA5-4D9B-B648-DCB0AAD9B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2542" y="1694496"/>
              <a:ext cx="4457700" cy="3391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56-18FF-40DD-8CED-0B4F2F5D3EAD}">
  <dimension ref="A1:L111"/>
  <sheetViews>
    <sheetView topLeftCell="A3" workbookViewId="0">
      <selection activeCell="E32" sqref="E32"/>
    </sheetView>
  </sheetViews>
  <sheetFormatPr baseColWidth="10" defaultColWidth="11.42578125" defaultRowHeight="15" x14ac:dyDescent="0.25"/>
  <cols>
    <col min="1" max="1" width="34.28515625" customWidth="1"/>
    <col min="3" max="9" width="11.42578125" style="24"/>
    <col min="11" max="11" width="11.42578125" style="29"/>
  </cols>
  <sheetData>
    <row r="1" spans="1:12" x14ac:dyDescent="0.25">
      <c r="C1" s="24" t="s">
        <v>225</v>
      </c>
      <c r="D1" s="24" t="s">
        <v>226</v>
      </c>
      <c r="E1" s="24" t="s">
        <v>227</v>
      </c>
      <c r="F1" s="24" t="s">
        <v>228</v>
      </c>
      <c r="G1" s="24" t="s">
        <v>229</v>
      </c>
      <c r="H1" s="24" t="s">
        <v>234</v>
      </c>
      <c r="I1" s="24" t="s">
        <v>231</v>
      </c>
      <c r="J1" s="24" t="s">
        <v>29</v>
      </c>
    </row>
    <row r="2" spans="1:12" x14ac:dyDescent="0.25">
      <c r="A2" t="s">
        <v>21</v>
      </c>
      <c r="C2" s="24">
        <f>92-C3-C4</f>
        <v>0</v>
      </c>
      <c r="D2" s="24">
        <f t="shared" ref="D2:E2" si="0">92-D3-D4</f>
        <v>29</v>
      </c>
      <c r="E2" s="24">
        <f t="shared" si="0"/>
        <v>27</v>
      </c>
      <c r="F2" s="24">
        <f>UV!P2</f>
        <v>22</v>
      </c>
      <c r="G2" s="24">
        <f t="shared" ref="G2" si="1">92-G3-G4</f>
        <v>0</v>
      </c>
      <c r="H2" s="24">
        <f t="shared" ref="H2" si="2">92-H3-H4</f>
        <v>19</v>
      </c>
      <c r="I2" s="24">
        <f t="shared" ref="I2" si="3">92-I3-I4</f>
        <v>10</v>
      </c>
      <c r="J2" s="24">
        <f>SUM(C2:I2)</f>
        <v>107</v>
      </c>
      <c r="K2" s="37">
        <f>J2/$J$5</f>
        <v>0.16614906832298137</v>
      </c>
      <c r="L2" s="29" t="s">
        <v>17</v>
      </c>
    </row>
    <row r="3" spans="1:12" x14ac:dyDescent="0.25">
      <c r="A3" t="s">
        <v>23</v>
      </c>
      <c r="B3" s="24" t="s">
        <v>24</v>
      </c>
      <c r="C3" s="24">
        <f>COUNTIF(C20:C111,$B$3)</f>
        <v>0</v>
      </c>
      <c r="D3" s="24">
        <f>COUNTIF(D20:D111,$B$3)</f>
        <v>50</v>
      </c>
      <c r="E3" s="24">
        <f>COUNTIF(E20:E111,$B$3)</f>
        <v>65</v>
      </c>
      <c r="F3" s="24">
        <f>UV!P3</f>
        <v>0</v>
      </c>
      <c r="G3" s="24">
        <f t="shared" ref="G3:I3" si="4">COUNTIF(G20:G111,$B$3)</f>
        <v>0</v>
      </c>
      <c r="H3" s="24">
        <f t="shared" si="4"/>
        <v>73</v>
      </c>
      <c r="I3" s="24">
        <f t="shared" si="4"/>
        <v>70</v>
      </c>
      <c r="J3" s="24">
        <f>SUM(C3:I3)</f>
        <v>258</v>
      </c>
      <c r="K3" s="37">
        <f t="shared" ref="K3:K5" si="5">J3/$J$5</f>
        <v>0.40062111801242234</v>
      </c>
    </row>
    <row r="4" spans="1:12" x14ac:dyDescent="0.25">
      <c r="A4" t="s">
        <v>26</v>
      </c>
      <c r="B4" s="26" t="s">
        <v>15</v>
      </c>
      <c r="C4" s="24">
        <f>COUNTIF(C20:C111,$B$4)</f>
        <v>92</v>
      </c>
      <c r="D4" s="24">
        <f>COUNTIF(D20:D112,$B$4)</f>
        <v>13</v>
      </c>
      <c r="E4" s="24">
        <f>COUNTIF(E20:E112,$B$4)</f>
        <v>0</v>
      </c>
      <c r="F4" s="24">
        <f>UV!P4</f>
        <v>70</v>
      </c>
      <c r="G4" s="24">
        <f t="shared" ref="G4:I4" si="6">COUNTIF(G20:G112,$B$4)</f>
        <v>92</v>
      </c>
      <c r="H4" s="24">
        <f t="shared" si="6"/>
        <v>0</v>
      </c>
      <c r="I4" s="24">
        <f t="shared" si="6"/>
        <v>12</v>
      </c>
      <c r="J4" s="24">
        <f>SUM(C4:I4)</f>
        <v>279</v>
      </c>
      <c r="K4" s="37">
        <f t="shared" si="5"/>
        <v>0.43322981366459629</v>
      </c>
    </row>
    <row r="5" spans="1:12" x14ac:dyDescent="0.25">
      <c r="A5" t="s">
        <v>29</v>
      </c>
      <c r="C5" s="24">
        <f>SUM(C2:C4)</f>
        <v>92</v>
      </c>
      <c r="D5" s="24">
        <f t="shared" ref="D5:E5" si="7">SUM(D2:D4)</f>
        <v>92</v>
      </c>
      <c r="E5" s="24">
        <f t="shared" si="7"/>
        <v>92</v>
      </c>
      <c r="F5" s="24">
        <f>UV!P5</f>
        <v>92</v>
      </c>
      <c r="G5" s="24">
        <f t="shared" ref="G5" si="8">SUM(G2:G4)</f>
        <v>92</v>
      </c>
      <c r="H5" s="24">
        <f t="shared" ref="H5" si="9">SUM(H2:H4)</f>
        <v>92</v>
      </c>
      <c r="I5" s="24">
        <f t="shared" ref="I5" si="10">SUM(I2:I4)</f>
        <v>92</v>
      </c>
      <c r="J5" s="24">
        <f>SUM(C5:I5)</f>
        <v>644</v>
      </c>
      <c r="K5" s="37">
        <f t="shared" si="5"/>
        <v>1</v>
      </c>
    </row>
    <row r="7" spans="1:12" ht="18" x14ac:dyDescent="0.35">
      <c r="C7" s="24" t="str">
        <f>C1</f>
        <v>SF</v>
      </c>
      <c r="D7" s="24" t="s">
        <v>347</v>
      </c>
      <c r="E7" s="24" t="str">
        <f>E1</f>
        <v>GAC</v>
      </c>
      <c r="F7" s="24" t="str">
        <f>F1</f>
        <v>UV</v>
      </c>
      <c r="G7" s="24" t="str">
        <f>G1</f>
        <v>UF</v>
      </c>
      <c r="H7" s="24" t="str">
        <f>H1</f>
        <v>OI</v>
      </c>
      <c r="I7" s="24" t="str">
        <f>I1</f>
        <v>UV-H2O2</v>
      </c>
    </row>
    <row r="8" spans="1:12" x14ac:dyDescent="0.25">
      <c r="B8" t="s">
        <v>350</v>
      </c>
      <c r="C8" s="46">
        <f>C2</f>
        <v>0</v>
      </c>
      <c r="D8" s="46">
        <f>D2/B13*100</f>
        <v>31.521739130434785</v>
      </c>
      <c r="E8" s="46">
        <f>E2/B13*100</f>
        <v>29.347826086956523</v>
      </c>
      <c r="F8" s="46">
        <f>F2/B13*100</f>
        <v>23.913043478260871</v>
      </c>
      <c r="G8" s="46">
        <f>G2/B13*100</f>
        <v>0</v>
      </c>
      <c r="H8" s="46">
        <f>H2/B13*100</f>
        <v>20.652173913043477</v>
      </c>
      <c r="I8" s="46">
        <f>I2/B13*100</f>
        <v>10.869565217391305</v>
      </c>
    </row>
    <row r="9" spans="1:12" x14ac:dyDescent="0.25">
      <c r="B9" t="s">
        <v>23</v>
      </c>
      <c r="C9" s="46">
        <f>C3</f>
        <v>0</v>
      </c>
      <c r="D9" s="46">
        <f>D3/B13*100</f>
        <v>54.347826086956516</v>
      </c>
      <c r="E9" s="46">
        <f>E3/B13*100</f>
        <v>70.652173913043484</v>
      </c>
      <c r="F9" s="46">
        <f>F3/B13*100</f>
        <v>0</v>
      </c>
      <c r="G9" s="46">
        <f>G3/B13*100</f>
        <v>0</v>
      </c>
      <c r="H9" s="46">
        <f>H3/B13*100</f>
        <v>79.347826086956516</v>
      </c>
      <c r="I9" s="46">
        <f>I3/B13*100</f>
        <v>76.08695652173914</v>
      </c>
    </row>
    <row r="10" spans="1:12" x14ac:dyDescent="0.25">
      <c r="B10" t="s">
        <v>351</v>
      </c>
      <c r="C10" s="46">
        <f>C4/B13*100</f>
        <v>100</v>
      </c>
      <c r="D10" s="46">
        <f>D4/B13*100</f>
        <v>14.130434782608695</v>
      </c>
      <c r="E10" s="46">
        <f>E4/B13*100</f>
        <v>0</v>
      </c>
      <c r="F10" s="46">
        <f>F4/B13*100</f>
        <v>76.08695652173914</v>
      </c>
      <c r="G10" s="46">
        <f>G4/B13*100</f>
        <v>100</v>
      </c>
      <c r="H10" s="46">
        <f>H4</f>
        <v>0</v>
      </c>
      <c r="I10" s="46">
        <f>I4/B13*100</f>
        <v>13.043478260869565</v>
      </c>
    </row>
    <row r="11" spans="1:12" x14ac:dyDescent="0.25">
      <c r="C11" s="46">
        <f t="shared" ref="C11:I11" si="11">SUM(C8:C10)</f>
        <v>100</v>
      </c>
      <c r="D11" s="46">
        <f t="shared" si="11"/>
        <v>100</v>
      </c>
      <c r="E11" s="46">
        <f t="shared" si="11"/>
        <v>100</v>
      </c>
      <c r="F11" s="46">
        <f t="shared" si="11"/>
        <v>100.00000000000001</v>
      </c>
      <c r="G11" s="46">
        <f t="shared" si="11"/>
        <v>100</v>
      </c>
      <c r="H11" s="46">
        <f t="shared" si="11"/>
        <v>100</v>
      </c>
      <c r="I11" s="46">
        <f t="shared" si="11"/>
        <v>100</v>
      </c>
    </row>
    <row r="13" spans="1:12" x14ac:dyDescent="0.25">
      <c r="A13" t="s">
        <v>349</v>
      </c>
      <c r="B13">
        <v>92</v>
      </c>
    </row>
    <row r="18" spans="1:11" x14ac:dyDescent="0.25">
      <c r="C18" s="24" t="s">
        <v>225</v>
      </c>
      <c r="D18" s="24" t="s">
        <v>226</v>
      </c>
      <c r="E18" s="24" t="s">
        <v>227</v>
      </c>
      <c r="F18" s="24" t="s">
        <v>228</v>
      </c>
      <c r="G18" s="24" t="s">
        <v>229</v>
      </c>
      <c r="H18" s="24" t="s">
        <v>234</v>
      </c>
      <c r="I18" s="24" t="s">
        <v>231</v>
      </c>
      <c r="K18" s="29" t="s">
        <v>348</v>
      </c>
    </row>
    <row r="19" spans="1:11" ht="45.75" thickBot="1" x14ac:dyDescent="0.3">
      <c r="A19" s="3" t="s">
        <v>9</v>
      </c>
      <c r="B19" s="4" t="s">
        <v>10</v>
      </c>
      <c r="C19" s="4" t="s">
        <v>11</v>
      </c>
      <c r="D19" s="4" t="s">
        <v>11</v>
      </c>
      <c r="E19" s="4" t="s">
        <v>126</v>
      </c>
      <c r="F19" s="4" t="s">
        <v>126</v>
      </c>
      <c r="G19" s="4" t="s">
        <v>126</v>
      </c>
      <c r="H19" s="4" t="s">
        <v>126</v>
      </c>
      <c r="I19" s="4" t="s">
        <v>126</v>
      </c>
      <c r="J19" s="34"/>
      <c r="K19" s="30" t="s">
        <v>124</v>
      </c>
    </row>
    <row r="20" spans="1:11" x14ac:dyDescent="0.25">
      <c r="A20" s="6" t="s">
        <v>13</v>
      </c>
      <c r="B20" s="1" t="s">
        <v>14</v>
      </c>
      <c r="C20" s="14" t="s">
        <v>15</v>
      </c>
      <c r="D20" s="14" t="s">
        <v>15</v>
      </c>
      <c r="E20" s="14" t="s">
        <v>24</v>
      </c>
      <c r="F20" s="36" t="str">
        <f>UV!C3</f>
        <v>na</v>
      </c>
      <c r="G20" s="14" t="s">
        <v>15</v>
      </c>
      <c r="H20" s="14">
        <v>50</v>
      </c>
      <c r="I20" s="14" t="s">
        <v>24</v>
      </c>
      <c r="K20" s="31" t="s">
        <v>239</v>
      </c>
    </row>
    <row r="21" spans="1:11" x14ac:dyDescent="0.25">
      <c r="A21" s="6" t="s">
        <v>18</v>
      </c>
      <c r="B21" s="2" t="s">
        <v>19</v>
      </c>
      <c r="C21" s="16" t="s">
        <v>15</v>
      </c>
      <c r="D21" s="16" t="s">
        <v>24</v>
      </c>
      <c r="E21" s="16" t="s">
        <v>24</v>
      </c>
      <c r="F21" s="36" t="str">
        <f>UV!C4</f>
        <v>na</v>
      </c>
      <c r="G21" s="16" t="s">
        <v>15</v>
      </c>
      <c r="H21" s="16">
        <v>74</v>
      </c>
      <c r="I21" s="16" t="s">
        <v>24</v>
      </c>
      <c r="K21" s="32" t="s">
        <v>240</v>
      </c>
    </row>
    <row r="22" spans="1:11" x14ac:dyDescent="0.25">
      <c r="A22" s="6" t="s">
        <v>20</v>
      </c>
      <c r="B22" s="1" t="s">
        <v>19</v>
      </c>
      <c r="C22" s="14" t="s">
        <v>15</v>
      </c>
      <c r="D22" s="14">
        <v>30</v>
      </c>
      <c r="E22" s="14">
        <v>60</v>
      </c>
      <c r="F22" s="36" t="str">
        <f>UV!C5</f>
        <v>na</v>
      </c>
      <c r="G22" s="14" t="s">
        <v>15</v>
      </c>
      <c r="H22" s="14">
        <v>99</v>
      </c>
      <c r="I22" s="14">
        <v>77.099999999999994</v>
      </c>
      <c r="K22" s="31" t="s">
        <v>241</v>
      </c>
    </row>
    <row r="23" spans="1:11" x14ac:dyDescent="0.25">
      <c r="A23" s="6" t="s">
        <v>22</v>
      </c>
      <c r="B23" s="2" t="s">
        <v>19</v>
      </c>
      <c r="C23" s="16" t="s">
        <v>15</v>
      </c>
      <c r="D23" s="16" t="s">
        <v>15</v>
      </c>
      <c r="E23" s="16">
        <v>45</v>
      </c>
      <c r="F23" s="36" t="str">
        <f>UV!C6</f>
        <v>na</v>
      </c>
      <c r="G23" s="16" t="s">
        <v>15</v>
      </c>
      <c r="H23" s="16">
        <v>99</v>
      </c>
      <c r="I23" s="16" t="s">
        <v>15</v>
      </c>
      <c r="K23" s="32" t="s">
        <v>242</v>
      </c>
    </row>
    <row r="24" spans="1:11" x14ac:dyDescent="0.25">
      <c r="A24" s="6" t="s">
        <v>25</v>
      </c>
      <c r="B24" s="1" t="s">
        <v>19</v>
      </c>
      <c r="C24" s="14" t="s">
        <v>15</v>
      </c>
      <c r="D24" s="14" t="s">
        <v>24</v>
      </c>
      <c r="E24" s="14" t="s">
        <v>24</v>
      </c>
      <c r="F24" s="36" t="str">
        <f>UV!C7</f>
        <v>na</v>
      </c>
      <c r="G24" s="14" t="s">
        <v>15</v>
      </c>
      <c r="H24" s="14" t="s">
        <v>24</v>
      </c>
      <c r="I24" s="14" t="s">
        <v>24</v>
      </c>
      <c r="K24" s="31" t="s">
        <v>243</v>
      </c>
    </row>
    <row r="25" spans="1:11" x14ac:dyDescent="0.25">
      <c r="A25" s="6" t="s">
        <v>28</v>
      </c>
      <c r="B25" s="2" t="s">
        <v>19</v>
      </c>
      <c r="C25" s="16" t="s">
        <v>15</v>
      </c>
      <c r="D25" s="16">
        <v>75</v>
      </c>
      <c r="E25" s="16">
        <v>75</v>
      </c>
      <c r="F25" s="36">
        <f>UV!C8</f>
        <v>5.376283863420694</v>
      </c>
      <c r="G25" s="16" t="s">
        <v>15</v>
      </c>
      <c r="H25" s="16" t="s">
        <v>24</v>
      </c>
      <c r="I25" s="16" t="s">
        <v>24</v>
      </c>
      <c r="K25" s="32" t="s">
        <v>244</v>
      </c>
    </row>
    <row r="26" spans="1:11" x14ac:dyDescent="0.25">
      <c r="A26" s="6" t="s">
        <v>30</v>
      </c>
      <c r="B26" s="1" t="s">
        <v>19</v>
      </c>
      <c r="C26" s="14" t="s">
        <v>15</v>
      </c>
      <c r="D26" s="14">
        <v>85</v>
      </c>
      <c r="E26" s="14">
        <v>100</v>
      </c>
      <c r="F26" s="36" t="str">
        <f>UV!C9</f>
        <v>na</v>
      </c>
      <c r="G26" s="14" t="s">
        <v>15</v>
      </c>
      <c r="H26" s="14" t="s">
        <v>24</v>
      </c>
      <c r="I26" s="14">
        <v>67</v>
      </c>
      <c r="K26" s="31" t="s">
        <v>136</v>
      </c>
    </row>
    <row r="27" spans="1:11" x14ac:dyDescent="0.25">
      <c r="A27" s="6" t="s">
        <v>31</v>
      </c>
      <c r="B27" s="2" t="s">
        <v>32</v>
      </c>
      <c r="C27" s="16" t="s">
        <v>15</v>
      </c>
      <c r="D27" s="16">
        <v>82.5</v>
      </c>
      <c r="E27" s="16" t="s">
        <v>24</v>
      </c>
      <c r="F27" s="36">
        <f>UV!C10</f>
        <v>9.7098893186984512</v>
      </c>
      <c r="G27" s="16" t="s">
        <v>15</v>
      </c>
      <c r="H27" s="16" t="s">
        <v>24</v>
      </c>
      <c r="I27" s="16" t="s">
        <v>24</v>
      </c>
      <c r="K27" s="32" t="s">
        <v>245</v>
      </c>
    </row>
    <row r="28" spans="1:11" x14ac:dyDescent="0.25">
      <c r="A28" s="6" t="s">
        <v>33</v>
      </c>
      <c r="B28" s="1" t="s">
        <v>19</v>
      </c>
      <c r="C28" s="14" t="s">
        <v>15</v>
      </c>
      <c r="D28" s="14" t="s">
        <v>24</v>
      </c>
      <c r="E28" s="14" t="s">
        <v>24</v>
      </c>
      <c r="F28" s="36">
        <f>UV!C11</f>
        <v>7.948300628203997</v>
      </c>
      <c r="G28" s="14" t="s">
        <v>15</v>
      </c>
      <c r="H28" s="14" t="s">
        <v>24</v>
      </c>
      <c r="I28" s="14" t="s">
        <v>24</v>
      </c>
      <c r="K28" s="31" t="s">
        <v>246</v>
      </c>
    </row>
    <row r="29" spans="1:11" x14ac:dyDescent="0.25">
      <c r="A29" s="6" t="s">
        <v>34</v>
      </c>
      <c r="B29" s="2" t="s">
        <v>14</v>
      </c>
      <c r="C29" s="16" t="s">
        <v>15</v>
      </c>
      <c r="D29" s="16" t="s">
        <v>15</v>
      </c>
      <c r="E29" s="16" t="s">
        <v>24</v>
      </c>
      <c r="F29" s="36" t="str">
        <f>UV!C12</f>
        <v>na</v>
      </c>
      <c r="G29" s="16" t="s">
        <v>15</v>
      </c>
      <c r="H29" s="16" t="s">
        <v>24</v>
      </c>
      <c r="I29" s="16" t="s">
        <v>15</v>
      </c>
      <c r="K29" s="32" t="s">
        <v>247</v>
      </c>
    </row>
    <row r="30" spans="1:11" x14ac:dyDescent="0.25">
      <c r="A30" s="6" t="s">
        <v>35</v>
      </c>
      <c r="B30" s="1" t="s">
        <v>19</v>
      </c>
      <c r="C30" s="14" t="s">
        <v>15</v>
      </c>
      <c r="D30" s="14">
        <v>56.5</v>
      </c>
      <c r="E30" s="14">
        <v>55</v>
      </c>
      <c r="F30" s="36">
        <f>UV!C13</f>
        <v>7.5301826061777488</v>
      </c>
      <c r="G30" s="14" t="s">
        <v>15</v>
      </c>
      <c r="H30" s="14" t="s">
        <v>24</v>
      </c>
      <c r="I30" s="14">
        <v>80</v>
      </c>
      <c r="K30" s="31" t="s">
        <v>248</v>
      </c>
    </row>
    <row r="31" spans="1:11" x14ac:dyDescent="0.25">
      <c r="A31" s="6" t="s">
        <v>36</v>
      </c>
      <c r="B31" s="2" t="s">
        <v>19</v>
      </c>
      <c r="C31" s="16" t="s">
        <v>15</v>
      </c>
      <c r="D31" s="16" t="s">
        <v>24</v>
      </c>
      <c r="E31" s="16" t="s">
        <v>24</v>
      </c>
      <c r="F31" s="36">
        <f>UV!C14</f>
        <v>10.155855510689705</v>
      </c>
      <c r="G31" s="16" t="s">
        <v>15</v>
      </c>
      <c r="H31" s="16">
        <v>92</v>
      </c>
      <c r="I31" s="16" t="s">
        <v>24</v>
      </c>
      <c r="K31" s="32" t="s">
        <v>249</v>
      </c>
    </row>
    <row r="32" spans="1:11" x14ac:dyDescent="0.25">
      <c r="A32" s="6" t="s">
        <v>37</v>
      </c>
      <c r="B32" s="1" t="s">
        <v>19</v>
      </c>
      <c r="C32" s="14" t="s">
        <v>15</v>
      </c>
      <c r="D32" s="14" t="s">
        <v>24</v>
      </c>
      <c r="E32" s="14" t="s">
        <v>24</v>
      </c>
      <c r="F32" s="36">
        <f>UV!C15</f>
        <v>8.8681534454352011</v>
      </c>
      <c r="G32" s="14" t="s">
        <v>15</v>
      </c>
      <c r="H32" s="14" t="s">
        <v>24</v>
      </c>
      <c r="I32" s="14" t="s">
        <v>24</v>
      </c>
      <c r="K32" s="31" t="s">
        <v>250</v>
      </c>
    </row>
    <row r="33" spans="1:11" x14ac:dyDescent="0.25">
      <c r="A33" s="6" t="s">
        <v>38</v>
      </c>
      <c r="B33" s="2" t="s">
        <v>19</v>
      </c>
      <c r="C33" s="16" t="s">
        <v>15</v>
      </c>
      <c r="D33" s="16" t="s">
        <v>24</v>
      </c>
      <c r="E33" s="16" t="s">
        <v>24</v>
      </c>
      <c r="F33" s="36" t="str">
        <f>UV!C16</f>
        <v>na</v>
      </c>
      <c r="G33" s="16" t="s">
        <v>15</v>
      </c>
      <c r="H33" s="16" t="s">
        <v>24</v>
      </c>
      <c r="I33" s="16" t="s">
        <v>24</v>
      </c>
      <c r="K33" s="32" t="s">
        <v>251</v>
      </c>
    </row>
    <row r="34" spans="1:11" x14ac:dyDescent="0.25">
      <c r="A34" s="6" t="s">
        <v>39</v>
      </c>
      <c r="B34" s="1" t="s">
        <v>19</v>
      </c>
      <c r="C34" s="14" t="s">
        <v>15</v>
      </c>
      <c r="D34" s="14" t="s">
        <v>24</v>
      </c>
      <c r="E34" s="14" t="s">
        <v>24</v>
      </c>
      <c r="F34" s="36" t="str">
        <f>UV!C17</f>
        <v>na</v>
      </c>
      <c r="G34" s="14" t="s">
        <v>15</v>
      </c>
      <c r="H34" s="14" t="s">
        <v>24</v>
      </c>
      <c r="I34" s="14" t="s">
        <v>24</v>
      </c>
      <c r="K34" s="31" t="s">
        <v>252</v>
      </c>
    </row>
    <row r="35" spans="1:11" x14ac:dyDescent="0.25">
      <c r="A35" s="6" t="s">
        <v>40</v>
      </c>
      <c r="B35" s="2" t="s">
        <v>19</v>
      </c>
      <c r="C35" s="16" t="s">
        <v>15</v>
      </c>
      <c r="D35" s="16" t="s">
        <v>24</v>
      </c>
      <c r="E35" s="16" t="s">
        <v>24</v>
      </c>
      <c r="F35" s="36" t="str">
        <f>UV!C18</f>
        <v>na</v>
      </c>
      <c r="G35" s="16" t="s">
        <v>15</v>
      </c>
      <c r="H35" s="16" t="s">
        <v>24</v>
      </c>
      <c r="I35" s="16" t="s">
        <v>24</v>
      </c>
      <c r="K35" s="32" t="s">
        <v>253</v>
      </c>
    </row>
    <row r="36" spans="1:11" x14ac:dyDescent="0.25">
      <c r="A36" s="6" t="s">
        <v>41</v>
      </c>
      <c r="B36" s="1" t="s">
        <v>19</v>
      </c>
      <c r="C36" s="14" t="s">
        <v>15</v>
      </c>
      <c r="D36" s="14" t="s">
        <v>24</v>
      </c>
      <c r="E36" s="14" t="s">
        <v>24</v>
      </c>
      <c r="F36" s="36" t="str">
        <f>UV!C19</f>
        <v>na</v>
      </c>
      <c r="G36" s="14" t="s">
        <v>15</v>
      </c>
      <c r="H36" s="14" t="s">
        <v>24</v>
      </c>
      <c r="I36" s="14" t="s">
        <v>24</v>
      </c>
      <c r="K36" s="31" t="s">
        <v>147</v>
      </c>
    </row>
    <row r="37" spans="1:11" x14ac:dyDescent="0.25">
      <c r="A37" s="6" t="s">
        <v>42</v>
      </c>
      <c r="B37" s="2" t="s">
        <v>19</v>
      </c>
      <c r="C37" s="16" t="s">
        <v>15</v>
      </c>
      <c r="D37" s="16" t="s">
        <v>15</v>
      </c>
      <c r="E37" s="16" t="s">
        <v>24</v>
      </c>
      <c r="F37" s="36" t="str">
        <f>UV!C20</f>
        <v>na</v>
      </c>
      <c r="G37" s="16" t="s">
        <v>15</v>
      </c>
      <c r="H37" s="16" t="s">
        <v>24</v>
      </c>
      <c r="I37" s="16" t="s">
        <v>15</v>
      </c>
      <c r="K37" s="32" t="s">
        <v>254</v>
      </c>
    </row>
    <row r="38" spans="1:11" x14ac:dyDescent="0.25">
      <c r="A38" s="6" t="s">
        <v>43</v>
      </c>
      <c r="B38" s="1" t="s">
        <v>14</v>
      </c>
      <c r="C38" s="14" t="s">
        <v>15</v>
      </c>
      <c r="D38" s="14" t="s">
        <v>24</v>
      </c>
      <c r="E38" s="14" t="s">
        <v>24</v>
      </c>
      <c r="F38" s="36" t="str">
        <f>UV!C21</f>
        <v>na</v>
      </c>
      <c r="G38" s="14" t="s">
        <v>15</v>
      </c>
      <c r="H38" s="14" t="s">
        <v>24</v>
      </c>
      <c r="I38" s="14" t="s">
        <v>24</v>
      </c>
      <c r="K38" s="31" t="s">
        <v>255</v>
      </c>
    </row>
    <row r="39" spans="1:11" x14ac:dyDescent="0.25">
      <c r="A39" s="6" t="s">
        <v>44</v>
      </c>
      <c r="B39" s="2" t="s">
        <v>19</v>
      </c>
      <c r="C39" s="16" t="s">
        <v>15</v>
      </c>
      <c r="D39" s="16" t="s">
        <v>24</v>
      </c>
      <c r="E39" s="16" t="s">
        <v>24</v>
      </c>
      <c r="F39" s="36" t="str">
        <f>UV!C22</f>
        <v>na</v>
      </c>
      <c r="G39" s="16" t="s">
        <v>15</v>
      </c>
      <c r="H39" s="16" t="s">
        <v>24</v>
      </c>
      <c r="I39" s="16" t="s">
        <v>24</v>
      </c>
      <c r="K39" s="32" t="s">
        <v>256</v>
      </c>
    </row>
    <row r="40" spans="1:11" x14ac:dyDescent="0.25">
      <c r="A40" s="6" t="s">
        <v>45</v>
      </c>
      <c r="B40" s="1" t="s">
        <v>19</v>
      </c>
      <c r="C40" s="14" t="s">
        <v>15</v>
      </c>
      <c r="D40" s="14" t="s">
        <v>24</v>
      </c>
      <c r="E40" s="14" t="s">
        <v>24</v>
      </c>
      <c r="F40" s="36" t="str">
        <f>UV!C23</f>
        <v>na</v>
      </c>
      <c r="G40" s="14" t="s">
        <v>15</v>
      </c>
      <c r="H40" s="14" t="s">
        <v>24</v>
      </c>
      <c r="I40" s="14" t="s">
        <v>24</v>
      </c>
      <c r="K40" s="31" t="s">
        <v>257</v>
      </c>
    </row>
    <row r="41" spans="1:11" x14ac:dyDescent="0.25">
      <c r="A41" s="6" t="s">
        <v>46</v>
      </c>
      <c r="B41" s="2" t="s">
        <v>32</v>
      </c>
      <c r="C41" s="16" t="s">
        <v>15</v>
      </c>
      <c r="D41" s="16">
        <v>77.5</v>
      </c>
      <c r="E41" s="16" t="s">
        <v>24</v>
      </c>
      <c r="F41" s="36">
        <f>UV!C24</f>
        <v>10.061382349987035</v>
      </c>
      <c r="G41" s="16" t="s">
        <v>15</v>
      </c>
      <c r="H41" s="16" t="s">
        <v>24</v>
      </c>
      <c r="I41" s="16" t="s">
        <v>24</v>
      </c>
      <c r="K41" s="32" t="s">
        <v>258</v>
      </c>
    </row>
    <row r="42" spans="1:11" x14ac:dyDescent="0.25">
      <c r="A42" s="6" t="s">
        <v>47</v>
      </c>
      <c r="B42" s="1" t="s">
        <v>19</v>
      </c>
      <c r="C42" s="14" t="s">
        <v>15</v>
      </c>
      <c r="D42" s="14">
        <v>70</v>
      </c>
      <c r="E42" s="14">
        <v>70</v>
      </c>
      <c r="F42" s="36" t="str">
        <f>UV!C25</f>
        <v>na</v>
      </c>
      <c r="G42" s="14" t="s">
        <v>15</v>
      </c>
      <c r="H42" s="14" t="s">
        <v>24</v>
      </c>
      <c r="I42" s="14" t="s">
        <v>24</v>
      </c>
      <c r="K42" s="31" t="s">
        <v>259</v>
      </c>
    </row>
    <row r="43" spans="1:11" x14ac:dyDescent="0.25">
      <c r="A43" s="6" t="s">
        <v>48</v>
      </c>
      <c r="B43" s="2" t="s">
        <v>19</v>
      </c>
      <c r="C43" s="16" t="s">
        <v>15</v>
      </c>
      <c r="D43" s="16" t="s">
        <v>24</v>
      </c>
      <c r="E43" s="16" t="s">
        <v>24</v>
      </c>
      <c r="F43" s="36" t="str">
        <f>UV!C26</f>
        <v>na</v>
      </c>
      <c r="G43" s="16" t="s">
        <v>15</v>
      </c>
      <c r="H43" s="16" t="s">
        <v>24</v>
      </c>
      <c r="I43" s="16" t="s">
        <v>24</v>
      </c>
      <c r="K43" s="32" t="s">
        <v>260</v>
      </c>
    </row>
    <row r="44" spans="1:11" x14ac:dyDescent="0.25">
      <c r="A44" s="6" t="s">
        <v>49</v>
      </c>
      <c r="B44" s="1" t="s">
        <v>14</v>
      </c>
      <c r="C44" s="14" t="s">
        <v>15</v>
      </c>
      <c r="D44" s="14" t="s">
        <v>24</v>
      </c>
      <c r="E44" s="14" t="s">
        <v>24</v>
      </c>
      <c r="F44" s="36" t="str">
        <f>UV!C27</f>
        <v>na</v>
      </c>
      <c r="G44" s="14" t="s">
        <v>15</v>
      </c>
      <c r="H44" s="14">
        <v>89</v>
      </c>
      <c r="I44" s="14" t="s">
        <v>24</v>
      </c>
      <c r="K44" s="31" t="s">
        <v>261</v>
      </c>
    </row>
    <row r="45" spans="1:11" x14ac:dyDescent="0.25">
      <c r="A45" s="6" t="s">
        <v>50</v>
      </c>
      <c r="B45" s="2" t="s">
        <v>19</v>
      </c>
      <c r="C45" s="16" t="s">
        <v>15</v>
      </c>
      <c r="D45" s="16">
        <v>90</v>
      </c>
      <c r="E45" s="16">
        <v>90</v>
      </c>
      <c r="F45" s="36">
        <f>UV!C28</f>
        <v>0.54161556151880452</v>
      </c>
      <c r="G45" s="16" t="s">
        <v>15</v>
      </c>
      <c r="H45" s="16" t="s">
        <v>24</v>
      </c>
      <c r="I45" s="16" t="s">
        <v>24</v>
      </c>
      <c r="K45" s="32" t="s">
        <v>262</v>
      </c>
    </row>
    <row r="46" spans="1:11" x14ac:dyDescent="0.25">
      <c r="A46" s="6" t="s">
        <v>51</v>
      </c>
      <c r="B46" s="1" t="s">
        <v>32</v>
      </c>
      <c r="C46" s="14" t="s">
        <v>15</v>
      </c>
      <c r="D46" s="14" t="s">
        <v>24</v>
      </c>
      <c r="E46" s="14" t="s">
        <v>24</v>
      </c>
      <c r="F46" s="36" t="str">
        <f>UV!C29</f>
        <v>na</v>
      </c>
      <c r="G46" s="14" t="s">
        <v>15</v>
      </c>
      <c r="H46" s="14" t="s">
        <v>24</v>
      </c>
      <c r="I46" s="14" t="s">
        <v>24</v>
      </c>
      <c r="K46" s="31" t="s">
        <v>263</v>
      </c>
    </row>
    <row r="47" spans="1:11" x14ac:dyDescent="0.25">
      <c r="A47" s="6" t="s">
        <v>52</v>
      </c>
      <c r="B47" s="2" t="s">
        <v>19</v>
      </c>
      <c r="C47" s="16" t="s">
        <v>15</v>
      </c>
      <c r="D47" s="16" t="s">
        <v>24</v>
      </c>
      <c r="E47" s="16" t="s">
        <v>24</v>
      </c>
      <c r="F47" s="36" t="str">
        <f>UV!C30</f>
        <v>na</v>
      </c>
      <c r="G47" s="16" t="s">
        <v>15</v>
      </c>
      <c r="H47" s="16" t="s">
        <v>24</v>
      </c>
      <c r="I47" s="16" t="s">
        <v>24</v>
      </c>
      <c r="K47" s="32" t="s">
        <v>264</v>
      </c>
    </row>
    <row r="48" spans="1:11" x14ac:dyDescent="0.25">
      <c r="A48" s="6" t="s">
        <v>53</v>
      </c>
      <c r="B48" s="1" t="s">
        <v>14</v>
      </c>
      <c r="C48" s="14" t="s">
        <v>15</v>
      </c>
      <c r="D48" s="14" t="s">
        <v>15</v>
      </c>
      <c r="E48" s="14" t="s">
        <v>24</v>
      </c>
      <c r="F48" s="36" t="str">
        <f>UV!C31</f>
        <v>na</v>
      </c>
      <c r="G48" s="14" t="s">
        <v>15</v>
      </c>
      <c r="H48" s="14" t="s">
        <v>24</v>
      </c>
      <c r="I48" s="16" t="s">
        <v>15</v>
      </c>
      <c r="K48" s="31" t="s">
        <v>265</v>
      </c>
    </row>
    <row r="49" spans="1:11" x14ac:dyDescent="0.25">
      <c r="A49" s="6" t="s">
        <v>54</v>
      </c>
      <c r="B49" s="2" t="s">
        <v>14</v>
      </c>
      <c r="C49" s="16" t="s">
        <v>15</v>
      </c>
      <c r="D49" s="16" t="s">
        <v>15</v>
      </c>
      <c r="E49" s="16" t="s">
        <v>24</v>
      </c>
      <c r="F49" s="36" t="str">
        <f>UV!C32</f>
        <v>na</v>
      </c>
      <c r="G49" s="16" t="s">
        <v>15</v>
      </c>
      <c r="H49" s="16" t="s">
        <v>24</v>
      </c>
      <c r="I49" s="16" t="s">
        <v>15</v>
      </c>
      <c r="K49" s="32" t="s">
        <v>266</v>
      </c>
    </row>
    <row r="50" spans="1:11" x14ac:dyDescent="0.25">
      <c r="A50" s="6" t="s">
        <v>55</v>
      </c>
      <c r="B50" s="1" t="s">
        <v>14</v>
      </c>
      <c r="C50" s="14" t="s">
        <v>15</v>
      </c>
      <c r="D50" s="14" t="s">
        <v>15</v>
      </c>
      <c r="E50" s="14" t="s">
        <v>24</v>
      </c>
      <c r="F50" s="36" t="str">
        <f>UV!C33</f>
        <v>na</v>
      </c>
      <c r="G50" s="14" t="s">
        <v>15</v>
      </c>
      <c r="H50" s="14" t="s">
        <v>24</v>
      </c>
      <c r="I50" s="16" t="s">
        <v>15</v>
      </c>
      <c r="K50" s="31" t="s">
        <v>267</v>
      </c>
    </row>
    <row r="51" spans="1:11" x14ac:dyDescent="0.25">
      <c r="A51" s="6" t="s">
        <v>56</v>
      </c>
      <c r="B51" s="2" t="s">
        <v>14</v>
      </c>
      <c r="C51" s="16" t="s">
        <v>15</v>
      </c>
      <c r="D51" s="16" t="s">
        <v>24</v>
      </c>
      <c r="E51" s="16" t="s">
        <v>24</v>
      </c>
      <c r="F51" s="36">
        <f>UV!C34</f>
        <v>3.4635692704713561</v>
      </c>
      <c r="G51" s="16" t="s">
        <v>15</v>
      </c>
      <c r="H51" s="16" t="s">
        <v>24</v>
      </c>
      <c r="I51" s="16" t="s">
        <v>24</v>
      </c>
      <c r="K51" s="32" t="s">
        <v>268</v>
      </c>
    </row>
    <row r="52" spans="1:11" x14ac:dyDescent="0.25">
      <c r="A52" s="6" t="s">
        <v>57</v>
      </c>
      <c r="B52" s="1" t="s">
        <v>19</v>
      </c>
      <c r="C52" s="14" t="s">
        <v>15</v>
      </c>
      <c r="D52" s="14" t="s">
        <v>24</v>
      </c>
      <c r="E52" s="14" t="s">
        <v>24</v>
      </c>
      <c r="F52" s="36" t="str">
        <f>UV!C35</f>
        <v>na</v>
      </c>
      <c r="G52" s="14" t="s">
        <v>15</v>
      </c>
      <c r="H52" s="14">
        <v>68</v>
      </c>
      <c r="I52" s="14" t="s">
        <v>24</v>
      </c>
      <c r="K52" s="31" t="s">
        <v>269</v>
      </c>
    </row>
    <row r="53" spans="1:11" x14ac:dyDescent="0.25">
      <c r="A53" s="6" t="s">
        <v>58</v>
      </c>
      <c r="B53" s="2" t="s">
        <v>19</v>
      </c>
      <c r="C53" s="16" t="s">
        <v>15</v>
      </c>
      <c r="D53" s="16" t="s">
        <v>24</v>
      </c>
      <c r="E53" s="16" t="s">
        <v>24</v>
      </c>
      <c r="F53" s="36" t="str">
        <f>UV!C36</f>
        <v>na</v>
      </c>
      <c r="G53" s="16" t="s">
        <v>15</v>
      </c>
      <c r="H53" s="16" t="s">
        <v>24</v>
      </c>
      <c r="I53" s="16" t="s">
        <v>24</v>
      </c>
      <c r="K53" s="32" t="s">
        <v>270</v>
      </c>
    </row>
    <row r="54" spans="1:11" x14ac:dyDescent="0.25">
      <c r="A54" s="6" t="s">
        <v>59</v>
      </c>
      <c r="B54" s="1" t="s">
        <v>19</v>
      </c>
      <c r="C54" s="14" t="s">
        <v>15</v>
      </c>
      <c r="D54" s="14">
        <v>80</v>
      </c>
      <c r="E54" s="14">
        <v>85</v>
      </c>
      <c r="F54" s="36" t="str">
        <f>UV!C37</f>
        <v>na</v>
      </c>
      <c r="G54" s="14" t="s">
        <v>15</v>
      </c>
      <c r="H54" s="14" t="s">
        <v>24</v>
      </c>
      <c r="I54" s="14" t="s">
        <v>24</v>
      </c>
      <c r="K54" s="31" t="s">
        <v>165</v>
      </c>
    </row>
    <row r="55" spans="1:11" x14ac:dyDescent="0.25">
      <c r="A55" s="6" t="s">
        <v>60</v>
      </c>
      <c r="B55" s="2" t="s">
        <v>19</v>
      </c>
      <c r="C55" s="16" t="s">
        <v>15</v>
      </c>
      <c r="D55" s="16">
        <v>90</v>
      </c>
      <c r="E55" s="16">
        <v>85</v>
      </c>
      <c r="F55" s="36" t="str">
        <f>UV!C38</f>
        <v>na</v>
      </c>
      <c r="G55" s="16" t="s">
        <v>15</v>
      </c>
      <c r="H55" s="16" t="s">
        <v>24</v>
      </c>
      <c r="I55" s="16" t="s">
        <v>24</v>
      </c>
      <c r="K55" s="32" t="s">
        <v>166</v>
      </c>
    </row>
    <row r="56" spans="1:11" x14ac:dyDescent="0.25">
      <c r="A56" s="6" t="s">
        <v>61</v>
      </c>
      <c r="B56" s="1" t="s">
        <v>19</v>
      </c>
      <c r="C56" s="14" t="s">
        <v>15</v>
      </c>
      <c r="D56" s="14" t="s">
        <v>24</v>
      </c>
      <c r="E56" s="14" t="s">
        <v>24</v>
      </c>
      <c r="F56" s="36" t="str">
        <f>UV!C39</f>
        <v>na</v>
      </c>
      <c r="G56" s="14" t="s">
        <v>15</v>
      </c>
      <c r="H56" s="14" t="s">
        <v>24</v>
      </c>
      <c r="I56" s="14">
        <v>85</v>
      </c>
      <c r="K56" s="31" t="s">
        <v>271</v>
      </c>
    </row>
    <row r="57" spans="1:11" x14ac:dyDescent="0.25">
      <c r="A57" s="6" t="s">
        <v>62</v>
      </c>
      <c r="B57" s="2" t="s">
        <v>32</v>
      </c>
      <c r="C57" s="16" t="s">
        <v>15</v>
      </c>
      <c r="D57" s="16" t="s">
        <v>24</v>
      </c>
      <c r="E57" s="16" t="s">
        <v>24</v>
      </c>
      <c r="F57" s="36" t="str">
        <f>UV!C40</f>
        <v>na</v>
      </c>
      <c r="G57" s="16" t="s">
        <v>15</v>
      </c>
      <c r="H57" s="16" t="s">
        <v>24</v>
      </c>
      <c r="I57" s="16" t="s">
        <v>24</v>
      </c>
      <c r="K57" s="32" t="s">
        <v>272</v>
      </c>
    </row>
    <row r="58" spans="1:11" x14ac:dyDescent="0.25">
      <c r="A58" s="6" t="s">
        <v>63</v>
      </c>
      <c r="B58" s="1" t="s">
        <v>19</v>
      </c>
      <c r="C58" s="14" t="s">
        <v>15</v>
      </c>
      <c r="D58" s="14" t="s">
        <v>24</v>
      </c>
      <c r="E58" s="14" t="s">
        <v>24</v>
      </c>
      <c r="F58" s="36" t="str">
        <f>UV!C41</f>
        <v>na</v>
      </c>
      <c r="G58" s="14" t="s">
        <v>15</v>
      </c>
      <c r="H58" s="14" t="s">
        <v>24</v>
      </c>
      <c r="I58" s="14" t="s">
        <v>24</v>
      </c>
      <c r="K58" s="31" t="s">
        <v>273</v>
      </c>
    </row>
    <row r="59" spans="1:11" x14ac:dyDescent="0.25">
      <c r="A59" s="6" t="s">
        <v>64</v>
      </c>
      <c r="B59" s="2" t="s">
        <v>19</v>
      </c>
      <c r="C59" s="16" t="s">
        <v>15</v>
      </c>
      <c r="D59" s="16">
        <v>75</v>
      </c>
      <c r="E59" s="16">
        <v>78.5</v>
      </c>
      <c r="F59" s="36">
        <f>UV!C42</f>
        <v>13.900624781539939</v>
      </c>
      <c r="G59" s="16" t="s">
        <v>15</v>
      </c>
      <c r="H59" s="16" t="s">
        <v>24</v>
      </c>
      <c r="I59" s="16">
        <v>80</v>
      </c>
      <c r="K59" s="32" t="s">
        <v>170</v>
      </c>
    </row>
    <row r="60" spans="1:11" x14ac:dyDescent="0.25">
      <c r="A60" s="6" t="s">
        <v>65</v>
      </c>
      <c r="B60" s="1" t="s">
        <v>19</v>
      </c>
      <c r="C60" s="14" t="s">
        <v>15</v>
      </c>
      <c r="D60" s="14">
        <v>80</v>
      </c>
      <c r="E60" s="14">
        <v>75</v>
      </c>
      <c r="F60" s="36" t="str">
        <f>UV!C43</f>
        <v>na</v>
      </c>
      <c r="G60" s="14" t="s">
        <v>15</v>
      </c>
      <c r="H60" s="14" t="s">
        <v>24</v>
      </c>
      <c r="I60" s="14" t="s">
        <v>24</v>
      </c>
      <c r="K60" s="31" t="s">
        <v>171</v>
      </c>
    </row>
    <row r="61" spans="1:11" x14ac:dyDescent="0.25">
      <c r="A61" s="6" t="s">
        <v>66</v>
      </c>
      <c r="B61" s="2" t="s">
        <v>19</v>
      </c>
      <c r="C61" s="16" t="s">
        <v>15</v>
      </c>
      <c r="D61" s="16">
        <v>80</v>
      </c>
      <c r="E61" s="16">
        <v>85</v>
      </c>
      <c r="F61" s="36" t="str">
        <f>UV!C44</f>
        <v>na</v>
      </c>
      <c r="G61" s="16" t="s">
        <v>15</v>
      </c>
      <c r="H61" s="16" t="s">
        <v>24</v>
      </c>
      <c r="I61" s="16" t="s">
        <v>24</v>
      </c>
      <c r="K61" s="32" t="s">
        <v>172</v>
      </c>
    </row>
    <row r="62" spans="1:11" x14ac:dyDescent="0.25">
      <c r="A62" s="6" t="s">
        <v>67</v>
      </c>
      <c r="B62" s="1" t="s">
        <v>14</v>
      </c>
      <c r="C62" s="14" t="s">
        <v>15</v>
      </c>
      <c r="D62" s="14" t="s">
        <v>24</v>
      </c>
      <c r="E62" s="14" t="s">
        <v>24</v>
      </c>
      <c r="F62" s="36" t="str">
        <f>UV!C45</f>
        <v>na</v>
      </c>
      <c r="G62" s="14" t="s">
        <v>15</v>
      </c>
      <c r="H62" s="14" t="s">
        <v>24</v>
      </c>
      <c r="I62" s="14" t="s">
        <v>24</v>
      </c>
      <c r="K62" s="31" t="s">
        <v>274</v>
      </c>
    </row>
    <row r="63" spans="1:11" x14ac:dyDescent="0.25">
      <c r="A63" s="6" t="s">
        <v>68</v>
      </c>
      <c r="B63" s="2" t="s">
        <v>32</v>
      </c>
      <c r="C63" s="16" t="s">
        <v>15</v>
      </c>
      <c r="D63" s="16" t="s">
        <v>24</v>
      </c>
      <c r="E63" s="16" t="s">
        <v>24</v>
      </c>
      <c r="F63" s="36" t="str">
        <f>UV!C46</f>
        <v>na</v>
      </c>
      <c r="G63" s="16" t="s">
        <v>15</v>
      </c>
      <c r="H63" s="16" t="s">
        <v>24</v>
      </c>
      <c r="I63" s="16" t="s">
        <v>24</v>
      </c>
      <c r="K63" s="32" t="s">
        <v>275</v>
      </c>
    </row>
    <row r="64" spans="1:11" x14ac:dyDescent="0.25">
      <c r="A64" s="6" t="s">
        <v>69</v>
      </c>
      <c r="B64" s="1" t="s">
        <v>32</v>
      </c>
      <c r="C64" s="14" t="s">
        <v>15</v>
      </c>
      <c r="D64" s="14" t="s">
        <v>24</v>
      </c>
      <c r="E64" s="14" t="s">
        <v>24</v>
      </c>
      <c r="F64" s="36" t="str">
        <f>UV!C47</f>
        <v>na</v>
      </c>
      <c r="G64" s="14" t="s">
        <v>15</v>
      </c>
      <c r="H64" s="14" t="s">
        <v>24</v>
      </c>
      <c r="I64" s="14" t="s">
        <v>24</v>
      </c>
      <c r="K64" s="31" t="s">
        <v>276</v>
      </c>
    </row>
    <row r="65" spans="1:11" x14ac:dyDescent="0.25">
      <c r="A65" s="6" t="s">
        <v>70</v>
      </c>
      <c r="B65" s="2" t="s">
        <v>19</v>
      </c>
      <c r="C65" s="16" t="s">
        <v>15</v>
      </c>
      <c r="D65" s="16" t="s">
        <v>24</v>
      </c>
      <c r="E65" s="16" t="s">
        <v>24</v>
      </c>
      <c r="F65" s="36">
        <f>UV!C48</f>
        <v>7.0022257675136252</v>
      </c>
      <c r="G65" s="16" t="s">
        <v>15</v>
      </c>
      <c r="H65" s="16" t="s">
        <v>24</v>
      </c>
      <c r="I65" s="16" t="s">
        <v>24</v>
      </c>
      <c r="K65" s="32" t="s">
        <v>277</v>
      </c>
    </row>
    <row r="66" spans="1:11" x14ac:dyDescent="0.25">
      <c r="A66" s="6" t="s">
        <v>71</v>
      </c>
      <c r="B66" s="1" t="s">
        <v>14</v>
      </c>
      <c r="C66" s="14" t="s">
        <v>15</v>
      </c>
      <c r="D66" s="14" t="s">
        <v>15</v>
      </c>
      <c r="E66" s="14" t="s">
        <v>24</v>
      </c>
      <c r="F66" s="36" t="str">
        <f>UV!C49</f>
        <v>na</v>
      </c>
      <c r="G66" s="14" t="s">
        <v>15</v>
      </c>
      <c r="H66" s="14">
        <v>92</v>
      </c>
      <c r="I66" s="16" t="s">
        <v>15</v>
      </c>
      <c r="K66" s="31" t="s">
        <v>278</v>
      </c>
    </row>
    <row r="67" spans="1:11" x14ac:dyDescent="0.25">
      <c r="A67" s="6" t="s">
        <v>72</v>
      </c>
      <c r="B67" s="2" t="s">
        <v>19</v>
      </c>
      <c r="C67" s="16" t="s">
        <v>15</v>
      </c>
      <c r="D67" s="16">
        <v>90</v>
      </c>
      <c r="E67" s="16">
        <v>95</v>
      </c>
      <c r="F67" s="36" t="str">
        <f>UV!C50</f>
        <v>na</v>
      </c>
      <c r="G67" s="16" t="s">
        <v>15</v>
      </c>
      <c r="H67" s="16" t="s">
        <v>24</v>
      </c>
      <c r="I67" s="16" t="s">
        <v>24</v>
      </c>
      <c r="K67" s="32" t="s">
        <v>279</v>
      </c>
    </row>
    <row r="68" spans="1:11" x14ac:dyDescent="0.25">
      <c r="A68" s="6" t="s">
        <v>73</v>
      </c>
      <c r="B68" s="1" t="s">
        <v>19</v>
      </c>
      <c r="C68" s="14" t="s">
        <v>15</v>
      </c>
      <c r="D68" s="14" t="s">
        <v>24</v>
      </c>
      <c r="E68" s="14" t="s">
        <v>24</v>
      </c>
      <c r="F68" s="36" t="str">
        <f>UV!C51</f>
        <v>na</v>
      </c>
      <c r="G68" s="14" t="s">
        <v>15</v>
      </c>
      <c r="H68" s="14" t="s">
        <v>24</v>
      </c>
      <c r="I68" s="14" t="s">
        <v>24</v>
      </c>
      <c r="K68" s="31" t="s">
        <v>280</v>
      </c>
    </row>
    <row r="69" spans="1:11" x14ac:dyDescent="0.25">
      <c r="A69" s="6" t="s">
        <v>75</v>
      </c>
      <c r="B69" s="2" t="s">
        <v>19</v>
      </c>
      <c r="C69" s="16" t="s">
        <v>15</v>
      </c>
      <c r="D69" s="16">
        <v>90</v>
      </c>
      <c r="E69" s="16">
        <v>90</v>
      </c>
      <c r="F69" s="36" t="str">
        <f>UV!C52</f>
        <v>na</v>
      </c>
      <c r="G69" s="16" t="s">
        <v>15</v>
      </c>
      <c r="H69" s="16">
        <v>63</v>
      </c>
      <c r="I69" s="16" t="s">
        <v>24</v>
      </c>
      <c r="K69" s="32" t="s">
        <v>281</v>
      </c>
    </row>
    <row r="70" spans="1:11" x14ac:dyDescent="0.25">
      <c r="A70" s="6" t="s">
        <v>76</v>
      </c>
      <c r="B70" s="1" t="s">
        <v>19</v>
      </c>
      <c r="C70" s="14" t="s">
        <v>15</v>
      </c>
      <c r="D70" s="14" t="s">
        <v>24</v>
      </c>
      <c r="E70" s="14" t="s">
        <v>24</v>
      </c>
      <c r="F70" s="36" t="str">
        <f>UV!C53</f>
        <v>na</v>
      </c>
      <c r="G70" s="14" t="s">
        <v>15</v>
      </c>
      <c r="H70" s="14" t="s">
        <v>24</v>
      </c>
      <c r="I70" s="14" t="s">
        <v>24</v>
      </c>
      <c r="K70" s="31" t="s">
        <v>282</v>
      </c>
    </row>
    <row r="71" spans="1:11" x14ac:dyDescent="0.25">
      <c r="A71" s="6" t="s">
        <v>77</v>
      </c>
      <c r="B71" s="2" t="s">
        <v>19</v>
      </c>
      <c r="C71" s="16" t="s">
        <v>15</v>
      </c>
      <c r="D71" s="16" t="s">
        <v>24</v>
      </c>
      <c r="E71" s="16" t="s">
        <v>24</v>
      </c>
      <c r="F71" s="36" t="str">
        <f>UV!C54</f>
        <v>na</v>
      </c>
      <c r="G71" s="16" t="s">
        <v>15</v>
      </c>
      <c r="H71" s="16" t="s">
        <v>24</v>
      </c>
      <c r="I71" s="16" t="s">
        <v>24</v>
      </c>
      <c r="K71" s="32" t="s">
        <v>283</v>
      </c>
    </row>
    <row r="72" spans="1:11" x14ac:dyDescent="0.25">
      <c r="A72" s="6" t="s">
        <v>78</v>
      </c>
      <c r="B72" s="1" t="s">
        <v>19</v>
      </c>
      <c r="C72" s="14" t="s">
        <v>15</v>
      </c>
      <c r="D72" s="14" t="s">
        <v>24</v>
      </c>
      <c r="E72" s="14" t="s">
        <v>24</v>
      </c>
      <c r="F72" s="36" t="str">
        <f>UV!C55</f>
        <v>na</v>
      </c>
      <c r="G72" s="14" t="s">
        <v>15</v>
      </c>
      <c r="H72" s="14" t="s">
        <v>24</v>
      </c>
      <c r="I72" s="14" t="s">
        <v>24</v>
      </c>
      <c r="K72" s="31" t="s">
        <v>284</v>
      </c>
    </row>
    <row r="73" spans="1:11" x14ac:dyDescent="0.25">
      <c r="A73" s="6" t="s">
        <v>79</v>
      </c>
      <c r="B73" s="2" t="s">
        <v>32</v>
      </c>
      <c r="C73" s="16" t="s">
        <v>15</v>
      </c>
      <c r="D73" s="16" t="s">
        <v>24</v>
      </c>
      <c r="E73" s="16" t="s">
        <v>24</v>
      </c>
      <c r="F73" s="36" t="str">
        <f>UV!C56</f>
        <v>na</v>
      </c>
      <c r="G73" s="16" t="s">
        <v>15</v>
      </c>
      <c r="H73" s="16" t="s">
        <v>24</v>
      </c>
      <c r="I73" s="16" t="s">
        <v>24</v>
      </c>
      <c r="K73" s="32" t="s">
        <v>184</v>
      </c>
    </row>
    <row r="74" spans="1:11" x14ac:dyDescent="0.25">
      <c r="A74" s="6" t="s">
        <v>80</v>
      </c>
      <c r="B74" s="1" t="s">
        <v>19</v>
      </c>
      <c r="C74" s="14" t="s">
        <v>15</v>
      </c>
      <c r="D74" s="14" t="s">
        <v>24</v>
      </c>
      <c r="E74" s="14" t="s">
        <v>24</v>
      </c>
      <c r="F74" s="36" t="str">
        <f>UV!C57</f>
        <v>na</v>
      </c>
      <c r="G74" s="14" t="s">
        <v>15</v>
      </c>
      <c r="H74" s="14" t="s">
        <v>24</v>
      </c>
      <c r="I74" s="14" t="s">
        <v>24</v>
      </c>
      <c r="K74" s="31" t="s">
        <v>285</v>
      </c>
    </row>
    <row r="75" spans="1:11" x14ac:dyDescent="0.25">
      <c r="A75" s="6" t="s">
        <v>81</v>
      </c>
      <c r="B75" s="2" t="s">
        <v>32</v>
      </c>
      <c r="C75" s="16" t="s">
        <v>15</v>
      </c>
      <c r="D75" s="16" t="s">
        <v>24</v>
      </c>
      <c r="E75" s="16" t="s">
        <v>24</v>
      </c>
      <c r="F75" s="36" t="str">
        <f>UV!C58</f>
        <v>na</v>
      </c>
      <c r="G75" s="16" t="s">
        <v>15</v>
      </c>
      <c r="H75" s="16" t="s">
        <v>24</v>
      </c>
      <c r="I75" s="16" t="s">
        <v>24</v>
      </c>
      <c r="K75" s="32" t="s">
        <v>286</v>
      </c>
    </row>
    <row r="76" spans="1:11" x14ac:dyDescent="0.25">
      <c r="A76" s="6" t="s">
        <v>82</v>
      </c>
      <c r="B76" s="1" t="s">
        <v>19</v>
      </c>
      <c r="C76" s="14" t="s">
        <v>15</v>
      </c>
      <c r="D76" s="14">
        <v>90</v>
      </c>
      <c r="E76" s="14">
        <v>100</v>
      </c>
      <c r="F76" s="36" t="str">
        <f>UV!C59</f>
        <v>na</v>
      </c>
      <c r="G76" s="14" t="s">
        <v>15</v>
      </c>
      <c r="H76" s="14" t="s">
        <v>24</v>
      </c>
      <c r="I76" s="14" t="s">
        <v>24</v>
      </c>
      <c r="K76" s="31" t="s">
        <v>187</v>
      </c>
    </row>
    <row r="77" spans="1:11" x14ac:dyDescent="0.25">
      <c r="A77" s="6" t="s">
        <v>83</v>
      </c>
      <c r="B77" s="2" t="s">
        <v>19</v>
      </c>
      <c r="C77" s="16" t="s">
        <v>15</v>
      </c>
      <c r="D77" s="16">
        <v>70</v>
      </c>
      <c r="E77" s="16">
        <v>70</v>
      </c>
      <c r="F77" s="36">
        <f>UV!C60</f>
        <v>0.59688365342226435</v>
      </c>
      <c r="G77" s="16" t="s">
        <v>15</v>
      </c>
      <c r="H77" s="16" t="s">
        <v>24</v>
      </c>
      <c r="I77" s="16" t="s">
        <v>24</v>
      </c>
      <c r="K77" s="32" t="s">
        <v>188</v>
      </c>
    </row>
    <row r="78" spans="1:11" x14ac:dyDescent="0.25">
      <c r="A78" s="6" t="s">
        <v>84</v>
      </c>
      <c r="B78" s="1" t="s">
        <v>19</v>
      </c>
      <c r="C78" s="14" t="s">
        <v>15</v>
      </c>
      <c r="D78" s="14" t="s">
        <v>15</v>
      </c>
      <c r="E78" s="14" t="s">
        <v>24</v>
      </c>
      <c r="F78" s="36" t="str">
        <f>UV!C61</f>
        <v>na</v>
      </c>
      <c r="G78" s="14" t="s">
        <v>15</v>
      </c>
      <c r="H78" s="14" t="s">
        <v>24</v>
      </c>
      <c r="I78" s="16" t="s">
        <v>15</v>
      </c>
      <c r="K78" s="31" t="s">
        <v>287</v>
      </c>
    </row>
    <row r="79" spans="1:11" x14ac:dyDescent="0.25">
      <c r="A79" s="6" t="s">
        <v>85</v>
      </c>
      <c r="B79" s="2" t="s">
        <v>32</v>
      </c>
      <c r="C79" s="16" t="s">
        <v>15</v>
      </c>
      <c r="D79" s="16" t="s">
        <v>24</v>
      </c>
      <c r="E79" s="16" t="s">
        <v>24</v>
      </c>
      <c r="F79" s="36" t="str">
        <f>UV!C62</f>
        <v>na</v>
      </c>
      <c r="G79" s="16" t="s">
        <v>15</v>
      </c>
      <c r="H79" s="16" t="s">
        <v>24</v>
      </c>
      <c r="I79" s="16" t="s">
        <v>24</v>
      </c>
      <c r="K79" s="32" t="s">
        <v>288</v>
      </c>
    </row>
    <row r="80" spans="1:11" x14ac:dyDescent="0.25">
      <c r="A80" s="6" t="s">
        <v>86</v>
      </c>
      <c r="B80" s="1" t="s">
        <v>32</v>
      </c>
      <c r="C80" s="14" t="s">
        <v>15</v>
      </c>
      <c r="D80" s="14" t="s">
        <v>24</v>
      </c>
      <c r="E80" s="14" t="s">
        <v>24</v>
      </c>
      <c r="F80" s="36" t="str">
        <f>UV!C63</f>
        <v>na</v>
      </c>
      <c r="G80" s="14" t="s">
        <v>15</v>
      </c>
      <c r="H80" s="14" t="s">
        <v>24</v>
      </c>
      <c r="I80" s="14" t="s">
        <v>24</v>
      </c>
      <c r="K80" s="31" t="s">
        <v>289</v>
      </c>
    </row>
    <row r="81" spans="1:11" x14ac:dyDescent="0.25">
      <c r="A81" s="6" t="s">
        <v>87</v>
      </c>
      <c r="B81" s="2" t="s">
        <v>14</v>
      </c>
      <c r="C81" s="16" t="s">
        <v>15</v>
      </c>
      <c r="D81" s="16">
        <v>70</v>
      </c>
      <c r="E81" s="16">
        <v>75</v>
      </c>
      <c r="F81" s="36">
        <f>UV!C64</f>
        <v>12.531203608614616</v>
      </c>
      <c r="G81" s="16" t="s">
        <v>15</v>
      </c>
      <c r="H81" s="16" t="s">
        <v>24</v>
      </c>
      <c r="I81" s="16" t="s">
        <v>24</v>
      </c>
      <c r="K81" s="32" t="s">
        <v>290</v>
      </c>
    </row>
    <row r="82" spans="1:11" x14ac:dyDescent="0.25">
      <c r="A82" s="6" t="s">
        <v>88</v>
      </c>
      <c r="B82" s="1" t="s">
        <v>32</v>
      </c>
      <c r="C82" s="14" t="s">
        <v>15</v>
      </c>
      <c r="D82" s="14" t="s">
        <v>24</v>
      </c>
      <c r="E82" s="14" t="s">
        <v>24</v>
      </c>
      <c r="F82" s="36" t="str">
        <f>UV!C65</f>
        <v>na</v>
      </c>
      <c r="G82" s="14" t="s">
        <v>15</v>
      </c>
      <c r="H82" s="14" t="s">
        <v>24</v>
      </c>
      <c r="I82" s="14" t="s">
        <v>24</v>
      </c>
      <c r="K82" s="31" t="s">
        <v>291</v>
      </c>
    </row>
    <row r="83" spans="1:11" x14ac:dyDescent="0.25">
      <c r="A83" s="6" t="s">
        <v>89</v>
      </c>
      <c r="B83" s="2" t="s">
        <v>19</v>
      </c>
      <c r="C83" s="16" t="s">
        <v>15</v>
      </c>
      <c r="D83" s="16" t="s">
        <v>24</v>
      </c>
      <c r="E83" s="16" t="s">
        <v>24</v>
      </c>
      <c r="F83" s="36" t="str">
        <f>UV!C66</f>
        <v>na</v>
      </c>
      <c r="G83" s="16" t="s">
        <v>15</v>
      </c>
      <c r="H83" s="16" t="s">
        <v>24</v>
      </c>
      <c r="I83" s="16" t="s">
        <v>24</v>
      </c>
      <c r="K83" s="32" t="s">
        <v>292</v>
      </c>
    </row>
    <row r="84" spans="1:11" x14ac:dyDescent="0.25">
      <c r="A84" s="6" t="s">
        <v>90</v>
      </c>
      <c r="B84" s="1" t="s">
        <v>19</v>
      </c>
      <c r="C84" s="14" t="s">
        <v>15</v>
      </c>
      <c r="D84" s="14" t="s">
        <v>15</v>
      </c>
      <c r="E84" s="14">
        <v>8</v>
      </c>
      <c r="F84" s="36" t="str">
        <f>UV!C67</f>
        <v>na</v>
      </c>
      <c r="G84" s="14" t="s">
        <v>15</v>
      </c>
      <c r="H84" s="14">
        <v>98</v>
      </c>
      <c r="I84" s="16" t="s">
        <v>15</v>
      </c>
      <c r="K84" s="31" t="s">
        <v>293</v>
      </c>
    </row>
    <row r="85" spans="1:11" x14ac:dyDescent="0.25">
      <c r="A85" s="6" t="s">
        <v>91</v>
      </c>
      <c r="B85" s="2" t="s">
        <v>19</v>
      </c>
      <c r="C85" s="16" t="s">
        <v>15</v>
      </c>
      <c r="D85" s="16" t="s">
        <v>24</v>
      </c>
      <c r="E85" s="16" t="s">
        <v>24</v>
      </c>
      <c r="F85" s="36" t="str">
        <f>UV!C68</f>
        <v>na</v>
      </c>
      <c r="G85" s="16" t="s">
        <v>15</v>
      </c>
      <c r="H85" s="16">
        <v>83</v>
      </c>
      <c r="I85" s="16" t="s">
        <v>24</v>
      </c>
      <c r="K85" s="32" t="s">
        <v>294</v>
      </c>
    </row>
    <row r="86" spans="1:11" x14ac:dyDescent="0.25">
      <c r="A86" s="6" t="s">
        <v>92</v>
      </c>
      <c r="B86" s="1" t="s">
        <v>19</v>
      </c>
      <c r="C86" s="14" t="s">
        <v>15</v>
      </c>
      <c r="D86" s="14" t="s">
        <v>24</v>
      </c>
      <c r="E86" s="14" t="s">
        <v>24</v>
      </c>
      <c r="F86" s="36" t="str">
        <f>UV!C69</f>
        <v>na</v>
      </c>
      <c r="G86" s="14" t="s">
        <v>15</v>
      </c>
      <c r="H86" s="14" t="s">
        <v>24</v>
      </c>
      <c r="I86" s="14" t="s">
        <v>24</v>
      </c>
      <c r="K86" s="31" t="s">
        <v>295</v>
      </c>
    </row>
    <row r="87" spans="1:11" x14ac:dyDescent="0.25">
      <c r="A87" s="6" t="s">
        <v>93</v>
      </c>
      <c r="B87" s="2" t="s">
        <v>19</v>
      </c>
      <c r="C87" s="16" t="s">
        <v>15</v>
      </c>
      <c r="D87" s="16">
        <v>75</v>
      </c>
      <c r="E87" s="16">
        <v>90</v>
      </c>
      <c r="F87" s="36" t="str">
        <f>UV!C70</f>
        <v>na</v>
      </c>
      <c r="G87" s="16" t="s">
        <v>15</v>
      </c>
      <c r="H87" s="16" t="s">
        <v>24</v>
      </c>
      <c r="I87" s="16" t="s">
        <v>24</v>
      </c>
      <c r="K87" s="32" t="s">
        <v>296</v>
      </c>
    </row>
    <row r="88" spans="1:11" x14ac:dyDescent="0.25">
      <c r="A88" s="6" t="s">
        <v>94</v>
      </c>
      <c r="B88" s="1" t="s">
        <v>32</v>
      </c>
      <c r="C88" s="14" t="s">
        <v>15</v>
      </c>
      <c r="D88" s="14" t="s">
        <v>24</v>
      </c>
      <c r="E88" s="14" t="s">
        <v>24</v>
      </c>
      <c r="F88" s="36" t="str">
        <f>UV!C71</f>
        <v>na</v>
      </c>
      <c r="G88" s="14" t="s">
        <v>15</v>
      </c>
      <c r="H88" s="14" t="s">
        <v>24</v>
      </c>
      <c r="I88" s="14" t="s">
        <v>24</v>
      </c>
      <c r="K88" s="31" t="s">
        <v>297</v>
      </c>
    </row>
    <row r="89" spans="1:11" x14ac:dyDescent="0.25">
      <c r="A89" s="6" t="s">
        <v>95</v>
      </c>
      <c r="B89" s="2" t="s">
        <v>19</v>
      </c>
      <c r="C89" s="16" t="s">
        <v>15</v>
      </c>
      <c r="D89" s="16" t="s">
        <v>24</v>
      </c>
      <c r="E89" s="16" t="s">
        <v>24</v>
      </c>
      <c r="F89" s="36" t="str">
        <f>UV!C72</f>
        <v>na</v>
      </c>
      <c r="G89" s="16" t="s">
        <v>15</v>
      </c>
      <c r="H89" s="16" t="s">
        <v>24</v>
      </c>
      <c r="I89" s="16" t="s">
        <v>24</v>
      </c>
      <c r="K89" s="32" t="s">
        <v>298</v>
      </c>
    </row>
    <row r="90" spans="1:11" x14ac:dyDescent="0.25">
      <c r="A90" s="6" t="s">
        <v>96</v>
      </c>
      <c r="B90" s="1" t="s">
        <v>19</v>
      </c>
      <c r="C90" s="14" t="s">
        <v>15</v>
      </c>
      <c r="D90" s="14" t="s">
        <v>24</v>
      </c>
      <c r="E90" s="14" t="s">
        <v>24</v>
      </c>
      <c r="F90" s="36">
        <f>UV!C73</f>
        <v>8.5886758529749798</v>
      </c>
      <c r="G90" s="14" t="s">
        <v>15</v>
      </c>
      <c r="H90" s="14" t="s">
        <v>24</v>
      </c>
      <c r="I90" s="14" t="s">
        <v>24</v>
      </c>
      <c r="K90" s="31" t="s">
        <v>299</v>
      </c>
    </row>
    <row r="91" spans="1:11" x14ac:dyDescent="0.25">
      <c r="A91" s="6" t="s">
        <v>97</v>
      </c>
      <c r="B91" s="2" t="s">
        <v>19</v>
      </c>
      <c r="C91" s="16" t="s">
        <v>15</v>
      </c>
      <c r="D91" s="16" t="s">
        <v>15</v>
      </c>
      <c r="E91" s="16" t="s">
        <v>24</v>
      </c>
      <c r="F91" s="36" t="str">
        <f>UV!C74</f>
        <v>na</v>
      </c>
      <c r="G91" s="16" t="s">
        <v>15</v>
      </c>
      <c r="H91" s="16" t="s">
        <v>24</v>
      </c>
      <c r="I91" s="16" t="s">
        <v>15</v>
      </c>
      <c r="K91" s="32" t="s">
        <v>300</v>
      </c>
    </row>
    <row r="92" spans="1:11" x14ac:dyDescent="0.25">
      <c r="A92" s="6" t="s">
        <v>98</v>
      </c>
      <c r="B92" s="1" t="s">
        <v>32</v>
      </c>
      <c r="C92" s="14" t="s">
        <v>15</v>
      </c>
      <c r="D92" s="14" t="s">
        <v>24</v>
      </c>
      <c r="E92" s="14" t="s">
        <v>24</v>
      </c>
      <c r="F92" s="36" t="str">
        <f>UV!C75</f>
        <v>na</v>
      </c>
      <c r="G92" s="14" t="s">
        <v>15</v>
      </c>
      <c r="H92" s="14" t="s">
        <v>24</v>
      </c>
      <c r="I92" s="14" t="s">
        <v>24</v>
      </c>
      <c r="K92" s="31" t="s">
        <v>301</v>
      </c>
    </row>
    <row r="93" spans="1:11" x14ac:dyDescent="0.25">
      <c r="A93" s="6" t="s">
        <v>99</v>
      </c>
      <c r="B93" s="2" t="s">
        <v>19</v>
      </c>
      <c r="C93" s="16" t="s">
        <v>15</v>
      </c>
      <c r="D93" s="16" t="s">
        <v>24</v>
      </c>
      <c r="E93" s="16" t="s">
        <v>24</v>
      </c>
      <c r="F93" s="36" t="str">
        <f>UV!C76</f>
        <v>na</v>
      </c>
      <c r="G93" s="16" t="s">
        <v>15</v>
      </c>
      <c r="H93" s="16" t="s">
        <v>24</v>
      </c>
      <c r="I93" s="16" t="s">
        <v>24</v>
      </c>
      <c r="K93" s="32" t="s">
        <v>302</v>
      </c>
    </row>
    <row r="94" spans="1:11" x14ac:dyDescent="0.25">
      <c r="A94" s="6" t="s">
        <v>100</v>
      </c>
      <c r="B94" s="1" t="s">
        <v>14</v>
      </c>
      <c r="C94" s="14" t="s">
        <v>15</v>
      </c>
      <c r="D94" s="14" t="s">
        <v>15</v>
      </c>
      <c r="E94" s="14" t="s">
        <v>24</v>
      </c>
      <c r="F94" s="36" t="str">
        <f>UV!C77</f>
        <v>na</v>
      </c>
      <c r="G94" s="14" t="s">
        <v>15</v>
      </c>
      <c r="H94" s="14">
        <v>98</v>
      </c>
      <c r="I94" s="16" t="s">
        <v>15</v>
      </c>
      <c r="K94" s="31" t="s">
        <v>303</v>
      </c>
    </row>
    <row r="95" spans="1:11" x14ac:dyDescent="0.25">
      <c r="A95" s="6" t="s">
        <v>101</v>
      </c>
      <c r="B95" s="2" t="s">
        <v>19</v>
      </c>
      <c r="C95" s="16" t="s">
        <v>15</v>
      </c>
      <c r="D95" s="16">
        <v>55</v>
      </c>
      <c r="E95" s="16">
        <v>55</v>
      </c>
      <c r="F95" s="36">
        <f>UV!C78</f>
        <v>13.439860216496591</v>
      </c>
      <c r="G95" s="16" t="s">
        <v>15</v>
      </c>
      <c r="H95" s="16" t="s">
        <v>24</v>
      </c>
      <c r="I95" s="16" t="s">
        <v>24</v>
      </c>
      <c r="K95" s="32" t="s">
        <v>304</v>
      </c>
    </row>
    <row r="96" spans="1:11" x14ac:dyDescent="0.25">
      <c r="A96" s="6" t="s">
        <v>102</v>
      </c>
      <c r="B96" s="1" t="s">
        <v>32</v>
      </c>
      <c r="C96" s="14" t="s">
        <v>15</v>
      </c>
      <c r="D96" s="14">
        <v>91</v>
      </c>
      <c r="E96" s="14">
        <v>34</v>
      </c>
      <c r="F96" s="36">
        <f>UV!C79</f>
        <v>40.296471341616311</v>
      </c>
      <c r="G96" s="14" t="s">
        <v>15</v>
      </c>
      <c r="H96" s="14">
        <v>100</v>
      </c>
      <c r="I96" s="14">
        <v>99.7</v>
      </c>
      <c r="K96" s="31" t="s">
        <v>305</v>
      </c>
    </row>
    <row r="97" spans="1:11" x14ac:dyDescent="0.25">
      <c r="A97" s="6" t="s">
        <v>103</v>
      </c>
      <c r="B97" s="2" t="s">
        <v>32</v>
      </c>
      <c r="C97" s="16" t="s">
        <v>15</v>
      </c>
      <c r="D97" s="16" t="s">
        <v>24</v>
      </c>
      <c r="E97" s="16" t="s">
        <v>24</v>
      </c>
      <c r="F97" s="36" t="str">
        <f>UV!C80</f>
        <v>na</v>
      </c>
      <c r="G97" s="16" t="s">
        <v>15</v>
      </c>
      <c r="H97" s="16" t="s">
        <v>24</v>
      </c>
      <c r="I97" s="16" t="s">
        <v>24</v>
      </c>
      <c r="K97" s="32" t="s">
        <v>306</v>
      </c>
    </row>
    <row r="98" spans="1:11" x14ac:dyDescent="0.25">
      <c r="A98" s="6" t="s">
        <v>104</v>
      </c>
      <c r="B98" s="1" t="s">
        <v>14</v>
      </c>
      <c r="C98" s="14" t="s">
        <v>15</v>
      </c>
      <c r="D98" s="14">
        <v>60</v>
      </c>
      <c r="E98" s="14">
        <v>60</v>
      </c>
      <c r="F98" s="36">
        <f>UV!C81</f>
        <v>17.138720782557492</v>
      </c>
      <c r="G98" s="14" t="s">
        <v>15</v>
      </c>
      <c r="H98" s="14" t="s">
        <v>24</v>
      </c>
      <c r="I98" s="14" t="s">
        <v>24</v>
      </c>
      <c r="K98" s="31" t="s">
        <v>307</v>
      </c>
    </row>
    <row r="99" spans="1:11" x14ac:dyDescent="0.25">
      <c r="A99" s="6" t="s">
        <v>105</v>
      </c>
      <c r="B99" s="2" t="s">
        <v>19</v>
      </c>
      <c r="C99" s="16" t="s">
        <v>15</v>
      </c>
      <c r="D99" s="16">
        <v>65</v>
      </c>
      <c r="E99" s="16">
        <v>65</v>
      </c>
      <c r="F99" s="36" t="str">
        <f>UV!C82</f>
        <v>na</v>
      </c>
      <c r="G99" s="16" t="s">
        <v>15</v>
      </c>
      <c r="H99" s="16" t="s">
        <v>24</v>
      </c>
      <c r="I99" s="16">
        <v>97.5</v>
      </c>
      <c r="K99" s="32" t="s">
        <v>308</v>
      </c>
    </row>
    <row r="100" spans="1:11" x14ac:dyDescent="0.25">
      <c r="A100" s="6" t="s">
        <v>106</v>
      </c>
      <c r="B100" s="1" t="s">
        <v>19</v>
      </c>
      <c r="C100" s="14" t="s">
        <v>15</v>
      </c>
      <c r="D100" s="14">
        <v>66</v>
      </c>
      <c r="E100" s="14" t="s">
        <v>24</v>
      </c>
      <c r="F100" s="36" t="str">
        <f>UV!C83</f>
        <v>na</v>
      </c>
      <c r="G100" s="14" t="s">
        <v>15</v>
      </c>
      <c r="H100" s="14">
        <v>98</v>
      </c>
      <c r="I100" s="14" t="s">
        <v>24</v>
      </c>
      <c r="K100" s="31" t="s">
        <v>309</v>
      </c>
    </row>
    <row r="101" spans="1:11" x14ac:dyDescent="0.25">
      <c r="A101" s="6" t="s">
        <v>107</v>
      </c>
      <c r="B101" s="2" t="s">
        <v>19</v>
      </c>
      <c r="C101" s="16" t="s">
        <v>15</v>
      </c>
      <c r="D101" s="16" t="s">
        <v>24</v>
      </c>
      <c r="E101" s="16" t="s">
        <v>24</v>
      </c>
      <c r="F101" s="36" t="str">
        <f>UV!C84</f>
        <v>na</v>
      </c>
      <c r="G101" s="16" t="s">
        <v>15</v>
      </c>
      <c r="H101" s="16">
        <v>98</v>
      </c>
      <c r="I101" s="16" t="s">
        <v>24</v>
      </c>
      <c r="K101" s="32" t="s">
        <v>310</v>
      </c>
    </row>
    <row r="102" spans="1:11" x14ac:dyDescent="0.25">
      <c r="A102" s="6" t="s">
        <v>108</v>
      </c>
      <c r="B102" s="1" t="s">
        <v>32</v>
      </c>
      <c r="C102" s="14" t="s">
        <v>15</v>
      </c>
      <c r="D102" s="14" t="s">
        <v>24</v>
      </c>
      <c r="E102" s="14" t="s">
        <v>24</v>
      </c>
      <c r="F102" s="36" t="str">
        <f>UV!C85</f>
        <v>na</v>
      </c>
      <c r="G102" s="14" t="s">
        <v>15</v>
      </c>
      <c r="H102" s="14" t="s">
        <v>24</v>
      </c>
      <c r="I102" s="14" t="s">
        <v>24</v>
      </c>
      <c r="K102" s="31" t="s">
        <v>311</v>
      </c>
    </row>
    <row r="103" spans="1:11" x14ac:dyDescent="0.25">
      <c r="A103" s="6" t="s">
        <v>109</v>
      </c>
      <c r="B103" s="2" t="s">
        <v>14</v>
      </c>
      <c r="C103" s="16" t="s">
        <v>15</v>
      </c>
      <c r="D103" s="16" t="s">
        <v>24</v>
      </c>
      <c r="E103" s="16" t="s">
        <v>24</v>
      </c>
      <c r="F103" s="36" t="str">
        <f>UV!C86</f>
        <v>na</v>
      </c>
      <c r="G103" s="16" t="s">
        <v>15</v>
      </c>
      <c r="H103" s="16" t="s">
        <v>24</v>
      </c>
      <c r="I103" s="16" t="s">
        <v>24</v>
      </c>
      <c r="K103" s="32" t="s">
        <v>312</v>
      </c>
    </row>
    <row r="104" spans="1:11" x14ac:dyDescent="0.25">
      <c r="A104" s="6" t="s">
        <v>110</v>
      </c>
      <c r="B104" s="1" t="s">
        <v>19</v>
      </c>
      <c r="C104" s="14" t="s">
        <v>15</v>
      </c>
      <c r="D104" s="14" t="s">
        <v>24</v>
      </c>
      <c r="E104" s="14" t="s">
        <v>24</v>
      </c>
      <c r="F104" s="36" t="str">
        <f>UV!C87</f>
        <v>na</v>
      </c>
      <c r="G104" s="14" t="s">
        <v>15</v>
      </c>
      <c r="H104" s="14" t="s">
        <v>24</v>
      </c>
      <c r="I104" s="14" t="s">
        <v>24</v>
      </c>
      <c r="K104" s="31" t="s">
        <v>313</v>
      </c>
    </row>
    <row r="105" spans="1:11" x14ac:dyDescent="0.25">
      <c r="A105" s="6" t="s">
        <v>111</v>
      </c>
      <c r="B105" s="2" t="s">
        <v>19</v>
      </c>
      <c r="C105" s="16" t="s">
        <v>15</v>
      </c>
      <c r="D105" s="16">
        <v>94</v>
      </c>
      <c r="E105" s="16" t="s">
        <v>24</v>
      </c>
      <c r="F105" s="36" t="str">
        <f>UV!C88</f>
        <v>na</v>
      </c>
      <c r="G105" s="16" t="s">
        <v>15</v>
      </c>
      <c r="H105" s="16">
        <v>98</v>
      </c>
      <c r="I105" s="16" t="s">
        <v>24</v>
      </c>
      <c r="K105" s="32" t="s">
        <v>314</v>
      </c>
    </row>
    <row r="106" spans="1:11" x14ac:dyDescent="0.25">
      <c r="A106" s="6" t="s">
        <v>112</v>
      </c>
      <c r="B106" s="1" t="s">
        <v>19</v>
      </c>
      <c r="C106" s="14" t="s">
        <v>15</v>
      </c>
      <c r="D106" s="14">
        <v>25</v>
      </c>
      <c r="E106" s="14" t="s">
        <v>24</v>
      </c>
      <c r="F106" s="36" t="str">
        <f>UV!C89</f>
        <v>na</v>
      </c>
      <c r="G106" s="14" t="s">
        <v>15</v>
      </c>
      <c r="H106" s="14">
        <v>89</v>
      </c>
      <c r="I106" s="14">
        <v>68</v>
      </c>
      <c r="K106" s="31" t="s">
        <v>315</v>
      </c>
    </row>
    <row r="107" spans="1:11" x14ac:dyDescent="0.25">
      <c r="A107" s="6" t="s">
        <v>113</v>
      </c>
      <c r="B107" s="2" t="s">
        <v>19</v>
      </c>
      <c r="C107" s="16" t="s">
        <v>15</v>
      </c>
      <c r="D107" s="16">
        <v>80</v>
      </c>
      <c r="E107" s="16">
        <v>95</v>
      </c>
      <c r="F107" s="36">
        <f>UV!C90</f>
        <v>78.927457572534323</v>
      </c>
      <c r="G107" s="16" t="s">
        <v>15</v>
      </c>
      <c r="H107" s="16" t="s">
        <v>24</v>
      </c>
      <c r="I107" s="16" t="s">
        <v>24</v>
      </c>
      <c r="K107" s="32" t="s">
        <v>316</v>
      </c>
    </row>
    <row r="108" spans="1:11" x14ac:dyDescent="0.25">
      <c r="A108" s="6" t="s">
        <v>114</v>
      </c>
      <c r="B108" s="1" t="s">
        <v>32</v>
      </c>
      <c r="C108" s="14" t="s">
        <v>15</v>
      </c>
      <c r="D108" s="14">
        <v>67</v>
      </c>
      <c r="E108" s="14" t="s">
        <v>24</v>
      </c>
      <c r="F108" s="36">
        <f>UV!C91</f>
        <v>0.39067434019214309</v>
      </c>
      <c r="G108" s="14" t="s">
        <v>15</v>
      </c>
      <c r="H108" s="14" t="s">
        <v>24</v>
      </c>
      <c r="I108" s="14">
        <v>33</v>
      </c>
      <c r="K108" s="31" t="s">
        <v>317</v>
      </c>
    </row>
    <row r="109" spans="1:11" x14ac:dyDescent="0.25">
      <c r="A109" s="6" t="s">
        <v>115</v>
      </c>
      <c r="B109" s="2" t="s">
        <v>32</v>
      </c>
      <c r="C109" s="16" t="s">
        <v>15</v>
      </c>
      <c r="D109" s="16">
        <v>89</v>
      </c>
      <c r="E109" s="16">
        <v>85</v>
      </c>
      <c r="F109" s="36">
        <f>UV!C92</f>
        <v>1.9064213160199794</v>
      </c>
      <c r="G109" s="16" t="s">
        <v>15</v>
      </c>
      <c r="H109" s="16">
        <v>95</v>
      </c>
      <c r="I109" s="16">
        <v>99.9</v>
      </c>
      <c r="K109" s="32" t="s">
        <v>318</v>
      </c>
    </row>
    <row r="110" spans="1:11" x14ac:dyDescent="0.25">
      <c r="A110" s="6" t="s">
        <v>116</v>
      </c>
      <c r="B110" s="1" t="s">
        <v>14</v>
      </c>
      <c r="C110" s="14" t="s">
        <v>15</v>
      </c>
      <c r="D110" s="14" t="s">
        <v>24</v>
      </c>
      <c r="E110" s="14">
        <v>50</v>
      </c>
      <c r="F110" s="36">
        <f>UV!C93</f>
        <v>0</v>
      </c>
      <c r="G110" s="14" t="s">
        <v>15</v>
      </c>
      <c r="H110" s="14" t="s">
        <v>24</v>
      </c>
      <c r="I110" s="14" t="s">
        <v>24</v>
      </c>
      <c r="K110" s="31" t="s">
        <v>319</v>
      </c>
    </row>
    <row r="111" spans="1:11" s="44" customFormat="1" x14ac:dyDescent="0.25">
      <c r="A111" s="41" t="s">
        <v>117</v>
      </c>
      <c r="B111" s="42" t="s">
        <v>14</v>
      </c>
      <c r="C111" s="43" t="s">
        <v>15</v>
      </c>
      <c r="D111" s="43" t="s">
        <v>15</v>
      </c>
      <c r="E111" s="43">
        <v>9</v>
      </c>
      <c r="F111" s="36">
        <f>UV!C94</f>
        <v>0</v>
      </c>
      <c r="G111" s="43" t="s">
        <v>15</v>
      </c>
      <c r="H111" s="43">
        <v>98</v>
      </c>
      <c r="I111" s="43" t="s">
        <v>15</v>
      </c>
      <c r="K111" s="45" t="s">
        <v>222</v>
      </c>
    </row>
  </sheetData>
  <autoFilter ref="A19:I111" xr:uid="{8D217F56-18FF-40DD-8CED-0B4F2F5D3EAD}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AAB3-D7E5-4FE1-AB07-7C6446980983}">
  <dimension ref="A1:Q93"/>
  <sheetViews>
    <sheetView workbookViewId="0">
      <selection activeCell="J2" sqref="J2:Q4"/>
    </sheetView>
  </sheetViews>
  <sheetFormatPr baseColWidth="10" defaultColWidth="11.5703125" defaultRowHeight="15" x14ac:dyDescent="0.25"/>
  <sheetData>
    <row r="1" spans="1:17" x14ac:dyDescent="0.25">
      <c r="A1" t="s">
        <v>225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225</v>
      </c>
    </row>
    <row r="2" spans="1:17" x14ac:dyDescent="0.25">
      <c r="A2" s="1" t="s">
        <v>232</v>
      </c>
      <c r="B2" s="16">
        <v>92</v>
      </c>
      <c r="C2" s="16"/>
      <c r="D2" s="16"/>
      <c r="E2" s="16">
        <v>93.6</v>
      </c>
      <c r="F2" s="16">
        <v>50</v>
      </c>
      <c r="G2" s="16"/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 x14ac:dyDescent="0.25">
      <c r="A3" s="2" t="s">
        <v>232</v>
      </c>
      <c r="B3" s="16"/>
      <c r="C3" s="16"/>
      <c r="D3" s="16"/>
      <c r="E3" s="16"/>
      <c r="F3" s="16">
        <v>74</v>
      </c>
      <c r="G3" s="16"/>
      <c r="J3" t="s">
        <v>7</v>
      </c>
      <c r="K3">
        <v>1</v>
      </c>
      <c r="L3">
        <v>34</v>
      </c>
      <c r="M3">
        <v>28</v>
      </c>
      <c r="N3">
        <v>16</v>
      </c>
      <c r="O3">
        <v>15</v>
      </c>
      <c r="P3">
        <v>19</v>
      </c>
      <c r="Q3">
        <v>8</v>
      </c>
    </row>
    <row r="4" spans="1:17" x14ac:dyDescent="0.25">
      <c r="A4" s="1" t="s">
        <v>232</v>
      </c>
      <c r="B4" s="16"/>
      <c r="C4" s="16"/>
      <c r="D4" s="16"/>
      <c r="E4" s="16"/>
      <c r="F4" s="16"/>
      <c r="G4" s="16"/>
      <c r="J4" t="s">
        <v>8</v>
      </c>
      <c r="K4">
        <v>91</v>
      </c>
      <c r="L4">
        <v>58</v>
      </c>
      <c r="M4">
        <v>64</v>
      </c>
      <c r="N4">
        <v>76</v>
      </c>
      <c r="O4">
        <v>77</v>
      </c>
      <c r="P4">
        <v>73</v>
      </c>
      <c r="Q4">
        <v>84</v>
      </c>
    </row>
    <row r="5" spans="1:17" x14ac:dyDescent="0.25">
      <c r="A5" s="2" t="s">
        <v>232</v>
      </c>
      <c r="B5" s="16"/>
      <c r="C5" s="16">
        <v>45</v>
      </c>
      <c r="D5" s="16">
        <v>70</v>
      </c>
      <c r="E5" s="16"/>
      <c r="F5" s="16">
        <v>99</v>
      </c>
      <c r="G5" s="16">
        <v>25</v>
      </c>
    </row>
    <row r="6" spans="1:17" x14ac:dyDescent="0.25">
      <c r="A6" s="1" t="s">
        <v>232</v>
      </c>
      <c r="B6" s="16"/>
      <c r="C6" s="16"/>
      <c r="D6" s="16"/>
      <c r="E6" s="16"/>
      <c r="F6" s="16"/>
      <c r="G6" s="16"/>
    </row>
    <row r="7" spans="1:17" x14ac:dyDescent="0.25">
      <c r="A7" s="2" t="s">
        <v>232</v>
      </c>
      <c r="B7" s="16">
        <v>75</v>
      </c>
      <c r="C7" s="16">
        <v>75</v>
      </c>
      <c r="D7" s="16">
        <v>68</v>
      </c>
      <c r="E7" s="16"/>
      <c r="F7" s="16"/>
      <c r="G7" s="16"/>
    </row>
    <row r="8" spans="1:17" x14ac:dyDescent="0.25">
      <c r="A8" s="1" t="s">
        <v>232</v>
      </c>
      <c r="B8" s="16">
        <v>85</v>
      </c>
      <c r="C8" s="16">
        <v>100</v>
      </c>
      <c r="D8" s="16"/>
      <c r="E8" s="16"/>
      <c r="F8" s="16"/>
      <c r="G8" s="16"/>
    </row>
    <row r="9" spans="1:17" x14ac:dyDescent="0.25">
      <c r="A9" s="2" t="s">
        <v>232</v>
      </c>
      <c r="B9" s="16">
        <v>82.5</v>
      </c>
      <c r="C9" s="16"/>
      <c r="D9" s="16">
        <v>60</v>
      </c>
      <c r="E9" s="16"/>
      <c r="F9" s="16"/>
      <c r="G9" s="16"/>
    </row>
    <row r="10" spans="1:17" x14ac:dyDescent="0.25">
      <c r="A10" s="1" t="s">
        <v>232</v>
      </c>
      <c r="B10" s="16"/>
      <c r="C10" s="16"/>
      <c r="D10" s="16"/>
      <c r="E10" s="16"/>
      <c r="F10" s="16"/>
      <c r="G10" s="16"/>
    </row>
    <row r="11" spans="1:17" x14ac:dyDescent="0.25">
      <c r="A11" s="2" t="s">
        <v>232</v>
      </c>
      <c r="B11" s="16">
        <v>95.5</v>
      </c>
      <c r="C11" s="16"/>
      <c r="D11" s="16">
        <v>96</v>
      </c>
      <c r="E11" s="16"/>
      <c r="F11" s="16"/>
      <c r="G11" s="16"/>
    </row>
    <row r="12" spans="1:17" x14ac:dyDescent="0.25">
      <c r="A12" s="1" t="s">
        <v>232</v>
      </c>
      <c r="B12" s="16">
        <v>56.5</v>
      </c>
      <c r="C12" s="16">
        <v>55</v>
      </c>
      <c r="D12" s="16">
        <v>67</v>
      </c>
      <c r="E12" s="16">
        <v>10</v>
      </c>
      <c r="F12" s="16"/>
      <c r="G12" s="16"/>
    </row>
    <row r="13" spans="1:17" x14ac:dyDescent="0.25">
      <c r="A13" s="2" t="s">
        <v>232</v>
      </c>
      <c r="B13" s="16"/>
      <c r="C13" s="16"/>
      <c r="D13" s="16"/>
      <c r="E13" s="16"/>
      <c r="F13" s="16">
        <v>92</v>
      </c>
      <c r="G13" s="16"/>
    </row>
    <row r="14" spans="1:17" x14ac:dyDescent="0.25">
      <c r="A14" s="1" t="s">
        <v>232</v>
      </c>
      <c r="B14" s="16"/>
      <c r="C14" s="16"/>
      <c r="D14" s="16"/>
      <c r="E14" s="16"/>
      <c r="F14" s="16"/>
      <c r="G14" s="16"/>
    </row>
    <row r="15" spans="1:17" x14ac:dyDescent="0.25">
      <c r="A15" s="2" t="s">
        <v>232</v>
      </c>
      <c r="B15" s="16"/>
      <c r="C15" s="16"/>
      <c r="D15" s="16"/>
      <c r="E15" s="16">
        <v>80</v>
      </c>
      <c r="F15" s="16"/>
      <c r="G15" s="16"/>
    </row>
    <row r="16" spans="1:17" x14ac:dyDescent="0.25">
      <c r="A16" s="1" t="s">
        <v>232</v>
      </c>
      <c r="B16" s="16"/>
      <c r="C16" s="16"/>
      <c r="D16" s="16"/>
      <c r="E16" s="16"/>
      <c r="F16" s="16"/>
      <c r="G16" s="16"/>
    </row>
    <row r="17" spans="1:7" x14ac:dyDescent="0.25">
      <c r="A17" s="2" t="s">
        <v>232</v>
      </c>
      <c r="B17" s="16"/>
      <c r="C17" s="16"/>
      <c r="D17" s="16"/>
      <c r="E17" s="16"/>
      <c r="F17" s="16"/>
      <c r="G17" s="16"/>
    </row>
    <row r="18" spans="1:7" x14ac:dyDescent="0.25">
      <c r="A18" s="1" t="s">
        <v>232</v>
      </c>
      <c r="B18" s="16"/>
      <c r="C18" s="16"/>
      <c r="D18" s="16"/>
      <c r="E18" s="16"/>
      <c r="F18" s="16"/>
      <c r="G18" s="16"/>
    </row>
    <row r="19" spans="1:7" x14ac:dyDescent="0.25">
      <c r="A19" s="2" t="s">
        <v>232</v>
      </c>
      <c r="B19" s="16">
        <v>63.75</v>
      </c>
      <c r="C19" s="16"/>
      <c r="D19" s="16">
        <v>97</v>
      </c>
      <c r="E19" s="16">
        <v>44.15</v>
      </c>
      <c r="F19" s="16"/>
      <c r="G19" s="16"/>
    </row>
    <row r="20" spans="1:7" x14ac:dyDescent="0.25">
      <c r="A20" s="1" t="s">
        <v>232</v>
      </c>
      <c r="B20" s="16"/>
      <c r="C20" s="16"/>
      <c r="D20" s="16"/>
      <c r="E20" s="16"/>
      <c r="F20" s="16"/>
      <c r="G20" s="16"/>
    </row>
    <row r="21" spans="1:7" x14ac:dyDescent="0.25">
      <c r="A21" s="2" t="s">
        <v>232</v>
      </c>
      <c r="B21" s="16"/>
      <c r="C21" s="16"/>
      <c r="D21" s="16"/>
      <c r="E21" s="16"/>
      <c r="F21" s="16"/>
      <c r="G21" s="16"/>
    </row>
    <row r="22" spans="1:7" x14ac:dyDescent="0.25">
      <c r="A22" s="1" t="s">
        <v>232</v>
      </c>
      <c r="B22" s="16"/>
      <c r="C22" s="16"/>
      <c r="D22" s="16"/>
      <c r="E22" s="16"/>
      <c r="F22" s="16"/>
      <c r="G22" s="16"/>
    </row>
    <row r="23" spans="1:7" x14ac:dyDescent="0.25">
      <c r="A23" s="2" t="s">
        <v>232</v>
      </c>
      <c r="B23" s="16">
        <v>77.5</v>
      </c>
      <c r="C23" s="16"/>
      <c r="D23" s="16">
        <v>58</v>
      </c>
      <c r="E23" s="16"/>
      <c r="F23" s="16">
        <v>100</v>
      </c>
      <c r="G23" s="16"/>
    </row>
    <row r="24" spans="1:7" x14ac:dyDescent="0.25">
      <c r="A24" s="1" t="s">
        <v>232</v>
      </c>
      <c r="B24" s="16">
        <v>70</v>
      </c>
      <c r="C24" s="16">
        <v>70</v>
      </c>
      <c r="D24" s="16"/>
      <c r="E24" s="16"/>
      <c r="F24" s="16"/>
      <c r="G24" s="16"/>
    </row>
    <row r="25" spans="1:7" x14ac:dyDescent="0.25">
      <c r="A25" s="2" t="s">
        <v>232</v>
      </c>
      <c r="B25" s="16"/>
      <c r="C25" s="16"/>
      <c r="D25" s="16"/>
      <c r="E25" s="16"/>
      <c r="F25" s="16"/>
      <c r="G25" s="16"/>
    </row>
    <row r="26" spans="1:7" x14ac:dyDescent="0.25">
      <c r="A26" s="1" t="s">
        <v>232</v>
      </c>
      <c r="B26" s="16"/>
      <c r="C26" s="16"/>
      <c r="D26" s="16"/>
      <c r="E26" s="16"/>
      <c r="F26" s="16">
        <v>89</v>
      </c>
      <c r="G26" s="16"/>
    </row>
    <row r="27" spans="1:7" x14ac:dyDescent="0.25">
      <c r="A27" s="2" t="s">
        <v>232</v>
      </c>
      <c r="B27" s="16">
        <v>90</v>
      </c>
      <c r="C27" s="16">
        <v>90</v>
      </c>
      <c r="D27" s="16"/>
      <c r="E27" s="16"/>
      <c r="F27" s="16"/>
      <c r="G27" s="16"/>
    </row>
    <row r="28" spans="1:7" x14ac:dyDescent="0.25">
      <c r="A28" s="1" t="s">
        <v>232</v>
      </c>
      <c r="B28" s="16"/>
      <c r="C28" s="16"/>
      <c r="D28" s="16"/>
      <c r="E28" s="16"/>
      <c r="F28" s="16"/>
      <c r="G28" s="16"/>
    </row>
    <row r="29" spans="1:7" x14ac:dyDescent="0.25">
      <c r="A29" s="2" t="s">
        <v>232</v>
      </c>
      <c r="B29" s="16"/>
      <c r="C29" s="16"/>
      <c r="D29" s="16"/>
      <c r="E29" s="16"/>
      <c r="F29" s="16"/>
      <c r="G29" s="16"/>
    </row>
    <row r="30" spans="1:7" x14ac:dyDescent="0.25">
      <c r="A30" s="1" t="s">
        <v>232</v>
      </c>
      <c r="B30" s="16">
        <v>82.7</v>
      </c>
      <c r="C30" s="16"/>
      <c r="D30" s="16">
        <v>97</v>
      </c>
      <c r="E30" s="16"/>
      <c r="F30" s="16"/>
      <c r="G30" s="16"/>
    </row>
    <row r="31" spans="1:7" x14ac:dyDescent="0.25">
      <c r="A31" s="2" t="s">
        <v>232</v>
      </c>
      <c r="B31" s="16">
        <v>99</v>
      </c>
      <c r="C31" s="16"/>
      <c r="D31" s="16"/>
      <c r="E31" s="16">
        <v>45</v>
      </c>
      <c r="F31" s="16"/>
      <c r="G31" s="16"/>
    </row>
    <row r="32" spans="1:7" x14ac:dyDescent="0.25">
      <c r="A32" s="1" t="s">
        <v>232</v>
      </c>
      <c r="B32" s="16"/>
      <c r="C32" s="16"/>
      <c r="D32" s="16"/>
      <c r="E32" s="16"/>
      <c r="F32" s="16"/>
      <c r="G32" s="16"/>
    </row>
    <row r="33" spans="1:7" x14ac:dyDescent="0.25">
      <c r="A33" s="2" t="s">
        <v>232</v>
      </c>
      <c r="B33" s="16"/>
      <c r="C33" s="16"/>
      <c r="D33" s="16">
        <v>99</v>
      </c>
      <c r="E33" s="16"/>
      <c r="F33" s="16"/>
      <c r="G33" s="16"/>
    </row>
    <row r="34" spans="1:7" x14ac:dyDescent="0.25">
      <c r="A34" s="1" t="s">
        <v>232</v>
      </c>
      <c r="B34" s="16"/>
      <c r="C34" s="16">
        <v>65</v>
      </c>
      <c r="D34" s="16"/>
      <c r="E34" s="16"/>
      <c r="F34" s="16">
        <v>68</v>
      </c>
      <c r="G34" s="16"/>
    </row>
    <row r="35" spans="1:7" x14ac:dyDescent="0.25">
      <c r="A35" s="2" t="s">
        <v>232</v>
      </c>
      <c r="B35" s="16"/>
      <c r="C35" s="16"/>
      <c r="D35" s="16"/>
      <c r="E35" s="16"/>
      <c r="F35" s="16"/>
      <c r="G35" s="16"/>
    </row>
    <row r="36" spans="1:7" x14ac:dyDescent="0.25">
      <c r="A36" s="1" t="s">
        <v>232</v>
      </c>
      <c r="B36" s="16">
        <v>80</v>
      </c>
      <c r="C36" s="16">
        <v>85</v>
      </c>
      <c r="D36" s="16"/>
      <c r="E36" s="16"/>
      <c r="F36" s="16"/>
      <c r="G36" s="16"/>
    </row>
    <row r="37" spans="1:7" x14ac:dyDescent="0.25">
      <c r="A37" s="2" t="s">
        <v>232</v>
      </c>
      <c r="B37" s="16">
        <v>90</v>
      </c>
      <c r="C37" s="16">
        <v>85</v>
      </c>
      <c r="D37" s="16"/>
      <c r="E37" s="16"/>
      <c r="F37" s="16"/>
      <c r="G37" s="16"/>
    </row>
    <row r="38" spans="1:7" x14ac:dyDescent="0.25">
      <c r="A38" s="1" t="s">
        <v>232</v>
      </c>
      <c r="B38" s="16"/>
      <c r="C38" s="16"/>
      <c r="D38" s="16"/>
      <c r="E38" s="16"/>
      <c r="F38" s="16"/>
      <c r="G38" s="16">
        <v>55</v>
      </c>
    </row>
    <row r="39" spans="1:7" x14ac:dyDescent="0.25">
      <c r="A39" s="2" t="s">
        <v>232</v>
      </c>
      <c r="B39" s="16"/>
      <c r="C39" s="16"/>
      <c r="D39" s="16"/>
      <c r="E39" s="16"/>
      <c r="F39" s="16"/>
      <c r="G39" s="16"/>
    </row>
    <row r="40" spans="1:7" x14ac:dyDescent="0.25">
      <c r="A40" s="1" t="s">
        <v>232</v>
      </c>
      <c r="B40" s="16"/>
      <c r="C40" s="16"/>
      <c r="D40" s="16"/>
      <c r="E40" s="16"/>
      <c r="F40" s="16"/>
      <c r="G40" s="16"/>
    </row>
    <row r="41" spans="1:7" x14ac:dyDescent="0.25">
      <c r="A41" s="2" t="s">
        <v>232</v>
      </c>
      <c r="B41" s="16">
        <v>75</v>
      </c>
      <c r="C41" s="16">
        <v>78.5</v>
      </c>
      <c r="D41" s="16">
        <v>65</v>
      </c>
      <c r="E41" s="16">
        <v>13</v>
      </c>
      <c r="F41" s="16"/>
      <c r="G41" s="16">
        <v>85</v>
      </c>
    </row>
    <row r="42" spans="1:7" x14ac:dyDescent="0.25">
      <c r="A42" s="1" t="s">
        <v>232</v>
      </c>
      <c r="B42" s="16">
        <v>80</v>
      </c>
      <c r="C42" s="16">
        <v>75</v>
      </c>
      <c r="D42" s="16"/>
      <c r="E42" s="16"/>
      <c r="F42" s="16"/>
      <c r="G42" s="16"/>
    </row>
    <row r="43" spans="1:7" x14ac:dyDescent="0.25">
      <c r="A43" s="2" t="s">
        <v>232</v>
      </c>
      <c r="B43" s="16">
        <v>80</v>
      </c>
      <c r="C43" s="16">
        <v>85</v>
      </c>
      <c r="D43" s="16"/>
      <c r="E43" s="16"/>
      <c r="F43" s="16"/>
      <c r="G43" s="16"/>
    </row>
    <row r="44" spans="1:7" x14ac:dyDescent="0.25">
      <c r="A44" s="1" t="s">
        <v>232</v>
      </c>
      <c r="B44" s="16"/>
      <c r="C44" s="16"/>
      <c r="D44" s="16"/>
      <c r="E44" s="16"/>
      <c r="F44" s="16"/>
      <c r="G44" s="16"/>
    </row>
    <row r="45" spans="1:7" x14ac:dyDescent="0.25">
      <c r="A45" s="2" t="s">
        <v>232</v>
      </c>
      <c r="B45" s="16"/>
      <c r="C45" s="16"/>
      <c r="D45" s="16"/>
      <c r="E45" s="16"/>
      <c r="F45" s="16"/>
      <c r="G45" s="16"/>
    </row>
    <row r="46" spans="1:7" x14ac:dyDescent="0.25">
      <c r="A46" s="1" t="s">
        <v>232</v>
      </c>
      <c r="B46" s="16"/>
      <c r="C46" s="16"/>
      <c r="D46" s="16"/>
      <c r="E46" s="16"/>
      <c r="F46" s="16"/>
      <c r="G46" s="16"/>
    </row>
    <row r="47" spans="1:7" x14ac:dyDescent="0.25">
      <c r="A47" s="2" t="s">
        <v>232</v>
      </c>
      <c r="B47" s="16"/>
      <c r="C47" s="16"/>
      <c r="D47" s="16"/>
      <c r="E47" s="16"/>
      <c r="F47" s="16"/>
      <c r="G47" s="16"/>
    </row>
    <row r="48" spans="1:7" x14ac:dyDescent="0.25">
      <c r="A48" s="1" t="s">
        <v>232</v>
      </c>
      <c r="B48" s="16"/>
      <c r="C48" s="16">
        <v>92.6</v>
      </c>
      <c r="D48" s="16"/>
      <c r="E48" s="16"/>
      <c r="F48" s="16">
        <v>92</v>
      </c>
      <c r="G48" s="16"/>
    </row>
    <row r="49" spans="1:7" x14ac:dyDescent="0.25">
      <c r="A49" s="2" t="s">
        <v>232</v>
      </c>
      <c r="B49" s="16">
        <v>90</v>
      </c>
      <c r="C49" s="16">
        <v>95</v>
      </c>
      <c r="D49" s="16"/>
      <c r="E49" s="16"/>
      <c r="F49" s="16"/>
      <c r="G49" s="16"/>
    </row>
    <row r="50" spans="1:7" x14ac:dyDescent="0.25">
      <c r="A50" s="1" t="s">
        <v>233</v>
      </c>
      <c r="B50" s="16"/>
      <c r="C50" s="16"/>
      <c r="D50" s="16"/>
      <c r="E50" s="16"/>
      <c r="F50" s="16"/>
      <c r="G50" s="16"/>
    </row>
    <row r="51" spans="1:7" x14ac:dyDescent="0.25">
      <c r="A51" s="2" t="s">
        <v>232</v>
      </c>
      <c r="B51" s="16">
        <v>90</v>
      </c>
      <c r="C51" s="16">
        <v>90</v>
      </c>
      <c r="D51" s="16"/>
      <c r="E51" s="16">
        <v>55.75</v>
      </c>
      <c r="F51" s="16">
        <v>63</v>
      </c>
      <c r="G51" s="16"/>
    </row>
    <row r="52" spans="1:7" x14ac:dyDescent="0.25">
      <c r="A52" s="1" t="s">
        <v>232</v>
      </c>
      <c r="B52" s="16"/>
      <c r="C52" s="16"/>
      <c r="D52" s="16"/>
      <c r="E52" s="16">
        <v>75</v>
      </c>
      <c r="F52" s="16"/>
      <c r="G52" s="16"/>
    </row>
    <row r="53" spans="1:7" x14ac:dyDescent="0.25">
      <c r="A53" s="2" t="s">
        <v>232</v>
      </c>
      <c r="B53" s="16"/>
      <c r="C53" s="16"/>
      <c r="D53" s="16"/>
      <c r="E53" s="16"/>
      <c r="F53" s="16"/>
      <c r="G53" s="16"/>
    </row>
    <row r="54" spans="1:7" x14ac:dyDescent="0.25">
      <c r="A54" s="1" t="s">
        <v>232</v>
      </c>
      <c r="B54" s="16"/>
      <c r="C54" s="16"/>
      <c r="D54" s="16"/>
      <c r="E54" s="16"/>
      <c r="F54" s="16"/>
      <c r="G54" s="16"/>
    </row>
    <row r="55" spans="1:7" x14ac:dyDescent="0.25">
      <c r="A55" s="2" t="s">
        <v>232</v>
      </c>
      <c r="B55" s="16"/>
      <c r="C55" s="16"/>
      <c r="D55" s="16"/>
      <c r="E55" s="16"/>
      <c r="F55" s="16"/>
      <c r="G55" s="16"/>
    </row>
    <row r="56" spans="1:7" x14ac:dyDescent="0.25">
      <c r="A56" s="1" t="s">
        <v>232</v>
      </c>
      <c r="B56" s="16"/>
      <c r="C56" s="16"/>
      <c r="D56" s="16"/>
      <c r="E56" s="16"/>
      <c r="F56" s="16"/>
      <c r="G56" s="16"/>
    </row>
    <row r="57" spans="1:7" x14ac:dyDescent="0.25">
      <c r="A57" s="2" t="s">
        <v>232</v>
      </c>
      <c r="B57" s="16"/>
      <c r="C57" s="16"/>
      <c r="D57" s="16"/>
      <c r="E57" s="16"/>
      <c r="F57" s="16"/>
      <c r="G57" s="16"/>
    </row>
    <row r="58" spans="1:7" x14ac:dyDescent="0.25">
      <c r="A58" s="1" t="s">
        <v>232</v>
      </c>
      <c r="B58" s="16">
        <v>90</v>
      </c>
      <c r="C58" s="16">
        <v>100</v>
      </c>
      <c r="D58" s="16"/>
      <c r="E58" s="16"/>
      <c r="F58" s="16"/>
      <c r="G58" s="16"/>
    </row>
    <row r="59" spans="1:7" x14ac:dyDescent="0.25">
      <c r="A59" s="2" t="s">
        <v>232</v>
      </c>
      <c r="B59" s="16">
        <v>70</v>
      </c>
      <c r="C59" s="16">
        <v>70</v>
      </c>
      <c r="D59" s="16">
        <v>70</v>
      </c>
      <c r="E59" s="16"/>
      <c r="F59" s="16"/>
      <c r="G59" s="16"/>
    </row>
    <row r="60" spans="1:7" x14ac:dyDescent="0.25">
      <c r="A60" s="1" t="s">
        <v>232</v>
      </c>
      <c r="B60" s="16"/>
      <c r="C60" s="16"/>
      <c r="D60" s="16"/>
      <c r="E60" s="16"/>
      <c r="F60" s="16"/>
      <c r="G60" s="16"/>
    </row>
    <row r="61" spans="1:7" x14ac:dyDescent="0.25">
      <c r="A61" s="2" t="s">
        <v>232</v>
      </c>
      <c r="B61" s="16"/>
      <c r="C61" s="16"/>
      <c r="D61" s="16"/>
      <c r="E61" s="16"/>
      <c r="F61" s="16"/>
      <c r="G61" s="16"/>
    </row>
    <row r="62" spans="1:7" x14ac:dyDescent="0.25">
      <c r="A62" s="1" t="s">
        <v>232</v>
      </c>
      <c r="B62" s="16"/>
      <c r="C62" s="16"/>
      <c r="D62" s="16"/>
      <c r="E62" s="16"/>
      <c r="F62" s="16"/>
      <c r="G62" s="16"/>
    </row>
    <row r="63" spans="1:7" x14ac:dyDescent="0.25">
      <c r="A63" s="2" t="s">
        <v>232</v>
      </c>
      <c r="B63" s="16">
        <v>84.67</v>
      </c>
      <c r="C63" s="16">
        <v>75</v>
      </c>
      <c r="D63" s="16"/>
      <c r="E63" s="16"/>
      <c r="F63" s="16"/>
      <c r="G63" s="16"/>
    </row>
    <row r="64" spans="1:7" x14ac:dyDescent="0.25">
      <c r="A64" s="1" t="s">
        <v>232</v>
      </c>
      <c r="B64" s="16"/>
      <c r="C64" s="16"/>
      <c r="D64" s="16"/>
      <c r="E64" s="16"/>
      <c r="F64" s="16"/>
      <c r="G64" s="16"/>
    </row>
    <row r="65" spans="1:7" x14ac:dyDescent="0.25">
      <c r="A65" s="2" t="s">
        <v>232</v>
      </c>
      <c r="B65" s="16"/>
      <c r="C65" s="16"/>
      <c r="D65" s="16"/>
      <c r="E65" s="16"/>
      <c r="F65" s="16"/>
      <c r="G65" s="16"/>
    </row>
    <row r="66" spans="1:7" x14ac:dyDescent="0.25">
      <c r="A66" s="1" t="s">
        <v>232</v>
      </c>
      <c r="B66" s="16">
        <v>76.67</v>
      </c>
      <c r="C66" s="16"/>
      <c r="D66" s="16"/>
      <c r="E66" s="16">
        <v>24.65</v>
      </c>
      <c r="F66" s="16">
        <v>90</v>
      </c>
      <c r="G66" s="16"/>
    </row>
    <row r="67" spans="1:7" x14ac:dyDescent="0.25">
      <c r="A67" s="2" t="s">
        <v>232</v>
      </c>
      <c r="B67" s="16"/>
      <c r="C67" s="16"/>
      <c r="D67" s="16"/>
      <c r="E67" s="16">
        <v>95</v>
      </c>
      <c r="F67" s="16">
        <v>30</v>
      </c>
      <c r="G67" s="16"/>
    </row>
    <row r="68" spans="1:7" x14ac:dyDescent="0.25">
      <c r="A68" s="1" t="s">
        <v>232</v>
      </c>
      <c r="B68" s="16"/>
      <c r="C68" s="16"/>
      <c r="D68" s="16"/>
      <c r="E68" s="16"/>
      <c r="F68" s="16"/>
      <c r="G68" s="16"/>
    </row>
    <row r="69" spans="1:7" x14ac:dyDescent="0.25">
      <c r="A69" s="2" t="s">
        <v>232</v>
      </c>
      <c r="B69" s="16">
        <v>75</v>
      </c>
      <c r="C69" s="16">
        <v>90</v>
      </c>
      <c r="D69" s="16"/>
      <c r="E69" s="16"/>
      <c r="F69" s="16"/>
      <c r="G69" s="16"/>
    </row>
    <row r="70" spans="1:7" x14ac:dyDescent="0.25">
      <c r="A70" s="1" t="s">
        <v>232</v>
      </c>
      <c r="B70" s="16"/>
      <c r="C70" s="16"/>
      <c r="D70" s="16"/>
      <c r="E70" s="16"/>
      <c r="F70" s="16"/>
      <c r="G70" s="16"/>
    </row>
    <row r="71" spans="1:7" x14ac:dyDescent="0.25">
      <c r="A71" s="2" t="s">
        <v>232</v>
      </c>
      <c r="B71" s="16"/>
      <c r="C71" s="16"/>
      <c r="D71" s="16"/>
      <c r="E71" s="16">
        <v>68.5</v>
      </c>
      <c r="F71" s="16"/>
      <c r="G71" s="16"/>
    </row>
    <row r="72" spans="1:7" x14ac:dyDescent="0.25">
      <c r="A72" s="1" t="s">
        <v>232</v>
      </c>
      <c r="B72" s="16"/>
      <c r="C72" s="16"/>
      <c r="D72" s="16"/>
      <c r="E72" s="16"/>
      <c r="F72" s="16"/>
      <c r="G72" s="16"/>
    </row>
    <row r="73" spans="1:7" x14ac:dyDescent="0.25">
      <c r="A73" s="2" t="s">
        <v>232</v>
      </c>
      <c r="B73" s="16">
        <v>77</v>
      </c>
      <c r="C73" s="16"/>
      <c r="D73" s="16">
        <v>96</v>
      </c>
      <c r="E73" s="16"/>
      <c r="F73" s="16"/>
      <c r="G73" s="16"/>
    </row>
    <row r="74" spans="1:7" x14ac:dyDescent="0.25">
      <c r="A74" s="1" t="s">
        <v>232</v>
      </c>
      <c r="B74" s="16"/>
      <c r="C74" s="16"/>
      <c r="D74" s="16"/>
      <c r="E74" s="16"/>
      <c r="F74" s="16"/>
      <c r="G74" s="16"/>
    </row>
    <row r="75" spans="1:7" x14ac:dyDescent="0.25">
      <c r="A75" s="2" t="s">
        <v>232</v>
      </c>
      <c r="B75" s="16"/>
      <c r="C75" s="16"/>
      <c r="D75" s="16"/>
      <c r="E75" s="16"/>
      <c r="F75" s="16"/>
      <c r="G75" s="16"/>
    </row>
    <row r="76" spans="1:7" x14ac:dyDescent="0.25">
      <c r="A76" s="1" t="s">
        <v>232</v>
      </c>
      <c r="B76" s="16"/>
      <c r="C76" s="16"/>
      <c r="D76" s="16"/>
      <c r="E76" s="16">
        <v>95</v>
      </c>
      <c r="F76" s="16">
        <v>98</v>
      </c>
      <c r="G76" s="16"/>
    </row>
    <row r="77" spans="1:7" x14ac:dyDescent="0.25">
      <c r="A77" s="2" t="s">
        <v>232</v>
      </c>
      <c r="B77" s="16">
        <v>55</v>
      </c>
      <c r="C77" s="16">
        <v>55</v>
      </c>
      <c r="D77" s="16">
        <v>62</v>
      </c>
      <c r="E77" s="16"/>
      <c r="F77" s="16"/>
      <c r="G77" s="16"/>
    </row>
    <row r="78" spans="1:7" x14ac:dyDescent="0.25">
      <c r="A78" s="1" t="s">
        <v>232</v>
      </c>
      <c r="B78" s="16">
        <v>86.43</v>
      </c>
      <c r="C78" s="16">
        <v>34</v>
      </c>
      <c r="D78" s="16">
        <v>95.21</v>
      </c>
      <c r="E78" s="16">
        <v>64.2</v>
      </c>
      <c r="F78" s="16">
        <v>100</v>
      </c>
      <c r="G78" s="16">
        <v>82.1</v>
      </c>
    </row>
    <row r="79" spans="1:7" x14ac:dyDescent="0.25">
      <c r="A79" s="2" t="s">
        <v>232</v>
      </c>
      <c r="B79" s="16"/>
      <c r="C79" s="16"/>
      <c r="D79" s="16"/>
      <c r="E79" s="16"/>
      <c r="F79" s="16"/>
      <c r="G79" s="16"/>
    </row>
    <row r="80" spans="1:7" x14ac:dyDescent="0.25">
      <c r="A80" s="1" t="s">
        <v>232</v>
      </c>
      <c r="B80" s="16">
        <v>60</v>
      </c>
      <c r="C80" s="16">
        <v>60</v>
      </c>
      <c r="D80" s="16"/>
      <c r="E80" s="16"/>
      <c r="F80" s="16"/>
      <c r="G80" s="16"/>
    </row>
    <row r="81" spans="1:7" x14ac:dyDescent="0.25">
      <c r="A81" s="2" t="s">
        <v>232</v>
      </c>
      <c r="B81" s="16">
        <v>65</v>
      </c>
      <c r="C81" s="16">
        <v>65</v>
      </c>
      <c r="D81" s="16"/>
      <c r="E81" s="16"/>
      <c r="F81" s="16"/>
      <c r="G81" s="16">
        <v>55</v>
      </c>
    </row>
    <row r="82" spans="1:7" x14ac:dyDescent="0.25">
      <c r="A82" s="1" t="s">
        <v>232</v>
      </c>
      <c r="B82" s="16">
        <v>66</v>
      </c>
      <c r="C82" s="16"/>
      <c r="D82" s="16"/>
      <c r="E82" s="16"/>
      <c r="F82" s="16">
        <v>98</v>
      </c>
      <c r="G82" s="16"/>
    </row>
    <row r="83" spans="1:7" x14ac:dyDescent="0.25">
      <c r="A83" s="2" t="s">
        <v>232</v>
      </c>
      <c r="B83" s="16"/>
      <c r="C83" s="16">
        <v>82.5</v>
      </c>
      <c r="D83" s="16"/>
      <c r="E83" s="16"/>
      <c r="F83" s="16">
        <v>98</v>
      </c>
      <c r="G83" s="16"/>
    </row>
    <row r="84" spans="1:7" x14ac:dyDescent="0.25">
      <c r="A84" s="1" t="s">
        <v>232</v>
      </c>
      <c r="B84" s="16"/>
      <c r="C84" s="16"/>
      <c r="D84" s="16"/>
      <c r="E84" s="16"/>
      <c r="F84" s="16"/>
      <c r="G84" s="16"/>
    </row>
    <row r="85" spans="1:7" x14ac:dyDescent="0.25">
      <c r="A85" s="2" t="s">
        <v>232</v>
      </c>
      <c r="B85" s="16"/>
      <c r="C85" s="16"/>
      <c r="D85" s="16"/>
      <c r="E85" s="16"/>
      <c r="F85" s="16"/>
      <c r="G85" s="16"/>
    </row>
    <row r="86" spans="1:7" x14ac:dyDescent="0.25">
      <c r="A86" s="1" t="s">
        <v>232</v>
      </c>
      <c r="B86" s="16"/>
      <c r="C86" s="16"/>
      <c r="D86" s="16"/>
      <c r="E86" s="16"/>
      <c r="F86" s="16"/>
      <c r="G86" s="16"/>
    </row>
    <row r="87" spans="1:7" x14ac:dyDescent="0.25">
      <c r="A87" s="2" t="s">
        <v>232</v>
      </c>
      <c r="B87" s="16">
        <v>94</v>
      </c>
      <c r="C87" s="16"/>
      <c r="D87" s="16"/>
      <c r="E87" s="16"/>
      <c r="F87" s="16">
        <v>98</v>
      </c>
      <c r="G87" s="16"/>
    </row>
    <row r="88" spans="1:7" x14ac:dyDescent="0.25">
      <c r="A88" s="1" t="s">
        <v>232</v>
      </c>
      <c r="B88" s="16"/>
      <c r="C88" s="16">
        <v>76</v>
      </c>
      <c r="D88" s="16"/>
      <c r="E88" s="16"/>
      <c r="F88" s="16">
        <v>89</v>
      </c>
      <c r="G88" s="16">
        <v>15</v>
      </c>
    </row>
    <row r="89" spans="1:7" x14ac:dyDescent="0.25">
      <c r="A89" s="2" t="s">
        <v>232</v>
      </c>
      <c r="B89" s="16">
        <v>80</v>
      </c>
      <c r="C89" s="16">
        <v>95</v>
      </c>
      <c r="D89" s="16"/>
      <c r="E89" s="16"/>
      <c r="F89" s="16"/>
      <c r="G89" s="16"/>
    </row>
    <row r="90" spans="1:7" x14ac:dyDescent="0.25">
      <c r="A90" s="1" t="s">
        <v>232</v>
      </c>
      <c r="B90" s="16">
        <v>79.3</v>
      </c>
      <c r="C90" s="16">
        <v>91</v>
      </c>
      <c r="D90" s="16">
        <v>51.75</v>
      </c>
      <c r="E90" s="16">
        <v>43</v>
      </c>
      <c r="F90" s="16"/>
      <c r="G90" s="16">
        <v>75</v>
      </c>
    </row>
    <row r="91" spans="1:7" x14ac:dyDescent="0.25">
      <c r="A91" s="2" t="s">
        <v>232</v>
      </c>
      <c r="B91" s="16"/>
      <c r="C91" s="16"/>
      <c r="D91" s="16">
        <v>77.25</v>
      </c>
      <c r="E91" s="16">
        <v>93.6</v>
      </c>
      <c r="F91" s="16">
        <v>95</v>
      </c>
      <c r="G91" s="16">
        <v>60</v>
      </c>
    </row>
    <row r="92" spans="1:7" x14ac:dyDescent="0.25">
      <c r="A92" s="1" t="s">
        <v>232</v>
      </c>
      <c r="B92" s="16"/>
      <c r="C92" s="16">
        <v>50</v>
      </c>
      <c r="D92" s="16"/>
      <c r="E92" s="16"/>
      <c r="F92" s="16"/>
      <c r="G92" s="16"/>
    </row>
    <row r="93" spans="1:7" x14ac:dyDescent="0.25">
      <c r="A93" s="11" t="s">
        <v>232</v>
      </c>
      <c r="B93" s="16">
        <v>73.8</v>
      </c>
      <c r="C93" s="16"/>
      <c r="D93" s="16"/>
      <c r="E93" s="16"/>
      <c r="F93" s="16">
        <v>90</v>
      </c>
      <c r="G93" s="1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33F0-BAC0-4233-9376-C894F95770AC}">
  <dimension ref="A1:K100"/>
  <sheetViews>
    <sheetView topLeftCell="A58" workbookViewId="0">
      <selection activeCell="A9" sqref="A9"/>
    </sheetView>
  </sheetViews>
  <sheetFormatPr baseColWidth="10" defaultColWidth="11.42578125" defaultRowHeight="15" x14ac:dyDescent="0.25"/>
  <cols>
    <col min="1" max="1" width="34.28515625" customWidth="1"/>
    <col min="3" max="9" width="11.42578125" style="24"/>
    <col min="11" max="11" width="11.42578125" style="29"/>
  </cols>
  <sheetData>
    <row r="1" spans="1:11" x14ac:dyDescent="0.25">
      <c r="C1" s="24" t="s">
        <v>225</v>
      </c>
      <c r="D1" s="24" t="s">
        <v>226</v>
      </c>
      <c r="E1" s="24" t="s">
        <v>227</v>
      </c>
      <c r="F1" s="24" t="s">
        <v>228</v>
      </c>
      <c r="G1" s="24" t="s">
        <v>229</v>
      </c>
      <c r="H1" s="24" t="s">
        <v>234</v>
      </c>
      <c r="I1" s="24" t="s">
        <v>231</v>
      </c>
    </row>
    <row r="2" spans="1:11" x14ac:dyDescent="0.25">
      <c r="A2" t="s">
        <v>21</v>
      </c>
      <c r="C2" s="24">
        <f>Todos!C2</f>
        <v>0</v>
      </c>
      <c r="D2" s="24">
        <f>Todos!D2</f>
        <v>29</v>
      </c>
      <c r="E2" s="24">
        <f>Todos!E2</f>
        <v>27</v>
      </c>
      <c r="F2" s="24">
        <f>Todos!F2</f>
        <v>22</v>
      </c>
      <c r="G2" s="24">
        <f>Todos!G2</f>
        <v>0</v>
      </c>
      <c r="H2" s="24">
        <f>Todos!H2</f>
        <v>19</v>
      </c>
      <c r="I2" s="24">
        <f>Todos!I2</f>
        <v>10</v>
      </c>
      <c r="K2" s="29" t="s">
        <v>17</v>
      </c>
    </row>
    <row r="3" spans="1:11" x14ac:dyDescent="0.25">
      <c r="A3" t="s">
        <v>23</v>
      </c>
      <c r="B3" s="24" t="s">
        <v>24</v>
      </c>
      <c r="C3" s="24">
        <f>Todos!C3</f>
        <v>0</v>
      </c>
      <c r="D3" s="24">
        <f>Todos!D3</f>
        <v>50</v>
      </c>
      <c r="E3" s="24">
        <f>Todos!E3</f>
        <v>65</v>
      </c>
      <c r="F3" s="24">
        <f>Todos!F3</f>
        <v>0</v>
      </c>
      <c r="G3" s="24">
        <f>Todos!G3</f>
        <v>0</v>
      </c>
      <c r="H3" s="24">
        <f>Todos!H3</f>
        <v>73</v>
      </c>
      <c r="I3" s="24">
        <f>Todos!I3</f>
        <v>70</v>
      </c>
    </row>
    <row r="4" spans="1:11" x14ac:dyDescent="0.25">
      <c r="A4" t="s">
        <v>26</v>
      </c>
      <c r="B4" s="26" t="s">
        <v>15</v>
      </c>
      <c r="C4" s="24">
        <f>Todos!C4</f>
        <v>92</v>
      </c>
      <c r="D4" s="24">
        <f>Todos!D4</f>
        <v>13</v>
      </c>
      <c r="E4" s="24">
        <f>Todos!E4</f>
        <v>0</v>
      </c>
      <c r="F4" s="24">
        <f>Todos!F4</f>
        <v>70</v>
      </c>
      <c r="G4" s="24">
        <f>Todos!G4</f>
        <v>92</v>
      </c>
      <c r="H4" s="24">
        <f>Todos!H4</f>
        <v>0</v>
      </c>
      <c r="I4" s="24">
        <f>Todos!I4</f>
        <v>12</v>
      </c>
    </row>
    <row r="5" spans="1:11" x14ac:dyDescent="0.25">
      <c r="A5" t="s">
        <v>29</v>
      </c>
      <c r="C5" s="24">
        <f>Todos!C5</f>
        <v>92</v>
      </c>
      <c r="D5" s="24">
        <f>Todos!D5</f>
        <v>92</v>
      </c>
      <c r="E5" s="24">
        <f>Todos!E5</f>
        <v>92</v>
      </c>
      <c r="F5" s="24">
        <f>Todos!F5</f>
        <v>92</v>
      </c>
      <c r="G5" s="24">
        <f>Todos!G5</f>
        <v>92</v>
      </c>
      <c r="H5" s="24">
        <f>Todos!H5</f>
        <v>92</v>
      </c>
      <c r="I5" s="24">
        <f>Todos!I5</f>
        <v>92</v>
      </c>
    </row>
    <row r="7" spans="1:11" ht="18" x14ac:dyDescent="0.35">
      <c r="C7" s="24" t="s">
        <v>225</v>
      </c>
      <c r="D7" s="24" t="s">
        <v>347</v>
      </c>
      <c r="E7" s="24" t="s">
        <v>227</v>
      </c>
      <c r="F7" s="24" t="s">
        <v>228</v>
      </c>
      <c r="G7" s="24" t="s">
        <v>229</v>
      </c>
      <c r="H7" s="24" t="s">
        <v>234</v>
      </c>
      <c r="I7" s="24" t="s">
        <v>231</v>
      </c>
      <c r="K7" s="29" t="s">
        <v>238</v>
      </c>
    </row>
    <row r="8" spans="1:11" ht="45.75" thickBot="1" x14ac:dyDescent="0.3">
      <c r="A8" s="3" t="s">
        <v>9</v>
      </c>
      <c r="B8" s="4" t="s">
        <v>10</v>
      </c>
      <c r="C8" s="4" t="s">
        <v>11</v>
      </c>
      <c r="D8" s="4" t="s">
        <v>11</v>
      </c>
      <c r="E8" s="4" t="s">
        <v>126</v>
      </c>
      <c r="F8" s="4" t="s">
        <v>126</v>
      </c>
      <c r="G8" s="4" t="s">
        <v>126</v>
      </c>
      <c r="H8" s="4" t="s">
        <v>126</v>
      </c>
      <c r="I8" s="4" t="s">
        <v>126</v>
      </c>
      <c r="K8" s="30" t="s">
        <v>124</v>
      </c>
    </row>
    <row r="9" spans="1:11" x14ac:dyDescent="0.25">
      <c r="A9" s="6" t="s">
        <v>13</v>
      </c>
      <c r="B9" s="1" t="s">
        <v>14</v>
      </c>
      <c r="C9" s="14" t="s">
        <v>232</v>
      </c>
      <c r="D9" s="14" t="s">
        <v>232</v>
      </c>
      <c r="E9" s="14"/>
      <c r="F9" s="36" t="str">
        <f>UV!C3</f>
        <v>na</v>
      </c>
      <c r="G9" s="14" t="s">
        <v>232</v>
      </c>
      <c r="H9" s="14">
        <v>50</v>
      </c>
      <c r="I9" s="14"/>
      <c r="K9" s="31" t="s">
        <v>239</v>
      </c>
    </row>
    <row r="10" spans="1:11" x14ac:dyDescent="0.25">
      <c r="A10" s="6" t="s">
        <v>18</v>
      </c>
      <c r="B10" s="2" t="s">
        <v>19</v>
      </c>
      <c r="C10" s="16" t="s">
        <v>232</v>
      </c>
      <c r="D10" s="16"/>
      <c r="E10" s="16"/>
      <c r="F10" s="36" t="str">
        <f>UV!C4</f>
        <v>na</v>
      </c>
      <c r="G10" s="16" t="s">
        <v>232</v>
      </c>
      <c r="H10" s="16">
        <v>74</v>
      </c>
      <c r="I10" s="16"/>
      <c r="K10" s="32" t="s">
        <v>240</v>
      </c>
    </row>
    <row r="11" spans="1:11" x14ac:dyDescent="0.25">
      <c r="A11" s="6" t="s">
        <v>20</v>
      </c>
      <c r="B11" s="1" t="s">
        <v>19</v>
      </c>
      <c r="C11" s="14" t="s">
        <v>232</v>
      </c>
      <c r="D11" s="14">
        <v>30</v>
      </c>
      <c r="E11" s="14">
        <v>60</v>
      </c>
      <c r="F11" s="36" t="str">
        <f>UV!C5</f>
        <v>na</v>
      </c>
      <c r="G11" s="14" t="s">
        <v>232</v>
      </c>
      <c r="H11" s="14">
        <v>99</v>
      </c>
      <c r="I11" s="14">
        <v>77.099999999999994</v>
      </c>
      <c r="K11" s="31" t="s">
        <v>241</v>
      </c>
    </row>
    <row r="12" spans="1:11" x14ac:dyDescent="0.25">
      <c r="A12" s="6" t="s">
        <v>22</v>
      </c>
      <c r="B12" s="2" t="s">
        <v>19</v>
      </c>
      <c r="C12" s="16" t="s">
        <v>232</v>
      </c>
      <c r="D12" s="16" t="s">
        <v>232</v>
      </c>
      <c r="E12" s="16">
        <v>45</v>
      </c>
      <c r="F12" s="36" t="str">
        <f>UV!C6</f>
        <v>na</v>
      </c>
      <c r="G12" s="16" t="s">
        <v>232</v>
      </c>
      <c r="H12" s="16">
        <v>99</v>
      </c>
      <c r="I12" s="16"/>
      <c r="K12" s="32" t="s">
        <v>242</v>
      </c>
    </row>
    <row r="13" spans="1:11" x14ac:dyDescent="0.25">
      <c r="A13" s="6" t="s">
        <v>25</v>
      </c>
      <c r="B13" s="1" t="s">
        <v>19</v>
      </c>
      <c r="C13" s="14" t="s">
        <v>232</v>
      </c>
      <c r="D13" s="14"/>
      <c r="E13" s="14"/>
      <c r="F13" s="36" t="str">
        <f>UV!C7</f>
        <v>na</v>
      </c>
      <c r="G13" s="14" t="s">
        <v>232</v>
      </c>
      <c r="H13" s="14"/>
      <c r="I13" s="14"/>
      <c r="K13" s="31" t="s">
        <v>243</v>
      </c>
    </row>
    <row r="14" spans="1:11" x14ac:dyDescent="0.25">
      <c r="A14" s="6" t="s">
        <v>28</v>
      </c>
      <c r="B14" s="2" t="s">
        <v>19</v>
      </c>
      <c r="C14" s="16" t="s">
        <v>232</v>
      </c>
      <c r="D14" s="16">
        <v>75</v>
      </c>
      <c r="E14" s="16">
        <v>75</v>
      </c>
      <c r="F14" s="36">
        <f>UV!C8</f>
        <v>5.376283863420694</v>
      </c>
      <c r="G14" s="16" t="s">
        <v>232</v>
      </c>
      <c r="H14" s="16"/>
      <c r="I14" s="16"/>
      <c r="K14" s="32" t="s">
        <v>244</v>
      </c>
    </row>
    <row r="15" spans="1:11" x14ac:dyDescent="0.25">
      <c r="A15" s="6" t="s">
        <v>30</v>
      </c>
      <c r="B15" s="1" t="s">
        <v>19</v>
      </c>
      <c r="C15" s="14" t="s">
        <v>232</v>
      </c>
      <c r="D15" s="14">
        <v>85</v>
      </c>
      <c r="E15" s="14">
        <v>100</v>
      </c>
      <c r="F15" s="36" t="str">
        <f>UV!C9</f>
        <v>na</v>
      </c>
      <c r="G15" s="14" t="s">
        <v>232</v>
      </c>
      <c r="H15" s="14"/>
      <c r="I15" s="14">
        <v>67</v>
      </c>
      <c r="K15" s="31" t="s">
        <v>136</v>
      </c>
    </row>
    <row r="16" spans="1:11" x14ac:dyDescent="0.25">
      <c r="A16" s="6" t="s">
        <v>31</v>
      </c>
      <c r="B16" s="2" t="s">
        <v>32</v>
      </c>
      <c r="C16" s="16" t="s">
        <v>232</v>
      </c>
      <c r="D16" s="16">
        <v>82.5</v>
      </c>
      <c r="E16" s="16"/>
      <c r="F16" s="36">
        <f>UV!C10</f>
        <v>9.7098893186984512</v>
      </c>
      <c r="G16" s="16" t="s">
        <v>232</v>
      </c>
      <c r="H16" s="16"/>
      <c r="I16" s="16"/>
      <c r="K16" s="32" t="s">
        <v>245</v>
      </c>
    </row>
    <row r="17" spans="1:11" x14ac:dyDescent="0.25">
      <c r="A17" s="6" t="s">
        <v>33</v>
      </c>
      <c r="B17" s="1" t="s">
        <v>19</v>
      </c>
      <c r="C17" s="14" t="s">
        <v>232</v>
      </c>
      <c r="D17" s="14"/>
      <c r="E17" s="14"/>
      <c r="F17" s="36">
        <f>UV!C11</f>
        <v>7.948300628203997</v>
      </c>
      <c r="G17" s="14" t="s">
        <v>232</v>
      </c>
      <c r="H17" s="14"/>
      <c r="I17" s="14"/>
      <c r="K17" s="31" t="s">
        <v>246</v>
      </c>
    </row>
    <row r="18" spans="1:11" x14ac:dyDescent="0.25">
      <c r="A18" s="6" t="s">
        <v>34</v>
      </c>
      <c r="B18" s="2" t="s">
        <v>14</v>
      </c>
      <c r="C18" s="16" t="s">
        <v>232</v>
      </c>
      <c r="D18" s="16" t="s">
        <v>232</v>
      </c>
      <c r="E18" s="16"/>
      <c r="F18" s="36" t="str">
        <f>UV!C12</f>
        <v>na</v>
      </c>
      <c r="G18" s="16" t="s">
        <v>232</v>
      </c>
      <c r="H18" s="16"/>
      <c r="I18" s="16"/>
      <c r="K18" s="32" t="s">
        <v>247</v>
      </c>
    </row>
    <row r="19" spans="1:11" x14ac:dyDescent="0.25">
      <c r="A19" s="6" t="s">
        <v>35</v>
      </c>
      <c r="B19" s="1" t="s">
        <v>19</v>
      </c>
      <c r="C19" s="14" t="s">
        <v>232</v>
      </c>
      <c r="D19" s="14">
        <v>56.5</v>
      </c>
      <c r="E19" s="14">
        <v>55</v>
      </c>
      <c r="F19" s="36">
        <f>UV!C13</f>
        <v>7.5301826061777488</v>
      </c>
      <c r="G19" s="14" t="s">
        <v>232</v>
      </c>
      <c r="H19" s="14"/>
      <c r="I19" s="14">
        <v>80</v>
      </c>
      <c r="K19" s="31" t="s">
        <v>248</v>
      </c>
    </row>
    <row r="20" spans="1:11" x14ac:dyDescent="0.25">
      <c r="A20" s="6" t="s">
        <v>36</v>
      </c>
      <c r="B20" s="2" t="s">
        <v>19</v>
      </c>
      <c r="C20" s="16" t="s">
        <v>232</v>
      </c>
      <c r="D20" s="16"/>
      <c r="E20" s="16"/>
      <c r="F20" s="36">
        <f>UV!C14</f>
        <v>10.155855510689705</v>
      </c>
      <c r="G20" s="16" t="s">
        <v>232</v>
      </c>
      <c r="H20" s="16">
        <v>92</v>
      </c>
      <c r="I20" s="16"/>
      <c r="K20" s="32" t="s">
        <v>249</v>
      </c>
    </row>
    <row r="21" spans="1:11" x14ac:dyDescent="0.25">
      <c r="A21" s="6" t="s">
        <v>37</v>
      </c>
      <c r="B21" s="1" t="s">
        <v>19</v>
      </c>
      <c r="C21" s="14" t="s">
        <v>232</v>
      </c>
      <c r="D21" s="14"/>
      <c r="E21" s="14"/>
      <c r="F21" s="36">
        <f>UV!C15</f>
        <v>8.8681534454352011</v>
      </c>
      <c r="G21" s="14" t="s">
        <v>232</v>
      </c>
      <c r="H21" s="14"/>
      <c r="I21" s="14"/>
      <c r="K21" s="31" t="s">
        <v>250</v>
      </c>
    </row>
    <row r="22" spans="1:11" x14ac:dyDescent="0.25">
      <c r="A22" s="6" t="s">
        <v>38</v>
      </c>
      <c r="B22" s="2" t="s">
        <v>19</v>
      </c>
      <c r="C22" s="16" t="s">
        <v>232</v>
      </c>
      <c r="D22" s="16"/>
      <c r="E22" s="16"/>
      <c r="F22" s="36" t="str">
        <f>UV!C16</f>
        <v>na</v>
      </c>
      <c r="G22" s="16" t="s">
        <v>232</v>
      </c>
      <c r="H22" s="16"/>
      <c r="I22" s="16"/>
      <c r="K22" s="32" t="s">
        <v>251</v>
      </c>
    </row>
    <row r="23" spans="1:11" x14ac:dyDescent="0.25">
      <c r="A23" s="6" t="s">
        <v>39</v>
      </c>
      <c r="B23" s="1" t="s">
        <v>19</v>
      </c>
      <c r="C23" s="14" t="s">
        <v>232</v>
      </c>
      <c r="D23" s="14"/>
      <c r="E23" s="14"/>
      <c r="F23" s="36" t="str">
        <f>UV!C17</f>
        <v>na</v>
      </c>
      <c r="G23" s="14" t="s">
        <v>232</v>
      </c>
      <c r="H23" s="14"/>
      <c r="I23" s="14"/>
      <c r="K23" s="31" t="s">
        <v>252</v>
      </c>
    </row>
    <row r="24" spans="1:11" x14ac:dyDescent="0.25">
      <c r="A24" s="6" t="s">
        <v>40</v>
      </c>
      <c r="B24" s="2" t="s">
        <v>19</v>
      </c>
      <c r="C24" s="16" t="s">
        <v>232</v>
      </c>
      <c r="D24" s="16"/>
      <c r="E24" s="16"/>
      <c r="F24" s="36" t="str">
        <f>UV!C18</f>
        <v>na</v>
      </c>
      <c r="G24" s="16" t="s">
        <v>232</v>
      </c>
      <c r="H24" s="16"/>
      <c r="I24" s="16"/>
      <c r="K24" s="32" t="s">
        <v>253</v>
      </c>
    </row>
    <row r="25" spans="1:11" x14ac:dyDescent="0.25">
      <c r="A25" s="6" t="s">
        <v>41</v>
      </c>
      <c r="B25" s="1" t="s">
        <v>19</v>
      </c>
      <c r="C25" s="14" t="s">
        <v>232</v>
      </c>
      <c r="D25" s="14"/>
      <c r="E25" s="14"/>
      <c r="F25" s="36" t="str">
        <f>UV!C19</f>
        <v>na</v>
      </c>
      <c r="G25" s="14" t="s">
        <v>232</v>
      </c>
      <c r="H25" s="14"/>
      <c r="I25" s="14"/>
      <c r="K25" s="31" t="s">
        <v>147</v>
      </c>
    </row>
    <row r="26" spans="1:11" x14ac:dyDescent="0.25">
      <c r="A26" s="6" t="s">
        <v>42</v>
      </c>
      <c r="B26" s="2" t="s">
        <v>19</v>
      </c>
      <c r="C26" s="16" t="s">
        <v>232</v>
      </c>
      <c r="D26" s="16" t="s">
        <v>232</v>
      </c>
      <c r="E26" s="16"/>
      <c r="F26" s="36" t="str">
        <f>UV!C20</f>
        <v>na</v>
      </c>
      <c r="G26" s="16" t="s">
        <v>232</v>
      </c>
      <c r="H26" s="16"/>
      <c r="I26" s="16"/>
      <c r="K26" s="32" t="s">
        <v>254</v>
      </c>
    </row>
    <row r="27" spans="1:11" x14ac:dyDescent="0.25">
      <c r="A27" s="6" t="s">
        <v>43</v>
      </c>
      <c r="B27" s="1" t="s">
        <v>14</v>
      </c>
      <c r="C27" s="14" t="s">
        <v>232</v>
      </c>
      <c r="D27" s="14"/>
      <c r="E27" s="14"/>
      <c r="F27" s="36" t="str">
        <f>UV!C21</f>
        <v>na</v>
      </c>
      <c r="G27" s="14" t="s">
        <v>232</v>
      </c>
      <c r="H27" s="14"/>
      <c r="I27" s="14"/>
      <c r="K27" s="31" t="s">
        <v>255</v>
      </c>
    </row>
    <row r="28" spans="1:11" x14ac:dyDescent="0.25">
      <c r="A28" s="6" t="s">
        <v>44</v>
      </c>
      <c r="B28" s="2" t="s">
        <v>19</v>
      </c>
      <c r="C28" s="16" t="s">
        <v>232</v>
      </c>
      <c r="D28" s="16"/>
      <c r="E28" s="16"/>
      <c r="F28" s="36" t="str">
        <f>UV!C22</f>
        <v>na</v>
      </c>
      <c r="G28" s="16" t="s">
        <v>232</v>
      </c>
      <c r="H28" s="16"/>
      <c r="I28" s="16"/>
      <c r="K28" s="32" t="s">
        <v>256</v>
      </c>
    </row>
    <row r="29" spans="1:11" x14ac:dyDescent="0.25">
      <c r="A29" s="6" t="s">
        <v>45</v>
      </c>
      <c r="B29" s="1" t="s">
        <v>19</v>
      </c>
      <c r="C29" s="14" t="s">
        <v>232</v>
      </c>
      <c r="D29" s="14"/>
      <c r="E29" s="14"/>
      <c r="F29" s="36" t="str">
        <f>UV!C23</f>
        <v>na</v>
      </c>
      <c r="G29" s="14" t="s">
        <v>232</v>
      </c>
      <c r="H29" s="14"/>
      <c r="I29" s="14"/>
      <c r="K29" s="31" t="s">
        <v>257</v>
      </c>
    </row>
    <row r="30" spans="1:11" x14ac:dyDescent="0.25">
      <c r="A30" s="6" t="s">
        <v>46</v>
      </c>
      <c r="B30" s="2" t="s">
        <v>32</v>
      </c>
      <c r="C30" s="16" t="s">
        <v>232</v>
      </c>
      <c r="D30" s="16">
        <v>77.5</v>
      </c>
      <c r="E30" s="16"/>
      <c r="F30" s="36">
        <f>UV!C24</f>
        <v>10.061382349987035</v>
      </c>
      <c r="G30" s="16" t="s">
        <v>232</v>
      </c>
      <c r="H30" s="16"/>
      <c r="I30" s="16"/>
      <c r="K30" s="32" t="s">
        <v>258</v>
      </c>
    </row>
    <row r="31" spans="1:11" x14ac:dyDescent="0.25">
      <c r="A31" s="6" t="s">
        <v>47</v>
      </c>
      <c r="B31" s="1" t="s">
        <v>19</v>
      </c>
      <c r="C31" s="14" t="s">
        <v>232</v>
      </c>
      <c r="D31" s="14">
        <v>70</v>
      </c>
      <c r="E31" s="14">
        <v>70</v>
      </c>
      <c r="F31" s="36" t="str">
        <f>UV!C25</f>
        <v>na</v>
      </c>
      <c r="G31" s="14" t="s">
        <v>232</v>
      </c>
      <c r="H31" s="14"/>
      <c r="I31" s="14"/>
      <c r="K31" s="31" t="s">
        <v>259</v>
      </c>
    </row>
    <row r="32" spans="1:11" x14ac:dyDescent="0.25">
      <c r="A32" s="6" t="s">
        <v>48</v>
      </c>
      <c r="B32" s="2" t="s">
        <v>19</v>
      </c>
      <c r="C32" s="16" t="s">
        <v>232</v>
      </c>
      <c r="D32" s="16"/>
      <c r="E32" s="16"/>
      <c r="F32" s="36" t="str">
        <f>UV!C26</f>
        <v>na</v>
      </c>
      <c r="G32" s="16" t="s">
        <v>232</v>
      </c>
      <c r="H32" s="16"/>
      <c r="I32" s="16"/>
      <c r="K32" s="32" t="s">
        <v>260</v>
      </c>
    </row>
    <row r="33" spans="1:11" x14ac:dyDescent="0.25">
      <c r="A33" s="6" t="s">
        <v>49</v>
      </c>
      <c r="B33" s="1" t="s">
        <v>14</v>
      </c>
      <c r="C33" s="14" t="s">
        <v>232</v>
      </c>
      <c r="D33" s="14"/>
      <c r="E33" s="14"/>
      <c r="F33" s="36" t="str">
        <f>UV!C27</f>
        <v>na</v>
      </c>
      <c r="G33" s="14" t="s">
        <v>232</v>
      </c>
      <c r="H33" s="14">
        <v>89</v>
      </c>
      <c r="I33" s="14"/>
      <c r="K33" s="31" t="s">
        <v>261</v>
      </c>
    </row>
    <row r="34" spans="1:11" x14ac:dyDescent="0.25">
      <c r="A34" s="6" t="s">
        <v>50</v>
      </c>
      <c r="B34" s="2" t="s">
        <v>19</v>
      </c>
      <c r="C34" s="16" t="s">
        <v>232</v>
      </c>
      <c r="D34" s="16">
        <v>90</v>
      </c>
      <c r="E34" s="16">
        <v>90</v>
      </c>
      <c r="F34" s="36">
        <f>UV!C28</f>
        <v>0.54161556151880452</v>
      </c>
      <c r="G34" s="16" t="s">
        <v>232</v>
      </c>
      <c r="H34" s="16"/>
      <c r="I34" s="16"/>
      <c r="K34" s="32" t="s">
        <v>262</v>
      </c>
    </row>
    <row r="35" spans="1:11" x14ac:dyDescent="0.25">
      <c r="A35" s="6" t="s">
        <v>51</v>
      </c>
      <c r="B35" s="1" t="s">
        <v>32</v>
      </c>
      <c r="C35" s="14" t="s">
        <v>232</v>
      </c>
      <c r="D35" s="14"/>
      <c r="E35" s="14"/>
      <c r="F35" s="36" t="str">
        <f>UV!C29</f>
        <v>na</v>
      </c>
      <c r="G35" s="14" t="s">
        <v>232</v>
      </c>
      <c r="H35" s="14"/>
      <c r="I35" s="14"/>
      <c r="K35" s="31" t="s">
        <v>263</v>
      </c>
    </row>
    <row r="36" spans="1:11" x14ac:dyDescent="0.25">
      <c r="A36" s="6" t="s">
        <v>52</v>
      </c>
      <c r="B36" s="2" t="s">
        <v>19</v>
      </c>
      <c r="C36" s="16" t="s">
        <v>232</v>
      </c>
      <c r="D36" s="16"/>
      <c r="E36" s="16"/>
      <c r="F36" s="36" t="str">
        <f>UV!C30</f>
        <v>na</v>
      </c>
      <c r="G36" s="16" t="s">
        <v>232</v>
      </c>
      <c r="H36" s="16"/>
      <c r="I36" s="16"/>
      <c r="K36" s="32" t="s">
        <v>264</v>
      </c>
    </row>
    <row r="37" spans="1:11" x14ac:dyDescent="0.25">
      <c r="A37" s="6" t="s">
        <v>53</v>
      </c>
      <c r="B37" s="1" t="s">
        <v>14</v>
      </c>
      <c r="C37" s="14" t="s">
        <v>232</v>
      </c>
      <c r="D37" s="14" t="s">
        <v>232</v>
      </c>
      <c r="E37" s="14"/>
      <c r="F37" s="36" t="str">
        <f>UV!C31</f>
        <v>na</v>
      </c>
      <c r="G37" s="14" t="s">
        <v>232</v>
      </c>
      <c r="H37" s="14"/>
      <c r="I37" s="14"/>
      <c r="K37" s="31" t="s">
        <v>265</v>
      </c>
    </row>
    <row r="38" spans="1:11" x14ac:dyDescent="0.25">
      <c r="A38" s="6" t="s">
        <v>54</v>
      </c>
      <c r="B38" s="2" t="s">
        <v>14</v>
      </c>
      <c r="C38" s="16" t="s">
        <v>232</v>
      </c>
      <c r="D38" s="16" t="s">
        <v>232</v>
      </c>
      <c r="E38" s="16"/>
      <c r="F38" s="36" t="str">
        <f>UV!C32</f>
        <v>na</v>
      </c>
      <c r="G38" s="16" t="s">
        <v>232</v>
      </c>
      <c r="H38" s="16"/>
      <c r="I38" s="16"/>
      <c r="K38" s="32" t="s">
        <v>266</v>
      </c>
    </row>
    <row r="39" spans="1:11" x14ac:dyDescent="0.25">
      <c r="A39" s="6" t="s">
        <v>55</v>
      </c>
      <c r="B39" s="1" t="s">
        <v>14</v>
      </c>
      <c r="C39" s="14" t="s">
        <v>232</v>
      </c>
      <c r="D39" s="14" t="s">
        <v>232</v>
      </c>
      <c r="E39" s="14"/>
      <c r="F39" s="36" t="str">
        <f>UV!C33</f>
        <v>na</v>
      </c>
      <c r="G39" s="14" t="s">
        <v>232</v>
      </c>
      <c r="H39" s="14"/>
      <c r="I39" s="14"/>
      <c r="K39" s="31" t="s">
        <v>267</v>
      </c>
    </row>
    <row r="40" spans="1:11" x14ac:dyDescent="0.25">
      <c r="A40" s="6" t="s">
        <v>56</v>
      </c>
      <c r="B40" s="2" t="s">
        <v>14</v>
      </c>
      <c r="C40" s="16" t="s">
        <v>232</v>
      </c>
      <c r="D40" s="16"/>
      <c r="E40" s="16"/>
      <c r="F40" s="36">
        <f>UV!C34</f>
        <v>3.4635692704713561</v>
      </c>
      <c r="G40" s="16" t="s">
        <v>232</v>
      </c>
      <c r="H40" s="16"/>
      <c r="I40" s="16"/>
      <c r="K40" s="32" t="s">
        <v>268</v>
      </c>
    </row>
    <row r="41" spans="1:11" x14ac:dyDescent="0.25">
      <c r="A41" s="6" t="s">
        <v>57</v>
      </c>
      <c r="B41" s="1" t="s">
        <v>19</v>
      </c>
      <c r="C41" s="14" t="s">
        <v>232</v>
      </c>
      <c r="D41" s="14"/>
      <c r="E41" s="14"/>
      <c r="F41" s="36" t="str">
        <f>UV!C35</f>
        <v>na</v>
      </c>
      <c r="G41" s="14" t="s">
        <v>232</v>
      </c>
      <c r="H41" s="14">
        <v>68</v>
      </c>
      <c r="I41" s="14"/>
      <c r="K41" s="31" t="s">
        <v>269</v>
      </c>
    </row>
    <row r="42" spans="1:11" x14ac:dyDescent="0.25">
      <c r="A42" s="6" t="s">
        <v>58</v>
      </c>
      <c r="B42" s="2" t="s">
        <v>19</v>
      </c>
      <c r="C42" s="16" t="s">
        <v>232</v>
      </c>
      <c r="D42" s="16"/>
      <c r="E42" s="16"/>
      <c r="F42" s="36" t="str">
        <f>UV!C36</f>
        <v>na</v>
      </c>
      <c r="G42" s="16" t="s">
        <v>232</v>
      </c>
      <c r="H42" s="16"/>
      <c r="I42" s="16"/>
      <c r="K42" s="32" t="s">
        <v>270</v>
      </c>
    </row>
    <row r="43" spans="1:11" x14ac:dyDescent="0.25">
      <c r="A43" s="6" t="s">
        <v>59</v>
      </c>
      <c r="B43" s="1" t="s">
        <v>19</v>
      </c>
      <c r="C43" s="14" t="s">
        <v>232</v>
      </c>
      <c r="D43" s="14">
        <v>80</v>
      </c>
      <c r="E43" s="14">
        <v>85</v>
      </c>
      <c r="F43" s="36" t="str">
        <f>UV!C37</f>
        <v>na</v>
      </c>
      <c r="G43" s="14" t="s">
        <v>232</v>
      </c>
      <c r="H43" s="14"/>
      <c r="I43" s="14"/>
      <c r="K43" s="31" t="s">
        <v>165</v>
      </c>
    </row>
    <row r="44" spans="1:11" x14ac:dyDescent="0.25">
      <c r="A44" s="6" t="s">
        <v>60</v>
      </c>
      <c r="B44" s="2" t="s">
        <v>19</v>
      </c>
      <c r="C44" s="16" t="s">
        <v>232</v>
      </c>
      <c r="D44" s="16">
        <v>90</v>
      </c>
      <c r="E44" s="16">
        <v>85</v>
      </c>
      <c r="F44" s="36" t="str">
        <f>UV!C38</f>
        <v>na</v>
      </c>
      <c r="G44" s="16" t="s">
        <v>232</v>
      </c>
      <c r="H44" s="16"/>
      <c r="I44" s="16"/>
      <c r="K44" s="32" t="s">
        <v>166</v>
      </c>
    </row>
    <row r="45" spans="1:11" x14ac:dyDescent="0.25">
      <c r="A45" s="6" t="s">
        <v>61</v>
      </c>
      <c r="B45" s="1" t="s">
        <v>19</v>
      </c>
      <c r="C45" s="14" t="s">
        <v>232</v>
      </c>
      <c r="D45" s="14"/>
      <c r="E45" s="14"/>
      <c r="F45" s="36" t="str">
        <f>UV!C39</f>
        <v>na</v>
      </c>
      <c r="G45" s="14" t="s">
        <v>232</v>
      </c>
      <c r="H45" s="14"/>
      <c r="I45" s="14">
        <v>85</v>
      </c>
      <c r="K45" s="31" t="s">
        <v>271</v>
      </c>
    </row>
    <row r="46" spans="1:11" x14ac:dyDescent="0.25">
      <c r="A46" s="6" t="s">
        <v>62</v>
      </c>
      <c r="B46" s="2" t="s">
        <v>32</v>
      </c>
      <c r="C46" s="16" t="s">
        <v>232</v>
      </c>
      <c r="D46" s="16"/>
      <c r="E46" s="16"/>
      <c r="F46" s="36" t="str">
        <f>UV!C40</f>
        <v>na</v>
      </c>
      <c r="G46" s="16" t="s">
        <v>232</v>
      </c>
      <c r="H46" s="16"/>
      <c r="I46" s="16"/>
      <c r="K46" s="32" t="s">
        <v>272</v>
      </c>
    </row>
    <row r="47" spans="1:11" x14ac:dyDescent="0.25">
      <c r="A47" s="6" t="s">
        <v>63</v>
      </c>
      <c r="B47" s="1" t="s">
        <v>19</v>
      </c>
      <c r="C47" s="14" t="s">
        <v>232</v>
      </c>
      <c r="D47" s="14"/>
      <c r="E47" s="14"/>
      <c r="F47" s="36" t="str">
        <f>UV!C41</f>
        <v>na</v>
      </c>
      <c r="G47" s="14" t="s">
        <v>232</v>
      </c>
      <c r="H47" s="14"/>
      <c r="I47" s="14"/>
      <c r="K47" s="31" t="s">
        <v>273</v>
      </c>
    </row>
    <row r="48" spans="1:11" x14ac:dyDescent="0.25">
      <c r="A48" s="6" t="s">
        <v>64</v>
      </c>
      <c r="B48" s="2" t="s">
        <v>19</v>
      </c>
      <c r="C48" s="16" t="s">
        <v>232</v>
      </c>
      <c r="D48" s="16">
        <v>75</v>
      </c>
      <c r="E48" s="16">
        <v>78.5</v>
      </c>
      <c r="F48" s="36">
        <f>UV!C42</f>
        <v>13.900624781539939</v>
      </c>
      <c r="G48" s="16" t="s">
        <v>232</v>
      </c>
      <c r="H48" s="16"/>
      <c r="I48" s="16">
        <v>80</v>
      </c>
      <c r="K48" s="32" t="s">
        <v>170</v>
      </c>
    </row>
    <row r="49" spans="1:11" x14ac:dyDescent="0.25">
      <c r="A49" s="6" t="s">
        <v>65</v>
      </c>
      <c r="B49" s="1" t="s">
        <v>19</v>
      </c>
      <c r="C49" s="14" t="s">
        <v>232</v>
      </c>
      <c r="D49" s="14">
        <v>80</v>
      </c>
      <c r="E49" s="14">
        <v>75</v>
      </c>
      <c r="F49" s="36" t="str">
        <f>UV!C43</f>
        <v>na</v>
      </c>
      <c r="G49" s="14" t="s">
        <v>232</v>
      </c>
      <c r="H49" s="14"/>
      <c r="I49" s="14"/>
      <c r="K49" s="31" t="s">
        <v>171</v>
      </c>
    </row>
    <row r="50" spans="1:11" x14ac:dyDescent="0.25">
      <c r="A50" s="6" t="s">
        <v>66</v>
      </c>
      <c r="B50" s="2" t="s">
        <v>19</v>
      </c>
      <c r="C50" s="16" t="s">
        <v>232</v>
      </c>
      <c r="D50" s="16">
        <v>80</v>
      </c>
      <c r="E50" s="16">
        <v>85</v>
      </c>
      <c r="F50" s="36" t="str">
        <f>UV!C44</f>
        <v>na</v>
      </c>
      <c r="G50" s="16" t="s">
        <v>232</v>
      </c>
      <c r="H50" s="16"/>
      <c r="I50" s="16"/>
      <c r="K50" s="32" t="s">
        <v>172</v>
      </c>
    </row>
    <row r="51" spans="1:11" x14ac:dyDescent="0.25">
      <c r="A51" s="6" t="s">
        <v>67</v>
      </c>
      <c r="B51" s="1" t="s">
        <v>14</v>
      </c>
      <c r="C51" s="14" t="s">
        <v>232</v>
      </c>
      <c r="D51" s="14"/>
      <c r="E51" s="14"/>
      <c r="F51" s="36" t="str">
        <f>UV!C45</f>
        <v>na</v>
      </c>
      <c r="G51" s="14" t="s">
        <v>232</v>
      </c>
      <c r="H51" s="14"/>
      <c r="I51" s="14"/>
      <c r="K51" s="31" t="s">
        <v>274</v>
      </c>
    </row>
    <row r="52" spans="1:11" x14ac:dyDescent="0.25">
      <c r="A52" s="6" t="s">
        <v>68</v>
      </c>
      <c r="B52" s="2" t="s">
        <v>32</v>
      </c>
      <c r="C52" s="16" t="s">
        <v>232</v>
      </c>
      <c r="D52" s="16"/>
      <c r="E52" s="16"/>
      <c r="F52" s="36" t="str">
        <f>UV!C46</f>
        <v>na</v>
      </c>
      <c r="G52" s="16" t="s">
        <v>232</v>
      </c>
      <c r="H52" s="16"/>
      <c r="I52" s="16"/>
      <c r="K52" s="32" t="s">
        <v>275</v>
      </c>
    </row>
    <row r="53" spans="1:11" x14ac:dyDescent="0.25">
      <c r="A53" s="6" t="s">
        <v>69</v>
      </c>
      <c r="B53" s="1" t="s">
        <v>32</v>
      </c>
      <c r="C53" s="14" t="s">
        <v>232</v>
      </c>
      <c r="D53" s="14"/>
      <c r="E53" s="14"/>
      <c r="F53" s="36" t="str">
        <f>UV!C47</f>
        <v>na</v>
      </c>
      <c r="G53" s="14" t="s">
        <v>232</v>
      </c>
      <c r="H53" s="14"/>
      <c r="I53" s="14"/>
      <c r="K53" s="31" t="s">
        <v>276</v>
      </c>
    </row>
    <row r="54" spans="1:11" x14ac:dyDescent="0.25">
      <c r="A54" s="6" t="s">
        <v>70</v>
      </c>
      <c r="B54" s="2" t="s">
        <v>19</v>
      </c>
      <c r="C54" s="16" t="s">
        <v>232</v>
      </c>
      <c r="D54" s="16"/>
      <c r="E54" s="16"/>
      <c r="F54" s="36">
        <f>UV!C48</f>
        <v>7.0022257675136252</v>
      </c>
      <c r="G54" s="16" t="s">
        <v>232</v>
      </c>
      <c r="H54" s="16"/>
      <c r="I54" s="16"/>
      <c r="K54" s="32" t="s">
        <v>277</v>
      </c>
    </row>
    <row r="55" spans="1:11" x14ac:dyDescent="0.25">
      <c r="A55" s="6" t="s">
        <v>71</v>
      </c>
      <c r="B55" s="1" t="s">
        <v>14</v>
      </c>
      <c r="C55" s="14" t="s">
        <v>232</v>
      </c>
      <c r="D55" s="14" t="s">
        <v>232</v>
      </c>
      <c r="E55" s="14"/>
      <c r="F55" s="36" t="str">
        <f>UV!C49</f>
        <v>na</v>
      </c>
      <c r="G55" s="14" t="s">
        <v>232</v>
      </c>
      <c r="H55" s="14">
        <v>92</v>
      </c>
      <c r="I55" s="14"/>
      <c r="K55" s="31" t="s">
        <v>278</v>
      </c>
    </row>
    <row r="56" spans="1:11" x14ac:dyDescent="0.25">
      <c r="A56" s="6" t="s">
        <v>72</v>
      </c>
      <c r="B56" s="2" t="s">
        <v>19</v>
      </c>
      <c r="C56" s="16" t="s">
        <v>232</v>
      </c>
      <c r="D56" s="16">
        <v>90</v>
      </c>
      <c r="E56" s="16">
        <v>95</v>
      </c>
      <c r="F56" s="36" t="str">
        <f>UV!C50</f>
        <v>na</v>
      </c>
      <c r="G56" s="16" t="s">
        <v>232</v>
      </c>
      <c r="H56" s="16"/>
      <c r="I56" s="16"/>
      <c r="K56" s="32" t="s">
        <v>279</v>
      </c>
    </row>
    <row r="57" spans="1:11" x14ac:dyDescent="0.25">
      <c r="A57" s="6" t="s">
        <v>73</v>
      </c>
      <c r="B57" s="1" t="s">
        <v>19</v>
      </c>
      <c r="C57" s="14" t="s">
        <v>232</v>
      </c>
      <c r="D57" s="14"/>
      <c r="E57" s="14"/>
      <c r="F57" s="36" t="str">
        <f>UV!C51</f>
        <v>na</v>
      </c>
      <c r="G57" s="14" t="s">
        <v>232</v>
      </c>
      <c r="H57" s="14"/>
      <c r="I57" s="14"/>
      <c r="K57" s="31" t="s">
        <v>280</v>
      </c>
    </row>
    <row r="58" spans="1:11" x14ac:dyDescent="0.25">
      <c r="A58" s="6" t="s">
        <v>75</v>
      </c>
      <c r="B58" s="2" t="s">
        <v>19</v>
      </c>
      <c r="C58" s="16" t="s">
        <v>232</v>
      </c>
      <c r="D58" s="16">
        <v>90</v>
      </c>
      <c r="E58" s="16">
        <v>90</v>
      </c>
      <c r="F58" s="36" t="str">
        <f>UV!C52</f>
        <v>na</v>
      </c>
      <c r="G58" s="16" t="s">
        <v>232</v>
      </c>
      <c r="H58" s="16">
        <v>63</v>
      </c>
      <c r="I58" s="16"/>
      <c r="K58" s="32" t="s">
        <v>281</v>
      </c>
    </row>
    <row r="59" spans="1:11" x14ac:dyDescent="0.25">
      <c r="A59" s="6" t="s">
        <v>76</v>
      </c>
      <c r="B59" s="1" t="s">
        <v>19</v>
      </c>
      <c r="C59" s="14" t="s">
        <v>232</v>
      </c>
      <c r="D59" s="14"/>
      <c r="E59" s="14"/>
      <c r="F59" s="36" t="str">
        <f>UV!C53</f>
        <v>na</v>
      </c>
      <c r="G59" s="14" t="s">
        <v>232</v>
      </c>
      <c r="H59" s="14"/>
      <c r="I59" s="14"/>
      <c r="K59" s="31" t="s">
        <v>282</v>
      </c>
    </row>
    <row r="60" spans="1:11" x14ac:dyDescent="0.25">
      <c r="A60" s="6" t="s">
        <v>77</v>
      </c>
      <c r="B60" s="2" t="s">
        <v>19</v>
      </c>
      <c r="C60" s="16" t="s">
        <v>232</v>
      </c>
      <c r="D60" s="16"/>
      <c r="E60" s="16"/>
      <c r="F60" s="36" t="str">
        <f>UV!C54</f>
        <v>na</v>
      </c>
      <c r="G60" s="16" t="s">
        <v>232</v>
      </c>
      <c r="H60" s="16"/>
      <c r="I60" s="16"/>
      <c r="K60" s="32" t="s">
        <v>283</v>
      </c>
    </row>
    <row r="61" spans="1:11" x14ac:dyDescent="0.25">
      <c r="A61" s="6" t="s">
        <v>78</v>
      </c>
      <c r="B61" s="1" t="s">
        <v>19</v>
      </c>
      <c r="C61" s="14" t="s">
        <v>232</v>
      </c>
      <c r="D61" s="14"/>
      <c r="E61" s="14"/>
      <c r="F61" s="36" t="str">
        <f>UV!C55</f>
        <v>na</v>
      </c>
      <c r="G61" s="14" t="s">
        <v>232</v>
      </c>
      <c r="H61" s="14"/>
      <c r="I61" s="14"/>
      <c r="K61" s="31" t="s">
        <v>284</v>
      </c>
    </row>
    <row r="62" spans="1:11" x14ac:dyDescent="0.25">
      <c r="A62" s="6" t="s">
        <v>79</v>
      </c>
      <c r="B62" s="2" t="s">
        <v>32</v>
      </c>
      <c r="C62" s="16" t="s">
        <v>232</v>
      </c>
      <c r="D62" s="16"/>
      <c r="E62" s="16"/>
      <c r="F62" s="36" t="str">
        <f>UV!C56</f>
        <v>na</v>
      </c>
      <c r="G62" s="16" t="s">
        <v>232</v>
      </c>
      <c r="H62" s="16"/>
      <c r="I62" s="16"/>
      <c r="K62" s="32" t="s">
        <v>184</v>
      </c>
    </row>
    <row r="63" spans="1:11" x14ac:dyDescent="0.25">
      <c r="A63" s="6" t="s">
        <v>80</v>
      </c>
      <c r="B63" s="1" t="s">
        <v>19</v>
      </c>
      <c r="C63" s="14" t="s">
        <v>232</v>
      </c>
      <c r="D63" s="14"/>
      <c r="E63" s="14"/>
      <c r="F63" s="36" t="str">
        <f>UV!C57</f>
        <v>na</v>
      </c>
      <c r="G63" s="14" t="s">
        <v>232</v>
      </c>
      <c r="H63" s="14"/>
      <c r="I63" s="14"/>
      <c r="K63" s="31" t="s">
        <v>285</v>
      </c>
    </row>
    <row r="64" spans="1:11" x14ac:dyDescent="0.25">
      <c r="A64" s="6" t="s">
        <v>81</v>
      </c>
      <c r="B64" s="2" t="s">
        <v>32</v>
      </c>
      <c r="C64" s="16" t="s">
        <v>232</v>
      </c>
      <c r="D64" s="16"/>
      <c r="E64" s="16"/>
      <c r="F64" s="36" t="str">
        <f>UV!C58</f>
        <v>na</v>
      </c>
      <c r="G64" s="16" t="s">
        <v>232</v>
      </c>
      <c r="H64" s="16"/>
      <c r="I64" s="16"/>
      <c r="K64" s="32" t="s">
        <v>286</v>
      </c>
    </row>
    <row r="65" spans="1:11" x14ac:dyDescent="0.25">
      <c r="A65" s="6" t="s">
        <v>82</v>
      </c>
      <c r="B65" s="1" t="s">
        <v>19</v>
      </c>
      <c r="C65" s="14" t="s">
        <v>232</v>
      </c>
      <c r="D65" s="14">
        <v>90</v>
      </c>
      <c r="E65" s="14">
        <v>100</v>
      </c>
      <c r="F65" s="36" t="str">
        <f>UV!C59</f>
        <v>na</v>
      </c>
      <c r="G65" s="14" t="s">
        <v>232</v>
      </c>
      <c r="H65" s="14"/>
      <c r="I65" s="14"/>
      <c r="K65" s="31" t="s">
        <v>187</v>
      </c>
    </row>
    <row r="66" spans="1:11" x14ac:dyDescent="0.25">
      <c r="A66" s="6" t="s">
        <v>83</v>
      </c>
      <c r="B66" s="2" t="s">
        <v>19</v>
      </c>
      <c r="C66" s="16" t="s">
        <v>232</v>
      </c>
      <c r="D66" s="16">
        <v>70</v>
      </c>
      <c r="E66" s="16">
        <v>70</v>
      </c>
      <c r="F66" s="36">
        <f>UV!C60</f>
        <v>0.59688365342226435</v>
      </c>
      <c r="G66" s="16" t="s">
        <v>232</v>
      </c>
      <c r="H66" s="16"/>
      <c r="I66" s="16"/>
      <c r="K66" s="32" t="s">
        <v>188</v>
      </c>
    </row>
    <row r="67" spans="1:11" x14ac:dyDescent="0.25">
      <c r="A67" s="6" t="s">
        <v>84</v>
      </c>
      <c r="B67" s="1" t="s">
        <v>19</v>
      </c>
      <c r="C67" s="14" t="s">
        <v>232</v>
      </c>
      <c r="D67" s="14" t="s">
        <v>232</v>
      </c>
      <c r="E67" s="14"/>
      <c r="F67" s="36" t="str">
        <f>UV!C61</f>
        <v>na</v>
      </c>
      <c r="G67" s="14" t="s">
        <v>232</v>
      </c>
      <c r="H67" s="14"/>
      <c r="I67" s="14"/>
      <c r="K67" s="31" t="s">
        <v>287</v>
      </c>
    </row>
    <row r="68" spans="1:11" x14ac:dyDescent="0.25">
      <c r="A68" s="6" t="s">
        <v>85</v>
      </c>
      <c r="B68" s="2" t="s">
        <v>32</v>
      </c>
      <c r="C68" s="16" t="s">
        <v>232</v>
      </c>
      <c r="D68" s="16"/>
      <c r="E68" s="16"/>
      <c r="F68" s="36" t="str">
        <f>UV!C62</f>
        <v>na</v>
      </c>
      <c r="G68" s="16" t="s">
        <v>232</v>
      </c>
      <c r="H68" s="16"/>
      <c r="I68" s="16"/>
      <c r="K68" s="32" t="s">
        <v>288</v>
      </c>
    </row>
    <row r="69" spans="1:11" x14ac:dyDescent="0.25">
      <c r="A69" s="6" t="s">
        <v>86</v>
      </c>
      <c r="B69" s="1" t="s">
        <v>32</v>
      </c>
      <c r="C69" s="14" t="s">
        <v>232</v>
      </c>
      <c r="D69" s="14"/>
      <c r="E69" s="14"/>
      <c r="F69" s="36" t="str">
        <f>UV!C63</f>
        <v>na</v>
      </c>
      <c r="G69" s="14" t="s">
        <v>232</v>
      </c>
      <c r="H69" s="14"/>
      <c r="I69" s="14"/>
      <c r="K69" s="31" t="s">
        <v>289</v>
      </c>
    </row>
    <row r="70" spans="1:11" x14ac:dyDescent="0.25">
      <c r="A70" s="6" t="s">
        <v>87</v>
      </c>
      <c r="B70" s="2" t="s">
        <v>14</v>
      </c>
      <c r="C70" s="16" t="s">
        <v>232</v>
      </c>
      <c r="D70" s="16">
        <v>70</v>
      </c>
      <c r="E70" s="16">
        <v>75</v>
      </c>
      <c r="F70" s="36">
        <f>UV!C64</f>
        <v>12.531203608614616</v>
      </c>
      <c r="G70" s="16" t="s">
        <v>232</v>
      </c>
      <c r="H70" s="16"/>
      <c r="I70" s="16"/>
      <c r="K70" s="32" t="s">
        <v>290</v>
      </c>
    </row>
    <row r="71" spans="1:11" x14ac:dyDescent="0.25">
      <c r="A71" s="6" t="s">
        <v>88</v>
      </c>
      <c r="B71" s="1" t="s">
        <v>32</v>
      </c>
      <c r="C71" s="14" t="s">
        <v>232</v>
      </c>
      <c r="D71" s="14"/>
      <c r="E71" s="14"/>
      <c r="F71" s="36" t="str">
        <f>UV!C65</f>
        <v>na</v>
      </c>
      <c r="G71" s="14" t="s">
        <v>232</v>
      </c>
      <c r="H71" s="14"/>
      <c r="I71" s="14"/>
      <c r="K71" s="31" t="s">
        <v>291</v>
      </c>
    </row>
    <row r="72" spans="1:11" x14ac:dyDescent="0.25">
      <c r="A72" s="6" t="s">
        <v>89</v>
      </c>
      <c r="B72" s="2" t="s">
        <v>19</v>
      </c>
      <c r="C72" s="16" t="s">
        <v>232</v>
      </c>
      <c r="D72" s="16"/>
      <c r="E72" s="16"/>
      <c r="F72" s="36" t="str">
        <f>UV!C66</f>
        <v>na</v>
      </c>
      <c r="G72" s="16" t="s">
        <v>232</v>
      </c>
      <c r="H72" s="16"/>
      <c r="I72" s="16"/>
      <c r="K72" s="32" t="s">
        <v>292</v>
      </c>
    </row>
    <row r="73" spans="1:11" x14ac:dyDescent="0.25">
      <c r="A73" s="6" t="s">
        <v>90</v>
      </c>
      <c r="B73" s="1" t="s">
        <v>19</v>
      </c>
      <c r="C73" s="14" t="s">
        <v>232</v>
      </c>
      <c r="D73" s="14" t="s">
        <v>232</v>
      </c>
      <c r="E73" s="14">
        <v>70</v>
      </c>
      <c r="F73" s="36" t="str">
        <f>UV!C67</f>
        <v>na</v>
      </c>
      <c r="G73" s="14" t="s">
        <v>232</v>
      </c>
      <c r="H73" s="14">
        <v>98</v>
      </c>
      <c r="I73" s="14"/>
      <c r="K73" s="31" t="s">
        <v>293</v>
      </c>
    </row>
    <row r="74" spans="1:11" x14ac:dyDescent="0.25">
      <c r="A74" s="6" t="s">
        <v>91</v>
      </c>
      <c r="B74" s="2" t="s">
        <v>19</v>
      </c>
      <c r="C74" s="16" t="s">
        <v>232</v>
      </c>
      <c r="D74" s="16"/>
      <c r="E74" s="16"/>
      <c r="F74" s="36" t="str">
        <f>UV!C68</f>
        <v>na</v>
      </c>
      <c r="G74" s="16" t="s">
        <v>232</v>
      </c>
      <c r="H74" s="16">
        <v>83</v>
      </c>
      <c r="I74" s="16"/>
      <c r="K74" s="32" t="s">
        <v>294</v>
      </c>
    </row>
    <row r="75" spans="1:11" x14ac:dyDescent="0.25">
      <c r="A75" s="6" t="s">
        <v>92</v>
      </c>
      <c r="B75" s="1" t="s">
        <v>19</v>
      </c>
      <c r="C75" s="14" t="s">
        <v>232</v>
      </c>
      <c r="D75" s="14"/>
      <c r="E75" s="14"/>
      <c r="F75" s="36" t="str">
        <f>UV!C69</f>
        <v>na</v>
      </c>
      <c r="G75" s="14" t="s">
        <v>232</v>
      </c>
      <c r="H75" s="14"/>
      <c r="I75" s="14"/>
      <c r="K75" s="31" t="s">
        <v>295</v>
      </c>
    </row>
    <row r="76" spans="1:11" x14ac:dyDescent="0.25">
      <c r="A76" s="6" t="s">
        <v>93</v>
      </c>
      <c r="B76" s="2" t="s">
        <v>19</v>
      </c>
      <c r="C76" s="16" t="s">
        <v>232</v>
      </c>
      <c r="D76" s="16">
        <v>75</v>
      </c>
      <c r="E76" s="16">
        <v>90</v>
      </c>
      <c r="F76" s="36" t="str">
        <f>UV!C70</f>
        <v>na</v>
      </c>
      <c r="G76" s="16" t="s">
        <v>232</v>
      </c>
      <c r="H76" s="16"/>
      <c r="I76" s="16"/>
      <c r="K76" s="32" t="s">
        <v>296</v>
      </c>
    </row>
    <row r="77" spans="1:11" x14ac:dyDescent="0.25">
      <c r="A77" s="6" t="s">
        <v>94</v>
      </c>
      <c r="B77" s="1" t="s">
        <v>32</v>
      </c>
      <c r="C77" s="14" t="s">
        <v>232</v>
      </c>
      <c r="D77" s="14"/>
      <c r="E77" s="14"/>
      <c r="F77" s="36" t="str">
        <f>UV!C71</f>
        <v>na</v>
      </c>
      <c r="G77" s="14" t="s">
        <v>232</v>
      </c>
      <c r="H77" s="14"/>
      <c r="I77" s="14"/>
      <c r="K77" s="31" t="s">
        <v>297</v>
      </c>
    </row>
    <row r="78" spans="1:11" x14ac:dyDescent="0.25">
      <c r="A78" s="6" t="s">
        <v>95</v>
      </c>
      <c r="B78" s="2" t="s">
        <v>19</v>
      </c>
      <c r="C78" s="16" t="s">
        <v>232</v>
      </c>
      <c r="D78" s="16"/>
      <c r="E78" s="16"/>
      <c r="F78" s="36" t="str">
        <f>UV!C72</f>
        <v>na</v>
      </c>
      <c r="G78" s="16" t="s">
        <v>232</v>
      </c>
      <c r="H78" s="16"/>
      <c r="I78" s="16"/>
      <c r="K78" s="32" t="s">
        <v>298</v>
      </c>
    </row>
    <row r="79" spans="1:11" x14ac:dyDescent="0.25">
      <c r="A79" s="6" t="s">
        <v>96</v>
      </c>
      <c r="B79" s="1" t="s">
        <v>19</v>
      </c>
      <c r="C79" s="14" t="s">
        <v>232</v>
      </c>
      <c r="D79" s="14"/>
      <c r="E79" s="14"/>
      <c r="F79" s="36">
        <f>UV!C73</f>
        <v>8.5886758529749798</v>
      </c>
      <c r="G79" s="14" t="s">
        <v>232</v>
      </c>
      <c r="H79" s="14"/>
      <c r="I79" s="14"/>
      <c r="K79" s="31" t="s">
        <v>299</v>
      </c>
    </row>
    <row r="80" spans="1:11" x14ac:dyDescent="0.25">
      <c r="A80" s="6" t="s">
        <v>97</v>
      </c>
      <c r="B80" s="2" t="s">
        <v>19</v>
      </c>
      <c r="C80" s="16" t="s">
        <v>232</v>
      </c>
      <c r="D80" s="16" t="s">
        <v>232</v>
      </c>
      <c r="E80" s="16"/>
      <c r="F80" s="36" t="str">
        <f>UV!C74</f>
        <v>na</v>
      </c>
      <c r="G80" s="16" t="s">
        <v>232</v>
      </c>
      <c r="H80" s="16"/>
      <c r="I80" s="16"/>
      <c r="K80" s="32" t="s">
        <v>300</v>
      </c>
    </row>
    <row r="81" spans="1:11" x14ac:dyDescent="0.25">
      <c r="A81" s="6" t="s">
        <v>98</v>
      </c>
      <c r="B81" s="1" t="s">
        <v>32</v>
      </c>
      <c r="C81" s="14" t="s">
        <v>232</v>
      </c>
      <c r="D81" s="14"/>
      <c r="E81" s="14"/>
      <c r="F81" s="36" t="str">
        <f>UV!C75</f>
        <v>na</v>
      </c>
      <c r="G81" s="14" t="s">
        <v>232</v>
      </c>
      <c r="H81" s="14"/>
      <c r="I81" s="14"/>
      <c r="K81" s="31" t="s">
        <v>301</v>
      </c>
    </row>
    <row r="82" spans="1:11" x14ac:dyDescent="0.25">
      <c r="A82" s="6" t="s">
        <v>99</v>
      </c>
      <c r="B82" s="2" t="s">
        <v>19</v>
      </c>
      <c r="C82" s="16" t="s">
        <v>232</v>
      </c>
      <c r="D82" s="16"/>
      <c r="E82" s="16"/>
      <c r="F82" s="36" t="str">
        <f>UV!C76</f>
        <v>na</v>
      </c>
      <c r="G82" s="16" t="s">
        <v>232</v>
      </c>
      <c r="H82" s="16"/>
      <c r="I82" s="16"/>
      <c r="K82" s="32" t="s">
        <v>302</v>
      </c>
    </row>
    <row r="83" spans="1:11" x14ac:dyDescent="0.25">
      <c r="A83" s="6" t="s">
        <v>100</v>
      </c>
      <c r="B83" s="1" t="s">
        <v>14</v>
      </c>
      <c r="C83" s="14" t="s">
        <v>232</v>
      </c>
      <c r="D83" s="14" t="s">
        <v>232</v>
      </c>
      <c r="E83" s="14"/>
      <c r="F83" s="36" t="str">
        <f>UV!C77</f>
        <v>na</v>
      </c>
      <c r="G83" s="14" t="s">
        <v>232</v>
      </c>
      <c r="H83" s="14">
        <v>98</v>
      </c>
      <c r="I83" s="14"/>
      <c r="K83" s="31" t="s">
        <v>303</v>
      </c>
    </row>
    <row r="84" spans="1:11" x14ac:dyDescent="0.25">
      <c r="A84" s="6" t="s">
        <v>101</v>
      </c>
      <c r="B84" s="2" t="s">
        <v>19</v>
      </c>
      <c r="C84" s="16" t="s">
        <v>232</v>
      </c>
      <c r="D84" s="16">
        <v>55</v>
      </c>
      <c r="E84" s="16">
        <v>55</v>
      </c>
      <c r="F84" s="36">
        <f>UV!C78</f>
        <v>13.439860216496591</v>
      </c>
      <c r="G84" s="16" t="s">
        <v>232</v>
      </c>
      <c r="H84" s="16"/>
      <c r="I84" s="16"/>
      <c r="K84" s="32" t="s">
        <v>304</v>
      </c>
    </row>
    <row r="85" spans="1:11" x14ac:dyDescent="0.25">
      <c r="A85" s="6" t="s">
        <v>102</v>
      </c>
      <c r="B85" s="1" t="s">
        <v>32</v>
      </c>
      <c r="C85" s="14" t="s">
        <v>232</v>
      </c>
      <c r="D85" s="14">
        <v>91</v>
      </c>
      <c r="E85" s="14">
        <v>34</v>
      </c>
      <c r="F85" s="36">
        <f>UV!C79</f>
        <v>40.296471341616311</v>
      </c>
      <c r="G85" s="14" t="s">
        <v>232</v>
      </c>
      <c r="H85" s="14">
        <v>100</v>
      </c>
      <c r="I85" s="14">
        <v>99.7</v>
      </c>
      <c r="K85" s="31" t="s">
        <v>305</v>
      </c>
    </row>
    <row r="86" spans="1:11" x14ac:dyDescent="0.25">
      <c r="A86" s="6" t="s">
        <v>103</v>
      </c>
      <c r="B86" s="2" t="s">
        <v>32</v>
      </c>
      <c r="C86" s="16" t="s">
        <v>232</v>
      </c>
      <c r="D86" s="16"/>
      <c r="E86" s="16"/>
      <c r="F86" s="36" t="str">
        <f>UV!C80</f>
        <v>na</v>
      </c>
      <c r="G86" s="16" t="s">
        <v>232</v>
      </c>
      <c r="H86" s="16"/>
      <c r="I86" s="16"/>
      <c r="K86" s="32" t="s">
        <v>306</v>
      </c>
    </row>
    <row r="87" spans="1:11" x14ac:dyDescent="0.25">
      <c r="A87" s="6" t="s">
        <v>104</v>
      </c>
      <c r="B87" s="1" t="s">
        <v>14</v>
      </c>
      <c r="C87" s="14" t="s">
        <v>232</v>
      </c>
      <c r="D87" s="14">
        <v>60</v>
      </c>
      <c r="E87" s="14">
        <v>60</v>
      </c>
      <c r="F87" s="36">
        <f>UV!C81</f>
        <v>17.138720782557492</v>
      </c>
      <c r="G87" s="14" t="s">
        <v>232</v>
      </c>
      <c r="H87" s="14"/>
      <c r="I87" s="14"/>
      <c r="K87" s="31" t="s">
        <v>307</v>
      </c>
    </row>
    <row r="88" spans="1:11" x14ac:dyDescent="0.25">
      <c r="A88" s="6" t="s">
        <v>105</v>
      </c>
      <c r="B88" s="2" t="s">
        <v>19</v>
      </c>
      <c r="C88" s="16" t="s">
        <v>232</v>
      </c>
      <c r="D88" s="16">
        <v>65</v>
      </c>
      <c r="E88" s="16">
        <v>65</v>
      </c>
      <c r="F88" s="36" t="str">
        <f>UV!C82</f>
        <v>na</v>
      </c>
      <c r="G88" s="16" t="s">
        <v>232</v>
      </c>
      <c r="H88" s="16"/>
      <c r="I88" s="16">
        <v>97.5</v>
      </c>
      <c r="K88" s="32" t="s">
        <v>308</v>
      </c>
    </row>
    <row r="89" spans="1:11" x14ac:dyDescent="0.25">
      <c r="A89" s="6" t="s">
        <v>106</v>
      </c>
      <c r="B89" s="1" t="s">
        <v>19</v>
      </c>
      <c r="C89" s="14" t="s">
        <v>232</v>
      </c>
      <c r="D89" s="14">
        <v>66</v>
      </c>
      <c r="E89" s="14"/>
      <c r="F89" s="36" t="str">
        <f>UV!C83</f>
        <v>na</v>
      </c>
      <c r="G89" s="14" t="s">
        <v>232</v>
      </c>
      <c r="H89" s="14">
        <v>98</v>
      </c>
      <c r="I89" s="14"/>
      <c r="K89" s="31" t="s">
        <v>309</v>
      </c>
    </row>
    <row r="90" spans="1:11" x14ac:dyDescent="0.25">
      <c r="A90" s="6" t="s">
        <v>107</v>
      </c>
      <c r="B90" s="2" t="s">
        <v>19</v>
      </c>
      <c r="C90" s="16" t="s">
        <v>232</v>
      </c>
      <c r="D90" s="16"/>
      <c r="E90" s="16"/>
      <c r="F90" s="36" t="str">
        <f>UV!C84</f>
        <v>na</v>
      </c>
      <c r="G90" s="16" t="s">
        <v>232</v>
      </c>
      <c r="H90" s="16">
        <v>98</v>
      </c>
      <c r="I90" s="16"/>
      <c r="K90" s="32" t="s">
        <v>310</v>
      </c>
    </row>
    <row r="91" spans="1:11" x14ac:dyDescent="0.25">
      <c r="A91" s="6" t="s">
        <v>108</v>
      </c>
      <c r="B91" s="1" t="s">
        <v>32</v>
      </c>
      <c r="C91" s="14" t="s">
        <v>232</v>
      </c>
      <c r="D91" s="14"/>
      <c r="E91" s="14"/>
      <c r="F91" s="36" t="str">
        <f>UV!C85</f>
        <v>na</v>
      </c>
      <c r="G91" s="14" t="s">
        <v>232</v>
      </c>
      <c r="H91" s="14"/>
      <c r="I91" s="14"/>
      <c r="K91" s="31" t="s">
        <v>311</v>
      </c>
    </row>
    <row r="92" spans="1:11" x14ac:dyDescent="0.25">
      <c r="A92" s="6" t="s">
        <v>109</v>
      </c>
      <c r="B92" s="2" t="s">
        <v>14</v>
      </c>
      <c r="C92" s="16" t="s">
        <v>232</v>
      </c>
      <c r="D92" s="16"/>
      <c r="E92" s="16"/>
      <c r="F92" s="36" t="str">
        <f>UV!C86</f>
        <v>na</v>
      </c>
      <c r="G92" s="16" t="s">
        <v>232</v>
      </c>
      <c r="H92" s="16"/>
      <c r="I92" s="16"/>
      <c r="K92" s="32" t="s">
        <v>312</v>
      </c>
    </row>
    <row r="93" spans="1:11" x14ac:dyDescent="0.25">
      <c r="A93" s="6" t="s">
        <v>110</v>
      </c>
      <c r="B93" s="1" t="s">
        <v>19</v>
      </c>
      <c r="C93" s="14" t="s">
        <v>232</v>
      </c>
      <c r="D93" s="14"/>
      <c r="E93" s="14"/>
      <c r="F93" s="36" t="str">
        <f>UV!C87</f>
        <v>na</v>
      </c>
      <c r="G93" s="14" t="s">
        <v>232</v>
      </c>
      <c r="H93" s="14"/>
      <c r="I93" s="14"/>
      <c r="K93" s="31" t="s">
        <v>313</v>
      </c>
    </row>
    <row r="94" spans="1:11" x14ac:dyDescent="0.25">
      <c r="A94" s="6" t="s">
        <v>111</v>
      </c>
      <c r="B94" s="2" t="s">
        <v>19</v>
      </c>
      <c r="C94" s="16" t="s">
        <v>232</v>
      </c>
      <c r="D94" s="16">
        <v>94</v>
      </c>
      <c r="E94" s="16"/>
      <c r="F94" s="36" t="str">
        <f>UV!C88</f>
        <v>na</v>
      </c>
      <c r="G94" s="16" t="s">
        <v>232</v>
      </c>
      <c r="H94" s="16">
        <v>98</v>
      </c>
      <c r="I94" s="16"/>
      <c r="K94" s="32" t="s">
        <v>314</v>
      </c>
    </row>
    <row r="95" spans="1:11" x14ac:dyDescent="0.25">
      <c r="A95" s="6" t="s">
        <v>112</v>
      </c>
      <c r="B95" s="1" t="s">
        <v>19</v>
      </c>
      <c r="C95" s="14" t="s">
        <v>232</v>
      </c>
      <c r="D95" s="14">
        <v>25</v>
      </c>
      <c r="E95" s="14"/>
      <c r="F95" s="36" t="str">
        <f>UV!C89</f>
        <v>na</v>
      </c>
      <c r="G95" s="14" t="s">
        <v>232</v>
      </c>
      <c r="H95" s="14">
        <v>89</v>
      </c>
      <c r="I95" s="14">
        <v>68</v>
      </c>
      <c r="K95" s="31" t="s">
        <v>315</v>
      </c>
    </row>
    <row r="96" spans="1:11" x14ac:dyDescent="0.25">
      <c r="A96" s="6" t="s">
        <v>113</v>
      </c>
      <c r="B96" s="2" t="s">
        <v>19</v>
      </c>
      <c r="C96" s="16" t="s">
        <v>232</v>
      </c>
      <c r="D96" s="16">
        <v>80</v>
      </c>
      <c r="E96" s="16">
        <v>95</v>
      </c>
      <c r="F96" s="36">
        <f>UV!C90</f>
        <v>78.927457572534323</v>
      </c>
      <c r="G96" s="16" t="s">
        <v>232</v>
      </c>
      <c r="H96" s="16"/>
      <c r="I96" s="16"/>
      <c r="K96" s="32" t="s">
        <v>316</v>
      </c>
    </row>
    <row r="97" spans="1:11" x14ac:dyDescent="0.25">
      <c r="A97" s="6" t="s">
        <v>114</v>
      </c>
      <c r="B97" s="1" t="s">
        <v>32</v>
      </c>
      <c r="C97" s="14" t="s">
        <v>232</v>
      </c>
      <c r="D97" s="14">
        <v>67</v>
      </c>
      <c r="E97" s="14"/>
      <c r="F97" s="36">
        <f>UV!C91</f>
        <v>0.39067434019214309</v>
      </c>
      <c r="G97" s="14" t="s">
        <v>232</v>
      </c>
      <c r="H97" s="14"/>
      <c r="I97" s="14">
        <v>33</v>
      </c>
      <c r="K97" s="31" t="s">
        <v>317</v>
      </c>
    </row>
    <row r="98" spans="1:11" x14ac:dyDescent="0.25">
      <c r="A98" s="6" t="s">
        <v>115</v>
      </c>
      <c r="B98" s="2" t="s">
        <v>32</v>
      </c>
      <c r="C98" s="16" t="s">
        <v>232</v>
      </c>
      <c r="D98" s="16">
        <v>89</v>
      </c>
      <c r="E98" s="16">
        <v>85</v>
      </c>
      <c r="F98" s="36">
        <f>UV!C92</f>
        <v>1.9064213160199794</v>
      </c>
      <c r="G98" s="16" t="s">
        <v>232</v>
      </c>
      <c r="H98" s="16">
        <v>95</v>
      </c>
      <c r="I98" s="16">
        <v>99.9</v>
      </c>
      <c r="K98" s="32" t="s">
        <v>318</v>
      </c>
    </row>
    <row r="99" spans="1:11" x14ac:dyDescent="0.25">
      <c r="A99" s="6" t="s">
        <v>116</v>
      </c>
      <c r="B99" s="1" t="s">
        <v>14</v>
      </c>
      <c r="C99" s="14" t="s">
        <v>232</v>
      </c>
      <c r="D99" s="14"/>
      <c r="E99" s="14">
        <v>50</v>
      </c>
      <c r="F99" s="36">
        <f>UV!C93</f>
        <v>0</v>
      </c>
      <c r="G99" s="14" t="s">
        <v>232</v>
      </c>
      <c r="H99" s="14"/>
      <c r="I99" s="14"/>
      <c r="K99" s="31" t="s">
        <v>319</v>
      </c>
    </row>
    <row r="100" spans="1:11" x14ac:dyDescent="0.25">
      <c r="A100" s="10" t="s">
        <v>117</v>
      </c>
      <c r="B100" s="11" t="s">
        <v>14</v>
      </c>
      <c r="C100" s="16" t="s">
        <v>232</v>
      </c>
      <c r="D100" s="16" t="s">
        <v>232</v>
      </c>
      <c r="E100" s="16">
        <v>55</v>
      </c>
      <c r="F100" s="36">
        <f>UV!C94</f>
        <v>0</v>
      </c>
      <c r="G100" s="16" t="s">
        <v>232</v>
      </c>
      <c r="H100" s="16">
        <v>98</v>
      </c>
      <c r="I100" s="16"/>
      <c r="K100" s="32" t="s">
        <v>222</v>
      </c>
    </row>
  </sheetData>
  <autoFilter ref="A8:I100" xr:uid="{8D217F56-18FF-40DD-8CED-0B4F2F5D3EAD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246C-A999-4316-A35F-BBA96FA7FE4D}">
  <dimension ref="A1:I93"/>
  <sheetViews>
    <sheetView workbookViewId="0">
      <selection activeCell="A33" sqref="A33:D33"/>
    </sheetView>
  </sheetViews>
  <sheetFormatPr baseColWidth="10" defaultColWidth="11.42578125" defaultRowHeight="15" x14ac:dyDescent="0.25"/>
  <cols>
    <col min="1" max="1" width="34.28515625" customWidth="1"/>
  </cols>
  <sheetData>
    <row r="1" spans="1:9" ht="45.75" thickBot="1" x14ac:dyDescent="0.3">
      <c r="A1" s="3" t="s">
        <v>9</v>
      </c>
      <c r="B1" s="4" t="s">
        <v>10</v>
      </c>
      <c r="C1" s="4" t="s">
        <v>11</v>
      </c>
      <c r="D1" s="5" t="s">
        <v>12</v>
      </c>
    </row>
    <row r="2" spans="1:9" x14ac:dyDescent="0.25">
      <c r="A2" s="6" t="s">
        <v>13</v>
      </c>
      <c r="B2" s="1" t="s">
        <v>14</v>
      </c>
      <c r="C2" s="26" t="s">
        <v>15</v>
      </c>
      <c r="D2" s="1" t="s">
        <v>16</v>
      </c>
      <c r="E2" s="2"/>
      <c r="F2" t="s">
        <v>17</v>
      </c>
    </row>
    <row r="3" spans="1:9" x14ac:dyDescent="0.25">
      <c r="A3" s="6" t="s">
        <v>18</v>
      </c>
      <c r="B3" s="2" t="s">
        <v>19</v>
      </c>
      <c r="C3" s="27" t="s">
        <v>15</v>
      </c>
      <c r="D3" s="8" t="s">
        <v>16</v>
      </c>
      <c r="E3" s="2"/>
    </row>
    <row r="4" spans="1:9" x14ac:dyDescent="0.25">
      <c r="A4" s="6" t="s">
        <v>20</v>
      </c>
      <c r="B4" s="1" t="s">
        <v>19</v>
      </c>
      <c r="C4" s="26" t="s">
        <v>15</v>
      </c>
      <c r="D4" s="7" t="s">
        <v>16</v>
      </c>
      <c r="G4" t="s">
        <v>21</v>
      </c>
      <c r="I4">
        <f>92-I5-I6</f>
        <v>0</v>
      </c>
    </row>
    <row r="5" spans="1:9" x14ac:dyDescent="0.25">
      <c r="A5" s="6" t="s">
        <v>22</v>
      </c>
      <c r="B5" s="2" t="s">
        <v>19</v>
      </c>
      <c r="C5" s="27" t="s">
        <v>15</v>
      </c>
      <c r="D5" s="8" t="s">
        <v>16</v>
      </c>
      <c r="G5" t="s">
        <v>23</v>
      </c>
      <c r="H5" t="s">
        <v>24</v>
      </c>
      <c r="I5">
        <f>COUNTIF(C2:C93,H5)</f>
        <v>0</v>
      </c>
    </row>
    <row r="6" spans="1:9" x14ac:dyDescent="0.25">
      <c r="A6" s="6" t="s">
        <v>25</v>
      </c>
      <c r="B6" s="1" t="s">
        <v>19</v>
      </c>
      <c r="C6" s="26" t="s">
        <v>15</v>
      </c>
      <c r="D6" s="7" t="s">
        <v>16</v>
      </c>
      <c r="G6" t="s">
        <v>26</v>
      </c>
      <c r="H6" s="25" t="s">
        <v>27</v>
      </c>
      <c r="I6">
        <v>92</v>
      </c>
    </row>
    <row r="7" spans="1:9" x14ac:dyDescent="0.25">
      <c r="A7" s="6" t="s">
        <v>28</v>
      </c>
      <c r="B7" s="2" t="s">
        <v>19</v>
      </c>
      <c r="C7" s="27" t="s">
        <v>15</v>
      </c>
      <c r="D7" s="8" t="s">
        <v>16</v>
      </c>
      <c r="G7" t="s">
        <v>29</v>
      </c>
      <c r="I7">
        <f>SUM(I4:I6)</f>
        <v>92</v>
      </c>
    </row>
    <row r="8" spans="1:9" x14ac:dyDescent="0.25">
      <c r="A8" s="6" t="s">
        <v>30</v>
      </c>
      <c r="B8" s="1" t="s">
        <v>19</v>
      </c>
      <c r="C8" s="26" t="s">
        <v>15</v>
      </c>
      <c r="D8" s="7" t="s">
        <v>16</v>
      </c>
    </row>
    <row r="9" spans="1:9" x14ac:dyDescent="0.25">
      <c r="A9" s="6" t="s">
        <v>31</v>
      </c>
      <c r="B9" s="2" t="s">
        <v>32</v>
      </c>
      <c r="C9" s="27" t="s">
        <v>15</v>
      </c>
      <c r="D9" s="8" t="s">
        <v>16</v>
      </c>
    </row>
    <row r="10" spans="1:9" x14ac:dyDescent="0.25">
      <c r="A10" s="6" t="s">
        <v>33</v>
      </c>
      <c r="B10" s="1" t="s">
        <v>19</v>
      </c>
      <c r="C10" s="26" t="s">
        <v>15</v>
      </c>
      <c r="D10" s="7" t="s">
        <v>16</v>
      </c>
    </row>
    <row r="11" spans="1:9" x14ac:dyDescent="0.25">
      <c r="A11" s="6" t="s">
        <v>34</v>
      </c>
      <c r="B11" s="2" t="s">
        <v>14</v>
      </c>
      <c r="C11" s="27" t="s">
        <v>15</v>
      </c>
      <c r="D11" s="8" t="s">
        <v>16</v>
      </c>
    </row>
    <row r="12" spans="1:9" x14ac:dyDescent="0.25">
      <c r="A12" s="6" t="s">
        <v>35</v>
      </c>
      <c r="B12" s="1" t="s">
        <v>19</v>
      </c>
      <c r="C12" s="26" t="s">
        <v>15</v>
      </c>
      <c r="D12" s="7" t="s">
        <v>16</v>
      </c>
    </row>
    <row r="13" spans="1:9" x14ac:dyDescent="0.25">
      <c r="A13" s="6" t="s">
        <v>36</v>
      </c>
      <c r="B13" s="2" t="s">
        <v>19</v>
      </c>
      <c r="C13" s="27" t="s">
        <v>15</v>
      </c>
      <c r="D13" s="8" t="s">
        <v>16</v>
      </c>
    </row>
    <row r="14" spans="1:9" x14ac:dyDescent="0.25">
      <c r="A14" s="6" t="s">
        <v>37</v>
      </c>
      <c r="B14" s="1" t="s">
        <v>19</v>
      </c>
      <c r="C14" s="26" t="s">
        <v>15</v>
      </c>
      <c r="D14" s="7" t="s">
        <v>16</v>
      </c>
    </row>
    <row r="15" spans="1:9" x14ac:dyDescent="0.25">
      <c r="A15" s="6" t="s">
        <v>38</v>
      </c>
      <c r="B15" s="2" t="s">
        <v>19</v>
      </c>
      <c r="C15" s="27" t="s">
        <v>15</v>
      </c>
      <c r="D15" s="8" t="s">
        <v>16</v>
      </c>
    </row>
    <row r="16" spans="1:9" x14ac:dyDescent="0.25">
      <c r="A16" s="6" t="s">
        <v>39</v>
      </c>
      <c r="B16" s="1" t="s">
        <v>19</v>
      </c>
      <c r="C16" s="26" t="s">
        <v>15</v>
      </c>
      <c r="D16" s="7" t="s">
        <v>16</v>
      </c>
    </row>
    <row r="17" spans="1:4" x14ac:dyDescent="0.25">
      <c r="A17" s="6" t="s">
        <v>40</v>
      </c>
      <c r="B17" s="2" t="s">
        <v>19</v>
      </c>
      <c r="C17" s="27" t="s">
        <v>15</v>
      </c>
      <c r="D17" s="8" t="s">
        <v>16</v>
      </c>
    </row>
    <row r="18" spans="1:4" x14ac:dyDescent="0.25">
      <c r="A18" s="6" t="s">
        <v>41</v>
      </c>
      <c r="B18" s="1" t="s">
        <v>19</v>
      </c>
      <c r="C18" s="26" t="s">
        <v>15</v>
      </c>
      <c r="D18" s="7" t="s">
        <v>16</v>
      </c>
    </row>
    <row r="19" spans="1:4" x14ac:dyDescent="0.25">
      <c r="A19" s="6" t="s">
        <v>42</v>
      </c>
      <c r="B19" s="2" t="s">
        <v>19</v>
      </c>
      <c r="C19" s="27" t="s">
        <v>15</v>
      </c>
      <c r="D19" s="8" t="s">
        <v>16</v>
      </c>
    </row>
    <row r="20" spans="1:4" x14ac:dyDescent="0.25">
      <c r="A20" s="6" t="s">
        <v>43</v>
      </c>
      <c r="B20" s="1" t="s">
        <v>14</v>
      </c>
      <c r="C20" s="26" t="s">
        <v>15</v>
      </c>
      <c r="D20" s="7" t="s">
        <v>16</v>
      </c>
    </row>
    <row r="21" spans="1:4" x14ac:dyDescent="0.25">
      <c r="A21" s="6" t="s">
        <v>44</v>
      </c>
      <c r="B21" s="2" t="s">
        <v>19</v>
      </c>
      <c r="C21" s="27" t="s">
        <v>15</v>
      </c>
      <c r="D21" s="8" t="s">
        <v>16</v>
      </c>
    </row>
    <row r="22" spans="1:4" x14ac:dyDescent="0.25">
      <c r="A22" s="6" t="s">
        <v>45</v>
      </c>
      <c r="B22" s="1" t="s">
        <v>19</v>
      </c>
      <c r="C22" s="26" t="s">
        <v>15</v>
      </c>
      <c r="D22" s="7" t="s">
        <v>16</v>
      </c>
    </row>
    <row r="23" spans="1:4" x14ac:dyDescent="0.25">
      <c r="A23" s="6" t="s">
        <v>46</v>
      </c>
      <c r="B23" s="2" t="s">
        <v>32</v>
      </c>
      <c r="C23" s="27" t="s">
        <v>15</v>
      </c>
      <c r="D23" s="8" t="s">
        <v>16</v>
      </c>
    </row>
    <row r="24" spans="1:4" x14ac:dyDescent="0.25">
      <c r="A24" s="6" t="s">
        <v>47</v>
      </c>
      <c r="B24" s="1" t="s">
        <v>19</v>
      </c>
      <c r="C24" s="26" t="s">
        <v>15</v>
      </c>
      <c r="D24" s="7" t="s">
        <v>16</v>
      </c>
    </row>
    <row r="25" spans="1:4" x14ac:dyDescent="0.25">
      <c r="A25" s="6" t="s">
        <v>48</v>
      </c>
      <c r="B25" s="2" t="s">
        <v>19</v>
      </c>
      <c r="C25" s="27" t="s">
        <v>15</v>
      </c>
      <c r="D25" s="8" t="s">
        <v>16</v>
      </c>
    </row>
    <row r="26" spans="1:4" x14ac:dyDescent="0.25">
      <c r="A26" s="6" t="s">
        <v>49</v>
      </c>
      <c r="B26" s="1" t="s">
        <v>14</v>
      </c>
      <c r="C26" s="26" t="s">
        <v>15</v>
      </c>
      <c r="D26" s="7" t="s">
        <v>16</v>
      </c>
    </row>
    <row r="27" spans="1:4" x14ac:dyDescent="0.25">
      <c r="A27" s="6" t="s">
        <v>50</v>
      </c>
      <c r="B27" s="2" t="s">
        <v>19</v>
      </c>
      <c r="C27" s="27" t="s">
        <v>15</v>
      </c>
      <c r="D27" s="8" t="s">
        <v>16</v>
      </c>
    </row>
    <row r="28" spans="1:4" x14ac:dyDescent="0.25">
      <c r="A28" s="6" t="s">
        <v>51</v>
      </c>
      <c r="B28" s="1" t="s">
        <v>32</v>
      </c>
      <c r="C28" s="26" t="s">
        <v>15</v>
      </c>
      <c r="D28" s="7" t="s">
        <v>16</v>
      </c>
    </row>
    <row r="29" spans="1:4" x14ac:dyDescent="0.25">
      <c r="A29" s="6" t="s">
        <v>52</v>
      </c>
      <c r="B29" s="2" t="s">
        <v>19</v>
      </c>
      <c r="C29" s="27" t="s">
        <v>15</v>
      </c>
      <c r="D29" s="8" t="s">
        <v>16</v>
      </c>
    </row>
    <row r="30" spans="1:4" x14ac:dyDescent="0.25">
      <c r="A30" s="6" t="s">
        <v>53</v>
      </c>
      <c r="B30" s="1" t="s">
        <v>14</v>
      </c>
      <c r="C30" s="26" t="s">
        <v>15</v>
      </c>
      <c r="D30" s="7" t="s">
        <v>16</v>
      </c>
    </row>
    <row r="31" spans="1:4" x14ac:dyDescent="0.25">
      <c r="A31" s="6" t="s">
        <v>54</v>
      </c>
      <c r="B31" s="2" t="s">
        <v>14</v>
      </c>
      <c r="C31" s="27" t="s">
        <v>15</v>
      </c>
      <c r="D31" s="8" t="s">
        <v>16</v>
      </c>
    </row>
    <row r="32" spans="1:4" x14ac:dyDescent="0.25">
      <c r="A32" s="6" t="s">
        <v>55</v>
      </c>
      <c r="B32" s="1" t="s">
        <v>14</v>
      </c>
      <c r="C32" s="26" t="s">
        <v>15</v>
      </c>
      <c r="D32" s="7" t="s">
        <v>16</v>
      </c>
    </row>
    <row r="33" spans="1:4" x14ac:dyDescent="0.25">
      <c r="A33" s="6" t="s">
        <v>56</v>
      </c>
      <c r="B33" s="2" t="s">
        <v>14</v>
      </c>
      <c r="C33" s="27" t="s">
        <v>15</v>
      </c>
      <c r="D33" s="8" t="s">
        <v>16</v>
      </c>
    </row>
    <row r="34" spans="1:4" x14ac:dyDescent="0.25">
      <c r="A34" s="6" t="s">
        <v>57</v>
      </c>
      <c r="B34" s="1" t="s">
        <v>19</v>
      </c>
      <c r="C34" s="26" t="s">
        <v>15</v>
      </c>
      <c r="D34" s="7" t="s">
        <v>16</v>
      </c>
    </row>
    <row r="35" spans="1:4" x14ac:dyDescent="0.25">
      <c r="A35" s="6" t="s">
        <v>58</v>
      </c>
      <c r="B35" s="2" t="s">
        <v>19</v>
      </c>
      <c r="C35" s="27" t="s">
        <v>15</v>
      </c>
      <c r="D35" s="8" t="s">
        <v>16</v>
      </c>
    </row>
    <row r="36" spans="1:4" x14ac:dyDescent="0.25">
      <c r="A36" s="6" t="s">
        <v>59</v>
      </c>
      <c r="B36" s="1" t="s">
        <v>19</v>
      </c>
      <c r="C36" s="26" t="s">
        <v>15</v>
      </c>
      <c r="D36" s="7" t="s">
        <v>16</v>
      </c>
    </row>
    <row r="37" spans="1:4" x14ac:dyDescent="0.25">
      <c r="A37" s="6" t="s">
        <v>60</v>
      </c>
      <c r="B37" s="2" t="s">
        <v>19</v>
      </c>
      <c r="C37" s="27" t="s">
        <v>15</v>
      </c>
      <c r="D37" s="8" t="s">
        <v>16</v>
      </c>
    </row>
    <row r="38" spans="1:4" x14ac:dyDescent="0.25">
      <c r="A38" s="6" t="s">
        <v>61</v>
      </c>
      <c r="B38" s="1" t="s">
        <v>19</v>
      </c>
      <c r="C38" s="26" t="s">
        <v>15</v>
      </c>
      <c r="D38" s="7" t="s">
        <v>16</v>
      </c>
    </row>
    <row r="39" spans="1:4" x14ac:dyDescent="0.25">
      <c r="A39" s="6" t="s">
        <v>62</v>
      </c>
      <c r="B39" s="2" t="s">
        <v>32</v>
      </c>
      <c r="C39" s="27" t="s">
        <v>15</v>
      </c>
      <c r="D39" s="8" t="s">
        <v>16</v>
      </c>
    </row>
    <row r="40" spans="1:4" x14ac:dyDescent="0.25">
      <c r="A40" s="6" t="s">
        <v>63</v>
      </c>
      <c r="B40" s="1" t="s">
        <v>19</v>
      </c>
      <c r="C40" s="26" t="s">
        <v>15</v>
      </c>
      <c r="D40" s="7" t="s">
        <v>16</v>
      </c>
    </row>
    <row r="41" spans="1:4" x14ac:dyDescent="0.25">
      <c r="A41" s="6" t="s">
        <v>64</v>
      </c>
      <c r="B41" s="2" t="s">
        <v>19</v>
      </c>
      <c r="C41" s="27" t="s">
        <v>15</v>
      </c>
      <c r="D41" s="8" t="s">
        <v>16</v>
      </c>
    </row>
    <row r="42" spans="1:4" x14ac:dyDescent="0.25">
      <c r="A42" s="6" t="s">
        <v>65</v>
      </c>
      <c r="B42" s="1" t="s">
        <v>19</v>
      </c>
      <c r="C42" s="26" t="s">
        <v>15</v>
      </c>
      <c r="D42" s="7" t="s">
        <v>16</v>
      </c>
    </row>
    <row r="43" spans="1:4" x14ac:dyDescent="0.25">
      <c r="A43" s="6" t="s">
        <v>66</v>
      </c>
      <c r="B43" s="2" t="s">
        <v>19</v>
      </c>
      <c r="C43" s="27" t="s">
        <v>15</v>
      </c>
      <c r="D43" s="8" t="s">
        <v>16</v>
      </c>
    </row>
    <row r="44" spans="1:4" x14ac:dyDescent="0.25">
      <c r="A44" s="6" t="s">
        <v>67</v>
      </c>
      <c r="B44" s="1" t="s">
        <v>14</v>
      </c>
      <c r="C44" s="26" t="s">
        <v>15</v>
      </c>
      <c r="D44" s="7" t="s">
        <v>16</v>
      </c>
    </row>
    <row r="45" spans="1:4" x14ac:dyDescent="0.25">
      <c r="A45" s="6" t="s">
        <v>68</v>
      </c>
      <c r="B45" s="2" t="s">
        <v>32</v>
      </c>
      <c r="C45" s="27" t="s">
        <v>15</v>
      </c>
      <c r="D45" s="8" t="s">
        <v>16</v>
      </c>
    </row>
    <row r="46" spans="1:4" x14ac:dyDescent="0.25">
      <c r="A46" s="6" t="s">
        <v>69</v>
      </c>
      <c r="B46" s="1" t="s">
        <v>32</v>
      </c>
      <c r="C46" s="26" t="s">
        <v>15</v>
      </c>
      <c r="D46" s="7" t="s">
        <v>16</v>
      </c>
    </row>
    <row r="47" spans="1:4" x14ac:dyDescent="0.25">
      <c r="A47" s="6" t="s">
        <v>70</v>
      </c>
      <c r="B47" s="2" t="s">
        <v>19</v>
      </c>
      <c r="C47" s="27" t="s">
        <v>15</v>
      </c>
      <c r="D47" s="8" t="s">
        <v>16</v>
      </c>
    </row>
    <row r="48" spans="1:4" x14ac:dyDescent="0.25">
      <c r="A48" s="6" t="s">
        <v>71</v>
      </c>
      <c r="B48" s="1" t="s">
        <v>14</v>
      </c>
      <c r="C48" s="26" t="s">
        <v>15</v>
      </c>
      <c r="D48" s="7" t="s">
        <v>16</v>
      </c>
    </row>
    <row r="49" spans="1:4" x14ac:dyDescent="0.25">
      <c r="A49" s="6" t="s">
        <v>72</v>
      </c>
      <c r="B49" s="2" t="s">
        <v>19</v>
      </c>
      <c r="C49" s="27" t="s">
        <v>15</v>
      </c>
      <c r="D49" s="8" t="s">
        <v>16</v>
      </c>
    </row>
    <row r="50" spans="1:4" x14ac:dyDescent="0.25">
      <c r="A50" s="6" t="s">
        <v>73</v>
      </c>
      <c r="B50" s="1" t="s">
        <v>19</v>
      </c>
      <c r="C50" s="26" t="s">
        <v>74</v>
      </c>
      <c r="D50" s="9"/>
    </row>
    <row r="51" spans="1:4" x14ac:dyDescent="0.25">
      <c r="A51" s="6" t="s">
        <v>75</v>
      </c>
      <c r="B51" s="2" t="s">
        <v>19</v>
      </c>
      <c r="C51" s="27" t="s">
        <v>15</v>
      </c>
      <c r="D51" s="8" t="s">
        <v>16</v>
      </c>
    </row>
    <row r="52" spans="1:4" x14ac:dyDescent="0.25">
      <c r="A52" s="6" t="s">
        <v>76</v>
      </c>
      <c r="B52" s="1" t="s">
        <v>19</v>
      </c>
      <c r="C52" s="26" t="s">
        <v>15</v>
      </c>
      <c r="D52" s="7" t="s">
        <v>16</v>
      </c>
    </row>
    <row r="53" spans="1:4" x14ac:dyDescent="0.25">
      <c r="A53" s="6" t="s">
        <v>77</v>
      </c>
      <c r="B53" s="2" t="s">
        <v>19</v>
      </c>
      <c r="C53" s="27" t="s">
        <v>15</v>
      </c>
      <c r="D53" s="8" t="s">
        <v>16</v>
      </c>
    </row>
    <row r="54" spans="1:4" x14ac:dyDescent="0.25">
      <c r="A54" s="6" t="s">
        <v>78</v>
      </c>
      <c r="B54" s="1" t="s">
        <v>19</v>
      </c>
      <c r="C54" s="26" t="s">
        <v>15</v>
      </c>
      <c r="D54" s="7" t="s">
        <v>16</v>
      </c>
    </row>
    <row r="55" spans="1:4" x14ac:dyDescent="0.25">
      <c r="A55" s="6" t="s">
        <v>79</v>
      </c>
      <c r="B55" s="2" t="s">
        <v>32</v>
      </c>
      <c r="C55" s="27" t="s">
        <v>15</v>
      </c>
      <c r="D55" s="8" t="s">
        <v>16</v>
      </c>
    </row>
    <row r="56" spans="1:4" x14ac:dyDescent="0.25">
      <c r="A56" s="6" t="s">
        <v>80</v>
      </c>
      <c r="B56" s="1" t="s">
        <v>19</v>
      </c>
      <c r="C56" s="26" t="s">
        <v>15</v>
      </c>
      <c r="D56" s="7" t="s">
        <v>16</v>
      </c>
    </row>
    <row r="57" spans="1:4" x14ac:dyDescent="0.25">
      <c r="A57" s="6" t="s">
        <v>81</v>
      </c>
      <c r="B57" s="2" t="s">
        <v>32</v>
      </c>
      <c r="C57" s="27" t="s">
        <v>15</v>
      </c>
      <c r="D57" s="8" t="s">
        <v>16</v>
      </c>
    </row>
    <row r="58" spans="1:4" x14ac:dyDescent="0.25">
      <c r="A58" s="6" t="s">
        <v>82</v>
      </c>
      <c r="B58" s="1" t="s">
        <v>19</v>
      </c>
      <c r="C58" s="26" t="s">
        <v>15</v>
      </c>
      <c r="D58" s="7" t="s">
        <v>16</v>
      </c>
    </row>
    <row r="59" spans="1:4" x14ac:dyDescent="0.25">
      <c r="A59" s="6" t="s">
        <v>83</v>
      </c>
      <c r="B59" s="2" t="s">
        <v>19</v>
      </c>
      <c r="C59" s="27" t="s">
        <v>15</v>
      </c>
      <c r="D59" s="8" t="s">
        <v>16</v>
      </c>
    </row>
    <row r="60" spans="1:4" x14ac:dyDescent="0.25">
      <c r="A60" s="6" t="s">
        <v>84</v>
      </c>
      <c r="B60" s="1" t="s">
        <v>19</v>
      </c>
      <c r="C60" s="26" t="s">
        <v>15</v>
      </c>
      <c r="D60" s="7" t="s">
        <v>16</v>
      </c>
    </row>
    <row r="61" spans="1:4" x14ac:dyDescent="0.25">
      <c r="A61" s="6" t="s">
        <v>85</v>
      </c>
      <c r="B61" s="2" t="s">
        <v>32</v>
      </c>
      <c r="C61" s="27" t="s">
        <v>15</v>
      </c>
      <c r="D61" s="8" t="s">
        <v>16</v>
      </c>
    </row>
    <row r="62" spans="1:4" x14ac:dyDescent="0.25">
      <c r="A62" s="6" t="s">
        <v>86</v>
      </c>
      <c r="B62" s="1" t="s">
        <v>32</v>
      </c>
      <c r="C62" s="26" t="s">
        <v>15</v>
      </c>
      <c r="D62" s="7" t="s">
        <v>16</v>
      </c>
    </row>
    <row r="63" spans="1:4" x14ac:dyDescent="0.25">
      <c r="A63" s="6" t="s">
        <v>87</v>
      </c>
      <c r="B63" s="2" t="s">
        <v>14</v>
      </c>
      <c r="C63" s="27" t="s">
        <v>15</v>
      </c>
      <c r="D63" s="8" t="s">
        <v>16</v>
      </c>
    </row>
    <row r="64" spans="1:4" x14ac:dyDescent="0.25">
      <c r="A64" s="6" t="s">
        <v>88</v>
      </c>
      <c r="B64" s="1" t="s">
        <v>32</v>
      </c>
      <c r="C64" s="26" t="s">
        <v>15</v>
      </c>
      <c r="D64" s="7" t="s">
        <v>16</v>
      </c>
    </row>
    <row r="65" spans="1:4" x14ac:dyDescent="0.25">
      <c r="A65" s="6" t="s">
        <v>89</v>
      </c>
      <c r="B65" s="2" t="s">
        <v>19</v>
      </c>
      <c r="C65" s="27" t="s">
        <v>15</v>
      </c>
      <c r="D65" s="8" t="s">
        <v>16</v>
      </c>
    </row>
    <row r="66" spans="1:4" x14ac:dyDescent="0.25">
      <c r="A66" s="6" t="s">
        <v>90</v>
      </c>
      <c r="B66" s="1" t="s">
        <v>19</v>
      </c>
      <c r="C66" s="26" t="s">
        <v>15</v>
      </c>
      <c r="D66" s="7" t="s">
        <v>16</v>
      </c>
    </row>
    <row r="67" spans="1:4" x14ac:dyDescent="0.25">
      <c r="A67" s="6" t="s">
        <v>91</v>
      </c>
      <c r="B67" s="2" t="s">
        <v>19</v>
      </c>
      <c r="C67" s="27" t="s">
        <v>15</v>
      </c>
      <c r="D67" s="8" t="s">
        <v>16</v>
      </c>
    </row>
    <row r="68" spans="1:4" x14ac:dyDescent="0.25">
      <c r="A68" s="6" t="s">
        <v>92</v>
      </c>
      <c r="B68" s="1" t="s">
        <v>19</v>
      </c>
      <c r="C68" s="26" t="s">
        <v>15</v>
      </c>
      <c r="D68" s="7" t="s">
        <v>16</v>
      </c>
    </row>
    <row r="69" spans="1:4" x14ac:dyDescent="0.25">
      <c r="A69" s="6" t="s">
        <v>93</v>
      </c>
      <c r="B69" s="2" t="s">
        <v>19</v>
      </c>
      <c r="C69" s="27" t="s">
        <v>15</v>
      </c>
      <c r="D69" s="8" t="s">
        <v>16</v>
      </c>
    </row>
    <row r="70" spans="1:4" x14ac:dyDescent="0.25">
      <c r="A70" s="6" t="s">
        <v>94</v>
      </c>
      <c r="B70" s="1" t="s">
        <v>32</v>
      </c>
      <c r="C70" s="26" t="s">
        <v>15</v>
      </c>
      <c r="D70" s="7" t="s">
        <v>16</v>
      </c>
    </row>
    <row r="71" spans="1:4" x14ac:dyDescent="0.25">
      <c r="A71" s="6" t="s">
        <v>95</v>
      </c>
      <c r="B71" s="2" t="s">
        <v>19</v>
      </c>
      <c r="C71" s="27" t="s">
        <v>15</v>
      </c>
      <c r="D71" s="8" t="s">
        <v>16</v>
      </c>
    </row>
    <row r="72" spans="1:4" x14ac:dyDescent="0.25">
      <c r="A72" s="6" t="s">
        <v>96</v>
      </c>
      <c r="B72" s="1" t="s">
        <v>19</v>
      </c>
      <c r="C72" s="26" t="s">
        <v>15</v>
      </c>
      <c r="D72" s="7" t="s">
        <v>16</v>
      </c>
    </row>
    <row r="73" spans="1:4" x14ac:dyDescent="0.25">
      <c r="A73" s="6" t="s">
        <v>97</v>
      </c>
      <c r="B73" s="2" t="s">
        <v>19</v>
      </c>
      <c r="C73" s="27" t="s">
        <v>15</v>
      </c>
      <c r="D73" s="8" t="s">
        <v>16</v>
      </c>
    </row>
    <row r="74" spans="1:4" x14ac:dyDescent="0.25">
      <c r="A74" s="6" t="s">
        <v>98</v>
      </c>
      <c r="B74" s="1" t="s">
        <v>32</v>
      </c>
      <c r="C74" s="26" t="s">
        <v>15</v>
      </c>
      <c r="D74" s="7" t="s">
        <v>16</v>
      </c>
    </row>
    <row r="75" spans="1:4" x14ac:dyDescent="0.25">
      <c r="A75" s="6" t="s">
        <v>99</v>
      </c>
      <c r="B75" s="2" t="s">
        <v>19</v>
      </c>
      <c r="C75" s="27" t="s">
        <v>15</v>
      </c>
      <c r="D75" s="8" t="s">
        <v>16</v>
      </c>
    </row>
    <row r="76" spans="1:4" x14ac:dyDescent="0.25">
      <c r="A76" s="6" t="s">
        <v>100</v>
      </c>
      <c r="B76" s="1" t="s">
        <v>14</v>
      </c>
      <c r="C76" s="26" t="s">
        <v>15</v>
      </c>
      <c r="D76" s="7" t="s">
        <v>16</v>
      </c>
    </row>
    <row r="77" spans="1:4" x14ac:dyDescent="0.25">
      <c r="A77" s="6" t="s">
        <v>101</v>
      </c>
      <c r="B77" s="2" t="s">
        <v>19</v>
      </c>
      <c r="C77" s="27" t="s">
        <v>15</v>
      </c>
      <c r="D77" s="8" t="s">
        <v>16</v>
      </c>
    </row>
    <row r="78" spans="1:4" x14ac:dyDescent="0.25">
      <c r="A78" s="6" t="s">
        <v>102</v>
      </c>
      <c r="B78" s="1" t="s">
        <v>32</v>
      </c>
      <c r="C78" s="26" t="s">
        <v>15</v>
      </c>
      <c r="D78" s="7" t="s">
        <v>16</v>
      </c>
    </row>
    <row r="79" spans="1:4" x14ac:dyDescent="0.25">
      <c r="A79" s="6" t="s">
        <v>103</v>
      </c>
      <c r="B79" s="2" t="s">
        <v>32</v>
      </c>
      <c r="C79" s="27" t="s">
        <v>15</v>
      </c>
      <c r="D79" s="8" t="s">
        <v>16</v>
      </c>
    </row>
    <row r="80" spans="1:4" x14ac:dyDescent="0.25">
      <c r="A80" s="6" t="s">
        <v>104</v>
      </c>
      <c r="B80" s="1" t="s">
        <v>14</v>
      </c>
      <c r="C80" s="26" t="s">
        <v>15</v>
      </c>
      <c r="D80" s="7" t="s">
        <v>16</v>
      </c>
    </row>
    <row r="81" spans="1:4" x14ac:dyDescent="0.25">
      <c r="A81" s="6" t="s">
        <v>105</v>
      </c>
      <c r="B81" s="2" t="s">
        <v>19</v>
      </c>
      <c r="C81" s="27" t="s">
        <v>15</v>
      </c>
      <c r="D81" s="8" t="s">
        <v>16</v>
      </c>
    </row>
    <row r="82" spans="1:4" x14ac:dyDescent="0.25">
      <c r="A82" s="6" t="s">
        <v>106</v>
      </c>
      <c r="B82" s="1" t="s">
        <v>19</v>
      </c>
      <c r="C82" s="26" t="s">
        <v>15</v>
      </c>
      <c r="D82" s="7" t="s">
        <v>16</v>
      </c>
    </row>
    <row r="83" spans="1:4" x14ac:dyDescent="0.25">
      <c r="A83" s="6" t="s">
        <v>107</v>
      </c>
      <c r="B83" s="2" t="s">
        <v>19</v>
      </c>
      <c r="C83" s="27" t="s">
        <v>15</v>
      </c>
      <c r="D83" s="8" t="s">
        <v>16</v>
      </c>
    </row>
    <row r="84" spans="1:4" x14ac:dyDescent="0.25">
      <c r="A84" s="6" t="s">
        <v>108</v>
      </c>
      <c r="B84" s="1" t="s">
        <v>32</v>
      </c>
      <c r="C84" s="26" t="s">
        <v>15</v>
      </c>
      <c r="D84" s="7" t="s">
        <v>16</v>
      </c>
    </row>
    <row r="85" spans="1:4" x14ac:dyDescent="0.25">
      <c r="A85" s="6" t="s">
        <v>109</v>
      </c>
      <c r="B85" s="2" t="s">
        <v>14</v>
      </c>
      <c r="C85" s="27" t="s">
        <v>15</v>
      </c>
      <c r="D85" s="8" t="s">
        <v>16</v>
      </c>
    </row>
    <row r="86" spans="1:4" x14ac:dyDescent="0.25">
      <c r="A86" s="6" t="s">
        <v>110</v>
      </c>
      <c r="B86" s="1" t="s">
        <v>19</v>
      </c>
      <c r="C86" s="26" t="s">
        <v>15</v>
      </c>
      <c r="D86" s="7" t="s">
        <v>16</v>
      </c>
    </row>
    <row r="87" spans="1:4" x14ac:dyDescent="0.25">
      <c r="A87" s="6" t="s">
        <v>111</v>
      </c>
      <c r="B87" s="2" t="s">
        <v>19</v>
      </c>
      <c r="C87" s="27" t="s">
        <v>15</v>
      </c>
      <c r="D87" s="8" t="s">
        <v>16</v>
      </c>
    </row>
    <row r="88" spans="1:4" x14ac:dyDescent="0.25">
      <c r="A88" s="6" t="s">
        <v>112</v>
      </c>
      <c r="B88" s="1" t="s">
        <v>19</v>
      </c>
      <c r="C88" s="26" t="s">
        <v>15</v>
      </c>
      <c r="D88" s="7" t="s">
        <v>16</v>
      </c>
    </row>
    <row r="89" spans="1:4" x14ac:dyDescent="0.25">
      <c r="A89" s="6" t="s">
        <v>113</v>
      </c>
      <c r="B89" s="2" t="s">
        <v>19</v>
      </c>
      <c r="C89" s="27" t="s">
        <v>15</v>
      </c>
      <c r="D89" s="8" t="s">
        <v>16</v>
      </c>
    </row>
    <row r="90" spans="1:4" x14ac:dyDescent="0.25">
      <c r="A90" s="6" t="s">
        <v>114</v>
      </c>
      <c r="B90" s="1" t="s">
        <v>32</v>
      </c>
      <c r="C90" s="26" t="s">
        <v>15</v>
      </c>
      <c r="D90" s="7" t="s">
        <v>16</v>
      </c>
    </row>
    <row r="91" spans="1:4" x14ac:dyDescent="0.25">
      <c r="A91" s="6" t="s">
        <v>115</v>
      </c>
      <c r="B91" s="2" t="s">
        <v>32</v>
      </c>
      <c r="C91" s="27" t="s">
        <v>15</v>
      </c>
      <c r="D91" s="8" t="s">
        <v>16</v>
      </c>
    </row>
    <row r="92" spans="1:4" x14ac:dyDescent="0.25">
      <c r="A92" s="6" t="s">
        <v>116</v>
      </c>
      <c r="B92" s="1" t="s">
        <v>14</v>
      </c>
      <c r="C92" s="26" t="s">
        <v>15</v>
      </c>
      <c r="D92" s="7" t="s">
        <v>16</v>
      </c>
    </row>
    <row r="93" spans="1:4" x14ac:dyDescent="0.25">
      <c r="A93" s="10" t="s">
        <v>117</v>
      </c>
      <c r="B93" s="11" t="s">
        <v>14</v>
      </c>
      <c r="C93" s="28" t="s">
        <v>15</v>
      </c>
      <c r="D93" s="12" t="s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299F-D036-4384-8B6D-0E36B7AD6EC5}">
  <dimension ref="A1:I93"/>
  <sheetViews>
    <sheetView topLeftCell="A7" workbookViewId="0">
      <selection activeCell="A33" sqref="A33:D33"/>
    </sheetView>
  </sheetViews>
  <sheetFormatPr baseColWidth="10" defaultColWidth="11.42578125" defaultRowHeight="15" x14ac:dyDescent="0.25"/>
  <cols>
    <col min="1" max="1" width="34.28515625" customWidth="1"/>
  </cols>
  <sheetData>
    <row r="1" spans="1:9" ht="45.75" thickBot="1" x14ac:dyDescent="0.3">
      <c r="A1" s="3" t="s">
        <v>9</v>
      </c>
      <c r="B1" s="4" t="s">
        <v>10</v>
      </c>
      <c r="C1" s="4" t="s">
        <v>11</v>
      </c>
      <c r="D1" s="5" t="s">
        <v>12</v>
      </c>
      <c r="G1" s="24"/>
      <c r="H1" s="24"/>
    </row>
    <row r="2" spans="1:9" x14ac:dyDescent="0.25">
      <c r="A2" s="6" t="s">
        <v>13</v>
      </c>
      <c r="B2" s="1" t="s">
        <v>14</v>
      </c>
      <c r="C2" s="22" t="s">
        <v>27</v>
      </c>
      <c r="D2" s="7">
        <v>15</v>
      </c>
      <c r="G2" s="24"/>
      <c r="H2" s="24"/>
    </row>
    <row r="3" spans="1:9" x14ac:dyDescent="0.25">
      <c r="A3" s="6" t="s">
        <v>18</v>
      </c>
      <c r="B3" s="2" t="s">
        <v>19</v>
      </c>
      <c r="C3" s="23" t="s">
        <v>24</v>
      </c>
      <c r="D3" s="8" t="s">
        <v>16</v>
      </c>
      <c r="G3" s="24"/>
      <c r="H3" s="24"/>
    </row>
    <row r="4" spans="1:9" x14ac:dyDescent="0.25">
      <c r="A4" s="6" t="s">
        <v>20</v>
      </c>
      <c r="B4" s="1" t="s">
        <v>19</v>
      </c>
      <c r="C4" s="23">
        <v>30</v>
      </c>
      <c r="D4" s="7">
        <v>16</v>
      </c>
      <c r="G4" s="16" t="s">
        <v>118</v>
      </c>
      <c r="I4" s="24">
        <f>92-I5-I6</f>
        <v>29</v>
      </c>
    </row>
    <row r="5" spans="1:9" x14ac:dyDescent="0.25">
      <c r="A5" s="6" t="s">
        <v>22</v>
      </c>
      <c r="B5" s="2" t="s">
        <v>19</v>
      </c>
      <c r="C5" s="23" t="s">
        <v>27</v>
      </c>
      <c r="D5" s="8">
        <v>9</v>
      </c>
      <c r="G5" s="16" t="s">
        <v>119</v>
      </c>
      <c r="H5" t="s">
        <v>24</v>
      </c>
      <c r="I5" s="24">
        <f>COUNTIF(C2:C93,H5)</f>
        <v>50</v>
      </c>
    </row>
    <row r="6" spans="1:9" x14ac:dyDescent="0.25">
      <c r="A6" s="6" t="s">
        <v>25</v>
      </c>
      <c r="B6" s="1" t="s">
        <v>19</v>
      </c>
      <c r="C6" s="23" t="s">
        <v>24</v>
      </c>
      <c r="D6" s="7" t="s">
        <v>16</v>
      </c>
      <c r="G6" t="s">
        <v>120</v>
      </c>
      <c r="H6" s="24" t="s">
        <v>27</v>
      </c>
      <c r="I6" s="24">
        <f>COUNTIF(C2:C93,H6)</f>
        <v>13</v>
      </c>
    </row>
    <row r="7" spans="1:9" x14ac:dyDescent="0.25">
      <c r="A7" s="6" t="s">
        <v>28</v>
      </c>
      <c r="B7" s="2" t="s">
        <v>19</v>
      </c>
      <c r="C7" s="23">
        <v>75</v>
      </c>
      <c r="D7" s="8">
        <v>17</v>
      </c>
      <c r="G7" s="16" t="s">
        <v>121</v>
      </c>
      <c r="I7" s="24">
        <f>SUM(I4:I6)</f>
        <v>92</v>
      </c>
    </row>
    <row r="8" spans="1:9" x14ac:dyDescent="0.25">
      <c r="A8" s="6" t="s">
        <v>30</v>
      </c>
      <c r="B8" s="1" t="s">
        <v>19</v>
      </c>
      <c r="C8" s="23">
        <v>85</v>
      </c>
      <c r="D8" s="7">
        <v>17</v>
      </c>
    </row>
    <row r="9" spans="1:9" x14ac:dyDescent="0.25">
      <c r="A9" s="6" t="s">
        <v>31</v>
      </c>
      <c r="B9" s="2" t="s">
        <v>32</v>
      </c>
      <c r="C9" s="23">
        <v>82.5</v>
      </c>
      <c r="D9" s="8" t="s">
        <v>122</v>
      </c>
    </row>
    <row r="10" spans="1:9" x14ac:dyDescent="0.25">
      <c r="A10" s="6" t="s">
        <v>33</v>
      </c>
      <c r="B10" s="1" t="s">
        <v>19</v>
      </c>
      <c r="C10" s="23" t="s">
        <v>24</v>
      </c>
      <c r="D10" s="7" t="s">
        <v>16</v>
      </c>
    </row>
    <row r="11" spans="1:9" x14ac:dyDescent="0.25">
      <c r="A11" s="6" t="s">
        <v>34</v>
      </c>
      <c r="B11" s="2" t="s">
        <v>14</v>
      </c>
      <c r="C11" s="23" t="s">
        <v>27</v>
      </c>
      <c r="D11" s="8" t="s">
        <v>16</v>
      </c>
    </row>
    <row r="12" spans="1:9" x14ac:dyDescent="0.25">
      <c r="A12" s="6" t="s">
        <v>35</v>
      </c>
      <c r="B12" s="1" t="s">
        <v>19</v>
      </c>
      <c r="C12" s="23">
        <v>56.5</v>
      </c>
      <c r="D12" s="7" t="s">
        <v>123</v>
      </c>
    </row>
    <row r="13" spans="1:9" x14ac:dyDescent="0.25">
      <c r="A13" s="6" t="s">
        <v>36</v>
      </c>
      <c r="B13" s="2" t="s">
        <v>19</v>
      </c>
      <c r="C13" s="23" t="s">
        <v>24</v>
      </c>
      <c r="D13" s="8" t="s">
        <v>16</v>
      </c>
    </row>
    <row r="14" spans="1:9" x14ac:dyDescent="0.25">
      <c r="A14" s="6" t="s">
        <v>37</v>
      </c>
      <c r="B14" s="1" t="s">
        <v>19</v>
      </c>
      <c r="C14" s="23" t="s">
        <v>24</v>
      </c>
      <c r="D14" s="7" t="s">
        <v>16</v>
      </c>
    </row>
    <row r="15" spans="1:9" x14ac:dyDescent="0.25">
      <c r="A15" s="6" t="s">
        <v>38</v>
      </c>
      <c r="B15" s="2" t="s">
        <v>19</v>
      </c>
      <c r="C15" s="23" t="s">
        <v>24</v>
      </c>
      <c r="D15" s="8" t="s">
        <v>16</v>
      </c>
    </row>
    <row r="16" spans="1:9" x14ac:dyDescent="0.25">
      <c r="A16" s="6" t="s">
        <v>39</v>
      </c>
      <c r="B16" s="1" t="s">
        <v>19</v>
      </c>
      <c r="C16" s="23" t="s">
        <v>24</v>
      </c>
      <c r="D16" s="7" t="s">
        <v>16</v>
      </c>
    </row>
    <row r="17" spans="1:4" x14ac:dyDescent="0.25">
      <c r="A17" s="6" t="s">
        <v>40</v>
      </c>
      <c r="B17" s="2" t="s">
        <v>19</v>
      </c>
      <c r="C17" s="23" t="s">
        <v>24</v>
      </c>
      <c r="D17" s="8" t="s">
        <v>16</v>
      </c>
    </row>
    <row r="18" spans="1:4" x14ac:dyDescent="0.25">
      <c r="A18" s="6" t="s">
        <v>41</v>
      </c>
      <c r="B18" s="1" t="s">
        <v>19</v>
      </c>
      <c r="C18" s="23" t="s">
        <v>24</v>
      </c>
      <c r="D18" s="7" t="s">
        <v>16</v>
      </c>
    </row>
    <row r="19" spans="1:4" x14ac:dyDescent="0.25">
      <c r="A19" s="6" t="s">
        <v>42</v>
      </c>
      <c r="B19" s="2" t="s">
        <v>19</v>
      </c>
      <c r="C19" s="23" t="s">
        <v>27</v>
      </c>
      <c r="D19" s="8" t="s">
        <v>16</v>
      </c>
    </row>
    <row r="20" spans="1:4" x14ac:dyDescent="0.25">
      <c r="A20" s="6" t="s">
        <v>43</v>
      </c>
      <c r="B20" s="1" t="s">
        <v>14</v>
      </c>
      <c r="C20" s="23" t="s">
        <v>24</v>
      </c>
      <c r="D20" s="7" t="s">
        <v>16</v>
      </c>
    </row>
    <row r="21" spans="1:4" x14ac:dyDescent="0.25">
      <c r="A21" s="6" t="s">
        <v>44</v>
      </c>
      <c r="B21" s="2" t="s">
        <v>19</v>
      </c>
      <c r="C21" s="23" t="s">
        <v>24</v>
      </c>
      <c r="D21" s="8" t="s">
        <v>16</v>
      </c>
    </row>
    <row r="22" spans="1:4" x14ac:dyDescent="0.25">
      <c r="A22" s="6" t="s">
        <v>45</v>
      </c>
      <c r="B22" s="1" t="s">
        <v>19</v>
      </c>
      <c r="C22" s="23" t="s">
        <v>24</v>
      </c>
      <c r="D22" s="7" t="s">
        <v>16</v>
      </c>
    </row>
    <row r="23" spans="1:4" x14ac:dyDescent="0.25">
      <c r="A23" s="6" t="s">
        <v>46</v>
      </c>
      <c r="B23" s="2" t="s">
        <v>32</v>
      </c>
      <c r="C23" s="23">
        <v>77.5</v>
      </c>
      <c r="D23" s="8">
        <v>23</v>
      </c>
    </row>
    <row r="24" spans="1:4" x14ac:dyDescent="0.25">
      <c r="A24" s="6" t="s">
        <v>47</v>
      </c>
      <c r="B24" s="1" t="s">
        <v>19</v>
      </c>
      <c r="C24" s="23">
        <v>70</v>
      </c>
      <c r="D24" s="7">
        <v>17.22</v>
      </c>
    </row>
    <row r="25" spans="1:4" x14ac:dyDescent="0.25">
      <c r="A25" s="6" t="s">
        <v>48</v>
      </c>
      <c r="B25" s="2" t="s">
        <v>19</v>
      </c>
      <c r="C25" s="23" t="s">
        <v>24</v>
      </c>
      <c r="D25" s="8" t="s">
        <v>16</v>
      </c>
    </row>
    <row r="26" spans="1:4" x14ac:dyDescent="0.25">
      <c r="A26" s="6" t="s">
        <v>49</v>
      </c>
      <c r="B26" s="1" t="s">
        <v>14</v>
      </c>
      <c r="C26" s="23" t="s">
        <v>24</v>
      </c>
      <c r="D26" s="7" t="s">
        <v>16</v>
      </c>
    </row>
    <row r="27" spans="1:4" x14ac:dyDescent="0.25">
      <c r="A27" s="6" t="s">
        <v>50</v>
      </c>
      <c r="B27" s="2" t="s">
        <v>19</v>
      </c>
      <c r="C27" s="23">
        <v>90</v>
      </c>
      <c r="D27" s="8">
        <v>17</v>
      </c>
    </row>
    <row r="28" spans="1:4" x14ac:dyDescent="0.25">
      <c r="A28" s="6" t="s">
        <v>51</v>
      </c>
      <c r="B28" s="1" t="s">
        <v>32</v>
      </c>
      <c r="C28" s="23" t="s">
        <v>24</v>
      </c>
      <c r="D28" s="7" t="s">
        <v>16</v>
      </c>
    </row>
    <row r="29" spans="1:4" x14ac:dyDescent="0.25">
      <c r="A29" s="6" t="s">
        <v>52</v>
      </c>
      <c r="B29" s="2" t="s">
        <v>19</v>
      </c>
      <c r="C29" s="23" t="s">
        <v>24</v>
      </c>
      <c r="D29" s="8" t="s">
        <v>16</v>
      </c>
    </row>
    <row r="30" spans="1:4" x14ac:dyDescent="0.25">
      <c r="A30" s="6" t="s">
        <v>53</v>
      </c>
      <c r="B30" s="1" t="s">
        <v>14</v>
      </c>
      <c r="C30" s="23" t="s">
        <v>27</v>
      </c>
      <c r="D30" s="7" t="s">
        <v>16</v>
      </c>
    </row>
    <row r="31" spans="1:4" x14ac:dyDescent="0.25">
      <c r="A31" s="6" t="s">
        <v>54</v>
      </c>
      <c r="B31" s="2" t="s">
        <v>14</v>
      </c>
      <c r="C31" s="23" t="s">
        <v>27</v>
      </c>
      <c r="D31" s="8" t="s">
        <v>16</v>
      </c>
    </row>
    <row r="32" spans="1:4" x14ac:dyDescent="0.25">
      <c r="A32" s="6" t="s">
        <v>55</v>
      </c>
      <c r="B32" s="1" t="s">
        <v>14</v>
      </c>
      <c r="C32" s="23" t="s">
        <v>27</v>
      </c>
      <c r="D32" s="7" t="s">
        <v>16</v>
      </c>
    </row>
    <row r="33" spans="1:4" x14ac:dyDescent="0.25">
      <c r="A33" s="6" t="s">
        <v>56</v>
      </c>
      <c r="B33" s="2" t="s">
        <v>14</v>
      </c>
      <c r="C33" s="23" t="s">
        <v>24</v>
      </c>
      <c r="D33" s="8" t="s">
        <v>16</v>
      </c>
    </row>
    <row r="34" spans="1:4" x14ac:dyDescent="0.25">
      <c r="A34" s="6" t="s">
        <v>57</v>
      </c>
      <c r="B34" s="1" t="s">
        <v>19</v>
      </c>
      <c r="C34" s="23" t="s">
        <v>24</v>
      </c>
      <c r="D34" s="7" t="s">
        <v>16</v>
      </c>
    </row>
    <row r="35" spans="1:4" x14ac:dyDescent="0.25">
      <c r="A35" s="6" t="s">
        <v>58</v>
      </c>
      <c r="B35" s="2" t="s">
        <v>19</v>
      </c>
      <c r="C35" s="23" t="s">
        <v>24</v>
      </c>
      <c r="D35" s="8" t="s">
        <v>16</v>
      </c>
    </row>
    <row r="36" spans="1:4" x14ac:dyDescent="0.25">
      <c r="A36" s="6" t="s">
        <v>59</v>
      </c>
      <c r="B36" s="1" t="s">
        <v>19</v>
      </c>
      <c r="C36" s="23">
        <v>80</v>
      </c>
      <c r="D36" s="7">
        <v>17</v>
      </c>
    </row>
    <row r="37" spans="1:4" x14ac:dyDescent="0.25">
      <c r="A37" s="6" t="s">
        <v>60</v>
      </c>
      <c r="B37" s="2" t="s">
        <v>19</v>
      </c>
      <c r="C37" s="23">
        <v>90</v>
      </c>
      <c r="D37" s="8">
        <v>17</v>
      </c>
    </row>
    <row r="38" spans="1:4" x14ac:dyDescent="0.25">
      <c r="A38" s="6" t="s">
        <v>61</v>
      </c>
      <c r="B38" s="1" t="s">
        <v>19</v>
      </c>
      <c r="C38" s="23" t="s">
        <v>24</v>
      </c>
      <c r="D38" s="7" t="s">
        <v>16</v>
      </c>
    </row>
    <row r="39" spans="1:4" x14ac:dyDescent="0.25">
      <c r="A39" s="6" t="s">
        <v>62</v>
      </c>
      <c r="B39" s="2" t="s">
        <v>32</v>
      </c>
      <c r="C39" s="23" t="s">
        <v>24</v>
      </c>
      <c r="D39" s="8" t="s">
        <v>16</v>
      </c>
    </row>
    <row r="40" spans="1:4" x14ac:dyDescent="0.25">
      <c r="A40" s="6" t="s">
        <v>63</v>
      </c>
      <c r="B40" s="1" t="s">
        <v>19</v>
      </c>
      <c r="C40" s="23" t="s">
        <v>24</v>
      </c>
      <c r="D40" s="7" t="s">
        <v>16</v>
      </c>
    </row>
    <row r="41" spans="1:4" x14ac:dyDescent="0.25">
      <c r="A41" s="6" t="s">
        <v>64</v>
      </c>
      <c r="B41" s="2" t="s">
        <v>19</v>
      </c>
      <c r="C41" s="23">
        <v>75</v>
      </c>
      <c r="D41" s="8">
        <v>17</v>
      </c>
    </row>
    <row r="42" spans="1:4" x14ac:dyDescent="0.25">
      <c r="A42" s="6" t="s">
        <v>65</v>
      </c>
      <c r="B42" s="1" t="s">
        <v>19</v>
      </c>
      <c r="C42" s="23">
        <v>80</v>
      </c>
      <c r="D42" s="7">
        <v>17</v>
      </c>
    </row>
    <row r="43" spans="1:4" x14ac:dyDescent="0.25">
      <c r="A43" s="6" t="s">
        <v>66</v>
      </c>
      <c r="B43" s="2" t="s">
        <v>19</v>
      </c>
      <c r="C43" s="23">
        <v>80</v>
      </c>
      <c r="D43" s="8">
        <v>17</v>
      </c>
    </row>
    <row r="44" spans="1:4" x14ac:dyDescent="0.25">
      <c r="A44" s="6" t="s">
        <v>67</v>
      </c>
      <c r="B44" s="1" t="s">
        <v>14</v>
      </c>
      <c r="C44" s="23" t="s">
        <v>24</v>
      </c>
      <c r="D44" s="7" t="s">
        <v>16</v>
      </c>
    </row>
    <row r="45" spans="1:4" x14ac:dyDescent="0.25">
      <c r="A45" s="6" t="s">
        <v>68</v>
      </c>
      <c r="B45" s="2" t="s">
        <v>32</v>
      </c>
      <c r="C45" s="23" t="s">
        <v>24</v>
      </c>
      <c r="D45" s="8" t="s">
        <v>16</v>
      </c>
    </row>
    <row r="46" spans="1:4" x14ac:dyDescent="0.25">
      <c r="A46" s="6" t="s">
        <v>69</v>
      </c>
      <c r="B46" s="1" t="s">
        <v>32</v>
      </c>
      <c r="C46" s="23" t="s">
        <v>24</v>
      </c>
      <c r="D46" s="7" t="s">
        <v>16</v>
      </c>
    </row>
    <row r="47" spans="1:4" x14ac:dyDescent="0.25">
      <c r="A47" s="6" t="s">
        <v>70</v>
      </c>
      <c r="B47" s="2" t="s">
        <v>19</v>
      </c>
      <c r="C47" s="23" t="s">
        <v>24</v>
      </c>
      <c r="D47" s="8" t="s">
        <v>16</v>
      </c>
    </row>
    <row r="48" spans="1:4" x14ac:dyDescent="0.25">
      <c r="A48" s="6" t="s">
        <v>71</v>
      </c>
      <c r="B48" s="1" t="s">
        <v>14</v>
      </c>
      <c r="C48" s="23" t="s">
        <v>27</v>
      </c>
      <c r="D48" s="7" t="s">
        <v>16</v>
      </c>
    </row>
    <row r="49" spans="1:4" x14ac:dyDescent="0.25">
      <c r="A49" s="6" t="s">
        <v>72</v>
      </c>
      <c r="B49" s="2" t="s">
        <v>19</v>
      </c>
      <c r="C49" s="23">
        <v>90</v>
      </c>
      <c r="D49" s="8">
        <v>17</v>
      </c>
    </row>
    <row r="50" spans="1:4" x14ac:dyDescent="0.25">
      <c r="A50" s="6" t="s">
        <v>73</v>
      </c>
      <c r="B50" s="1" t="s">
        <v>19</v>
      </c>
      <c r="C50" s="23" t="s">
        <v>24</v>
      </c>
      <c r="D50" s="9"/>
    </row>
    <row r="51" spans="1:4" x14ac:dyDescent="0.25">
      <c r="A51" s="6" t="s">
        <v>75</v>
      </c>
      <c r="B51" s="2" t="s">
        <v>19</v>
      </c>
      <c r="C51" s="23">
        <v>90</v>
      </c>
      <c r="D51" s="8">
        <v>17</v>
      </c>
    </row>
    <row r="52" spans="1:4" x14ac:dyDescent="0.25">
      <c r="A52" s="6" t="s">
        <v>76</v>
      </c>
      <c r="B52" s="1" t="s">
        <v>19</v>
      </c>
      <c r="C52" s="23" t="s">
        <v>24</v>
      </c>
      <c r="D52" s="7" t="s">
        <v>16</v>
      </c>
    </row>
    <row r="53" spans="1:4" x14ac:dyDescent="0.25">
      <c r="A53" s="6" t="s">
        <v>77</v>
      </c>
      <c r="B53" s="2" t="s">
        <v>19</v>
      </c>
      <c r="C53" s="23" t="s">
        <v>24</v>
      </c>
      <c r="D53" s="8" t="s">
        <v>16</v>
      </c>
    </row>
    <row r="54" spans="1:4" x14ac:dyDescent="0.25">
      <c r="A54" s="6" t="s">
        <v>78</v>
      </c>
      <c r="B54" s="1" t="s">
        <v>19</v>
      </c>
      <c r="C54" s="23" t="s">
        <v>24</v>
      </c>
      <c r="D54" s="7" t="s">
        <v>16</v>
      </c>
    </row>
    <row r="55" spans="1:4" x14ac:dyDescent="0.25">
      <c r="A55" s="6" t="s">
        <v>79</v>
      </c>
      <c r="B55" s="2" t="s">
        <v>32</v>
      </c>
      <c r="C55" s="23" t="s">
        <v>24</v>
      </c>
      <c r="D55" s="8" t="s">
        <v>16</v>
      </c>
    </row>
    <row r="56" spans="1:4" x14ac:dyDescent="0.25">
      <c r="A56" s="6" t="s">
        <v>80</v>
      </c>
      <c r="B56" s="1" t="s">
        <v>19</v>
      </c>
      <c r="C56" s="23" t="s">
        <v>24</v>
      </c>
      <c r="D56" s="7" t="s">
        <v>16</v>
      </c>
    </row>
    <row r="57" spans="1:4" x14ac:dyDescent="0.25">
      <c r="A57" s="6" t="s">
        <v>81</v>
      </c>
      <c r="B57" s="2" t="s">
        <v>32</v>
      </c>
      <c r="C57" s="23" t="s">
        <v>24</v>
      </c>
      <c r="D57" s="8" t="s">
        <v>16</v>
      </c>
    </row>
    <row r="58" spans="1:4" x14ac:dyDescent="0.25">
      <c r="A58" s="6" t="s">
        <v>82</v>
      </c>
      <c r="B58" s="1" t="s">
        <v>19</v>
      </c>
      <c r="C58" s="23">
        <v>90</v>
      </c>
      <c r="D58" s="7">
        <v>17</v>
      </c>
    </row>
    <row r="59" spans="1:4" x14ac:dyDescent="0.25">
      <c r="A59" s="6" t="s">
        <v>83</v>
      </c>
      <c r="B59" s="2" t="s">
        <v>19</v>
      </c>
      <c r="C59" s="23">
        <v>70</v>
      </c>
      <c r="D59" s="8">
        <v>17</v>
      </c>
    </row>
    <row r="60" spans="1:4" x14ac:dyDescent="0.25">
      <c r="A60" s="6" t="s">
        <v>84</v>
      </c>
      <c r="B60" s="1" t="s">
        <v>19</v>
      </c>
      <c r="C60" s="23" t="s">
        <v>27</v>
      </c>
      <c r="D60" s="7" t="s">
        <v>16</v>
      </c>
    </row>
    <row r="61" spans="1:4" x14ac:dyDescent="0.25">
      <c r="A61" s="6" t="s">
        <v>85</v>
      </c>
      <c r="B61" s="2" t="s">
        <v>32</v>
      </c>
      <c r="C61" s="23" t="s">
        <v>24</v>
      </c>
      <c r="D61" s="8" t="s">
        <v>16</v>
      </c>
    </row>
    <row r="62" spans="1:4" x14ac:dyDescent="0.25">
      <c r="A62" s="6" t="s">
        <v>86</v>
      </c>
      <c r="B62" s="1" t="s">
        <v>32</v>
      </c>
      <c r="C62" s="23" t="s">
        <v>24</v>
      </c>
      <c r="D62" s="7" t="s">
        <v>16</v>
      </c>
    </row>
    <row r="63" spans="1:4" x14ac:dyDescent="0.25">
      <c r="A63" s="6" t="s">
        <v>87</v>
      </c>
      <c r="B63" s="2" t="s">
        <v>14</v>
      </c>
      <c r="C63" s="23">
        <v>70</v>
      </c>
      <c r="D63" s="8">
        <v>17</v>
      </c>
    </row>
    <row r="64" spans="1:4" x14ac:dyDescent="0.25">
      <c r="A64" s="6" t="s">
        <v>88</v>
      </c>
      <c r="B64" s="1" t="s">
        <v>32</v>
      </c>
      <c r="C64" s="23" t="s">
        <v>24</v>
      </c>
      <c r="D64" s="7" t="s">
        <v>16</v>
      </c>
    </row>
    <row r="65" spans="1:4" x14ac:dyDescent="0.25">
      <c r="A65" s="6" t="s">
        <v>89</v>
      </c>
      <c r="B65" s="2" t="s">
        <v>19</v>
      </c>
      <c r="C65" s="23" t="s">
        <v>24</v>
      </c>
      <c r="D65" s="8" t="s">
        <v>16</v>
      </c>
    </row>
    <row r="66" spans="1:4" x14ac:dyDescent="0.25">
      <c r="A66" s="6" t="s">
        <v>90</v>
      </c>
      <c r="B66" s="1" t="s">
        <v>19</v>
      </c>
      <c r="C66" s="23" t="s">
        <v>27</v>
      </c>
      <c r="D66" s="7" t="s">
        <v>16</v>
      </c>
    </row>
    <row r="67" spans="1:4" x14ac:dyDescent="0.25">
      <c r="A67" s="6" t="s">
        <v>91</v>
      </c>
      <c r="B67" s="2" t="s">
        <v>19</v>
      </c>
      <c r="C67" s="23" t="s">
        <v>24</v>
      </c>
      <c r="D67" s="8" t="s">
        <v>16</v>
      </c>
    </row>
    <row r="68" spans="1:4" x14ac:dyDescent="0.25">
      <c r="A68" s="6" t="s">
        <v>92</v>
      </c>
      <c r="B68" s="1" t="s">
        <v>19</v>
      </c>
      <c r="C68" s="23" t="s">
        <v>24</v>
      </c>
      <c r="D68" s="7" t="s">
        <v>16</v>
      </c>
    </row>
    <row r="69" spans="1:4" x14ac:dyDescent="0.25">
      <c r="A69" s="6" t="s">
        <v>93</v>
      </c>
      <c r="B69" s="2" t="s">
        <v>19</v>
      </c>
      <c r="C69" s="23">
        <v>75</v>
      </c>
      <c r="D69" s="8">
        <v>17</v>
      </c>
    </row>
    <row r="70" spans="1:4" x14ac:dyDescent="0.25">
      <c r="A70" s="6" t="s">
        <v>94</v>
      </c>
      <c r="B70" s="1" t="s">
        <v>32</v>
      </c>
      <c r="C70" s="23" t="s">
        <v>24</v>
      </c>
      <c r="D70" s="7" t="s">
        <v>16</v>
      </c>
    </row>
    <row r="71" spans="1:4" x14ac:dyDescent="0.25">
      <c r="A71" s="6" t="s">
        <v>95</v>
      </c>
      <c r="B71" s="2" t="s">
        <v>19</v>
      </c>
      <c r="C71" s="23" t="s">
        <v>24</v>
      </c>
      <c r="D71" s="8" t="s">
        <v>16</v>
      </c>
    </row>
    <row r="72" spans="1:4" x14ac:dyDescent="0.25">
      <c r="A72" s="6" t="s">
        <v>96</v>
      </c>
      <c r="B72" s="1" t="s">
        <v>19</v>
      </c>
      <c r="C72" s="23" t="s">
        <v>24</v>
      </c>
      <c r="D72" s="7" t="s">
        <v>16</v>
      </c>
    </row>
    <row r="73" spans="1:4" x14ac:dyDescent="0.25">
      <c r="A73" s="6" t="s">
        <v>97</v>
      </c>
      <c r="B73" s="2" t="s">
        <v>19</v>
      </c>
      <c r="C73" s="23" t="s">
        <v>27</v>
      </c>
      <c r="D73" s="8" t="s">
        <v>16</v>
      </c>
    </row>
    <row r="74" spans="1:4" x14ac:dyDescent="0.25">
      <c r="A74" s="6" t="s">
        <v>98</v>
      </c>
      <c r="B74" s="1" t="s">
        <v>32</v>
      </c>
      <c r="C74" s="23" t="s">
        <v>24</v>
      </c>
      <c r="D74" s="7" t="s">
        <v>16</v>
      </c>
    </row>
    <row r="75" spans="1:4" x14ac:dyDescent="0.25">
      <c r="A75" s="6" t="s">
        <v>99</v>
      </c>
      <c r="B75" s="2" t="s">
        <v>19</v>
      </c>
      <c r="C75" s="23" t="s">
        <v>24</v>
      </c>
      <c r="D75" s="8" t="s">
        <v>16</v>
      </c>
    </row>
    <row r="76" spans="1:4" x14ac:dyDescent="0.25">
      <c r="A76" s="6" t="s">
        <v>100</v>
      </c>
      <c r="B76" s="1" t="s">
        <v>14</v>
      </c>
      <c r="C76" s="23" t="s">
        <v>27</v>
      </c>
      <c r="D76" s="7" t="s">
        <v>16</v>
      </c>
    </row>
    <row r="77" spans="1:4" x14ac:dyDescent="0.25">
      <c r="A77" s="6" t="s">
        <v>101</v>
      </c>
      <c r="B77" s="2" t="s">
        <v>19</v>
      </c>
      <c r="C77" s="23">
        <v>55</v>
      </c>
      <c r="D77" s="8">
        <v>17</v>
      </c>
    </row>
    <row r="78" spans="1:4" x14ac:dyDescent="0.25">
      <c r="A78" s="6" t="s">
        <v>102</v>
      </c>
      <c r="B78" s="1" t="s">
        <v>32</v>
      </c>
      <c r="C78" s="23">
        <v>91</v>
      </c>
      <c r="D78" s="7">
        <v>12</v>
      </c>
    </row>
    <row r="79" spans="1:4" x14ac:dyDescent="0.25">
      <c r="A79" s="6" t="s">
        <v>103</v>
      </c>
      <c r="B79" s="2" t="s">
        <v>32</v>
      </c>
      <c r="C79" s="23" t="s">
        <v>24</v>
      </c>
      <c r="D79" s="8" t="s">
        <v>16</v>
      </c>
    </row>
    <row r="80" spans="1:4" x14ac:dyDescent="0.25">
      <c r="A80" s="6" t="s">
        <v>104</v>
      </c>
      <c r="B80" s="1" t="s">
        <v>14</v>
      </c>
      <c r="C80" s="23">
        <v>60</v>
      </c>
      <c r="D80" s="7">
        <v>17</v>
      </c>
    </row>
    <row r="81" spans="1:4" x14ac:dyDescent="0.25">
      <c r="A81" s="6" t="s">
        <v>105</v>
      </c>
      <c r="B81" s="2" t="s">
        <v>19</v>
      </c>
      <c r="C81" s="23">
        <v>65</v>
      </c>
      <c r="D81" s="8">
        <v>17</v>
      </c>
    </row>
    <row r="82" spans="1:4" x14ac:dyDescent="0.25">
      <c r="A82" s="6" t="s">
        <v>106</v>
      </c>
      <c r="B82" s="1" t="s">
        <v>19</v>
      </c>
      <c r="C82" s="23">
        <v>66</v>
      </c>
      <c r="D82" s="7">
        <v>25.26</v>
      </c>
    </row>
    <row r="83" spans="1:4" x14ac:dyDescent="0.25">
      <c r="A83" s="6" t="s">
        <v>107</v>
      </c>
      <c r="B83" s="2" t="s">
        <v>19</v>
      </c>
      <c r="C83" s="23" t="s">
        <v>24</v>
      </c>
      <c r="D83" s="8" t="s">
        <v>16</v>
      </c>
    </row>
    <row r="84" spans="1:4" x14ac:dyDescent="0.25">
      <c r="A84" s="6" t="s">
        <v>108</v>
      </c>
      <c r="B84" s="1" t="s">
        <v>32</v>
      </c>
      <c r="C84" s="23" t="s">
        <v>24</v>
      </c>
      <c r="D84" s="7" t="s">
        <v>16</v>
      </c>
    </row>
    <row r="85" spans="1:4" x14ac:dyDescent="0.25">
      <c r="A85" s="6" t="s">
        <v>109</v>
      </c>
      <c r="B85" s="2" t="s">
        <v>14</v>
      </c>
      <c r="C85" s="23" t="s">
        <v>24</v>
      </c>
      <c r="D85" s="8" t="s">
        <v>16</v>
      </c>
    </row>
    <row r="86" spans="1:4" x14ac:dyDescent="0.25">
      <c r="A86" s="6" t="s">
        <v>110</v>
      </c>
      <c r="B86" s="1" t="s">
        <v>19</v>
      </c>
      <c r="C86" s="23" t="s">
        <v>24</v>
      </c>
      <c r="D86" s="7" t="s">
        <v>16</v>
      </c>
    </row>
    <row r="87" spans="1:4" x14ac:dyDescent="0.25">
      <c r="A87" s="6" t="s">
        <v>111</v>
      </c>
      <c r="B87" s="2" t="s">
        <v>19</v>
      </c>
      <c r="C87" s="23">
        <v>94</v>
      </c>
      <c r="D87" s="8">
        <v>25</v>
      </c>
    </row>
    <row r="88" spans="1:4" x14ac:dyDescent="0.25">
      <c r="A88" s="6" t="s">
        <v>112</v>
      </c>
      <c r="B88" s="1" t="s">
        <v>19</v>
      </c>
      <c r="C88" s="23">
        <v>25</v>
      </c>
      <c r="D88" s="7">
        <v>27</v>
      </c>
    </row>
    <row r="89" spans="1:4" x14ac:dyDescent="0.25">
      <c r="A89" s="6" t="s">
        <v>113</v>
      </c>
      <c r="B89" s="2" t="s">
        <v>19</v>
      </c>
      <c r="C89" s="23">
        <v>80</v>
      </c>
      <c r="D89" s="8">
        <v>17</v>
      </c>
    </row>
    <row r="90" spans="1:4" x14ac:dyDescent="0.25">
      <c r="A90" s="6" t="s">
        <v>114</v>
      </c>
      <c r="B90" s="1" t="s">
        <v>32</v>
      </c>
      <c r="C90" s="23">
        <v>67</v>
      </c>
      <c r="D90" s="7">
        <v>12.28</v>
      </c>
    </row>
    <row r="91" spans="1:4" x14ac:dyDescent="0.25">
      <c r="A91" s="6" t="s">
        <v>115</v>
      </c>
      <c r="B91" s="2" t="s">
        <v>32</v>
      </c>
      <c r="C91" s="23">
        <v>89</v>
      </c>
      <c r="D91" s="8">
        <v>12</v>
      </c>
    </row>
    <row r="92" spans="1:4" x14ac:dyDescent="0.25">
      <c r="A92" s="6" t="s">
        <v>116</v>
      </c>
      <c r="B92" s="1" t="s">
        <v>14</v>
      </c>
      <c r="C92" s="23" t="s">
        <v>24</v>
      </c>
      <c r="D92" s="7" t="s">
        <v>16</v>
      </c>
    </row>
    <row r="93" spans="1:4" x14ac:dyDescent="0.25">
      <c r="A93" s="10" t="s">
        <v>117</v>
      </c>
      <c r="B93" s="11" t="s">
        <v>14</v>
      </c>
      <c r="C93" s="23" t="s">
        <v>27</v>
      </c>
      <c r="D93" s="1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33AC-2422-496F-9D8C-618B029C5366}">
  <dimension ref="A1:I93"/>
  <sheetViews>
    <sheetView topLeftCell="A16" workbookViewId="0">
      <selection activeCell="A78" sqref="A78:D78"/>
    </sheetView>
  </sheetViews>
  <sheetFormatPr baseColWidth="10" defaultColWidth="11.42578125" defaultRowHeight="15" x14ac:dyDescent="0.25"/>
  <cols>
    <col min="1" max="1" width="34.28515625" customWidth="1"/>
  </cols>
  <sheetData>
    <row r="1" spans="1:9" ht="15.75" thickBot="1" x14ac:dyDescent="0.3">
      <c r="A1" s="3" t="s">
        <v>124</v>
      </c>
      <c r="B1" s="13" t="s">
        <v>125</v>
      </c>
      <c r="C1" s="13" t="s">
        <v>126</v>
      </c>
      <c r="D1" s="13" t="s">
        <v>127</v>
      </c>
    </row>
    <row r="2" spans="1:9" x14ac:dyDescent="0.25">
      <c r="A2" s="6" t="s">
        <v>128</v>
      </c>
      <c r="B2" s="14" t="s">
        <v>129</v>
      </c>
      <c r="C2" s="14" t="s">
        <v>24</v>
      </c>
      <c r="D2" s="18"/>
    </row>
    <row r="3" spans="1:9" x14ac:dyDescent="0.25">
      <c r="A3" s="6" t="s">
        <v>130</v>
      </c>
      <c r="B3" s="16" t="s">
        <v>131</v>
      </c>
      <c r="C3" s="16" t="s">
        <v>24</v>
      </c>
      <c r="D3" s="19"/>
    </row>
    <row r="4" spans="1:9" x14ac:dyDescent="0.25">
      <c r="A4" s="6" t="s">
        <v>132</v>
      </c>
      <c r="B4" s="14" t="s">
        <v>131</v>
      </c>
      <c r="C4" s="14">
        <v>60</v>
      </c>
      <c r="D4" s="18">
        <v>31</v>
      </c>
      <c r="G4" t="s">
        <v>118</v>
      </c>
      <c r="I4">
        <f>92-I5-I6</f>
        <v>27</v>
      </c>
    </row>
    <row r="5" spans="1:9" ht="17.25" x14ac:dyDescent="0.25">
      <c r="A5" s="6" t="s">
        <v>133</v>
      </c>
      <c r="B5" s="16" t="s">
        <v>131</v>
      </c>
      <c r="C5" s="16">
        <v>45</v>
      </c>
      <c r="D5" s="17">
        <v>32</v>
      </c>
      <c r="G5" t="s">
        <v>119</v>
      </c>
      <c r="H5" t="s">
        <v>24</v>
      </c>
      <c r="I5">
        <f>COUNTIF(C2:C93,H5)</f>
        <v>65</v>
      </c>
    </row>
    <row r="6" spans="1:9" x14ac:dyDescent="0.25">
      <c r="A6" s="6" t="s">
        <v>134</v>
      </c>
      <c r="B6" s="14" t="s">
        <v>131</v>
      </c>
      <c r="C6" s="14" t="s">
        <v>24</v>
      </c>
      <c r="D6" s="18"/>
      <c r="G6" t="s">
        <v>120</v>
      </c>
      <c r="H6" t="s">
        <v>27</v>
      </c>
      <c r="I6">
        <f>COUNTIF(C2:C93,H6)</f>
        <v>0</v>
      </c>
    </row>
    <row r="7" spans="1:9" ht="17.25" x14ac:dyDescent="0.25">
      <c r="A7" s="6" t="s">
        <v>135</v>
      </c>
      <c r="B7" s="16" t="s">
        <v>131</v>
      </c>
      <c r="C7" s="16">
        <v>75</v>
      </c>
      <c r="D7" s="17">
        <v>17</v>
      </c>
      <c r="G7" t="s">
        <v>121</v>
      </c>
      <c r="I7">
        <f>SUM(I4:I6)</f>
        <v>92</v>
      </c>
    </row>
    <row r="8" spans="1:9" ht="17.25" x14ac:dyDescent="0.25">
      <c r="A8" s="6" t="s">
        <v>136</v>
      </c>
      <c r="B8" s="14" t="s">
        <v>131</v>
      </c>
      <c r="C8" s="14">
        <v>100</v>
      </c>
      <c r="D8" s="15">
        <v>17</v>
      </c>
    </row>
    <row r="9" spans="1:9" x14ac:dyDescent="0.25">
      <c r="A9" s="6" t="s">
        <v>137</v>
      </c>
      <c r="B9" s="16" t="s">
        <v>138</v>
      </c>
      <c r="C9" s="16" t="s">
        <v>24</v>
      </c>
      <c r="D9" s="19"/>
    </row>
    <row r="10" spans="1:9" x14ac:dyDescent="0.25">
      <c r="A10" s="6" t="s">
        <v>139</v>
      </c>
      <c r="B10" s="14" t="s">
        <v>131</v>
      </c>
      <c r="C10" s="14" t="s">
        <v>24</v>
      </c>
      <c r="D10" s="18"/>
    </row>
    <row r="11" spans="1:9" x14ac:dyDescent="0.25">
      <c r="A11" s="6" t="s">
        <v>140</v>
      </c>
      <c r="B11" s="16" t="s">
        <v>129</v>
      </c>
      <c r="C11" s="16" t="s">
        <v>24</v>
      </c>
      <c r="D11" s="19"/>
    </row>
    <row r="12" spans="1:9" ht="17.25" x14ac:dyDescent="0.25">
      <c r="A12" s="6" t="s">
        <v>141</v>
      </c>
      <c r="B12" s="14" t="s">
        <v>131</v>
      </c>
      <c r="C12" s="14">
        <v>55</v>
      </c>
      <c r="D12" s="15">
        <v>17</v>
      </c>
    </row>
    <row r="13" spans="1:9" x14ac:dyDescent="0.25">
      <c r="A13" s="6" t="s">
        <v>142</v>
      </c>
      <c r="B13" s="16" t="s">
        <v>131</v>
      </c>
      <c r="C13" s="16" t="s">
        <v>24</v>
      </c>
      <c r="D13" s="19"/>
    </row>
    <row r="14" spans="1:9" x14ac:dyDescent="0.25">
      <c r="A14" s="6" t="s">
        <v>143</v>
      </c>
      <c r="B14" s="14" t="s">
        <v>131</v>
      </c>
      <c r="C14" s="14" t="s">
        <v>24</v>
      </c>
      <c r="D14" s="18"/>
    </row>
    <row r="15" spans="1:9" x14ac:dyDescent="0.25">
      <c r="A15" s="6" t="s">
        <v>144</v>
      </c>
      <c r="B15" s="16" t="s">
        <v>131</v>
      </c>
      <c r="C15" s="16" t="s">
        <v>24</v>
      </c>
      <c r="D15" s="19"/>
    </row>
    <row r="16" spans="1:9" x14ac:dyDescent="0.25">
      <c r="A16" s="6" t="s">
        <v>145</v>
      </c>
      <c r="B16" s="14" t="s">
        <v>131</v>
      </c>
      <c r="C16" s="14" t="s">
        <v>24</v>
      </c>
      <c r="D16" s="18"/>
    </row>
    <row r="17" spans="1:4" x14ac:dyDescent="0.25">
      <c r="A17" s="6" t="s">
        <v>146</v>
      </c>
      <c r="B17" s="16" t="s">
        <v>131</v>
      </c>
      <c r="C17" s="16" t="s">
        <v>24</v>
      </c>
      <c r="D17" s="19"/>
    </row>
    <row r="18" spans="1:4" x14ac:dyDescent="0.25">
      <c r="A18" s="6" t="s">
        <v>147</v>
      </c>
      <c r="B18" s="14" t="s">
        <v>131</v>
      </c>
      <c r="C18" s="14" t="s">
        <v>24</v>
      </c>
      <c r="D18" s="18"/>
    </row>
    <row r="19" spans="1:4" x14ac:dyDescent="0.25">
      <c r="A19" s="6" t="s">
        <v>148</v>
      </c>
      <c r="B19" s="16" t="s">
        <v>131</v>
      </c>
      <c r="C19" s="16" t="s">
        <v>24</v>
      </c>
      <c r="D19" s="19"/>
    </row>
    <row r="20" spans="1:4" x14ac:dyDescent="0.25">
      <c r="A20" s="6" t="s">
        <v>149</v>
      </c>
      <c r="B20" s="14" t="s">
        <v>129</v>
      </c>
      <c r="C20" s="14" t="s">
        <v>24</v>
      </c>
      <c r="D20" s="18"/>
    </row>
    <row r="21" spans="1:4" x14ac:dyDescent="0.25">
      <c r="A21" s="6" t="s">
        <v>150</v>
      </c>
      <c r="B21" s="16" t="s">
        <v>131</v>
      </c>
      <c r="C21" s="16" t="s">
        <v>24</v>
      </c>
      <c r="D21" s="19"/>
    </row>
    <row r="22" spans="1:4" x14ac:dyDescent="0.25">
      <c r="A22" s="6" t="s">
        <v>151</v>
      </c>
      <c r="B22" s="14" t="s">
        <v>131</v>
      </c>
      <c r="C22" s="14" t="s">
        <v>24</v>
      </c>
      <c r="D22" s="18"/>
    </row>
    <row r="23" spans="1:4" x14ac:dyDescent="0.25">
      <c r="A23" s="6" t="s">
        <v>152</v>
      </c>
      <c r="B23" s="16" t="s">
        <v>138</v>
      </c>
      <c r="C23" s="16" t="s">
        <v>24</v>
      </c>
      <c r="D23" s="19"/>
    </row>
    <row r="24" spans="1:4" ht="17.25" x14ac:dyDescent="0.25">
      <c r="A24" s="6" t="s">
        <v>153</v>
      </c>
      <c r="B24" s="14" t="s">
        <v>131</v>
      </c>
      <c r="C24" s="14">
        <v>70</v>
      </c>
      <c r="D24" s="15">
        <v>17</v>
      </c>
    </row>
    <row r="25" spans="1:4" x14ac:dyDescent="0.25">
      <c r="A25" s="6" t="s">
        <v>154</v>
      </c>
      <c r="B25" s="16" t="s">
        <v>131</v>
      </c>
      <c r="C25" s="16" t="s">
        <v>24</v>
      </c>
      <c r="D25" s="19"/>
    </row>
    <row r="26" spans="1:4" x14ac:dyDescent="0.25">
      <c r="A26" s="6" t="s">
        <v>155</v>
      </c>
      <c r="B26" s="14" t="s">
        <v>129</v>
      </c>
      <c r="C26" s="14" t="s">
        <v>24</v>
      </c>
      <c r="D26" s="18"/>
    </row>
    <row r="27" spans="1:4" ht="17.25" x14ac:dyDescent="0.25">
      <c r="A27" s="6" t="s">
        <v>156</v>
      </c>
      <c r="B27" s="16" t="s">
        <v>131</v>
      </c>
      <c r="C27" s="16">
        <v>90</v>
      </c>
      <c r="D27" s="17">
        <v>17</v>
      </c>
    </row>
    <row r="28" spans="1:4" x14ac:dyDescent="0.25">
      <c r="A28" s="6" t="s">
        <v>157</v>
      </c>
      <c r="B28" s="14" t="s">
        <v>138</v>
      </c>
      <c r="C28" s="14" t="s">
        <v>24</v>
      </c>
      <c r="D28" s="18"/>
    </row>
    <row r="29" spans="1:4" x14ac:dyDescent="0.25">
      <c r="A29" s="6" t="s">
        <v>158</v>
      </c>
      <c r="B29" s="16" t="s">
        <v>131</v>
      </c>
      <c r="C29" s="16" t="s">
        <v>24</v>
      </c>
      <c r="D29" s="19"/>
    </row>
    <row r="30" spans="1:4" x14ac:dyDescent="0.25">
      <c r="A30" s="6" t="s">
        <v>159</v>
      </c>
      <c r="B30" s="14" t="s">
        <v>129</v>
      </c>
      <c r="C30" s="14" t="s">
        <v>24</v>
      </c>
      <c r="D30" s="18"/>
    </row>
    <row r="31" spans="1:4" x14ac:dyDescent="0.25">
      <c r="A31" s="6" t="s">
        <v>160</v>
      </c>
      <c r="B31" s="16" t="s">
        <v>129</v>
      </c>
      <c r="C31" s="16" t="s">
        <v>24</v>
      </c>
      <c r="D31" s="19"/>
    </row>
    <row r="32" spans="1:4" x14ac:dyDescent="0.25">
      <c r="A32" s="6" t="s">
        <v>161</v>
      </c>
      <c r="B32" s="14" t="s">
        <v>129</v>
      </c>
      <c r="C32" s="14" t="s">
        <v>24</v>
      </c>
      <c r="D32" s="18"/>
    </row>
    <row r="33" spans="1:4" x14ac:dyDescent="0.25">
      <c r="A33" s="6" t="s">
        <v>162</v>
      </c>
      <c r="B33" s="16" t="s">
        <v>129</v>
      </c>
      <c r="C33" s="16" t="s">
        <v>24</v>
      </c>
      <c r="D33" s="19"/>
    </row>
    <row r="34" spans="1:4" ht="17.25" x14ac:dyDescent="0.25">
      <c r="A34" s="6" t="s">
        <v>163</v>
      </c>
      <c r="B34" s="14" t="s">
        <v>131</v>
      </c>
      <c r="C34" s="14" t="s">
        <v>24</v>
      </c>
      <c r="D34" s="15"/>
    </row>
    <row r="35" spans="1:4" x14ac:dyDescent="0.25">
      <c r="A35" s="6" t="s">
        <v>164</v>
      </c>
      <c r="B35" s="16" t="s">
        <v>131</v>
      </c>
      <c r="C35" s="16" t="s">
        <v>24</v>
      </c>
      <c r="D35" s="19"/>
    </row>
    <row r="36" spans="1:4" ht="17.25" x14ac:dyDescent="0.25">
      <c r="A36" s="6" t="s">
        <v>165</v>
      </c>
      <c r="B36" s="14" t="s">
        <v>131</v>
      </c>
      <c r="C36" s="14">
        <v>85</v>
      </c>
      <c r="D36" s="15">
        <v>17</v>
      </c>
    </row>
    <row r="37" spans="1:4" ht="17.25" x14ac:dyDescent="0.25">
      <c r="A37" s="6" t="s">
        <v>166</v>
      </c>
      <c r="B37" s="16" t="s">
        <v>131</v>
      </c>
      <c r="C37" s="16">
        <v>85</v>
      </c>
      <c r="D37" s="17">
        <v>17</v>
      </c>
    </row>
    <row r="38" spans="1:4" x14ac:dyDescent="0.25">
      <c r="A38" s="6" t="s">
        <v>167</v>
      </c>
      <c r="B38" s="14" t="s">
        <v>131</v>
      </c>
      <c r="C38" s="14" t="s">
        <v>24</v>
      </c>
      <c r="D38" s="18"/>
    </row>
    <row r="39" spans="1:4" x14ac:dyDescent="0.25">
      <c r="A39" s="6" t="s">
        <v>168</v>
      </c>
      <c r="B39" s="16" t="s">
        <v>138</v>
      </c>
      <c r="C39" s="16" t="s">
        <v>24</v>
      </c>
      <c r="D39" s="19"/>
    </row>
    <row r="40" spans="1:4" x14ac:dyDescent="0.25">
      <c r="A40" s="6" t="s">
        <v>169</v>
      </c>
      <c r="B40" s="14" t="s">
        <v>131</v>
      </c>
      <c r="C40" s="14" t="s">
        <v>24</v>
      </c>
      <c r="D40" s="18"/>
    </row>
    <row r="41" spans="1:4" ht="17.25" x14ac:dyDescent="0.25">
      <c r="A41" s="6" t="s">
        <v>170</v>
      </c>
      <c r="B41" s="16" t="s">
        <v>131</v>
      </c>
      <c r="C41" s="16">
        <v>78.5</v>
      </c>
      <c r="D41" s="17">
        <v>17.32</v>
      </c>
    </row>
    <row r="42" spans="1:4" ht="17.25" x14ac:dyDescent="0.25">
      <c r="A42" s="6" t="s">
        <v>171</v>
      </c>
      <c r="B42" s="14" t="s">
        <v>131</v>
      </c>
      <c r="C42" s="14">
        <v>75</v>
      </c>
      <c r="D42" s="15">
        <v>17</v>
      </c>
    </row>
    <row r="43" spans="1:4" ht="17.25" x14ac:dyDescent="0.25">
      <c r="A43" s="6" t="s">
        <v>172</v>
      </c>
      <c r="B43" s="16" t="s">
        <v>131</v>
      </c>
      <c r="C43" s="16">
        <v>85</v>
      </c>
      <c r="D43" s="17">
        <v>17</v>
      </c>
    </row>
    <row r="44" spans="1:4" x14ac:dyDescent="0.25">
      <c r="A44" s="6" t="s">
        <v>173</v>
      </c>
      <c r="B44" s="14" t="s">
        <v>129</v>
      </c>
      <c r="C44" s="14" t="s">
        <v>24</v>
      </c>
      <c r="D44" s="18"/>
    </row>
    <row r="45" spans="1:4" x14ac:dyDescent="0.25">
      <c r="A45" s="6" t="s">
        <v>174</v>
      </c>
      <c r="B45" s="16" t="s">
        <v>138</v>
      </c>
      <c r="C45" s="16" t="s">
        <v>24</v>
      </c>
      <c r="D45" s="19"/>
    </row>
    <row r="46" spans="1:4" x14ac:dyDescent="0.25">
      <c r="A46" s="6" t="s">
        <v>175</v>
      </c>
      <c r="B46" s="14" t="s">
        <v>138</v>
      </c>
      <c r="C46" s="14" t="s">
        <v>24</v>
      </c>
      <c r="D46" s="18"/>
    </row>
    <row r="47" spans="1:4" x14ac:dyDescent="0.25">
      <c r="A47" s="6" t="s">
        <v>176</v>
      </c>
      <c r="B47" s="16" t="s">
        <v>131</v>
      </c>
      <c r="C47" s="16" t="s">
        <v>24</v>
      </c>
      <c r="D47" s="19"/>
    </row>
    <row r="48" spans="1:4" ht="17.25" x14ac:dyDescent="0.25">
      <c r="A48" s="6" t="s">
        <v>177</v>
      </c>
      <c r="B48" s="14" t="s">
        <v>129</v>
      </c>
      <c r="C48" s="14" t="s">
        <v>24</v>
      </c>
      <c r="D48" s="15"/>
    </row>
    <row r="49" spans="1:4" ht="17.25" x14ac:dyDescent="0.25">
      <c r="A49" s="6" t="s">
        <v>178</v>
      </c>
      <c r="B49" s="16" t="s">
        <v>131</v>
      </c>
      <c r="C49" s="16">
        <v>95</v>
      </c>
      <c r="D49" s="17">
        <v>17</v>
      </c>
    </row>
    <row r="50" spans="1:4" x14ac:dyDescent="0.25">
      <c r="A50" s="6" t="s">
        <v>179</v>
      </c>
      <c r="B50" s="14" t="s">
        <v>131</v>
      </c>
      <c r="C50" s="14" t="s">
        <v>24</v>
      </c>
      <c r="D50" s="18"/>
    </row>
    <row r="51" spans="1:4" ht="17.25" x14ac:dyDescent="0.25">
      <c r="A51" s="6" t="s">
        <v>180</v>
      </c>
      <c r="B51" s="16" t="s">
        <v>131</v>
      </c>
      <c r="C51" s="16">
        <v>90</v>
      </c>
      <c r="D51" s="17">
        <v>17</v>
      </c>
    </row>
    <row r="52" spans="1:4" x14ac:dyDescent="0.25">
      <c r="A52" s="6" t="s">
        <v>181</v>
      </c>
      <c r="B52" s="14" t="s">
        <v>131</v>
      </c>
      <c r="C52" s="14" t="s">
        <v>24</v>
      </c>
      <c r="D52" s="18"/>
    </row>
    <row r="53" spans="1:4" x14ac:dyDescent="0.25">
      <c r="A53" s="6" t="s">
        <v>182</v>
      </c>
      <c r="B53" s="16" t="s">
        <v>131</v>
      </c>
      <c r="C53" s="16" t="s">
        <v>24</v>
      </c>
      <c r="D53" s="19"/>
    </row>
    <row r="54" spans="1:4" x14ac:dyDescent="0.25">
      <c r="A54" s="6" t="s">
        <v>183</v>
      </c>
      <c r="B54" s="14" t="s">
        <v>131</v>
      </c>
      <c r="C54" s="14" t="s">
        <v>24</v>
      </c>
      <c r="D54" s="18"/>
    </row>
    <row r="55" spans="1:4" x14ac:dyDescent="0.25">
      <c r="A55" s="6" t="s">
        <v>184</v>
      </c>
      <c r="B55" s="16" t="s">
        <v>138</v>
      </c>
      <c r="C55" s="16" t="s">
        <v>24</v>
      </c>
      <c r="D55" s="19"/>
    </row>
    <row r="56" spans="1:4" x14ac:dyDescent="0.25">
      <c r="A56" s="6" t="s">
        <v>185</v>
      </c>
      <c r="B56" s="14" t="s">
        <v>131</v>
      </c>
      <c r="C56" s="14" t="s">
        <v>24</v>
      </c>
      <c r="D56" s="18"/>
    </row>
    <row r="57" spans="1:4" x14ac:dyDescent="0.25">
      <c r="A57" s="6" t="s">
        <v>186</v>
      </c>
      <c r="B57" s="16" t="s">
        <v>138</v>
      </c>
      <c r="C57" s="16" t="s">
        <v>24</v>
      </c>
      <c r="D57" s="19"/>
    </row>
    <row r="58" spans="1:4" ht="17.25" x14ac:dyDescent="0.25">
      <c r="A58" s="6" t="s">
        <v>187</v>
      </c>
      <c r="B58" s="14" t="s">
        <v>131</v>
      </c>
      <c r="C58" s="14">
        <v>100</v>
      </c>
      <c r="D58" s="15">
        <v>17</v>
      </c>
    </row>
    <row r="59" spans="1:4" ht="17.25" x14ac:dyDescent="0.25">
      <c r="A59" s="6" t="s">
        <v>188</v>
      </c>
      <c r="B59" s="16" t="s">
        <v>131</v>
      </c>
      <c r="C59" s="16">
        <v>70</v>
      </c>
      <c r="D59" s="17">
        <v>17</v>
      </c>
    </row>
    <row r="60" spans="1:4" x14ac:dyDescent="0.25">
      <c r="A60" s="6" t="s">
        <v>189</v>
      </c>
      <c r="B60" s="14" t="s">
        <v>131</v>
      </c>
      <c r="C60" s="14" t="s">
        <v>24</v>
      </c>
      <c r="D60" s="18"/>
    </row>
    <row r="61" spans="1:4" x14ac:dyDescent="0.25">
      <c r="A61" s="6" t="s">
        <v>190</v>
      </c>
      <c r="B61" s="16" t="s">
        <v>138</v>
      </c>
      <c r="C61" s="16" t="s">
        <v>24</v>
      </c>
      <c r="D61" s="19"/>
    </row>
    <row r="62" spans="1:4" x14ac:dyDescent="0.25">
      <c r="A62" s="6" t="s">
        <v>191</v>
      </c>
      <c r="B62" s="14" t="s">
        <v>138</v>
      </c>
      <c r="C62" s="14" t="s">
        <v>24</v>
      </c>
      <c r="D62" s="18"/>
    </row>
    <row r="63" spans="1:4" ht="17.25" x14ac:dyDescent="0.25">
      <c r="A63" s="6" t="s">
        <v>192</v>
      </c>
      <c r="B63" s="16" t="s">
        <v>129</v>
      </c>
      <c r="C63" s="16">
        <v>75</v>
      </c>
      <c r="D63" s="17">
        <v>17</v>
      </c>
    </row>
    <row r="64" spans="1:4" x14ac:dyDescent="0.25">
      <c r="A64" s="6" t="s">
        <v>193</v>
      </c>
      <c r="B64" s="14" t="s">
        <v>138</v>
      </c>
      <c r="C64" s="14" t="s">
        <v>24</v>
      </c>
      <c r="D64" s="18"/>
    </row>
    <row r="65" spans="1:4" x14ac:dyDescent="0.25">
      <c r="A65" s="6" t="s">
        <v>194</v>
      </c>
      <c r="B65" s="16" t="s">
        <v>131</v>
      </c>
      <c r="C65" s="16" t="s">
        <v>24</v>
      </c>
      <c r="D65" s="19"/>
    </row>
    <row r="66" spans="1:4" x14ac:dyDescent="0.25">
      <c r="A66" s="6" t="s">
        <v>195</v>
      </c>
      <c r="B66" s="14" t="s">
        <v>131</v>
      </c>
      <c r="C66" s="14">
        <v>70</v>
      </c>
      <c r="D66" s="18">
        <v>33</v>
      </c>
    </row>
    <row r="67" spans="1:4" x14ac:dyDescent="0.25">
      <c r="A67" s="6" t="s">
        <v>196</v>
      </c>
      <c r="B67" s="16" t="s">
        <v>131</v>
      </c>
      <c r="C67" s="16" t="s">
        <v>24</v>
      </c>
      <c r="D67" s="19"/>
    </row>
    <row r="68" spans="1:4" x14ac:dyDescent="0.25">
      <c r="A68" s="6" t="s">
        <v>197</v>
      </c>
      <c r="B68" s="14" t="s">
        <v>131</v>
      </c>
      <c r="C68" s="14" t="s">
        <v>24</v>
      </c>
      <c r="D68" s="18"/>
    </row>
    <row r="69" spans="1:4" ht="17.25" x14ac:dyDescent="0.25">
      <c r="A69" s="6" t="s">
        <v>198</v>
      </c>
      <c r="B69" s="16" t="s">
        <v>131</v>
      </c>
      <c r="C69" s="16">
        <v>90</v>
      </c>
      <c r="D69" s="17">
        <v>17</v>
      </c>
    </row>
    <row r="70" spans="1:4" x14ac:dyDescent="0.25">
      <c r="A70" s="6" t="s">
        <v>199</v>
      </c>
      <c r="B70" s="14" t="s">
        <v>138</v>
      </c>
      <c r="C70" s="14" t="s">
        <v>24</v>
      </c>
      <c r="D70" s="18"/>
    </row>
    <row r="71" spans="1:4" x14ac:dyDescent="0.25">
      <c r="A71" s="6" t="s">
        <v>200</v>
      </c>
      <c r="B71" s="16" t="s">
        <v>131</v>
      </c>
      <c r="C71" s="16" t="s">
        <v>24</v>
      </c>
      <c r="D71" s="19"/>
    </row>
    <row r="72" spans="1:4" x14ac:dyDescent="0.25">
      <c r="A72" s="6" t="s">
        <v>201</v>
      </c>
      <c r="B72" s="14" t="s">
        <v>131</v>
      </c>
      <c r="C72" s="14" t="s">
        <v>24</v>
      </c>
      <c r="D72" s="18"/>
    </row>
    <row r="73" spans="1:4" x14ac:dyDescent="0.25">
      <c r="A73" s="6" t="s">
        <v>202</v>
      </c>
      <c r="B73" s="16" t="s">
        <v>131</v>
      </c>
      <c r="C73" s="16" t="s">
        <v>24</v>
      </c>
      <c r="D73" s="19"/>
    </row>
    <row r="74" spans="1:4" x14ac:dyDescent="0.25">
      <c r="A74" s="6" t="s">
        <v>203</v>
      </c>
      <c r="B74" s="14" t="s">
        <v>138</v>
      </c>
      <c r="C74" s="14" t="s">
        <v>24</v>
      </c>
      <c r="D74" s="18"/>
    </row>
    <row r="75" spans="1:4" x14ac:dyDescent="0.25">
      <c r="A75" s="6" t="s">
        <v>204</v>
      </c>
      <c r="B75" s="16" t="s">
        <v>131</v>
      </c>
      <c r="C75" s="16" t="s">
        <v>24</v>
      </c>
      <c r="D75" s="19"/>
    </row>
    <row r="76" spans="1:4" x14ac:dyDescent="0.25">
      <c r="A76" s="6" t="s">
        <v>205</v>
      </c>
      <c r="B76" s="14" t="s">
        <v>129</v>
      </c>
      <c r="C76" s="14" t="s">
        <v>24</v>
      </c>
      <c r="D76" s="18"/>
    </row>
    <row r="77" spans="1:4" ht="17.25" x14ac:dyDescent="0.25">
      <c r="A77" s="6" t="s">
        <v>206</v>
      </c>
      <c r="B77" s="16" t="s">
        <v>131</v>
      </c>
      <c r="C77" s="16">
        <v>55</v>
      </c>
      <c r="D77" s="17">
        <v>17</v>
      </c>
    </row>
    <row r="78" spans="1:4" ht="17.25" x14ac:dyDescent="0.25">
      <c r="A78" s="6" t="s">
        <v>207</v>
      </c>
      <c r="B78" s="14" t="s">
        <v>138</v>
      </c>
      <c r="C78" s="14">
        <v>34</v>
      </c>
      <c r="D78" s="15">
        <v>32</v>
      </c>
    </row>
    <row r="79" spans="1:4" x14ac:dyDescent="0.25">
      <c r="A79" s="6" t="s">
        <v>208</v>
      </c>
      <c r="B79" s="16" t="s">
        <v>138</v>
      </c>
      <c r="C79" s="16" t="s">
        <v>24</v>
      </c>
      <c r="D79" s="19"/>
    </row>
    <row r="80" spans="1:4" ht="17.25" x14ac:dyDescent="0.25">
      <c r="A80" s="6" t="s">
        <v>209</v>
      </c>
      <c r="B80" s="14" t="s">
        <v>129</v>
      </c>
      <c r="C80" s="14">
        <v>60</v>
      </c>
      <c r="D80" s="15">
        <v>17</v>
      </c>
    </row>
    <row r="81" spans="1:4" ht="17.25" x14ac:dyDescent="0.25">
      <c r="A81" s="6" t="s">
        <v>210</v>
      </c>
      <c r="B81" s="16" t="s">
        <v>131</v>
      </c>
      <c r="C81" s="16">
        <v>65</v>
      </c>
      <c r="D81" s="17">
        <v>17</v>
      </c>
    </row>
    <row r="82" spans="1:4" x14ac:dyDescent="0.25">
      <c r="A82" s="6" t="s">
        <v>211</v>
      </c>
      <c r="B82" s="14" t="s">
        <v>131</v>
      </c>
      <c r="C82" s="14" t="s">
        <v>24</v>
      </c>
      <c r="D82" s="18"/>
    </row>
    <row r="83" spans="1:4" ht="17.25" x14ac:dyDescent="0.25">
      <c r="A83" s="6" t="s">
        <v>212</v>
      </c>
      <c r="B83" s="16" t="s">
        <v>131</v>
      </c>
      <c r="C83" s="16" t="s">
        <v>24</v>
      </c>
      <c r="D83" s="17"/>
    </row>
    <row r="84" spans="1:4" x14ac:dyDescent="0.25">
      <c r="A84" s="6" t="s">
        <v>213</v>
      </c>
      <c r="B84" s="14" t="s">
        <v>138</v>
      </c>
      <c r="C84" s="14" t="s">
        <v>24</v>
      </c>
      <c r="D84" s="18"/>
    </row>
    <row r="85" spans="1:4" x14ac:dyDescent="0.25">
      <c r="A85" s="6" t="s">
        <v>214</v>
      </c>
      <c r="B85" s="16" t="s">
        <v>129</v>
      </c>
      <c r="C85" s="16" t="s">
        <v>24</v>
      </c>
      <c r="D85" s="19"/>
    </row>
    <row r="86" spans="1:4" x14ac:dyDescent="0.25">
      <c r="A86" s="6" t="s">
        <v>215</v>
      </c>
      <c r="B86" s="14" t="s">
        <v>131</v>
      </c>
      <c r="C86" s="14" t="s">
        <v>24</v>
      </c>
      <c r="D86" s="18"/>
    </row>
    <row r="87" spans="1:4" x14ac:dyDescent="0.25">
      <c r="A87" s="6" t="s">
        <v>216</v>
      </c>
      <c r="B87" s="16" t="s">
        <v>131</v>
      </c>
      <c r="C87" s="16" t="s">
        <v>24</v>
      </c>
      <c r="D87" s="19"/>
    </row>
    <row r="88" spans="1:4" ht="17.25" x14ac:dyDescent="0.25">
      <c r="A88" s="6" t="s">
        <v>217</v>
      </c>
      <c r="B88" s="14" t="s">
        <v>131</v>
      </c>
      <c r="C88" s="14" t="s">
        <v>24</v>
      </c>
      <c r="D88" s="15"/>
    </row>
    <row r="89" spans="1:4" ht="17.25" x14ac:dyDescent="0.25">
      <c r="A89" s="6" t="s">
        <v>218</v>
      </c>
      <c r="B89" s="16" t="s">
        <v>131</v>
      </c>
      <c r="C89" s="16">
        <v>95</v>
      </c>
      <c r="D89" s="17">
        <v>17</v>
      </c>
    </row>
    <row r="90" spans="1:4" ht="17.25" x14ac:dyDescent="0.25">
      <c r="A90" s="6" t="s">
        <v>219</v>
      </c>
      <c r="B90" s="14" t="s">
        <v>138</v>
      </c>
      <c r="C90" s="14" t="s">
        <v>24</v>
      </c>
      <c r="D90" s="15"/>
    </row>
    <row r="91" spans="1:4" x14ac:dyDescent="0.25">
      <c r="A91" s="6" t="s">
        <v>220</v>
      </c>
      <c r="B91" s="16" t="s">
        <v>138</v>
      </c>
      <c r="C91" s="16">
        <v>85</v>
      </c>
      <c r="D91" s="19">
        <v>5.34</v>
      </c>
    </row>
    <row r="92" spans="1:4" ht="17.25" x14ac:dyDescent="0.25">
      <c r="A92" s="6" t="s">
        <v>221</v>
      </c>
      <c r="B92" s="14" t="s">
        <v>129</v>
      </c>
      <c r="C92" s="14">
        <v>50</v>
      </c>
      <c r="D92" s="15">
        <v>35</v>
      </c>
    </row>
    <row r="93" spans="1:4" x14ac:dyDescent="0.25">
      <c r="A93" s="10" t="s">
        <v>222</v>
      </c>
      <c r="B93" s="16" t="s">
        <v>129</v>
      </c>
      <c r="C93" s="16">
        <v>55</v>
      </c>
      <c r="D93" s="19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D480-2E08-4637-AC70-D250AE6373C8}">
  <dimension ref="A1:T97"/>
  <sheetViews>
    <sheetView workbookViewId="0">
      <selection activeCell="A34" sqref="A34:F34"/>
    </sheetView>
  </sheetViews>
  <sheetFormatPr baseColWidth="10" defaultColWidth="11.42578125" defaultRowHeight="15" x14ac:dyDescent="0.25"/>
  <cols>
    <col min="1" max="1" width="34.28515625" customWidth="1"/>
    <col min="9" max="9" width="12" bestFit="1" customWidth="1"/>
    <col min="10" max="11" width="12" customWidth="1"/>
    <col min="12" max="12" width="12" bestFit="1" customWidth="1"/>
  </cols>
  <sheetData>
    <row r="1" spans="1:20" x14ac:dyDescent="0.25">
      <c r="E1" t="s">
        <v>320</v>
      </c>
      <c r="K1" s="38" t="s">
        <v>346</v>
      </c>
      <c r="L1" t="s">
        <v>326</v>
      </c>
    </row>
    <row r="2" spans="1:20" ht="15.75" thickBot="1" x14ac:dyDescent="0.3">
      <c r="A2" s="3" t="s">
        <v>124</v>
      </c>
      <c r="B2" s="13" t="s">
        <v>125</v>
      </c>
      <c r="C2" s="13" t="s">
        <v>126</v>
      </c>
      <c r="D2" s="13" t="s">
        <v>127</v>
      </c>
      <c r="E2" s="33" t="s">
        <v>321</v>
      </c>
      <c r="F2" s="33" t="s">
        <v>322</v>
      </c>
      <c r="G2" s="33" t="s">
        <v>323</v>
      </c>
      <c r="H2" s="34" t="s">
        <v>324</v>
      </c>
      <c r="I2" s="34" t="s">
        <v>325</v>
      </c>
      <c r="J2" s="34"/>
      <c r="K2" s="39" t="s">
        <v>327</v>
      </c>
      <c r="L2" s="34" t="s">
        <v>327</v>
      </c>
      <c r="M2" s="34" t="s">
        <v>328</v>
      </c>
      <c r="N2" t="s">
        <v>118</v>
      </c>
      <c r="P2">
        <f>92-P3-P4</f>
        <v>22</v>
      </c>
    </row>
    <row r="3" spans="1:20" x14ac:dyDescent="0.25">
      <c r="A3" s="6" t="s">
        <v>128</v>
      </c>
      <c r="B3" s="14" t="s">
        <v>129</v>
      </c>
      <c r="C3" s="14" t="str">
        <f t="shared" ref="C3:C34" si="0">K3</f>
        <v>na</v>
      </c>
      <c r="D3" s="18"/>
      <c r="K3" s="38" t="s">
        <v>27</v>
      </c>
      <c r="N3" t="s">
        <v>119</v>
      </c>
      <c r="O3" t="s">
        <v>24</v>
      </c>
      <c r="P3">
        <f>COUNTIF(C3:C94,O3)</f>
        <v>0</v>
      </c>
    </row>
    <row r="4" spans="1:20" x14ac:dyDescent="0.25">
      <c r="A4" s="6" t="s">
        <v>130</v>
      </c>
      <c r="B4" s="16" t="s">
        <v>131</v>
      </c>
      <c r="C4" s="14" t="str">
        <f t="shared" si="0"/>
        <v>na</v>
      </c>
      <c r="D4" s="19"/>
      <c r="K4" s="38" t="s">
        <v>27</v>
      </c>
      <c r="N4" t="s">
        <v>120</v>
      </c>
      <c r="O4" t="s">
        <v>27</v>
      </c>
      <c r="P4">
        <f>COUNTIF(C3:C94,O4)</f>
        <v>70</v>
      </c>
    </row>
    <row r="5" spans="1:20" x14ac:dyDescent="0.25">
      <c r="A5" s="6" t="s">
        <v>132</v>
      </c>
      <c r="B5" s="14" t="s">
        <v>131</v>
      </c>
      <c r="C5" s="14" t="str">
        <f t="shared" si="0"/>
        <v>na</v>
      </c>
      <c r="D5" s="18"/>
      <c r="K5" s="38" t="s">
        <v>27</v>
      </c>
      <c r="N5" t="s">
        <v>121</v>
      </c>
      <c r="P5">
        <f>SUM(P2:P4)</f>
        <v>92</v>
      </c>
    </row>
    <row r="6" spans="1:20" ht="17.25" x14ac:dyDescent="0.25">
      <c r="A6" s="6" t="s">
        <v>133</v>
      </c>
      <c r="B6" s="16" t="s">
        <v>131</v>
      </c>
      <c r="C6" s="14" t="str">
        <f t="shared" si="0"/>
        <v>na</v>
      </c>
      <c r="D6" s="17"/>
      <c r="K6" s="38" t="s">
        <v>27</v>
      </c>
    </row>
    <row r="7" spans="1:20" x14ac:dyDescent="0.25">
      <c r="A7" s="6" t="s">
        <v>134</v>
      </c>
      <c r="B7" s="14" t="s">
        <v>131</v>
      </c>
      <c r="C7" s="14" t="str">
        <f t="shared" si="0"/>
        <v>na</v>
      </c>
      <c r="D7" s="18"/>
      <c r="K7" s="38" t="s">
        <v>27</v>
      </c>
    </row>
    <row r="8" spans="1:20" ht="17.25" x14ac:dyDescent="0.25">
      <c r="A8" s="6" t="s">
        <v>135</v>
      </c>
      <c r="B8" s="16" t="s">
        <v>131</v>
      </c>
      <c r="C8" s="14">
        <f t="shared" si="0"/>
        <v>5.376283863420694</v>
      </c>
      <c r="D8" s="17"/>
      <c r="E8">
        <v>0.14833299999999999</v>
      </c>
      <c r="F8">
        <v>479.23333300000002</v>
      </c>
      <c r="H8">
        <f>E8*F8</f>
        <v>71.086117983888997</v>
      </c>
      <c r="I8">
        <f>0.00024*LN(10)</f>
        <v>5.5262042231857104E-4</v>
      </c>
      <c r="K8" s="40">
        <f>L8*100</f>
        <v>5.376283863420694</v>
      </c>
      <c r="L8">
        <f>1-(1/(EXP($I8*100)))</f>
        <v>5.3762838634206944E-2</v>
      </c>
      <c r="M8">
        <f>1-(1/(EXP($I8*500)))</f>
        <v>0.24142242497081634</v>
      </c>
      <c r="Q8" t="s">
        <v>338</v>
      </c>
      <c r="T8">
        <f>I8/H8</f>
        <v>7.7739569692611044E-6</v>
      </c>
    </row>
    <row r="9" spans="1:20" x14ac:dyDescent="0.25">
      <c r="A9" s="6" t="s">
        <v>136</v>
      </c>
      <c r="B9" s="14" t="s">
        <v>131</v>
      </c>
      <c r="C9" s="14" t="str">
        <f t="shared" si="0"/>
        <v>na</v>
      </c>
      <c r="D9" s="18"/>
      <c r="K9" s="40" t="s">
        <v>27</v>
      </c>
      <c r="Q9" t="s">
        <v>337</v>
      </c>
    </row>
    <row r="10" spans="1:20" ht="17.25" x14ac:dyDescent="0.25">
      <c r="A10" s="6" t="s">
        <v>137</v>
      </c>
      <c r="B10" s="16" t="s">
        <v>223</v>
      </c>
      <c r="C10" s="14">
        <f t="shared" si="0"/>
        <v>9.7098893186984512</v>
      </c>
      <c r="D10" s="17"/>
      <c r="E10">
        <v>0.16300000000000001</v>
      </c>
      <c r="F10">
        <v>1200</v>
      </c>
      <c r="H10">
        <f>E10*F10</f>
        <v>195.6</v>
      </c>
      <c r="I10">
        <f>H10*$T$96</f>
        <v>1.021422478271518E-3</v>
      </c>
      <c r="K10" s="40">
        <f>L10*100</f>
        <v>9.7098893186984512</v>
      </c>
      <c r="L10">
        <f>1-(1/(EXP($I10*100)))</f>
        <v>9.7098893186984503E-2</v>
      </c>
      <c r="M10">
        <f>1-(1/(EXP($I10*500)))</f>
        <v>0.39993136529655826</v>
      </c>
      <c r="R10" t="s">
        <v>340</v>
      </c>
    </row>
    <row r="11" spans="1:20" x14ac:dyDescent="0.25">
      <c r="A11" s="6" t="s">
        <v>139</v>
      </c>
      <c r="B11" s="14" t="s">
        <v>131</v>
      </c>
      <c r="C11" s="14">
        <f t="shared" si="0"/>
        <v>7.948300628203997</v>
      </c>
      <c r="D11" s="18"/>
      <c r="E11">
        <v>0.14849999999999999</v>
      </c>
      <c r="F11">
        <v>1068</v>
      </c>
      <c r="H11">
        <f>E11*F11</f>
        <v>158.59799999999998</v>
      </c>
      <c r="I11">
        <f>H11*$T$96</f>
        <v>8.2819817080217897E-4</v>
      </c>
      <c r="K11" s="40">
        <f>L11*100</f>
        <v>7.948300628203997</v>
      </c>
      <c r="L11">
        <f>1-(1/(EXP($I11*100)))</f>
        <v>7.948300628203997E-2</v>
      </c>
      <c r="M11">
        <f>1-(1/(EXP($I11*500)))</f>
        <v>0.33906454103374528</v>
      </c>
      <c r="R11" t="s">
        <v>341</v>
      </c>
    </row>
    <row r="12" spans="1:20" ht="17.25" x14ac:dyDescent="0.25">
      <c r="A12" s="6" t="s">
        <v>140</v>
      </c>
      <c r="B12" s="16" t="s">
        <v>129</v>
      </c>
      <c r="C12" s="14" t="str">
        <f t="shared" si="0"/>
        <v>na</v>
      </c>
      <c r="D12" s="17"/>
      <c r="K12" s="40" t="s">
        <v>27</v>
      </c>
      <c r="R12" t="s">
        <v>342</v>
      </c>
    </row>
    <row r="13" spans="1:20" ht="17.25" x14ac:dyDescent="0.25">
      <c r="A13" s="6" t="s">
        <v>141</v>
      </c>
      <c r="B13" s="14" t="s">
        <v>131</v>
      </c>
      <c r="C13" s="14">
        <f t="shared" si="0"/>
        <v>7.5301826061777488</v>
      </c>
      <c r="D13" s="15"/>
      <c r="E13">
        <v>4.7888999999999987E-2</v>
      </c>
      <c r="F13">
        <v>3398.8888889999998</v>
      </c>
      <c r="G13" t="s">
        <v>332</v>
      </c>
      <c r="H13">
        <f>E13*F13</f>
        <v>162.76939000532096</v>
      </c>
      <c r="I13">
        <f>0.00034*LN(10)</f>
        <v>7.8287893161797567E-4</v>
      </c>
      <c r="K13" s="40">
        <f>L13*100</f>
        <v>7.5301826061777488</v>
      </c>
      <c r="L13">
        <f>1-(1/(EXP($I13*100)))</f>
        <v>7.5301826061777488E-2</v>
      </c>
      <c r="M13">
        <f>1-(1/(EXP($I13*500)))</f>
        <v>0.32391702460801819</v>
      </c>
      <c r="Q13" t="s">
        <v>235</v>
      </c>
      <c r="R13" t="s">
        <v>343</v>
      </c>
      <c r="T13">
        <f>I13/H13</f>
        <v>4.80974298418384E-6</v>
      </c>
    </row>
    <row r="14" spans="1:20" x14ac:dyDescent="0.25">
      <c r="A14" s="6" t="s">
        <v>142</v>
      </c>
      <c r="B14" s="16" t="s">
        <v>131</v>
      </c>
      <c r="C14" s="14">
        <f t="shared" si="0"/>
        <v>10.155855510689705</v>
      </c>
      <c r="D14" s="19"/>
      <c r="E14">
        <v>0.82</v>
      </c>
      <c r="F14">
        <v>250.1</v>
      </c>
      <c r="H14">
        <f>E14*F14</f>
        <v>205.08199999999999</v>
      </c>
      <c r="I14">
        <f>H14*$T$96</f>
        <v>1.0709374472846597E-3</v>
      </c>
      <c r="K14" s="40">
        <f>L14*100</f>
        <v>10.155855510689705</v>
      </c>
      <c r="L14">
        <f>1-(1/(EXP($I14*100)))</f>
        <v>0.10155855510689704</v>
      </c>
      <c r="M14">
        <f>1-(1/(EXP($I14*500)))</f>
        <v>0.41460516257182034</v>
      </c>
    </row>
    <row r="15" spans="1:20" x14ac:dyDescent="0.25">
      <c r="A15" s="6" t="s">
        <v>143</v>
      </c>
      <c r="B15" s="14" t="s">
        <v>131</v>
      </c>
      <c r="C15" s="14">
        <f t="shared" si="0"/>
        <v>8.8681534454352011</v>
      </c>
      <c r="D15" s="18"/>
      <c r="E15">
        <v>0.16405</v>
      </c>
      <c r="F15">
        <v>1084</v>
      </c>
      <c r="G15" t="s">
        <v>331</v>
      </c>
      <c r="H15">
        <f>E15*F15</f>
        <v>177.83019999999999</v>
      </c>
      <c r="I15">
        <f>H15*$T$96</f>
        <v>9.2862864823885325E-4</v>
      </c>
      <c r="K15" s="40">
        <f>L15*100</f>
        <v>8.8681534454352011</v>
      </c>
      <c r="L15">
        <f>1-(1/(EXP($I15*100)))</f>
        <v>8.8681534454352007E-2</v>
      </c>
      <c r="M15">
        <f>1-(1/(EXP($I15*500)))</f>
        <v>0.371434050025931</v>
      </c>
      <c r="R15" t="s">
        <v>339</v>
      </c>
      <c r="S15" t="s">
        <v>344</v>
      </c>
    </row>
    <row r="16" spans="1:20" x14ac:dyDescent="0.25">
      <c r="A16" s="6" t="s">
        <v>144</v>
      </c>
      <c r="B16" s="16" t="s">
        <v>131</v>
      </c>
      <c r="C16" s="14" t="str">
        <f t="shared" si="0"/>
        <v>na</v>
      </c>
      <c r="D16" s="19"/>
      <c r="K16" s="40" t="s">
        <v>27</v>
      </c>
      <c r="S16" t="s">
        <v>345</v>
      </c>
    </row>
    <row r="17" spans="1:13" x14ac:dyDescent="0.25">
      <c r="A17" s="6" t="s">
        <v>145</v>
      </c>
      <c r="B17" s="14" t="s">
        <v>131</v>
      </c>
      <c r="C17" s="14" t="str">
        <f t="shared" si="0"/>
        <v>na</v>
      </c>
      <c r="D17" s="18"/>
      <c r="K17" s="40" t="s">
        <v>27</v>
      </c>
    </row>
    <row r="18" spans="1:13" x14ac:dyDescent="0.25">
      <c r="A18" s="6" t="s">
        <v>146</v>
      </c>
      <c r="B18" s="16" t="s">
        <v>131</v>
      </c>
      <c r="C18" s="14" t="str">
        <f t="shared" si="0"/>
        <v>na</v>
      </c>
      <c r="D18" s="19"/>
      <c r="K18" s="40" t="s">
        <v>27</v>
      </c>
    </row>
    <row r="19" spans="1:13" x14ac:dyDescent="0.25">
      <c r="A19" s="6" t="s">
        <v>147</v>
      </c>
      <c r="B19" s="14" t="s">
        <v>131</v>
      </c>
      <c r="C19" s="14" t="str">
        <f t="shared" si="0"/>
        <v>na</v>
      </c>
      <c r="D19" s="18"/>
      <c r="K19" s="40" t="s">
        <v>27</v>
      </c>
    </row>
    <row r="20" spans="1:13" ht="17.25" x14ac:dyDescent="0.25">
      <c r="A20" s="6" t="s">
        <v>148</v>
      </c>
      <c r="B20" s="16" t="s">
        <v>131</v>
      </c>
      <c r="C20" s="14" t="str">
        <f t="shared" si="0"/>
        <v>na</v>
      </c>
      <c r="D20" s="17"/>
      <c r="K20" s="40" t="s">
        <v>27</v>
      </c>
    </row>
    <row r="21" spans="1:13" x14ac:dyDescent="0.25">
      <c r="A21" s="6" t="s">
        <v>149</v>
      </c>
      <c r="B21" s="14" t="s">
        <v>129</v>
      </c>
      <c r="C21" s="14" t="str">
        <f t="shared" si="0"/>
        <v>na</v>
      </c>
      <c r="D21" s="18"/>
      <c r="K21" s="40" t="s">
        <v>27</v>
      </c>
    </row>
    <row r="22" spans="1:13" x14ac:dyDescent="0.25">
      <c r="A22" s="6" t="s">
        <v>150</v>
      </c>
      <c r="B22" s="16" t="s">
        <v>131</v>
      </c>
      <c r="C22" s="14" t="str">
        <f t="shared" si="0"/>
        <v>na</v>
      </c>
      <c r="D22" s="19"/>
      <c r="K22" s="40" t="s">
        <v>27</v>
      </c>
    </row>
    <row r="23" spans="1:13" x14ac:dyDescent="0.25">
      <c r="A23" s="6" t="s">
        <v>151</v>
      </c>
      <c r="B23" s="14" t="s">
        <v>131</v>
      </c>
      <c r="C23" s="14" t="str">
        <f t="shared" si="0"/>
        <v>na</v>
      </c>
      <c r="D23" s="18"/>
      <c r="K23" s="40" t="s">
        <v>27</v>
      </c>
    </row>
    <row r="24" spans="1:13" ht="17.25" x14ac:dyDescent="0.25">
      <c r="A24" s="6" t="s">
        <v>152</v>
      </c>
      <c r="B24" s="16" t="s">
        <v>138</v>
      </c>
      <c r="C24" s="14">
        <f t="shared" si="0"/>
        <v>10.061382349987035</v>
      </c>
      <c r="D24" s="17"/>
      <c r="E24">
        <v>1.1816666666666659E-2</v>
      </c>
      <c r="F24">
        <v>17184.999999999971</v>
      </c>
      <c r="G24" t="s">
        <v>330</v>
      </c>
      <c r="H24">
        <f>E24*F24</f>
        <v>203.0694166666662</v>
      </c>
      <c r="I24">
        <f>H24*$T$96</f>
        <v>1.0604277445440578E-3</v>
      </c>
      <c r="K24" s="40">
        <f>L24*100</f>
        <v>10.061382349987035</v>
      </c>
      <c r="L24">
        <f>1-(1/(EXP($I24*100)))</f>
        <v>0.10061382349987036</v>
      </c>
      <c r="M24">
        <f>1-(1/(EXP($I24*500)))</f>
        <v>0.41152090314300449</v>
      </c>
    </row>
    <row r="25" spans="1:13" x14ac:dyDescent="0.25">
      <c r="A25" s="6" t="s">
        <v>153</v>
      </c>
      <c r="B25" s="14" t="s">
        <v>131</v>
      </c>
      <c r="C25" s="14" t="str">
        <f t="shared" si="0"/>
        <v>na</v>
      </c>
      <c r="D25" s="18"/>
      <c r="K25" s="40" t="s">
        <v>27</v>
      </c>
    </row>
    <row r="26" spans="1:13" x14ac:dyDescent="0.25">
      <c r="A26" s="6" t="s">
        <v>154</v>
      </c>
      <c r="B26" s="16" t="s">
        <v>131</v>
      </c>
      <c r="C26" s="14" t="str">
        <f t="shared" si="0"/>
        <v>na</v>
      </c>
      <c r="D26" s="19"/>
      <c r="K26" s="40" t="s">
        <v>27</v>
      </c>
    </row>
    <row r="27" spans="1:13" x14ac:dyDescent="0.25">
      <c r="A27" s="6" t="s">
        <v>155</v>
      </c>
      <c r="B27" s="14" t="s">
        <v>129</v>
      </c>
      <c r="C27" s="14" t="str">
        <f t="shared" si="0"/>
        <v>na</v>
      </c>
      <c r="D27" s="18"/>
      <c r="K27" s="40" t="s">
        <v>27</v>
      </c>
    </row>
    <row r="28" spans="1:13" x14ac:dyDescent="0.25">
      <c r="A28" s="6" t="s">
        <v>156</v>
      </c>
      <c r="B28" s="16" t="s">
        <v>131</v>
      </c>
      <c r="C28" s="14">
        <f t="shared" si="0"/>
        <v>0.54161556151880452</v>
      </c>
      <c r="D28" s="19"/>
      <c r="E28">
        <v>1.6E-2</v>
      </c>
      <c r="F28">
        <v>650</v>
      </c>
      <c r="H28">
        <f>E28*F28</f>
        <v>10.4</v>
      </c>
      <c r="I28">
        <f>H28*$T$96</f>
        <v>5.4308761625888485E-5</v>
      </c>
      <c r="K28" s="40">
        <f>L28*100</f>
        <v>0.54161556151880452</v>
      </c>
      <c r="L28">
        <f>1-(1/(EXP($I28*100)))</f>
        <v>5.4161556151880452E-3</v>
      </c>
      <c r="M28">
        <f>1-(1/(EXP($I28*500)))</f>
        <v>2.6789015176743813E-2</v>
      </c>
    </row>
    <row r="29" spans="1:13" x14ac:dyDescent="0.25">
      <c r="A29" s="6" t="s">
        <v>157</v>
      </c>
      <c r="B29" s="14" t="s">
        <v>138</v>
      </c>
      <c r="C29" s="14" t="str">
        <f t="shared" si="0"/>
        <v>na</v>
      </c>
      <c r="D29" s="18"/>
      <c r="K29" s="40" t="s">
        <v>27</v>
      </c>
    </row>
    <row r="30" spans="1:13" x14ac:dyDescent="0.25">
      <c r="A30" s="6" t="s">
        <v>158</v>
      </c>
      <c r="B30" s="16" t="s">
        <v>131</v>
      </c>
      <c r="C30" s="14" t="str">
        <f t="shared" si="0"/>
        <v>na</v>
      </c>
      <c r="D30" s="19"/>
      <c r="K30" s="40" t="s">
        <v>27</v>
      </c>
    </row>
    <row r="31" spans="1:13" ht="17.25" x14ac:dyDescent="0.25">
      <c r="A31" s="6" t="s">
        <v>159</v>
      </c>
      <c r="B31" s="14" t="s">
        <v>129</v>
      </c>
      <c r="C31" s="14" t="str">
        <f t="shared" si="0"/>
        <v>na</v>
      </c>
      <c r="D31" s="15"/>
      <c r="K31" s="40" t="s">
        <v>27</v>
      </c>
    </row>
    <row r="32" spans="1:13" x14ac:dyDescent="0.25">
      <c r="A32" s="6" t="s">
        <v>160</v>
      </c>
      <c r="B32" s="16" t="s">
        <v>129</v>
      </c>
      <c r="C32" s="14" t="str">
        <f t="shared" si="0"/>
        <v>na</v>
      </c>
      <c r="D32" s="19"/>
      <c r="K32" s="40" t="s">
        <v>27</v>
      </c>
    </row>
    <row r="33" spans="1:20" x14ac:dyDescent="0.25">
      <c r="A33" s="6" t="s">
        <v>161</v>
      </c>
      <c r="B33" s="14" t="s">
        <v>129</v>
      </c>
      <c r="C33" s="14" t="str">
        <f t="shared" si="0"/>
        <v>na</v>
      </c>
      <c r="D33" s="18"/>
      <c r="K33" s="40" t="s">
        <v>27</v>
      </c>
    </row>
    <row r="34" spans="1:20" ht="17.25" x14ac:dyDescent="0.25">
      <c r="A34" s="6" t="s">
        <v>162</v>
      </c>
      <c r="B34" s="16" t="s">
        <v>129</v>
      </c>
      <c r="C34" s="14">
        <f t="shared" si="0"/>
        <v>3.4635692704713561</v>
      </c>
      <c r="D34" s="17"/>
      <c r="E34">
        <v>0.57399999999999995</v>
      </c>
      <c r="F34">
        <v>117.6</v>
      </c>
      <c r="H34">
        <f>E34*F34</f>
        <v>67.502399999999994</v>
      </c>
      <c r="I34">
        <f>H34*$T$96</f>
        <v>3.5249728372840141E-4</v>
      </c>
      <c r="K34" s="40">
        <f>L34*100</f>
        <v>3.4635692704713561</v>
      </c>
      <c r="L34">
        <f>1-(1/(EXP($I34*100)))</f>
        <v>3.4635692704713561E-2</v>
      </c>
      <c r="M34">
        <f>1-(1/(EXP($I34*500)))</f>
        <v>0.16159050628095728</v>
      </c>
    </row>
    <row r="35" spans="1:20" x14ac:dyDescent="0.25">
      <c r="A35" s="6" t="s">
        <v>163</v>
      </c>
      <c r="B35" s="14" t="s">
        <v>131</v>
      </c>
      <c r="C35" s="14" t="str">
        <f t="shared" ref="C35:C66" si="1">K35</f>
        <v>na</v>
      </c>
      <c r="D35" s="18"/>
      <c r="K35" s="40" t="s">
        <v>27</v>
      </c>
    </row>
    <row r="36" spans="1:20" x14ac:dyDescent="0.25">
      <c r="A36" s="6" t="s">
        <v>164</v>
      </c>
      <c r="B36" s="16" t="s">
        <v>131</v>
      </c>
      <c r="C36" s="14" t="str">
        <f t="shared" si="1"/>
        <v>na</v>
      </c>
      <c r="D36" s="19"/>
      <c r="K36" s="40" t="s">
        <v>27</v>
      </c>
    </row>
    <row r="37" spans="1:20" x14ac:dyDescent="0.25">
      <c r="A37" s="6" t="s">
        <v>165</v>
      </c>
      <c r="B37" s="14" t="s">
        <v>131</v>
      </c>
      <c r="C37" s="14" t="str">
        <f t="shared" si="1"/>
        <v>na</v>
      </c>
      <c r="D37" s="18"/>
      <c r="K37" s="40" t="s">
        <v>27</v>
      </c>
    </row>
    <row r="38" spans="1:20" x14ac:dyDescent="0.25">
      <c r="A38" s="6" t="s">
        <v>166</v>
      </c>
      <c r="B38" s="16" t="s">
        <v>131</v>
      </c>
      <c r="C38" s="14" t="str">
        <f t="shared" si="1"/>
        <v>na</v>
      </c>
      <c r="D38" s="19"/>
      <c r="K38" s="40" t="s">
        <v>27</v>
      </c>
    </row>
    <row r="39" spans="1:20" x14ac:dyDescent="0.25">
      <c r="A39" s="6" t="s">
        <v>167</v>
      </c>
      <c r="B39" s="14" t="s">
        <v>131</v>
      </c>
      <c r="C39" s="14" t="str">
        <f t="shared" si="1"/>
        <v>na</v>
      </c>
      <c r="D39" s="18"/>
      <c r="K39" s="40" t="s">
        <v>27</v>
      </c>
    </row>
    <row r="40" spans="1:20" x14ac:dyDescent="0.25">
      <c r="A40" s="6" t="s">
        <v>168</v>
      </c>
      <c r="B40" s="16" t="s">
        <v>138</v>
      </c>
      <c r="C40" s="14" t="str">
        <f t="shared" si="1"/>
        <v>na</v>
      </c>
      <c r="D40" s="19"/>
      <c r="K40" s="40" t="s">
        <v>27</v>
      </c>
    </row>
    <row r="41" spans="1:20" x14ac:dyDescent="0.25">
      <c r="A41" s="6" t="s">
        <v>169</v>
      </c>
      <c r="B41" s="14" t="s">
        <v>131</v>
      </c>
      <c r="C41" s="14" t="str">
        <f t="shared" si="1"/>
        <v>na</v>
      </c>
      <c r="D41" s="18"/>
      <c r="K41" s="40" t="s">
        <v>27</v>
      </c>
    </row>
    <row r="42" spans="1:20" ht="17.25" x14ac:dyDescent="0.25">
      <c r="A42" s="6" t="s">
        <v>170</v>
      </c>
      <c r="B42" s="16" t="s">
        <v>131</v>
      </c>
      <c r="C42" s="14">
        <f t="shared" si="1"/>
        <v>13.900624781539939</v>
      </c>
      <c r="D42" s="17"/>
      <c r="E42">
        <v>1.4333E-2</v>
      </c>
      <c r="F42">
        <v>16120.333333</v>
      </c>
      <c r="G42" t="s">
        <v>329</v>
      </c>
      <c r="H42">
        <f>E42*F42</f>
        <v>231.05273766188901</v>
      </c>
      <c r="I42">
        <f>0.00065*LN(10)</f>
        <v>1.4966803104461298E-3</v>
      </c>
      <c r="K42" s="40">
        <f>L42*100</f>
        <v>13.900624781539939</v>
      </c>
      <c r="L42">
        <f>1-(1/(EXP($I42*100)))</f>
        <v>0.13900624781539939</v>
      </c>
      <c r="M42">
        <f>1-(1/(EXP($I42*500)))</f>
        <v>0.52684874103851953</v>
      </c>
      <c r="T42">
        <f>I42/H42</f>
        <v>6.4776566838878865E-6</v>
      </c>
    </row>
    <row r="43" spans="1:20" x14ac:dyDescent="0.25">
      <c r="A43" s="6" t="s">
        <v>171</v>
      </c>
      <c r="B43" s="14" t="s">
        <v>131</v>
      </c>
      <c r="C43" s="14" t="str">
        <f t="shared" si="1"/>
        <v>na</v>
      </c>
      <c r="D43" s="18"/>
      <c r="K43" s="40" t="s">
        <v>27</v>
      </c>
    </row>
    <row r="44" spans="1:20" x14ac:dyDescent="0.25">
      <c r="A44" s="6" t="s">
        <v>172</v>
      </c>
      <c r="B44" s="16" t="s">
        <v>131</v>
      </c>
      <c r="C44" s="14" t="str">
        <f t="shared" si="1"/>
        <v>na</v>
      </c>
      <c r="D44" s="19"/>
      <c r="K44" s="40" t="s">
        <v>27</v>
      </c>
    </row>
    <row r="45" spans="1:20" x14ac:dyDescent="0.25">
      <c r="A45" s="6" t="s">
        <v>173</v>
      </c>
      <c r="B45" s="14" t="s">
        <v>129</v>
      </c>
      <c r="C45" s="14" t="str">
        <f t="shared" si="1"/>
        <v>na</v>
      </c>
      <c r="D45" s="18"/>
      <c r="K45" s="40" t="s">
        <v>27</v>
      </c>
    </row>
    <row r="46" spans="1:20" x14ac:dyDescent="0.25">
      <c r="A46" s="6" t="s">
        <v>174</v>
      </c>
      <c r="B46" s="16" t="s">
        <v>138</v>
      </c>
      <c r="C46" s="14" t="str">
        <f t="shared" si="1"/>
        <v>na</v>
      </c>
      <c r="D46" s="19"/>
      <c r="K46" s="40" t="s">
        <v>27</v>
      </c>
    </row>
    <row r="47" spans="1:20" x14ac:dyDescent="0.25">
      <c r="A47" s="6" t="s">
        <v>175</v>
      </c>
      <c r="B47" s="14" t="s">
        <v>138</v>
      </c>
      <c r="C47" s="14" t="str">
        <f t="shared" si="1"/>
        <v>na</v>
      </c>
      <c r="D47" s="18"/>
      <c r="K47" s="40" t="s">
        <v>27</v>
      </c>
    </row>
    <row r="48" spans="1:20" x14ac:dyDescent="0.25">
      <c r="A48" s="6" t="s">
        <v>176</v>
      </c>
      <c r="B48" s="16" t="s">
        <v>131</v>
      </c>
      <c r="C48" s="14">
        <f t="shared" si="1"/>
        <v>7.0022257675136252</v>
      </c>
      <c r="D48" s="19"/>
      <c r="E48">
        <v>0.44700000000000001</v>
      </c>
      <c r="F48">
        <v>311</v>
      </c>
      <c r="H48">
        <f>E48*F48</f>
        <v>139.017</v>
      </c>
      <c r="I48">
        <f>H48*$T$96</f>
        <v>7.2594626105251336E-4</v>
      </c>
      <c r="K48" s="40">
        <f>L48*100</f>
        <v>7.0022257675136252</v>
      </c>
      <c r="L48">
        <f>1-(1/(EXP($I48*100)))</f>
        <v>7.0022257675136257E-2</v>
      </c>
      <c r="M48">
        <f>1-(1/(EXP($I48*500)))</f>
        <v>0.30439487620839578</v>
      </c>
    </row>
    <row r="49" spans="1:20" x14ac:dyDescent="0.25">
      <c r="A49" s="6" t="s">
        <v>177</v>
      </c>
      <c r="B49" s="14" t="s">
        <v>129</v>
      </c>
      <c r="C49" s="14" t="str">
        <f t="shared" si="1"/>
        <v>na</v>
      </c>
      <c r="D49" s="18"/>
      <c r="K49" s="40" t="s">
        <v>27</v>
      </c>
    </row>
    <row r="50" spans="1:20" x14ac:dyDescent="0.25">
      <c r="A50" s="6" t="s">
        <v>178</v>
      </c>
      <c r="B50" s="16" t="s">
        <v>131</v>
      </c>
      <c r="C50" s="14" t="str">
        <f t="shared" si="1"/>
        <v>na</v>
      </c>
      <c r="D50" s="19"/>
      <c r="K50" s="40" t="s">
        <v>27</v>
      </c>
    </row>
    <row r="51" spans="1:20" x14ac:dyDescent="0.25">
      <c r="A51" s="6" t="s">
        <v>179</v>
      </c>
      <c r="B51" s="14" t="s">
        <v>131</v>
      </c>
      <c r="C51" s="14" t="str">
        <f t="shared" si="1"/>
        <v>na</v>
      </c>
      <c r="D51" s="18"/>
      <c r="K51" s="40" t="s">
        <v>27</v>
      </c>
    </row>
    <row r="52" spans="1:20" x14ac:dyDescent="0.25">
      <c r="A52" s="6" t="s">
        <v>180</v>
      </c>
      <c r="B52" s="16" t="s">
        <v>131</v>
      </c>
      <c r="C52" s="14" t="str">
        <f t="shared" si="1"/>
        <v>na</v>
      </c>
      <c r="D52" s="19"/>
      <c r="K52" s="40" t="s">
        <v>27</v>
      </c>
    </row>
    <row r="53" spans="1:20" x14ac:dyDescent="0.25">
      <c r="A53" s="6" t="s">
        <v>181</v>
      </c>
      <c r="B53" s="14" t="s">
        <v>131</v>
      </c>
      <c r="C53" s="14" t="str">
        <f t="shared" si="1"/>
        <v>na</v>
      </c>
      <c r="D53" s="18"/>
      <c r="K53" s="40" t="s">
        <v>27</v>
      </c>
    </row>
    <row r="54" spans="1:20" x14ac:dyDescent="0.25">
      <c r="A54" s="6" t="s">
        <v>182</v>
      </c>
      <c r="B54" s="16" t="s">
        <v>131</v>
      </c>
      <c r="C54" s="14" t="str">
        <f t="shared" si="1"/>
        <v>na</v>
      </c>
      <c r="D54" s="19"/>
      <c r="K54" s="40" t="s">
        <v>27</v>
      </c>
    </row>
    <row r="55" spans="1:20" x14ac:dyDescent="0.25">
      <c r="A55" s="6" t="s">
        <v>183</v>
      </c>
      <c r="B55" s="14" t="s">
        <v>131</v>
      </c>
      <c r="C55" s="14" t="str">
        <f t="shared" si="1"/>
        <v>na</v>
      </c>
      <c r="D55" s="18"/>
      <c r="K55" s="40" t="s">
        <v>27</v>
      </c>
    </row>
    <row r="56" spans="1:20" x14ac:dyDescent="0.25">
      <c r="A56" s="6" t="s">
        <v>184</v>
      </c>
      <c r="B56" s="16" t="s">
        <v>138</v>
      </c>
      <c r="C56" s="14" t="str">
        <f t="shared" si="1"/>
        <v>na</v>
      </c>
      <c r="D56" s="19"/>
      <c r="K56" s="40" t="s">
        <v>27</v>
      </c>
    </row>
    <row r="57" spans="1:20" x14ac:dyDescent="0.25">
      <c r="A57" s="6" t="s">
        <v>185</v>
      </c>
      <c r="B57" s="14" t="s">
        <v>131</v>
      </c>
      <c r="C57" s="14" t="str">
        <f t="shared" si="1"/>
        <v>na</v>
      </c>
      <c r="D57" s="18"/>
      <c r="K57" s="40" t="s">
        <v>27</v>
      </c>
    </row>
    <row r="58" spans="1:20" x14ac:dyDescent="0.25">
      <c r="A58" s="6" t="s">
        <v>186</v>
      </c>
      <c r="B58" s="16" t="s">
        <v>138</v>
      </c>
      <c r="C58" s="14" t="str">
        <f t="shared" si="1"/>
        <v>na</v>
      </c>
      <c r="D58" s="19"/>
      <c r="K58" s="40" t="s">
        <v>27</v>
      </c>
    </row>
    <row r="59" spans="1:20" x14ac:dyDescent="0.25">
      <c r="A59" s="6" t="s">
        <v>187</v>
      </c>
      <c r="B59" s="14" t="s">
        <v>131</v>
      </c>
      <c r="C59" s="14" t="str">
        <f t="shared" si="1"/>
        <v>na</v>
      </c>
      <c r="D59" s="18"/>
      <c r="K59" s="40" t="s">
        <v>27</v>
      </c>
    </row>
    <row r="60" spans="1:20" ht="30" x14ac:dyDescent="0.25">
      <c r="A60" s="6" t="s">
        <v>188</v>
      </c>
      <c r="B60" s="16" t="s">
        <v>131</v>
      </c>
      <c r="C60" s="14">
        <f t="shared" si="1"/>
        <v>0.59688365342226435</v>
      </c>
      <c r="D60" s="17"/>
      <c r="E60">
        <v>2.8499999999999971E-3</v>
      </c>
      <c r="F60">
        <v>6008.666666666667</v>
      </c>
      <c r="G60" s="35" t="s">
        <v>333</v>
      </c>
      <c r="H60">
        <f>E60*F60</f>
        <v>17.124699999999983</v>
      </c>
      <c r="I60">
        <f>0.000026*LN(10)</f>
        <v>5.9867212417845189E-5</v>
      </c>
      <c r="K60" s="40">
        <f>L60*100</f>
        <v>0.59688365342226435</v>
      </c>
      <c r="L60">
        <f>1-(1/(EXP($I60*100)))</f>
        <v>5.9688365342226435E-3</v>
      </c>
      <c r="M60">
        <f>1-(1/(EXP($I60*500)))</f>
        <v>2.9490032754510231E-2</v>
      </c>
      <c r="T60">
        <f>I60/H60</f>
        <v>3.4959568586804585E-6</v>
      </c>
    </row>
    <row r="61" spans="1:20" x14ac:dyDescent="0.25">
      <c r="A61" s="6" t="s">
        <v>189</v>
      </c>
      <c r="B61" s="14" t="s">
        <v>131</v>
      </c>
      <c r="C61" s="14" t="str">
        <f t="shared" si="1"/>
        <v>na</v>
      </c>
      <c r="D61" s="18"/>
      <c r="K61" s="40" t="s">
        <v>27</v>
      </c>
    </row>
    <row r="62" spans="1:20" x14ac:dyDescent="0.25">
      <c r="A62" s="6" t="s">
        <v>190</v>
      </c>
      <c r="B62" s="16" t="s">
        <v>138</v>
      </c>
      <c r="C62" s="14" t="str">
        <f t="shared" si="1"/>
        <v>na</v>
      </c>
      <c r="D62" s="19"/>
      <c r="K62" s="40" t="s">
        <v>27</v>
      </c>
    </row>
    <row r="63" spans="1:20" x14ac:dyDescent="0.25">
      <c r="A63" s="6" t="s">
        <v>191</v>
      </c>
      <c r="B63" s="14" t="s">
        <v>138</v>
      </c>
      <c r="C63" s="14" t="str">
        <f t="shared" si="1"/>
        <v>na</v>
      </c>
      <c r="D63" s="18"/>
      <c r="K63" s="40" t="s">
        <v>27</v>
      </c>
    </row>
    <row r="64" spans="1:20" x14ac:dyDescent="0.25">
      <c r="A64" s="6" t="s">
        <v>192</v>
      </c>
      <c r="B64" s="16" t="s">
        <v>129</v>
      </c>
      <c r="C64" s="14">
        <f t="shared" si="1"/>
        <v>12.531203608614616</v>
      </c>
      <c r="D64" s="19"/>
      <c r="E64">
        <v>0.45500000000000002</v>
      </c>
      <c r="F64">
        <v>563.5</v>
      </c>
      <c r="H64">
        <f>E64*F64</f>
        <v>256.39249999999998</v>
      </c>
      <c r="I64">
        <f>H64*$T$96</f>
        <v>1.338880688958232E-3</v>
      </c>
      <c r="K64" s="40">
        <f>L64*100</f>
        <v>12.531203608614616</v>
      </c>
      <c r="L64">
        <f>1-(1/(EXP($I64*100)))</f>
        <v>0.12531203608614616</v>
      </c>
      <c r="M64">
        <f>1-(1/(EXP($I64*500)))</f>
        <v>0.48800496153064121</v>
      </c>
    </row>
    <row r="65" spans="1:20" x14ac:dyDescent="0.25">
      <c r="A65" s="6" t="s">
        <v>193</v>
      </c>
      <c r="B65" s="14" t="s">
        <v>138</v>
      </c>
      <c r="C65" s="14" t="str">
        <f t="shared" si="1"/>
        <v>na</v>
      </c>
      <c r="D65" s="18"/>
      <c r="K65" s="40" t="s">
        <v>27</v>
      </c>
    </row>
    <row r="66" spans="1:20" x14ac:dyDescent="0.25">
      <c r="A66" s="6" t="s">
        <v>194</v>
      </c>
      <c r="B66" s="16" t="s">
        <v>131</v>
      </c>
      <c r="C66" s="14" t="str">
        <f t="shared" si="1"/>
        <v>na</v>
      </c>
      <c r="D66" s="19"/>
      <c r="K66" s="40" t="s">
        <v>27</v>
      </c>
    </row>
    <row r="67" spans="1:20" x14ac:dyDescent="0.25">
      <c r="A67" s="6" t="s">
        <v>195</v>
      </c>
      <c r="B67" s="14" t="s">
        <v>131</v>
      </c>
      <c r="C67" s="14" t="str">
        <f t="shared" ref="C67:C94" si="2">K67</f>
        <v>na</v>
      </c>
      <c r="D67" s="18"/>
      <c r="K67" s="40" t="s">
        <v>27</v>
      </c>
    </row>
    <row r="68" spans="1:20" x14ac:dyDescent="0.25">
      <c r="A68" s="6" t="s">
        <v>196</v>
      </c>
      <c r="B68" s="16" t="s">
        <v>131</v>
      </c>
      <c r="C68" s="14" t="str">
        <f t="shared" si="2"/>
        <v>na</v>
      </c>
      <c r="D68" s="19"/>
      <c r="K68" s="40" t="s">
        <v>27</v>
      </c>
    </row>
    <row r="69" spans="1:20" x14ac:dyDescent="0.25">
      <c r="A69" s="6" t="s">
        <v>197</v>
      </c>
      <c r="B69" s="14" t="s">
        <v>131</v>
      </c>
      <c r="C69" s="14" t="str">
        <f t="shared" si="2"/>
        <v>na</v>
      </c>
      <c r="D69" s="18"/>
      <c r="K69" s="40" t="s">
        <v>27</v>
      </c>
    </row>
    <row r="70" spans="1:20" x14ac:dyDescent="0.25">
      <c r="A70" s="6" t="s">
        <v>198</v>
      </c>
      <c r="B70" s="16" t="s">
        <v>131</v>
      </c>
      <c r="C70" s="14" t="str">
        <f t="shared" si="2"/>
        <v>na</v>
      </c>
      <c r="D70" s="19"/>
      <c r="K70" s="40" t="s">
        <v>27</v>
      </c>
    </row>
    <row r="71" spans="1:20" x14ac:dyDescent="0.25">
      <c r="A71" s="6" t="s">
        <v>199</v>
      </c>
      <c r="B71" s="14" t="s">
        <v>138</v>
      </c>
      <c r="C71" s="14" t="str">
        <f t="shared" si="2"/>
        <v>na</v>
      </c>
      <c r="D71" s="18"/>
      <c r="K71" s="40" t="s">
        <v>27</v>
      </c>
    </row>
    <row r="72" spans="1:20" x14ac:dyDescent="0.25">
      <c r="A72" s="6" t="s">
        <v>200</v>
      </c>
      <c r="B72" s="16" t="s">
        <v>131</v>
      </c>
      <c r="C72" s="14" t="str">
        <f t="shared" si="2"/>
        <v>na</v>
      </c>
      <c r="D72" s="19"/>
      <c r="K72" s="40" t="s">
        <v>27</v>
      </c>
    </row>
    <row r="73" spans="1:20" x14ac:dyDescent="0.25">
      <c r="A73" s="6" t="s">
        <v>201</v>
      </c>
      <c r="B73" s="14" t="s">
        <v>131</v>
      </c>
      <c r="C73" s="14">
        <f t="shared" si="2"/>
        <v>8.5886758529749798</v>
      </c>
      <c r="D73" s="18"/>
      <c r="E73">
        <v>2.5000000000000001E-2</v>
      </c>
      <c r="F73">
        <v>7400</v>
      </c>
      <c r="H73">
        <f>E73*F73</f>
        <v>185</v>
      </c>
      <c r="I73">
        <f>0.00039*LN(10)</f>
        <v>8.9800818626767788E-4</v>
      </c>
      <c r="K73" s="40">
        <f>L73*100</f>
        <v>8.5886758529749798</v>
      </c>
      <c r="L73">
        <f>1-(1/(EXP($I73*100)))</f>
        <v>8.5886758529749807E-2</v>
      </c>
      <c r="M73">
        <f>1-(1/(EXP($I73*500)))</f>
        <v>0.36173651380945127</v>
      </c>
      <c r="T73">
        <f>I73/H73</f>
        <v>4.8540983041496102E-6</v>
      </c>
    </row>
    <row r="74" spans="1:20" ht="17.25" x14ac:dyDescent="0.25">
      <c r="A74" s="6" t="s">
        <v>202</v>
      </c>
      <c r="B74" s="16" t="s">
        <v>131</v>
      </c>
      <c r="C74" s="14" t="str">
        <f t="shared" si="2"/>
        <v>na</v>
      </c>
      <c r="D74" s="17"/>
      <c r="K74" s="40" t="s">
        <v>27</v>
      </c>
    </row>
    <row r="75" spans="1:20" x14ac:dyDescent="0.25">
      <c r="A75" s="6" t="s">
        <v>203</v>
      </c>
      <c r="B75" s="14" t="s">
        <v>138</v>
      </c>
      <c r="C75" s="14" t="str">
        <f t="shared" si="2"/>
        <v>na</v>
      </c>
      <c r="D75" s="18"/>
      <c r="K75" s="40" t="s">
        <v>27</v>
      </c>
    </row>
    <row r="76" spans="1:20" x14ac:dyDescent="0.25">
      <c r="A76" s="6" t="s">
        <v>204</v>
      </c>
      <c r="B76" s="16" t="s">
        <v>131</v>
      </c>
      <c r="C76" s="14" t="str">
        <f t="shared" si="2"/>
        <v>na</v>
      </c>
      <c r="D76" s="19"/>
      <c r="K76" s="40" t="s">
        <v>27</v>
      </c>
    </row>
    <row r="77" spans="1:20" x14ac:dyDescent="0.25">
      <c r="A77" s="6" t="s">
        <v>205</v>
      </c>
      <c r="B77" s="14" t="s">
        <v>129</v>
      </c>
      <c r="C77" s="14" t="str">
        <f t="shared" si="2"/>
        <v>na</v>
      </c>
      <c r="D77" s="18"/>
      <c r="K77" s="40" t="s">
        <v>27</v>
      </c>
    </row>
    <row r="78" spans="1:20" ht="17.25" x14ac:dyDescent="0.25">
      <c r="A78" s="6" t="s">
        <v>206</v>
      </c>
      <c r="B78" s="16" t="s">
        <v>131</v>
      </c>
      <c r="C78" s="14">
        <f t="shared" si="2"/>
        <v>13.439860216496591</v>
      </c>
      <c r="D78" s="17"/>
      <c r="E78">
        <v>8.3000000000000004E-2</v>
      </c>
      <c r="F78">
        <v>3330</v>
      </c>
      <c r="G78" t="s">
        <v>334</v>
      </c>
      <c r="H78">
        <f>E78*F78</f>
        <v>276.39</v>
      </c>
      <c r="I78">
        <f>H78*$T$96</f>
        <v>1.4433075601710881E-3</v>
      </c>
      <c r="K78" s="40">
        <f>L78*100</f>
        <v>13.439860216496591</v>
      </c>
      <c r="L78">
        <f>1-(1/(EXP($I78*100)))</f>
        <v>0.13439860216496591</v>
      </c>
      <c r="M78">
        <f>1-(1/(EXP($I78*500)))</f>
        <v>0.5140520599633841</v>
      </c>
    </row>
    <row r="79" spans="1:20" ht="17.25" x14ac:dyDescent="0.25">
      <c r="A79" s="6" t="s">
        <v>207</v>
      </c>
      <c r="B79" s="14" t="s">
        <v>138</v>
      </c>
      <c r="C79" s="14">
        <f t="shared" si="2"/>
        <v>40.296471341616311</v>
      </c>
      <c r="D79" s="15">
        <v>49</v>
      </c>
      <c r="E79">
        <v>6.8616666666666673E-2</v>
      </c>
      <c r="F79">
        <v>13051.75</v>
      </c>
      <c r="G79" t="s">
        <v>335</v>
      </c>
      <c r="H79">
        <f>E79*F79</f>
        <v>895.56757916666675</v>
      </c>
      <c r="I79">
        <f>0.00224*LN(10)</f>
        <v>5.1577906083066626E-3</v>
      </c>
      <c r="K79" s="40">
        <f>L79*100</f>
        <v>40.296471341616311</v>
      </c>
      <c r="L79">
        <f>1-(1/(EXP($I79*100)))</f>
        <v>0.40296471341616313</v>
      </c>
      <c r="M79">
        <f>1-(1/(EXP($I79*500)))</f>
        <v>0.92414224249708166</v>
      </c>
      <c r="O79" t="s">
        <v>236</v>
      </c>
      <c r="R79" t="s">
        <v>237</v>
      </c>
      <c r="T79">
        <f>I79/H79</f>
        <v>5.7592422149828503E-6</v>
      </c>
    </row>
    <row r="80" spans="1:20" x14ac:dyDescent="0.25">
      <c r="A80" s="6" t="s">
        <v>208</v>
      </c>
      <c r="B80" s="16" t="s">
        <v>138</v>
      </c>
      <c r="C80" s="14" t="str">
        <f t="shared" si="2"/>
        <v>na</v>
      </c>
      <c r="D80" s="19"/>
      <c r="K80" s="40" t="s">
        <v>27</v>
      </c>
    </row>
    <row r="81" spans="1:20" x14ac:dyDescent="0.25">
      <c r="A81" s="6" t="s">
        <v>209</v>
      </c>
      <c r="B81" s="14" t="s">
        <v>129</v>
      </c>
      <c r="C81" s="14">
        <f t="shared" si="2"/>
        <v>17.138720782557492</v>
      </c>
      <c r="D81" s="18"/>
      <c r="E81">
        <v>9.4E-2</v>
      </c>
      <c r="F81">
        <v>3830</v>
      </c>
      <c r="H81">
        <f>E81*F81</f>
        <v>360.02</v>
      </c>
      <c r="I81">
        <f>H81*$T$96</f>
        <v>1.8800231115915741E-3</v>
      </c>
      <c r="K81" s="40">
        <f>L81*100</f>
        <v>17.138720782557492</v>
      </c>
      <c r="L81">
        <f>1-(1/(EXP($I81*100)))</f>
        <v>0.17138720782557493</v>
      </c>
      <c r="M81">
        <f>1-(1/(EXP($I81*500)))</f>
        <v>0.60937667863089162</v>
      </c>
    </row>
    <row r="82" spans="1:20" x14ac:dyDescent="0.25">
      <c r="A82" s="6" t="s">
        <v>210</v>
      </c>
      <c r="B82" s="16" t="s">
        <v>131</v>
      </c>
      <c r="C82" s="14" t="str">
        <f t="shared" si="2"/>
        <v>na</v>
      </c>
      <c r="D82" s="19"/>
      <c r="K82" s="40" t="s">
        <v>27</v>
      </c>
    </row>
    <row r="83" spans="1:20" x14ac:dyDescent="0.25">
      <c r="A83" s="6" t="s">
        <v>211</v>
      </c>
      <c r="B83" s="14" t="s">
        <v>131</v>
      </c>
      <c r="C83" s="14" t="str">
        <f t="shared" si="2"/>
        <v>na</v>
      </c>
      <c r="D83" s="18"/>
      <c r="K83" s="40" t="s">
        <v>27</v>
      </c>
    </row>
    <row r="84" spans="1:20" x14ac:dyDescent="0.25">
      <c r="A84" s="6" t="s">
        <v>212</v>
      </c>
      <c r="B84" s="16" t="s">
        <v>131</v>
      </c>
      <c r="C84" s="14" t="str">
        <f t="shared" si="2"/>
        <v>na</v>
      </c>
      <c r="D84" s="19"/>
      <c r="K84" s="40" t="s">
        <v>27</v>
      </c>
    </row>
    <row r="85" spans="1:20" x14ac:dyDescent="0.25">
      <c r="A85" s="6" t="s">
        <v>213</v>
      </c>
      <c r="B85" s="14" t="s">
        <v>138</v>
      </c>
      <c r="C85" s="14" t="str">
        <f t="shared" si="2"/>
        <v>na</v>
      </c>
      <c r="D85" s="18"/>
      <c r="K85" s="40" t="s">
        <v>27</v>
      </c>
    </row>
    <row r="86" spans="1:20" x14ac:dyDescent="0.25">
      <c r="A86" s="6" t="s">
        <v>214</v>
      </c>
      <c r="B86" s="16" t="s">
        <v>129</v>
      </c>
      <c r="C86" s="14" t="str">
        <f t="shared" si="2"/>
        <v>na</v>
      </c>
      <c r="D86" s="19"/>
      <c r="K86" s="40" t="s">
        <v>27</v>
      </c>
    </row>
    <row r="87" spans="1:20" x14ac:dyDescent="0.25">
      <c r="A87" s="6" t="s">
        <v>215</v>
      </c>
      <c r="B87" s="14" t="s">
        <v>131</v>
      </c>
      <c r="C87" s="14" t="str">
        <f t="shared" si="2"/>
        <v>na</v>
      </c>
      <c r="D87" s="18"/>
      <c r="K87" s="40" t="s">
        <v>27</v>
      </c>
    </row>
    <row r="88" spans="1:20" x14ac:dyDescent="0.25">
      <c r="A88" s="6" t="s">
        <v>216</v>
      </c>
      <c r="B88" s="16" t="s">
        <v>131</v>
      </c>
      <c r="C88" s="14" t="str">
        <f t="shared" si="2"/>
        <v>na</v>
      </c>
      <c r="D88" s="19"/>
      <c r="K88" s="40" t="s">
        <v>27</v>
      </c>
    </row>
    <row r="89" spans="1:20" x14ac:dyDescent="0.25">
      <c r="A89" s="6" t="s">
        <v>217</v>
      </c>
      <c r="B89" s="14" t="s">
        <v>131</v>
      </c>
      <c r="C89" s="14" t="str">
        <f t="shared" si="2"/>
        <v>na</v>
      </c>
      <c r="D89" s="18"/>
      <c r="K89" s="40" t="s">
        <v>27</v>
      </c>
    </row>
    <row r="90" spans="1:20" x14ac:dyDescent="0.25">
      <c r="A90" s="6" t="s">
        <v>218</v>
      </c>
      <c r="B90" s="16" t="s">
        <v>131</v>
      </c>
      <c r="C90" s="14">
        <f t="shared" si="2"/>
        <v>78.927457572534323</v>
      </c>
      <c r="D90" s="19"/>
      <c r="E90">
        <v>0.6</v>
      </c>
      <c r="F90">
        <v>4970</v>
      </c>
      <c r="H90">
        <f>E90*F90</f>
        <v>2982</v>
      </c>
      <c r="I90">
        <f>H90*$T$96</f>
        <v>1.5571992996961485E-2</v>
      </c>
      <c r="K90" s="40">
        <f>L90*100</f>
        <v>78.927457572534323</v>
      </c>
      <c r="L90">
        <f>1-(1/(EXP($I90*100)))</f>
        <v>0.78927457572534321</v>
      </c>
      <c r="M90">
        <f>1-(1/(EXP($I90*500)))</f>
        <v>0.99958448693431889</v>
      </c>
    </row>
    <row r="91" spans="1:20" ht="17.25" x14ac:dyDescent="0.25">
      <c r="A91" s="6" t="s">
        <v>219</v>
      </c>
      <c r="B91" s="14" t="s">
        <v>138</v>
      </c>
      <c r="C91" s="14">
        <f t="shared" si="2"/>
        <v>0.39067434019214309</v>
      </c>
      <c r="D91" s="15">
        <v>48</v>
      </c>
      <c r="E91">
        <v>9.9333333333333326E-4</v>
      </c>
      <c r="F91">
        <v>11647.33333333333</v>
      </c>
      <c r="G91" t="s">
        <v>335</v>
      </c>
      <c r="H91">
        <f>E91*F91</f>
        <v>11.569684444444441</v>
      </c>
      <c r="I91">
        <f>0.000017*LN(10)</f>
        <v>3.9143946580898782E-5</v>
      </c>
      <c r="K91" s="40">
        <f>L91*100</f>
        <v>0.39067434019214309</v>
      </c>
      <c r="L91">
        <f>1-(1/(EXP($I91*100)))</f>
        <v>3.9067434019214309E-3</v>
      </c>
      <c r="M91">
        <f>1-(1/(EXP($I91*500)))</f>
        <v>1.9381685678028671E-2</v>
      </c>
      <c r="T91">
        <f>I91/H91</f>
        <v>3.3833201561253487E-6</v>
      </c>
    </row>
    <row r="92" spans="1:20" ht="17.25" x14ac:dyDescent="0.25">
      <c r="A92" s="6" t="s">
        <v>220</v>
      </c>
      <c r="B92" s="16" t="s">
        <v>138</v>
      </c>
      <c r="C92" s="14">
        <f t="shared" si="2"/>
        <v>1.9064213160199794</v>
      </c>
      <c r="D92" s="17">
        <v>51</v>
      </c>
      <c r="E92">
        <v>9.6999999999999947E-2</v>
      </c>
      <c r="F92">
        <v>380</v>
      </c>
      <c r="G92" t="s">
        <v>336</v>
      </c>
      <c r="H92">
        <f>E92*F92</f>
        <v>36.859999999999978</v>
      </c>
      <c r="I92">
        <f>H92*$T$96</f>
        <v>1.9248278399329311E-4</v>
      </c>
      <c r="K92" s="40">
        <f>L92*100</f>
        <v>1.9064213160199794</v>
      </c>
      <c r="L92">
        <f>1-(1/(EXP($I92*100)))</f>
        <v>1.9064213160199794E-2</v>
      </c>
      <c r="M92">
        <f>1-(1/(EXP($I92*500)))</f>
        <v>9.1755253408001058E-2</v>
      </c>
    </row>
    <row r="93" spans="1:20" x14ac:dyDescent="0.25">
      <c r="A93" s="6" t="s">
        <v>221</v>
      </c>
      <c r="B93" s="14" t="s">
        <v>129</v>
      </c>
      <c r="C93" s="14">
        <f t="shared" si="2"/>
        <v>0</v>
      </c>
      <c r="D93" s="18"/>
    </row>
    <row r="94" spans="1:20" x14ac:dyDescent="0.25">
      <c r="A94" s="10" t="s">
        <v>222</v>
      </c>
      <c r="B94" s="16" t="s">
        <v>129</v>
      </c>
      <c r="C94" s="14">
        <f t="shared" si="2"/>
        <v>0</v>
      </c>
      <c r="D94" s="19"/>
    </row>
    <row r="96" spans="1:20" x14ac:dyDescent="0.25">
      <c r="T96">
        <f>AVERAGE(T8:T94)</f>
        <v>5.2219963101815849E-6</v>
      </c>
    </row>
    <row r="97" spans="20:20" x14ac:dyDescent="0.25">
      <c r="T97">
        <f>_xlfn.STDEV.S(T8:T94)</f>
        <v>1.5834068374385762E-6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6F62-A265-4834-803C-4A8E4F300B87}">
  <dimension ref="A1:I93"/>
  <sheetViews>
    <sheetView tabSelected="1" topLeftCell="A13" workbookViewId="0">
      <selection activeCell="A33" sqref="A33:D33"/>
    </sheetView>
  </sheetViews>
  <sheetFormatPr baseColWidth="10" defaultColWidth="11.42578125" defaultRowHeight="15" x14ac:dyDescent="0.25"/>
  <cols>
    <col min="1" max="1" width="34.28515625" customWidth="1"/>
  </cols>
  <sheetData>
    <row r="1" spans="1:9" ht="15.75" thickBot="1" x14ac:dyDescent="0.3">
      <c r="A1" s="3" t="s">
        <v>124</v>
      </c>
      <c r="B1" s="13" t="s">
        <v>125</v>
      </c>
      <c r="C1" s="13" t="s">
        <v>126</v>
      </c>
      <c r="D1" s="13" t="s">
        <v>127</v>
      </c>
    </row>
    <row r="2" spans="1:9" ht="17.25" x14ac:dyDescent="0.25">
      <c r="A2" s="6" t="s">
        <v>128</v>
      </c>
      <c r="B2" s="14" t="s">
        <v>129</v>
      </c>
      <c r="C2" s="14" t="s">
        <v>27</v>
      </c>
      <c r="D2" s="15"/>
    </row>
    <row r="3" spans="1:9" x14ac:dyDescent="0.25">
      <c r="A3" s="6" t="s">
        <v>130</v>
      </c>
      <c r="B3" s="16" t="s">
        <v>131</v>
      </c>
      <c r="C3" s="16" t="s">
        <v>27</v>
      </c>
      <c r="D3" s="16"/>
    </row>
    <row r="4" spans="1:9" x14ac:dyDescent="0.25">
      <c r="A4" s="6" t="s">
        <v>132</v>
      </c>
      <c r="B4" s="14" t="s">
        <v>131</v>
      </c>
      <c r="C4" s="14" t="s">
        <v>27</v>
      </c>
      <c r="D4" s="14"/>
      <c r="G4" t="s">
        <v>118</v>
      </c>
      <c r="I4">
        <f>92-I5-I6</f>
        <v>0</v>
      </c>
    </row>
    <row r="5" spans="1:9" x14ac:dyDescent="0.25">
      <c r="A5" s="6" t="s">
        <v>133</v>
      </c>
      <c r="B5" s="16" t="s">
        <v>131</v>
      </c>
      <c r="C5" s="16" t="s">
        <v>27</v>
      </c>
      <c r="D5" s="16"/>
      <c r="G5" t="s">
        <v>119</v>
      </c>
      <c r="H5" t="s">
        <v>24</v>
      </c>
      <c r="I5">
        <f>COUNTIF(C2:C93,H5)</f>
        <v>0</v>
      </c>
    </row>
    <row r="6" spans="1:9" x14ac:dyDescent="0.25">
      <c r="A6" s="6" t="s">
        <v>134</v>
      </c>
      <c r="B6" s="14" t="s">
        <v>131</v>
      </c>
      <c r="C6" s="14" t="s">
        <v>27</v>
      </c>
      <c r="D6" s="14"/>
      <c r="G6" t="s">
        <v>120</v>
      </c>
      <c r="H6" t="s">
        <v>27</v>
      </c>
      <c r="I6">
        <f>COUNTIF(C2:C93,H6)</f>
        <v>92</v>
      </c>
    </row>
    <row r="7" spans="1:9" x14ac:dyDescent="0.25">
      <c r="A7" s="6" t="s">
        <v>135</v>
      </c>
      <c r="B7" s="16" t="s">
        <v>131</v>
      </c>
      <c r="C7" s="16" t="s">
        <v>27</v>
      </c>
      <c r="D7" s="16"/>
      <c r="G7" t="s">
        <v>121</v>
      </c>
      <c r="I7">
        <f>SUM(I4:I6)</f>
        <v>92</v>
      </c>
    </row>
    <row r="8" spans="1:9" x14ac:dyDescent="0.25">
      <c r="A8" s="6" t="s">
        <v>136</v>
      </c>
      <c r="B8" s="14" t="s">
        <v>131</v>
      </c>
      <c r="C8" s="14" t="s">
        <v>27</v>
      </c>
      <c r="D8" s="14"/>
    </row>
    <row r="9" spans="1:9" x14ac:dyDescent="0.25">
      <c r="A9" s="6" t="s">
        <v>137</v>
      </c>
      <c r="B9" s="16" t="s">
        <v>138</v>
      </c>
      <c r="C9" s="16" t="s">
        <v>27</v>
      </c>
      <c r="D9" s="16"/>
    </row>
    <row r="10" spans="1:9" x14ac:dyDescent="0.25">
      <c r="A10" s="6" t="s">
        <v>139</v>
      </c>
      <c r="B10" s="14" t="s">
        <v>131</v>
      </c>
      <c r="C10" s="14" t="s">
        <v>27</v>
      </c>
      <c r="D10" s="14"/>
    </row>
    <row r="11" spans="1:9" x14ac:dyDescent="0.25">
      <c r="A11" s="6" t="s">
        <v>140</v>
      </c>
      <c r="B11" s="16" t="s">
        <v>129</v>
      </c>
      <c r="C11" s="16" t="s">
        <v>27</v>
      </c>
      <c r="D11" s="16"/>
    </row>
    <row r="12" spans="1:9" ht="17.25" x14ac:dyDescent="0.25">
      <c r="A12" s="6" t="s">
        <v>141</v>
      </c>
      <c r="B12" s="14" t="s">
        <v>131</v>
      </c>
      <c r="C12" s="14" t="s">
        <v>27</v>
      </c>
      <c r="D12" s="15"/>
    </row>
    <row r="13" spans="1:9" x14ac:dyDescent="0.25">
      <c r="A13" s="6" t="s">
        <v>142</v>
      </c>
      <c r="B13" s="16" t="s">
        <v>131</v>
      </c>
      <c r="C13" s="16" t="s">
        <v>27</v>
      </c>
      <c r="D13" s="16"/>
    </row>
    <row r="14" spans="1:9" x14ac:dyDescent="0.25">
      <c r="A14" s="6" t="s">
        <v>143</v>
      </c>
      <c r="B14" s="14" t="s">
        <v>131</v>
      </c>
      <c r="C14" s="14" t="s">
        <v>27</v>
      </c>
      <c r="D14" s="14"/>
    </row>
    <row r="15" spans="1:9" ht="17.25" x14ac:dyDescent="0.25">
      <c r="A15" s="6" t="s">
        <v>144</v>
      </c>
      <c r="B15" s="16" t="s">
        <v>131</v>
      </c>
      <c r="C15" s="16" t="s">
        <v>27</v>
      </c>
      <c r="D15" s="17"/>
    </row>
    <row r="16" spans="1:9" x14ac:dyDescent="0.25">
      <c r="A16" s="6" t="s">
        <v>145</v>
      </c>
      <c r="B16" s="14" t="s">
        <v>131</v>
      </c>
      <c r="C16" s="14" t="s">
        <v>27</v>
      </c>
      <c r="D16" s="14"/>
    </row>
    <row r="17" spans="1:4" x14ac:dyDescent="0.25">
      <c r="A17" s="6" t="s">
        <v>146</v>
      </c>
      <c r="B17" s="16" t="s">
        <v>131</v>
      </c>
      <c r="C17" s="16" t="s">
        <v>27</v>
      </c>
      <c r="D17" s="16"/>
    </row>
    <row r="18" spans="1:4" x14ac:dyDescent="0.25">
      <c r="A18" s="6" t="s">
        <v>147</v>
      </c>
      <c r="B18" s="14" t="s">
        <v>131</v>
      </c>
      <c r="C18" s="14" t="s">
        <v>27</v>
      </c>
      <c r="D18" s="14"/>
    </row>
    <row r="19" spans="1:4" ht="17.25" x14ac:dyDescent="0.25">
      <c r="A19" s="6" t="s">
        <v>148</v>
      </c>
      <c r="B19" s="16" t="s">
        <v>131</v>
      </c>
      <c r="C19" s="16" t="s">
        <v>27</v>
      </c>
      <c r="D19" s="17"/>
    </row>
    <row r="20" spans="1:4" x14ac:dyDescent="0.25">
      <c r="A20" s="6" t="s">
        <v>149</v>
      </c>
      <c r="B20" s="14" t="s">
        <v>129</v>
      </c>
      <c r="C20" s="14" t="s">
        <v>27</v>
      </c>
      <c r="D20" s="14"/>
    </row>
    <row r="21" spans="1:4" x14ac:dyDescent="0.25">
      <c r="A21" s="6" t="s">
        <v>150</v>
      </c>
      <c r="B21" s="16" t="s">
        <v>131</v>
      </c>
      <c r="C21" s="16" t="s">
        <v>27</v>
      </c>
      <c r="D21" s="16"/>
    </row>
    <row r="22" spans="1:4" x14ac:dyDescent="0.25">
      <c r="A22" s="6" t="s">
        <v>151</v>
      </c>
      <c r="B22" s="14" t="s">
        <v>131</v>
      </c>
      <c r="C22" s="14" t="s">
        <v>27</v>
      </c>
      <c r="D22" s="14"/>
    </row>
    <row r="23" spans="1:4" x14ac:dyDescent="0.25">
      <c r="A23" s="6" t="s">
        <v>152</v>
      </c>
      <c r="B23" s="16" t="s">
        <v>138</v>
      </c>
      <c r="C23" s="16" t="s">
        <v>27</v>
      </c>
      <c r="D23" s="16"/>
    </row>
    <row r="24" spans="1:4" x14ac:dyDescent="0.25">
      <c r="A24" s="6" t="s">
        <v>153</v>
      </c>
      <c r="B24" s="14" t="s">
        <v>131</v>
      </c>
      <c r="C24" s="14" t="s">
        <v>27</v>
      </c>
      <c r="D24" s="14"/>
    </row>
    <row r="25" spans="1:4" x14ac:dyDescent="0.25">
      <c r="A25" s="6" t="s">
        <v>154</v>
      </c>
      <c r="B25" s="16" t="s">
        <v>131</v>
      </c>
      <c r="C25" s="16" t="s">
        <v>27</v>
      </c>
      <c r="D25" s="16"/>
    </row>
    <row r="26" spans="1:4" x14ac:dyDescent="0.25">
      <c r="A26" s="6" t="s">
        <v>155</v>
      </c>
      <c r="B26" s="14" t="s">
        <v>129</v>
      </c>
      <c r="C26" s="14" t="s">
        <v>27</v>
      </c>
      <c r="D26" s="14"/>
    </row>
    <row r="27" spans="1:4" x14ac:dyDescent="0.25">
      <c r="A27" s="6" t="s">
        <v>156</v>
      </c>
      <c r="B27" s="16" t="s">
        <v>131</v>
      </c>
      <c r="C27" s="16" t="s">
        <v>27</v>
      </c>
      <c r="D27" s="16"/>
    </row>
    <row r="28" spans="1:4" x14ac:dyDescent="0.25">
      <c r="A28" s="6" t="s">
        <v>157</v>
      </c>
      <c r="B28" s="14" t="s">
        <v>138</v>
      </c>
      <c r="C28" s="14" t="s">
        <v>27</v>
      </c>
      <c r="D28" s="14"/>
    </row>
    <row r="29" spans="1:4" x14ac:dyDescent="0.25">
      <c r="A29" s="6" t="s">
        <v>158</v>
      </c>
      <c r="B29" s="16" t="s">
        <v>131</v>
      </c>
      <c r="C29" s="16" t="s">
        <v>27</v>
      </c>
      <c r="D29" s="16"/>
    </row>
    <row r="30" spans="1:4" x14ac:dyDescent="0.25">
      <c r="A30" s="6" t="s">
        <v>159</v>
      </c>
      <c r="B30" s="14" t="s">
        <v>129</v>
      </c>
      <c r="C30" s="14" t="s">
        <v>27</v>
      </c>
      <c r="D30" s="14"/>
    </row>
    <row r="31" spans="1:4" ht="17.25" x14ac:dyDescent="0.25">
      <c r="A31" s="6" t="s">
        <v>160</v>
      </c>
      <c r="B31" s="16" t="s">
        <v>129</v>
      </c>
      <c r="C31" s="16" t="s">
        <v>27</v>
      </c>
      <c r="D31" s="17"/>
    </row>
    <row r="32" spans="1:4" x14ac:dyDescent="0.25">
      <c r="A32" s="6" t="s">
        <v>161</v>
      </c>
      <c r="B32" s="14" t="s">
        <v>129</v>
      </c>
      <c r="C32" s="14" t="s">
        <v>27</v>
      </c>
      <c r="D32" s="14"/>
    </row>
    <row r="33" spans="1:4" x14ac:dyDescent="0.25">
      <c r="A33" s="6" t="s">
        <v>162</v>
      </c>
      <c r="B33" s="16" t="s">
        <v>129</v>
      </c>
      <c r="C33" s="16" t="s">
        <v>27</v>
      </c>
      <c r="D33" s="16"/>
    </row>
    <row r="34" spans="1:4" x14ac:dyDescent="0.25">
      <c r="A34" s="6" t="s">
        <v>163</v>
      </c>
      <c r="B34" s="14" t="s">
        <v>131</v>
      </c>
      <c r="C34" s="14" t="s">
        <v>27</v>
      </c>
      <c r="D34" s="14"/>
    </row>
    <row r="35" spans="1:4" x14ac:dyDescent="0.25">
      <c r="A35" s="6" t="s">
        <v>164</v>
      </c>
      <c r="B35" s="16" t="s">
        <v>131</v>
      </c>
      <c r="C35" s="16" t="s">
        <v>27</v>
      </c>
      <c r="D35" s="16"/>
    </row>
    <row r="36" spans="1:4" x14ac:dyDescent="0.25">
      <c r="A36" s="6" t="s">
        <v>165</v>
      </c>
      <c r="B36" s="14" t="s">
        <v>131</v>
      </c>
      <c r="C36" s="14" t="s">
        <v>27</v>
      </c>
      <c r="D36" s="14"/>
    </row>
    <row r="37" spans="1:4" x14ac:dyDescent="0.25">
      <c r="A37" s="6" t="s">
        <v>166</v>
      </c>
      <c r="B37" s="16" t="s">
        <v>131</v>
      </c>
      <c r="C37" s="16" t="s">
        <v>27</v>
      </c>
      <c r="D37" s="16"/>
    </row>
    <row r="38" spans="1:4" x14ac:dyDescent="0.25">
      <c r="A38" s="6" t="s">
        <v>167</v>
      </c>
      <c r="B38" s="14" t="s">
        <v>131</v>
      </c>
      <c r="C38" s="14" t="s">
        <v>27</v>
      </c>
      <c r="D38" s="14"/>
    </row>
    <row r="39" spans="1:4" x14ac:dyDescent="0.25">
      <c r="A39" s="6" t="s">
        <v>168</v>
      </c>
      <c r="B39" s="16" t="s">
        <v>138</v>
      </c>
      <c r="C39" s="16" t="s">
        <v>27</v>
      </c>
      <c r="D39" s="16"/>
    </row>
    <row r="40" spans="1:4" x14ac:dyDescent="0.25">
      <c r="A40" s="6" t="s">
        <v>169</v>
      </c>
      <c r="B40" s="14" t="s">
        <v>131</v>
      </c>
      <c r="C40" s="14" t="s">
        <v>27</v>
      </c>
      <c r="D40" s="14"/>
    </row>
    <row r="41" spans="1:4" ht="17.25" x14ac:dyDescent="0.25">
      <c r="A41" s="6" t="s">
        <v>170</v>
      </c>
      <c r="B41" s="16" t="s">
        <v>131</v>
      </c>
      <c r="C41" s="16" t="s">
        <v>27</v>
      </c>
      <c r="D41" s="17"/>
    </row>
    <row r="42" spans="1:4" x14ac:dyDescent="0.25">
      <c r="A42" s="6" t="s">
        <v>171</v>
      </c>
      <c r="B42" s="14" t="s">
        <v>131</v>
      </c>
      <c r="C42" s="14" t="s">
        <v>27</v>
      </c>
      <c r="D42" s="14"/>
    </row>
    <row r="43" spans="1:4" x14ac:dyDescent="0.25">
      <c r="A43" s="6" t="s">
        <v>172</v>
      </c>
      <c r="B43" s="16" t="s">
        <v>131</v>
      </c>
      <c r="C43" s="16" t="s">
        <v>27</v>
      </c>
      <c r="D43" s="16"/>
    </row>
    <row r="44" spans="1:4" x14ac:dyDescent="0.25">
      <c r="A44" s="6" t="s">
        <v>173</v>
      </c>
      <c r="B44" s="14" t="s">
        <v>129</v>
      </c>
      <c r="C44" s="14" t="s">
        <v>27</v>
      </c>
      <c r="D44" s="14"/>
    </row>
    <row r="45" spans="1:4" x14ac:dyDescent="0.25">
      <c r="A45" s="6" t="s">
        <v>174</v>
      </c>
      <c r="B45" s="16" t="s">
        <v>138</v>
      </c>
      <c r="C45" s="16" t="s">
        <v>27</v>
      </c>
      <c r="D45" s="16"/>
    </row>
    <row r="46" spans="1:4" x14ac:dyDescent="0.25">
      <c r="A46" s="6" t="s">
        <v>175</v>
      </c>
      <c r="B46" s="14" t="s">
        <v>138</v>
      </c>
      <c r="C46" s="14" t="s">
        <v>27</v>
      </c>
      <c r="D46" s="14"/>
    </row>
    <row r="47" spans="1:4" x14ac:dyDescent="0.25">
      <c r="A47" s="6" t="s">
        <v>176</v>
      </c>
      <c r="B47" s="16" t="s">
        <v>131</v>
      </c>
      <c r="C47" s="16" t="s">
        <v>27</v>
      </c>
      <c r="D47" s="16"/>
    </row>
    <row r="48" spans="1:4" x14ac:dyDescent="0.25">
      <c r="A48" s="6" t="s">
        <v>177</v>
      </c>
      <c r="B48" s="14" t="s">
        <v>129</v>
      </c>
      <c r="C48" s="14" t="s">
        <v>27</v>
      </c>
      <c r="D48" s="14"/>
    </row>
    <row r="49" spans="1:4" x14ac:dyDescent="0.25">
      <c r="A49" s="6" t="s">
        <v>178</v>
      </c>
      <c r="B49" s="16" t="s">
        <v>131</v>
      </c>
      <c r="C49" s="16" t="s">
        <v>27</v>
      </c>
      <c r="D49" s="16"/>
    </row>
    <row r="50" spans="1:4" x14ac:dyDescent="0.25">
      <c r="A50" s="6" t="s">
        <v>179</v>
      </c>
      <c r="B50" s="14" t="s">
        <v>131</v>
      </c>
      <c r="C50" s="14" t="s">
        <v>27</v>
      </c>
      <c r="D50" s="14"/>
    </row>
    <row r="51" spans="1:4" ht="17.25" x14ac:dyDescent="0.25">
      <c r="A51" s="6" t="s">
        <v>180</v>
      </c>
      <c r="B51" s="16" t="s">
        <v>131</v>
      </c>
      <c r="C51" s="16" t="s">
        <v>27</v>
      </c>
      <c r="D51" s="17"/>
    </row>
    <row r="52" spans="1:4" ht="17.25" x14ac:dyDescent="0.25">
      <c r="A52" s="6" t="s">
        <v>181</v>
      </c>
      <c r="B52" s="14" t="s">
        <v>131</v>
      </c>
      <c r="C52" s="14" t="s">
        <v>27</v>
      </c>
      <c r="D52" s="15"/>
    </row>
    <row r="53" spans="1:4" x14ac:dyDescent="0.25">
      <c r="A53" s="6" t="s">
        <v>182</v>
      </c>
      <c r="B53" s="16" t="s">
        <v>131</v>
      </c>
      <c r="C53" s="16" t="s">
        <v>27</v>
      </c>
      <c r="D53" s="16"/>
    </row>
    <row r="54" spans="1:4" x14ac:dyDescent="0.25">
      <c r="A54" s="6" t="s">
        <v>183</v>
      </c>
      <c r="B54" s="14" t="s">
        <v>131</v>
      </c>
      <c r="C54" s="14" t="s">
        <v>27</v>
      </c>
      <c r="D54" s="14"/>
    </row>
    <row r="55" spans="1:4" x14ac:dyDescent="0.25">
      <c r="A55" s="6" t="s">
        <v>184</v>
      </c>
      <c r="B55" s="16" t="s">
        <v>138</v>
      </c>
      <c r="C55" s="16" t="s">
        <v>27</v>
      </c>
      <c r="D55" s="16"/>
    </row>
    <row r="56" spans="1:4" x14ac:dyDescent="0.25">
      <c r="A56" s="6" t="s">
        <v>185</v>
      </c>
      <c r="B56" s="14" t="s">
        <v>131</v>
      </c>
      <c r="C56" s="14" t="s">
        <v>27</v>
      </c>
      <c r="D56" s="14"/>
    </row>
    <row r="57" spans="1:4" x14ac:dyDescent="0.25">
      <c r="A57" s="6" t="s">
        <v>186</v>
      </c>
      <c r="B57" s="16" t="s">
        <v>138</v>
      </c>
      <c r="C57" s="16" t="s">
        <v>27</v>
      </c>
      <c r="D57" s="16"/>
    </row>
    <row r="58" spans="1:4" x14ac:dyDescent="0.25">
      <c r="A58" s="6" t="s">
        <v>187</v>
      </c>
      <c r="B58" s="14" t="s">
        <v>131</v>
      </c>
      <c r="C58" s="14" t="s">
        <v>27</v>
      </c>
      <c r="D58" s="14"/>
    </row>
    <row r="59" spans="1:4" x14ac:dyDescent="0.25">
      <c r="A59" s="6" t="s">
        <v>188</v>
      </c>
      <c r="B59" s="16" t="s">
        <v>131</v>
      </c>
      <c r="C59" s="16" t="s">
        <v>27</v>
      </c>
      <c r="D59" s="16"/>
    </row>
    <row r="60" spans="1:4" x14ac:dyDescent="0.25">
      <c r="A60" s="6" t="s">
        <v>189</v>
      </c>
      <c r="B60" s="14" t="s">
        <v>131</v>
      </c>
      <c r="C60" s="14" t="s">
        <v>27</v>
      </c>
      <c r="D60" s="14"/>
    </row>
    <row r="61" spans="1:4" x14ac:dyDescent="0.25">
      <c r="A61" s="6" t="s">
        <v>190</v>
      </c>
      <c r="B61" s="16" t="s">
        <v>138</v>
      </c>
      <c r="C61" s="16" t="s">
        <v>27</v>
      </c>
      <c r="D61" s="16"/>
    </row>
    <row r="62" spans="1:4" x14ac:dyDescent="0.25">
      <c r="A62" s="6" t="s">
        <v>191</v>
      </c>
      <c r="B62" s="14" t="s">
        <v>138</v>
      </c>
      <c r="C62" s="14" t="s">
        <v>27</v>
      </c>
      <c r="D62" s="14"/>
    </row>
    <row r="63" spans="1:4" x14ac:dyDescent="0.25">
      <c r="A63" s="6" t="s">
        <v>192</v>
      </c>
      <c r="B63" s="16" t="s">
        <v>129</v>
      </c>
      <c r="C63" s="16" t="s">
        <v>27</v>
      </c>
      <c r="D63" s="16"/>
    </row>
    <row r="64" spans="1:4" x14ac:dyDescent="0.25">
      <c r="A64" s="6" t="s">
        <v>193</v>
      </c>
      <c r="B64" s="14" t="s">
        <v>138</v>
      </c>
      <c r="C64" s="14" t="s">
        <v>27</v>
      </c>
      <c r="D64" s="14"/>
    </row>
    <row r="65" spans="1:4" x14ac:dyDescent="0.25">
      <c r="A65" s="6" t="s">
        <v>194</v>
      </c>
      <c r="B65" s="16" t="s">
        <v>131</v>
      </c>
      <c r="C65" s="16" t="s">
        <v>27</v>
      </c>
      <c r="D65" s="16"/>
    </row>
    <row r="66" spans="1:4" ht="17.25" x14ac:dyDescent="0.25">
      <c r="A66" s="6" t="s">
        <v>195</v>
      </c>
      <c r="B66" s="14" t="s">
        <v>131</v>
      </c>
      <c r="C66" s="14" t="s">
        <v>27</v>
      </c>
      <c r="D66" s="15"/>
    </row>
    <row r="67" spans="1:4" ht="17.25" x14ac:dyDescent="0.25">
      <c r="A67" s="6" t="s">
        <v>196</v>
      </c>
      <c r="B67" s="16" t="s">
        <v>131</v>
      </c>
      <c r="C67" s="16" t="s">
        <v>27</v>
      </c>
      <c r="D67" s="17"/>
    </row>
    <row r="68" spans="1:4" x14ac:dyDescent="0.25">
      <c r="A68" s="6" t="s">
        <v>197</v>
      </c>
      <c r="B68" s="14" t="s">
        <v>131</v>
      </c>
      <c r="C68" s="14" t="s">
        <v>27</v>
      </c>
      <c r="D68" s="14"/>
    </row>
    <row r="69" spans="1:4" x14ac:dyDescent="0.25">
      <c r="A69" s="6" t="s">
        <v>198</v>
      </c>
      <c r="B69" s="16" t="s">
        <v>131</v>
      </c>
      <c r="C69" s="16" t="s">
        <v>27</v>
      </c>
      <c r="D69" s="16"/>
    </row>
    <row r="70" spans="1:4" x14ac:dyDescent="0.25">
      <c r="A70" s="6" t="s">
        <v>199</v>
      </c>
      <c r="B70" s="14" t="s">
        <v>138</v>
      </c>
      <c r="C70" s="14" t="s">
        <v>27</v>
      </c>
      <c r="D70" s="14"/>
    </row>
    <row r="71" spans="1:4" ht="17.25" x14ac:dyDescent="0.25">
      <c r="A71" s="6" t="s">
        <v>200</v>
      </c>
      <c r="B71" s="16" t="s">
        <v>131</v>
      </c>
      <c r="C71" s="16" t="s">
        <v>27</v>
      </c>
      <c r="D71" s="17"/>
    </row>
    <row r="72" spans="1:4" x14ac:dyDescent="0.25">
      <c r="A72" s="6" t="s">
        <v>201</v>
      </c>
      <c r="B72" s="14" t="s">
        <v>131</v>
      </c>
      <c r="C72" s="14" t="s">
        <v>27</v>
      </c>
      <c r="D72" s="14"/>
    </row>
    <row r="73" spans="1:4" x14ac:dyDescent="0.25">
      <c r="A73" s="6" t="s">
        <v>202</v>
      </c>
      <c r="B73" s="16" t="s">
        <v>131</v>
      </c>
      <c r="C73" s="16" t="s">
        <v>27</v>
      </c>
      <c r="D73" s="16"/>
    </row>
    <row r="74" spans="1:4" x14ac:dyDescent="0.25">
      <c r="A74" s="6" t="s">
        <v>203</v>
      </c>
      <c r="B74" s="14" t="s">
        <v>138</v>
      </c>
      <c r="C74" s="14" t="s">
        <v>27</v>
      </c>
      <c r="D74" s="14"/>
    </row>
    <row r="75" spans="1:4" x14ac:dyDescent="0.25">
      <c r="A75" s="6" t="s">
        <v>204</v>
      </c>
      <c r="B75" s="16" t="s">
        <v>131</v>
      </c>
      <c r="C75" s="16" t="s">
        <v>27</v>
      </c>
      <c r="D75" s="16"/>
    </row>
    <row r="76" spans="1:4" ht="17.25" x14ac:dyDescent="0.25">
      <c r="A76" s="6" t="s">
        <v>205</v>
      </c>
      <c r="B76" s="14" t="s">
        <v>129</v>
      </c>
      <c r="C76" s="14" t="s">
        <v>27</v>
      </c>
      <c r="D76" s="15"/>
    </row>
    <row r="77" spans="1:4" x14ac:dyDescent="0.25">
      <c r="A77" s="6" t="s">
        <v>206</v>
      </c>
      <c r="B77" s="16" t="s">
        <v>131</v>
      </c>
      <c r="C77" s="16" t="s">
        <v>27</v>
      </c>
      <c r="D77" s="16"/>
    </row>
    <row r="78" spans="1:4" ht="17.25" x14ac:dyDescent="0.25">
      <c r="A78" s="6" t="s">
        <v>207</v>
      </c>
      <c r="B78" s="14" t="s">
        <v>138</v>
      </c>
      <c r="C78" s="14" t="s">
        <v>27</v>
      </c>
      <c r="D78" s="15"/>
    </row>
    <row r="79" spans="1:4" x14ac:dyDescent="0.25">
      <c r="A79" s="6" t="s">
        <v>208</v>
      </c>
      <c r="B79" s="16" t="s">
        <v>138</v>
      </c>
      <c r="C79" s="16" t="s">
        <v>27</v>
      </c>
      <c r="D79" s="16"/>
    </row>
    <row r="80" spans="1:4" x14ac:dyDescent="0.25">
      <c r="A80" s="6" t="s">
        <v>209</v>
      </c>
      <c r="B80" s="14" t="s">
        <v>129</v>
      </c>
      <c r="C80" s="14" t="s">
        <v>27</v>
      </c>
      <c r="D80" s="14"/>
    </row>
    <row r="81" spans="1:4" x14ac:dyDescent="0.25">
      <c r="A81" s="6" t="s">
        <v>210</v>
      </c>
      <c r="B81" s="16" t="s">
        <v>131</v>
      </c>
      <c r="C81" s="16" t="s">
        <v>27</v>
      </c>
      <c r="D81" s="16"/>
    </row>
    <row r="82" spans="1:4" x14ac:dyDescent="0.25">
      <c r="A82" s="6" t="s">
        <v>211</v>
      </c>
      <c r="B82" s="14" t="s">
        <v>131</v>
      </c>
      <c r="C82" s="14" t="s">
        <v>27</v>
      </c>
      <c r="D82" s="14"/>
    </row>
    <row r="83" spans="1:4" x14ac:dyDescent="0.25">
      <c r="A83" s="6" t="s">
        <v>212</v>
      </c>
      <c r="B83" s="16" t="s">
        <v>131</v>
      </c>
      <c r="C83" s="16" t="s">
        <v>27</v>
      </c>
      <c r="D83" s="16"/>
    </row>
    <row r="84" spans="1:4" x14ac:dyDescent="0.25">
      <c r="A84" s="6" t="s">
        <v>213</v>
      </c>
      <c r="B84" s="14" t="s">
        <v>138</v>
      </c>
      <c r="C84" s="14" t="s">
        <v>27</v>
      </c>
      <c r="D84" s="14"/>
    </row>
    <row r="85" spans="1:4" x14ac:dyDescent="0.25">
      <c r="A85" s="6" t="s">
        <v>214</v>
      </c>
      <c r="B85" s="16" t="s">
        <v>129</v>
      </c>
      <c r="C85" s="16" t="s">
        <v>27</v>
      </c>
      <c r="D85" s="16"/>
    </row>
    <row r="86" spans="1:4" x14ac:dyDescent="0.25">
      <c r="A86" s="6" t="s">
        <v>215</v>
      </c>
      <c r="B86" s="14" t="s">
        <v>131</v>
      </c>
      <c r="C86" s="14" t="s">
        <v>27</v>
      </c>
      <c r="D86" s="14"/>
    </row>
    <row r="87" spans="1:4" x14ac:dyDescent="0.25">
      <c r="A87" s="6" t="s">
        <v>216</v>
      </c>
      <c r="B87" s="16" t="s">
        <v>131</v>
      </c>
      <c r="C87" s="16" t="s">
        <v>27</v>
      </c>
      <c r="D87" s="16"/>
    </row>
    <row r="88" spans="1:4" x14ac:dyDescent="0.25">
      <c r="A88" s="6" t="s">
        <v>217</v>
      </c>
      <c r="B88" s="14" t="s">
        <v>131</v>
      </c>
      <c r="C88" s="14" t="s">
        <v>27</v>
      </c>
      <c r="D88" s="14"/>
    </row>
    <row r="89" spans="1:4" x14ac:dyDescent="0.25">
      <c r="A89" s="6" t="s">
        <v>218</v>
      </c>
      <c r="B89" s="16" t="s">
        <v>131</v>
      </c>
      <c r="C89" s="16" t="s">
        <v>27</v>
      </c>
      <c r="D89" s="16"/>
    </row>
    <row r="90" spans="1:4" ht="17.25" x14ac:dyDescent="0.25">
      <c r="A90" s="6" t="s">
        <v>219</v>
      </c>
      <c r="B90" s="14" t="s">
        <v>138</v>
      </c>
      <c r="C90" s="14" t="s">
        <v>27</v>
      </c>
      <c r="D90" s="15"/>
    </row>
    <row r="91" spans="1:4" ht="17.25" x14ac:dyDescent="0.25">
      <c r="A91" s="6" t="s">
        <v>220</v>
      </c>
      <c r="B91" s="16" t="s">
        <v>138</v>
      </c>
      <c r="C91" s="16" t="s">
        <v>27</v>
      </c>
      <c r="D91" s="17"/>
    </row>
    <row r="92" spans="1:4" x14ac:dyDescent="0.25">
      <c r="A92" s="6" t="s">
        <v>221</v>
      </c>
      <c r="B92" s="14" t="s">
        <v>129</v>
      </c>
      <c r="C92" s="14" t="s">
        <v>27</v>
      </c>
      <c r="D92" s="14"/>
    </row>
    <row r="93" spans="1:4" x14ac:dyDescent="0.25">
      <c r="A93" s="10" t="s">
        <v>222</v>
      </c>
      <c r="B93" s="16" t="s">
        <v>129</v>
      </c>
      <c r="C93" s="16" t="s">
        <v>27</v>
      </c>
      <c r="D9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705D-F50A-4169-91BA-DB1BD7113E00}">
  <dimension ref="A1:I93"/>
  <sheetViews>
    <sheetView workbookViewId="0">
      <selection activeCell="D78" sqref="A78:D78"/>
    </sheetView>
  </sheetViews>
  <sheetFormatPr baseColWidth="10" defaultColWidth="11.42578125" defaultRowHeight="15" x14ac:dyDescent="0.25"/>
  <cols>
    <col min="1" max="1" width="34.28515625" customWidth="1"/>
  </cols>
  <sheetData>
    <row r="1" spans="1:9" ht="15.75" thickBot="1" x14ac:dyDescent="0.3">
      <c r="A1" s="3" t="s">
        <v>124</v>
      </c>
      <c r="B1" s="13" t="s">
        <v>125</v>
      </c>
      <c r="C1" s="13" t="s">
        <v>126</v>
      </c>
      <c r="D1" s="13" t="s">
        <v>127</v>
      </c>
    </row>
    <row r="2" spans="1:9" ht="17.25" x14ac:dyDescent="0.25">
      <c r="A2" s="6" t="s">
        <v>128</v>
      </c>
      <c r="B2" s="14" t="s">
        <v>129</v>
      </c>
      <c r="C2" s="14">
        <v>50</v>
      </c>
      <c r="D2" s="15">
        <v>66</v>
      </c>
    </row>
    <row r="3" spans="1:9" ht="17.25" x14ac:dyDescent="0.25">
      <c r="A3" s="6" t="s">
        <v>130</v>
      </c>
      <c r="B3" s="16" t="s">
        <v>131</v>
      </c>
      <c r="C3" s="16">
        <v>74</v>
      </c>
      <c r="D3" s="17">
        <v>66</v>
      </c>
    </row>
    <row r="4" spans="1:9" x14ac:dyDescent="0.25">
      <c r="A4" s="6" t="s">
        <v>132</v>
      </c>
      <c r="B4" s="14" t="s">
        <v>131</v>
      </c>
      <c r="C4" s="14">
        <v>99</v>
      </c>
      <c r="D4" s="14">
        <v>31</v>
      </c>
      <c r="G4" t="s">
        <v>118</v>
      </c>
      <c r="I4">
        <f>92-I5-I6</f>
        <v>19</v>
      </c>
    </row>
    <row r="5" spans="1:9" ht="17.25" x14ac:dyDescent="0.25">
      <c r="A5" s="6" t="s">
        <v>133</v>
      </c>
      <c r="B5" s="16" t="s">
        <v>131</v>
      </c>
      <c r="C5" s="16">
        <v>99</v>
      </c>
      <c r="D5" s="20">
        <v>69</v>
      </c>
      <c r="G5" t="s">
        <v>119</v>
      </c>
      <c r="H5" t="s">
        <v>24</v>
      </c>
      <c r="I5">
        <f>COUNTIF(C2:C93,H5)</f>
        <v>73</v>
      </c>
    </row>
    <row r="6" spans="1:9" x14ac:dyDescent="0.25">
      <c r="A6" s="6" t="s">
        <v>134</v>
      </c>
      <c r="B6" s="14" t="s">
        <v>131</v>
      </c>
      <c r="C6" s="14" t="s">
        <v>24</v>
      </c>
      <c r="D6" s="14"/>
      <c r="G6" t="s">
        <v>120</v>
      </c>
      <c r="H6" t="s">
        <v>27</v>
      </c>
      <c r="I6">
        <f>COUNTIF(C2:C93,H6)</f>
        <v>0</v>
      </c>
    </row>
    <row r="7" spans="1:9" x14ac:dyDescent="0.25">
      <c r="A7" s="6" t="s">
        <v>135</v>
      </c>
      <c r="B7" s="16" t="s">
        <v>131</v>
      </c>
      <c r="C7" s="16" t="s">
        <v>24</v>
      </c>
      <c r="D7" s="16"/>
      <c r="G7" t="s">
        <v>121</v>
      </c>
      <c r="I7">
        <f>SUM(I4:I6)</f>
        <v>92</v>
      </c>
    </row>
    <row r="8" spans="1:9" x14ac:dyDescent="0.25">
      <c r="A8" s="6" t="s">
        <v>136</v>
      </c>
      <c r="B8" s="14" t="s">
        <v>131</v>
      </c>
      <c r="C8" s="14" t="s">
        <v>24</v>
      </c>
      <c r="D8" s="14"/>
    </row>
    <row r="9" spans="1:9" x14ac:dyDescent="0.25">
      <c r="A9" s="6" t="s">
        <v>137</v>
      </c>
      <c r="B9" s="16" t="s">
        <v>138</v>
      </c>
      <c r="C9" s="16" t="s">
        <v>24</v>
      </c>
      <c r="D9" s="16"/>
    </row>
    <row r="10" spans="1:9" x14ac:dyDescent="0.25">
      <c r="A10" s="6" t="s">
        <v>139</v>
      </c>
      <c r="B10" s="14" t="s">
        <v>131</v>
      </c>
      <c r="C10" s="14" t="s">
        <v>24</v>
      </c>
      <c r="D10" s="14"/>
    </row>
    <row r="11" spans="1:9" x14ac:dyDescent="0.25">
      <c r="A11" s="6" t="s">
        <v>140</v>
      </c>
      <c r="B11" s="16" t="s">
        <v>129</v>
      </c>
      <c r="C11" s="16" t="s">
        <v>24</v>
      </c>
      <c r="D11" s="16"/>
    </row>
    <row r="12" spans="1:9" x14ac:dyDescent="0.25">
      <c r="A12" s="6" t="s">
        <v>141</v>
      </c>
      <c r="B12" s="14" t="s">
        <v>131</v>
      </c>
      <c r="C12" s="14" t="s">
        <v>24</v>
      </c>
      <c r="D12" s="14"/>
    </row>
    <row r="13" spans="1:9" ht="17.25" x14ac:dyDescent="0.25">
      <c r="A13" s="6" t="s">
        <v>142</v>
      </c>
      <c r="B13" s="16" t="s">
        <v>131</v>
      </c>
      <c r="C13" s="16">
        <v>92</v>
      </c>
      <c r="D13" s="17">
        <v>68</v>
      </c>
    </row>
    <row r="14" spans="1:9" x14ac:dyDescent="0.25">
      <c r="A14" s="6" t="s">
        <v>143</v>
      </c>
      <c r="B14" s="14" t="s">
        <v>131</v>
      </c>
      <c r="C14" s="14" t="s">
        <v>24</v>
      </c>
      <c r="D14" s="14"/>
    </row>
    <row r="15" spans="1:9" x14ac:dyDescent="0.25">
      <c r="A15" s="6" t="s">
        <v>144</v>
      </c>
      <c r="B15" s="16" t="s">
        <v>131</v>
      </c>
      <c r="C15" s="16" t="s">
        <v>24</v>
      </c>
      <c r="D15" s="16"/>
    </row>
    <row r="16" spans="1:9" x14ac:dyDescent="0.25">
      <c r="A16" s="6" t="s">
        <v>145</v>
      </c>
      <c r="B16" s="14" t="s">
        <v>131</v>
      </c>
      <c r="C16" s="14" t="s">
        <v>24</v>
      </c>
      <c r="D16" s="14"/>
    </row>
    <row r="17" spans="1:4" x14ac:dyDescent="0.25">
      <c r="A17" s="6" t="s">
        <v>146</v>
      </c>
      <c r="B17" s="16" t="s">
        <v>131</v>
      </c>
      <c r="C17" s="16" t="s">
        <v>24</v>
      </c>
      <c r="D17" s="16"/>
    </row>
    <row r="18" spans="1:4" x14ac:dyDescent="0.25">
      <c r="A18" s="6" t="s">
        <v>147</v>
      </c>
      <c r="B18" s="14" t="s">
        <v>131</v>
      </c>
      <c r="C18" s="14" t="s">
        <v>24</v>
      </c>
      <c r="D18" s="14"/>
    </row>
    <row r="19" spans="1:4" x14ac:dyDescent="0.25">
      <c r="A19" s="6" t="s">
        <v>148</v>
      </c>
      <c r="B19" s="16" t="s">
        <v>131</v>
      </c>
      <c r="C19" s="16" t="s">
        <v>24</v>
      </c>
      <c r="D19" s="16"/>
    </row>
    <row r="20" spans="1:4" x14ac:dyDescent="0.25">
      <c r="A20" s="6" t="s">
        <v>149</v>
      </c>
      <c r="B20" s="14" t="s">
        <v>129</v>
      </c>
      <c r="C20" s="14" t="s">
        <v>24</v>
      </c>
      <c r="D20" s="14"/>
    </row>
    <row r="21" spans="1:4" x14ac:dyDescent="0.25">
      <c r="A21" s="6" t="s">
        <v>150</v>
      </c>
      <c r="B21" s="16" t="s">
        <v>131</v>
      </c>
      <c r="C21" s="16" t="s">
        <v>24</v>
      </c>
      <c r="D21" s="16"/>
    </row>
    <row r="22" spans="1:4" x14ac:dyDescent="0.25">
      <c r="A22" s="6" t="s">
        <v>151</v>
      </c>
      <c r="B22" s="14" t="s">
        <v>131</v>
      </c>
      <c r="C22" s="14" t="s">
        <v>24</v>
      </c>
      <c r="D22" s="14"/>
    </row>
    <row r="23" spans="1:4" ht="17.25" x14ac:dyDescent="0.25">
      <c r="A23" s="6" t="s">
        <v>152</v>
      </c>
      <c r="B23" s="16" t="s">
        <v>138</v>
      </c>
      <c r="C23" s="16" t="s">
        <v>24</v>
      </c>
      <c r="D23" s="17"/>
    </row>
    <row r="24" spans="1:4" x14ac:dyDescent="0.25">
      <c r="A24" s="6" t="s">
        <v>153</v>
      </c>
      <c r="B24" s="14" t="s">
        <v>131</v>
      </c>
      <c r="C24" s="14" t="s">
        <v>24</v>
      </c>
      <c r="D24" s="14"/>
    </row>
    <row r="25" spans="1:4" x14ac:dyDescent="0.25">
      <c r="A25" s="6" t="s">
        <v>154</v>
      </c>
      <c r="B25" s="16" t="s">
        <v>131</v>
      </c>
      <c r="C25" s="16" t="s">
        <v>24</v>
      </c>
      <c r="D25" s="16"/>
    </row>
    <row r="26" spans="1:4" ht="17.25" x14ac:dyDescent="0.25">
      <c r="A26" s="6" t="s">
        <v>155</v>
      </c>
      <c r="B26" s="14" t="s">
        <v>129</v>
      </c>
      <c r="C26" s="14">
        <v>89</v>
      </c>
      <c r="D26" s="15">
        <v>68</v>
      </c>
    </row>
    <row r="27" spans="1:4" x14ac:dyDescent="0.25">
      <c r="A27" s="6" t="s">
        <v>156</v>
      </c>
      <c r="B27" s="16" t="s">
        <v>131</v>
      </c>
      <c r="C27" s="16" t="s">
        <v>24</v>
      </c>
      <c r="D27" s="16"/>
    </row>
    <row r="28" spans="1:4" x14ac:dyDescent="0.25">
      <c r="A28" s="6" t="s">
        <v>157</v>
      </c>
      <c r="B28" s="14" t="s">
        <v>138</v>
      </c>
      <c r="C28" s="14" t="s">
        <v>24</v>
      </c>
      <c r="D28" s="14"/>
    </row>
    <row r="29" spans="1:4" x14ac:dyDescent="0.25">
      <c r="A29" s="6" t="s">
        <v>158</v>
      </c>
      <c r="B29" s="16" t="s">
        <v>131</v>
      </c>
      <c r="C29" s="16" t="s">
        <v>24</v>
      </c>
      <c r="D29" s="16"/>
    </row>
    <row r="30" spans="1:4" x14ac:dyDescent="0.25">
      <c r="A30" s="6" t="s">
        <v>159</v>
      </c>
      <c r="B30" s="14" t="s">
        <v>129</v>
      </c>
      <c r="C30" s="14" t="s">
        <v>24</v>
      </c>
      <c r="D30" s="14"/>
    </row>
    <row r="31" spans="1:4" x14ac:dyDescent="0.25">
      <c r="A31" s="6" t="s">
        <v>160</v>
      </c>
      <c r="B31" s="16" t="s">
        <v>129</v>
      </c>
      <c r="C31" s="16" t="s">
        <v>24</v>
      </c>
      <c r="D31" s="16"/>
    </row>
    <row r="32" spans="1:4" x14ac:dyDescent="0.25">
      <c r="A32" s="6" t="s">
        <v>161</v>
      </c>
      <c r="B32" s="14" t="s">
        <v>129</v>
      </c>
      <c r="C32" s="14" t="s">
        <v>24</v>
      </c>
      <c r="D32" s="14"/>
    </row>
    <row r="33" spans="1:4" x14ac:dyDescent="0.25">
      <c r="A33" s="6" t="s">
        <v>162</v>
      </c>
      <c r="B33" s="16" t="s">
        <v>129</v>
      </c>
      <c r="C33" s="16" t="s">
        <v>24</v>
      </c>
      <c r="D33" s="16"/>
    </row>
    <row r="34" spans="1:4" ht="17.25" x14ac:dyDescent="0.25">
      <c r="A34" s="6" t="s">
        <v>163</v>
      </c>
      <c r="B34" s="14" t="s">
        <v>131</v>
      </c>
      <c r="C34" s="14">
        <v>68</v>
      </c>
      <c r="D34" s="15">
        <v>68</v>
      </c>
    </row>
    <row r="35" spans="1:4" x14ac:dyDescent="0.25">
      <c r="A35" s="6" t="s">
        <v>164</v>
      </c>
      <c r="B35" s="16" t="s">
        <v>131</v>
      </c>
      <c r="C35" s="16" t="s">
        <v>24</v>
      </c>
      <c r="D35" s="16"/>
    </row>
    <row r="36" spans="1:4" x14ac:dyDescent="0.25">
      <c r="A36" s="6" t="s">
        <v>165</v>
      </c>
      <c r="B36" s="14" t="s">
        <v>131</v>
      </c>
      <c r="C36" s="14" t="s">
        <v>24</v>
      </c>
      <c r="D36" s="14"/>
    </row>
    <row r="37" spans="1:4" x14ac:dyDescent="0.25">
      <c r="A37" s="6" t="s">
        <v>166</v>
      </c>
      <c r="B37" s="16" t="s">
        <v>131</v>
      </c>
      <c r="C37" s="16" t="s">
        <v>24</v>
      </c>
      <c r="D37" s="16"/>
    </row>
    <row r="38" spans="1:4" x14ac:dyDescent="0.25">
      <c r="A38" s="6" t="s">
        <v>167</v>
      </c>
      <c r="B38" s="14" t="s">
        <v>131</v>
      </c>
      <c r="C38" s="14" t="s">
        <v>24</v>
      </c>
      <c r="D38" s="14"/>
    </row>
    <row r="39" spans="1:4" x14ac:dyDescent="0.25">
      <c r="A39" s="6" t="s">
        <v>168</v>
      </c>
      <c r="B39" s="16" t="s">
        <v>138</v>
      </c>
      <c r="C39" s="16" t="s">
        <v>24</v>
      </c>
      <c r="D39" s="16"/>
    </row>
    <row r="40" spans="1:4" x14ac:dyDescent="0.25">
      <c r="A40" s="6" t="s">
        <v>169</v>
      </c>
      <c r="B40" s="14" t="s">
        <v>131</v>
      </c>
      <c r="C40" s="14" t="s">
        <v>24</v>
      </c>
      <c r="D40" s="14"/>
    </row>
    <row r="41" spans="1:4" x14ac:dyDescent="0.25">
      <c r="A41" s="6" t="s">
        <v>170</v>
      </c>
      <c r="B41" s="16" t="s">
        <v>131</v>
      </c>
      <c r="C41" s="16" t="s">
        <v>24</v>
      </c>
      <c r="D41" s="16"/>
    </row>
    <row r="42" spans="1:4" x14ac:dyDescent="0.25">
      <c r="A42" s="6" t="s">
        <v>171</v>
      </c>
      <c r="B42" s="14" t="s">
        <v>131</v>
      </c>
      <c r="C42" s="14" t="s">
        <v>24</v>
      </c>
      <c r="D42" s="14"/>
    </row>
    <row r="43" spans="1:4" x14ac:dyDescent="0.25">
      <c r="A43" s="6" t="s">
        <v>172</v>
      </c>
      <c r="B43" s="16" t="s">
        <v>131</v>
      </c>
      <c r="C43" s="16" t="s">
        <v>24</v>
      </c>
      <c r="D43" s="16"/>
    </row>
    <row r="44" spans="1:4" x14ac:dyDescent="0.25">
      <c r="A44" s="6" t="s">
        <v>173</v>
      </c>
      <c r="B44" s="14" t="s">
        <v>129</v>
      </c>
      <c r="C44" s="14" t="s">
        <v>24</v>
      </c>
      <c r="D44" s="14"/>
    </row>
    <row r="45" spans="1:4" x14ac:dyDescent="0.25">
      <c r="A45" s="6" t="s">
        <v>174</v>
      </c>
      <c r="B45" s="16" t="s">
        <v>138</v>
      </c>
      <c r="C45" s="16" t="s">
        <v>24</v>
      </c>
      <c r="D45" s="16"/>
    </row>
    <row r="46" spans="1:4" x14ac:dyDescent="0.25">
      <c r="A46" s="6" t="s">
        <v>175</v>
      </c>
      <c r="B46" s="14" t="s">
        <v>138</v>
      </c>
      <c r="C46" s="14" t="s">
        <v>24</v>
      </c>
      <c r="D46" s="14"/>
    </row>
    <row r="47" spans="1:4" x14ac:dyDescent="0.25">
      <c r="A47" s="6" t="s">
        <v>176</v>
      </c>
      <c r="B47" s="16" t="s">
        <v>131</v>
      </c>
      <c r="C47" s="16" t="s">
        <v>24</v>
      </c>
      <c r="D47" s="16"/>
    </row>
    <row r="48" spans="1:4" ht="17.25" x14ac:dyDescent="0.25">
      <c r="A48" s="6" t="s">
        <v>177</v>
      </c>
      <c r="B48" s="14" t="s">
        <v>129</v>
      </c>
      <c r="C48" s="14">
        <v>92</v>
      </c>
      <c r="D48" s="15">
        <v>70</v>
      </c>
    </row>
    <row r="49" spans="1:4" x14ac:dyDescent="0.25">
      <c r="A49" s="6" t="s">
        <v>178</v>
      </c>
      <c r="B49" s="16" t="s">
        <v>131</v>
      </c>
      <c r="C49" s="16" t="s">
        <v>24</v>
      </c>
      <c r="D49" s="16"/>
    </row>
    <row r="50" spans="1:4" x14ac:dyDescent="0.25">
      <c r="A50" s="6" t="s">
        <v>179</v>
      </c>
      <c r="B50" s="14" t="s">
        <v>131</v>
      </c>
      <c r="C50" s="14" t="s">
        <v>24</v>
      </c>
      <c r="D50" s="14"/>
    </row>
    <row r="51" spans="1:4" ht="17.25" x14ac:dyDescent="0.25">
      <c r="A51" s="6" t="s">
        <v>180</v>
      </c>
      <c r="B51" s="16" t="s">
        <v>131</v>
      </c>
      <c r="C51" s="16">
        <v>63</v>
      </c>
      <c r="D51" s="17">
        <v>71</v>
      </c>
    </row>
    <row r="52" spans="1:4" x14ac:dyDescent="0.25">
      <c r="A52" s="6" t="s">
        <v>181</v>
      </c>
      <c r="B52" s="14" t="s">
        <v>131</v>
      </c>
      <c r="C52" s="14" t="s">
        <v>24</v>
      </c>
      <c r="D52" s="14"/>
    </row>
    <row r="53" spans="1:4" x14ac:dyDescent="0.25">
      <c r="A53" s="6" t="s">
        <v>182</v>
      </c>
      <c r="B53" s="16" t="s">
        <v>131</v>
      </c>
      <c r="C53" s="16" t="s">
        <v>24</v>
      </c>
      <c r="D53" s="16"/>
    </row>
    <row r="54" spans="1:4" x14ac:dyDescent="0.25">
      <c r="A54" s="6" t="s">
        <v>183</v>
      </c>
      <c r="B54" s="14" t="s">
        <v>131</v>
      </c>
      <c r="C54" s="14" t="s">
        <v>24</v>
      </c>
      <c r="D54" s="14"/>
    </row>
    <row r="55" spans="1:4" x14ac:dyDescent="0.25">
      <c r="A55" s="6" t="s">
        <v>184</v>
      </c>
      <c r="B55" s="16" t="s">
        <v>138</v>
      </c>
      <c r="C55" s="16" t="s">
        <v>24</v>
      </c>
      <c r="D55" s="16"/>
    </row>
    <row r="56" spans="1:4" x14ac:dyDescent="0.25">
      <c r="A56" s="6" t="s">
        <v>185</v>
      </c>
      <c r="B56" s="14" t="s">
        <v>131</v>
      </c>
      <c r="C56" s="14" t="s">
        <v>24</v>
      </c>
      <c r="D56" s="14"/>
    </row>
    <row r="57" spans="1:4" x14ac:dyDescent="0.25">
      <c r="A57" s="6" t="s">
        <v>186</v>
      </c>
      <c r="B57" s="16" t="s">
        <v>138</v>
      </c>
      <c r="C57" s="16" t="s">
        <v>24</v>
      </c>
      <c r="D57" s="16"/>
    </row>
    <row r="58" spans="1:4" x14ac:dyDescent="0.25">
      <c r="A58" s="6" t="s">
        <v>187</v>
      </c>
      <c r="B58" s="14" t="s">
        <v>131</v>
      </c>
      <c r="C58" s="14" t="s">
        <v>24</v>
      </c>
      <c r="D58" s="14"/>
    </row>
    <row r="59" spans="1:4" x14ac:dyDescent="0.25">
      <c r="A59" s="6" t="s">
        <v>188</v>
      </c>
      <c r="B59" s="16" t="s">
        <v>131</v>
      </c>
      <c r="C59" s="16" t="s">
        <v>24</v>
      </c>
      <c r="D59" s="16"/>
    </row>
    <row r="60" spans="1:4" x14ac:dyDescent="0.25">
      <c r="A60" s="6" t="s">
        <v>189</v>
      </c>
      <c r="B60" s="14" t="s">
        <v>131</v>
      </c>
      <c r="C60" s="14" t="s">
        <v>24</v>
      </c>
      <c r="D60" s="14"/>
    </row>
    <row r="61" spans="1:4" x14ac:dyDescent="0.25">
      <c r="A61" s="6" t="s">
        <v>190</v>
      </c>
      <c r="B61" s="16" t="s">
        <v>138</v>
      </c>
      <c r="C61" s="16" t="s">
        <v>24</v>
      </c>
      <c r="D61" s="16"/>
    </row>
    <row r="62" spans="1:4" x14ac:dyDescent="0.25">
      <c r="A62" s="6" t="s">
        <v>191</v>
      </c>
      <c r="B62" s="14" t="s">
        <v>138</v>
      </c>
      <c r="C62" s="14" t="s">
        <v>24</v>
      </c>
      <c r="D62" s="14"/>
    </row>
    <row r="63" spans="1:4" x14ac:dyDescent="0.25">
      <c r="A63" s="6" t="s">
        <v>192</v>
      </c>
      <c r="B63" s="16" t="s">
        <v>129</v>
      </c>
      <c r="C63" s="16" t="s">
        <v>24</v>
      </c>
      <c r="D63" s="16"/>
    </row>
    <row r="64" spans="1:4" x14ac:dyDescent="0.25">
      <c r="A64" s="6" t="s">
        <v>193</v>
      </c>
      <c r="B64" s="14" t="s">
        <v>138</v>
      </c>
      <c r="C64" s="14" t="s">
        <v>24</v>
      </c>
      <c r="D64" s="14"/>
    </row>
    <row r="65" spans="1:4" x14ac:dyDescent="0.25">
      <c r="A65" s="6" t="s">
        <v>194</v>
      </c>
      <c r="B65" s="16" t="s">
        <v>131</v>
      </c>
      <c r="C65" s="16" t="s">
        <v>24</v>
      </c>
      <c r="D65" s="16"/>
    </row>
    <row r="66" spans="1:4" ht="17.25" x14ac:dyDescent="0.25">
      <c r="A66" s="6" t="s">
        <v>195</v>
      </c>
      <c r="B66" s="14" t="s">
        <v>131</v>
      </c>
      <c r="C66" s="14">
        <v>98</v>
      </c>
      <c r="D66" s="21">
        <v>72</v>
      </c>
    </row>
    <row r="67" spans="1:4" ht="17.25" x14ac:dyDescent="0.25">
      <c r="A67" s="6" t="s">
        <v>196</v>
      </c>
      <c r="B67" s="16" t="s">
        <v>131</v>
      </c>
      <c r="C67" s="16">
        <v>83</v>
      </c>
      <c r="D67" s="17">
        <v>73</v>
      </c>
    </row>
    <row r="68" spans="1:4" x14ac:dyDescent="0.25">
      <c r="A68" s="6" t="s">
        <v>197</v>
      </c>
      <c r="B68" s="14" t="s">
        <v>131</v>
      </c>
      <c r="C68" s="14" t="s">
        <v>24</v>
      </c>
      <c r="D68" s="14"/>
    </row>
    <row r="69" spans="1:4" x14ac:dyDescent="0.25">
      <c r="A69" s="6" t="s">
        <v>198</v>
      </c>
      <c r="B69" s="16" t="s">
        <v>131</v>
      </c>
      <c r="C69" s="16" t="s">
        <v>24</v>
      </c>
      <c r="D69" s="16"/>
    </row>
    <row r="70" spans="1:4" x14ac:dyDescent="0.25">
      <c r="A70" s="6" t="s">
        <v>199</v>
      </c>
      <c r="B70" s="14" t="s">
        <v>138</v>
      </c>
      <c r="C70" s="14" t="s">
        <v>24</v>
      </c>
      <c r="D70" s="14"/>
    </row>
    <row r="71" spans="1:4" x14ac:dyDescent="0.25">
      <c r="A71" s="6" t="s">
        <v>200</v>
      </c>
      <c r="B71" s="16" t="s">
        <v>131</v>
      </c>
      <c r="C71" s="16" t="s">
        <v>24</v>
      </c>
      <c r="D71" s="16"/>
    </row>
    <row r="72" spans="1:4" x14ac:dyDescent="0.25">
      <c r="A72" s="6" t="s">
        <v>201</v>
      </c>
      <c r="B72" s="14" t="s">
        <v>131</v>
      </c>
      <c r="C72" s="14" t="s">
        <v>24</v>
      </c>
      <c r="D72" s="14"/>
    </row>
    <row r="73" spans="1:4" x14ac:dyDescent="0.25">
      <c r="A73" s="6" t="s">
        <v>202</v>
      </c>
      <c r="B73" s="16" t="s">
        <v>131</v>
      </c>
      <c r="C73" s="16" t="s">
        <v>24</v>
      </c>
      <c r="D73" s="16"/>
    </row>
    <row r="74" spans="1:4" x14ac:dyDescent="0.25">
      <c r="A74" s="6" t="s">
        <v>203</v>
      </c>
      <c r="B74" s="14" t="s">
        <v>138</v>
      </c>
      <c r="C74" s="14" t="s">
        <v>24</v>
      </c>
      <c r="D74" s="14"/>
    </row>
    <row r="75" spans="1:4" x14ac:dyDescent="0.25">
      <c r="A75" s="6" t="s">
        <v>204</v>
      </c>
      <c r="B75" s="16" t="s">
        <v>131</v>
      </c>
      <c r="C75" s="16" t="s">
        <v>24</v>
      </c>
      <c r="D75" s="16"/>
    </row>
    <row r="76" spans="1:4" ht="17.25" x14ac:dyDescent="0.25">
      <c r="A76" s="6" t="s">
        <v>205</v>
      </c>
      <c r="B76" s="14" t="s">
        <v>129</v>
      </c>
      <c r="C76" s="14">
        <v>98</v>
      </c>
      <c r="D76" s="15">
        <v>74</v>
      </c>
    </row>
    <row r="77" spans="1:4" x14ac:dyDescent="0.25">
      <c r="A77" s="6" t="s">
        <v>206</v>
      </c>
      <c r="B77" s="16" t="s">
        <v>131</v>
      </c>
      <c r="C77" s="16" t="s">
        <v>24</v>
      </c>
      <c r="D77" s="16"/>
    </row>
    <row r="78" spans="1:4" ht="17.25" x14ac:dyDescent="0.25">
      <c r="A78" s="6" t="s">
        <v>207</v>
      </c>
      <c r="B78" s="14" t="s">
        <v>138</v>
      </c>
      <c r="C78" s="14">
        <v>100</v>
      </c>
      <c r="D78" s="15">
        <v>75</v>
      </c>
    </row>
    <row r="79" spans="1:4" x14ac:dyDescent="0.25">
      <c r="A79" s="6" t="s">
        <v>208</v>
      </c>
      <c r="B79" s="16" t="s">
        <v>138</v>
      </c>
      <c r="C79" s="16" t="s">
        <v>24</v>
      </c>
      <c r="D79" s="16"/>
    </row>
    <row r="80" spans="1:4" x14ac:dyDescent="0.25">
      <c r="A80" s="6" t="s">
        <v>209</v>
      </c>
      <c r="B80" s="14" t="s">
        <v>129</v>
      </c>
      <c r="C80" s="14" t="s">
        <v>24</v>
      </c>
      <c r="D80" s="14"/>
    </row>
    <row r="81" spans="1:4" x14ac:dyDescent="0.25">
      <c r="A81" s="6" t="s">
        <v>210</v>
      </c>
      <c r="B81" s="16" t="s">
        <v>131</v>
      </c>
      <c r="C81" s="16" t="s">
        <v>24</v>
      </c>
      <c r="D81" s="16"/>
    </row>
    <row r="82" spans="1:4" ht="17.25" x14ac:dyDescent="0.25">
      <c r="A82" s="6" t="s">
        <v>211</v>
      </c>
      <c r="B82" s="14" t="s">
        <v>131</v>
      </c>
      <c r="C82" s="14">
        <v>98</v>
      </c>
      <c r="D82" s="15">
        <v>68</v>
      </c>
    </row>
    <row r="83" spans="1:4" ht="17.25" x14ac:dyDescent="0.25">
      <c r="A83" s="6" t="s">
        <v>212</v>
      </c>
      <c r="B83" s="16" t="s">
        <v>131</v>
      </c>
      <c r="C83" s="16">
        <v>98</v>
      </c>
      <c r="D83" s="17">
        <v>68</v>
      </c>
    </row>
    <row r="84" spans="1:4" x14ac:dyDescent="0.25">
      <c r="A84" s="6" t="s">
        <v>213</v>
      </c>
      <c r="B84" s="14" t="s">
        <v>138</v>
      </c>
      <c r="C84" s="14" t="s">
        <v>24</v>
      </c>
      <c r="D84" s="14"/>
    </row>
    <row r="85" spans="1:4" x14ac:dyDescent="0.25">
      <c r="A85" s="6" t="s">
        <v>214</v>
      </c>
      <c r="B85" s="16" t="s">
        <v>129</v>
      </c>
      <c r="C85" s="16" t="s">
        <v>24</v>
      </c>
      <c r="D85" s="16"/>
    </row>
    <row r="86" spans="1:4" x14ac:dyDescent="0.25">
      <c r="A86" s="6" t="s">
        <v>215</v>
      </c>
      <c r="B86" s="14" t="s">
        <v>131</v>
      </c>
      <c r="C86" s="14" t="s">
        <v>24</v>
      </c>
      <c r="D86" s="14"/>
    </row>
    <row r="87" spans="1:4" ht="17.25" x14ac:dyDescent="0.25">
      <c r="A87" s="6" t="s">
        <v>216</v>
      </c>
      <c r="B87" s="16" t="s">
        <v>131</v>
      </c>
      <c r="C87" s="16">
        <v>98</v>
      </c>
      <c r="D87" s="17">
        <v>68</v>
      </c>
    </row>
    <row r="88" spans="1:4" ht="17.25" x14ac:dyDescent="0.25">
      <c r="A88" s="6" t="s">
        <v>217</v>
      </c>
      <c r="B88" s="14" t="s">
        <v>131</v>
      </c>
      <c r="C88" s="14">
        <v>89</v>
      </c>
      <c r="D88" s="15">
        <v>68</v>
      </c>
    </row>
    <row r="89" spans="1:4" x14ac:dyDescent="0.25">
      <c r="A89" s="6" t="s">
        <v>218</v>
      </c>
      <c r="B89" s="16" t="s">
        <v>131</v>
      </c>
      <c r="C89" s="16" t="s">
        <v>24</v>
      </c>
      <c r="D89" s="16"/>
    </row>
    <row r="90" spans="1:4" x14ac:dyDescent="0.25">
      <c r="A90" s="6" t="s">
        <v>219</v>
      </c>
      <c r="B90" s="14" t="s">
        <v>138</v>
      </c>
      <c r="C90" s="14" t="s">
        <v>24</v>
      </c>
      <c r="D90" s="14"/>
    </row>
    <row r="91" spans="1:4" ht="17.25" x14ac:dyDescent="0.25">
      <c r="A91" s="6" t="s">
        <v>220</v>
      </c>
      <c r="B91" s="16" t="s">
        <v>138</v>
      </c>
      <c r="C91" s="16">
        <v>95</v>
      </c>
      <c r="D91" s="17">
        <v>76</v>
      </c>
    </row>
    <row r="92" spans="1:4" x14ac:dyDescent="0.25">
      <c r="A92" s="6" t="s">
        <v>221</v>
      </c>
      <c r="B92" s="14" t="s">
        <v>129</v>
      </c>
      <c r="C92" s="14" t="s">
        <v>24</v>
      </c>
      <c r="D92" s="14"/>
    </row>
    <row r="93" spans="1:4" ht="17.25" x14ac:dyDescent="0.25">
      <c r="A93" s="10" t="s">
        <v>222</v>
      </c>
      <c r="B93" s="16" t="s">
        <v>129</v>
      </c>
      <c r="C93" s="16">
        <v>98</v>
      </c>
      <c r="D93" s="20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40D3-76FC-4997-8209-D01D0F26B417}">
  <dimension ref="A1:I93"/>
  <sheetViews>
    <sheetView workbookViewId="0">
      <selection activeCell="C1" sqref="C1:D1048576"/>
    </sheetView>
  </sheetViews>
  <sheetFormatPr baseColWidth="10" defaultColWidth="11.42578125" defaultRowHeight="15" x14ac:dyDescent="0.25"/>
  <cols>
    <col min="1" max="1" width="34.28515625" customWidth="1"/>
  </cols>
  <sheetData>
    <row r="1" spans="1:9" ht="15.75" thickBot="1" x14ac:dyDescent="0.3">
      <c r="A1" s="3" t="s">
        <v>124</v>
      </c>
      <c r="B1" s="13" t="s">
        <v>125</v>
      </c>
      <c r="C1" s="13" t="s">
        <v>126</v>
      </c>
      <c r="D1" s="13" t="s">
        <v>127</v>
      </c>
    </row>
    <row r="2" spans="1:9" x14ac:dyDescent="0.25">
      <c r="A2" s="6" t="s">
        <v>128</v>
      </c>
      <c r="B2" s="14" t="s">
        <v>129</v>
      </c>
      <c r="C2" s="14" t="s">
        <v>24</v>
      </c>
      <c r="D2" s="14"/>
    </row>
    <row r="3" spans="1:9" x14ac:dyDescent="0.25">
      <c r="A3" s="6" t="s">
        <v>130</v>
      </c>
      <c r="B3" s="16" t="s">
        <v>131</v>
      </c>
      <c r="C3" s="16" t="s">
        <v>24</v>
      </c>
      <c r="D3" s="16"/>
    </row>
    <row r="4" spans="1:9" x14ac:dyDescent="0.25">
      <c r="A4" s="6" t="s">
        <v>132</v>
      </c>
      <c r="B4" s="14" t="s">
        <v>131</v>
      </c>
      <c r="C4" s="14">
        <v>77.099999999999994</v>
      </c>
      <c r="D4" s="14">
        <v>45</v>
      </c>
      <c r="G4" t="s">
        <v>118</v>
      </c>
      <c r="I4">
        <f>92-I5-I6</f>
        <v>10</v>
      </c>
    </row>
    <row r="5" spans="1:9" ht="17.25" x14ac:dyDescent="0.25">
      <c r="A5" s="6" t="s">
        <v>133</v>
      </c>
      <c r="B5" s="16" t="s">
        <v>131</v>
      </c>
      <c r="C5" s="16" t="s">
        <v>27</v>
      </c>
      <c r="D5" s="17">
        <v>75.760000000000005</v>
      </c>
      <c r="G5" t="s">
        <v>119</v>
      </c>
      <c r="H5" t="s">
        <v>24</v>
      </c>
      <c r="I5">
        <f>COUNTIF(C2:C93,H5)</f>
        <v>70</v>
      </c>
    </row>
    <row r="6" spans="1:9" x14ac:dyDescent="0.25">
      <c r="A6" s="6" t="s">
        <v>134</v>
      </c>
      <c r="B6" s="14" t="s">
        <v>131</v>
      </c>
      <c r="C6" s="14" t="s">
        <v>24</v>
      </c>
      <c r="D6" s="14"/>
      <c r="G6" t="s">
        <v>120</v>
      </c>
      <c r="H6" t="s">
        <v>27</v>
      </c>
      <c r="I6">
        <f>COUNTIF(C2:C93,H6)</f>
        <v>12</v>
      </c>
    </row>
    <row r="7" spans="1:9" x14ac:dyDescent="0.25">
      <c r="A7" s="6" t="s">
        <v>135</v>
      </c>
      <c r="B7" s="16" t="s">
        <v>131</v>
      </c>
      <c r="C7" s="16" t="s">
        <v>24</v>
      </c>
      <c r="D7" s="16"/>
      <c r="G7" t="s">
        <v>121</v>
      </c>
      <c r="I7">
        <f>SUM(I4:I6)</f>
        <v>92</v>
      </c>
    </row>
    <row r="8" spans="1:9" x14ac:dyDescent="0.25">
      <c r="A8" s="6" t="s">
        <v>136</v>
      </c>
      <c r="B8" s="14" t="s">
        <v>131</v>
      </c>
      <c r="C8" s="14">
        <v>67</v>
      </c>
      <c r="D8" s="14">
        <v>77</v>
      </c>
    </row>
    <row r="9" spans="1:9" x14ac:dyDescent="0.25">
      <c r="A9" s="6" t="s">
        <v>137</v>
      </c>
      <c r="B9" s="16" t="s">
        <v>138</v>
      </c>
      <c r="C9" s="16" t="s">
        <v>24</v>
      </c>
      <c r="D9" s="16"/>
    </row>
    <row r="10" spans="1:9" x14ac:dyDescent="0.25">
      <c r="A10" s="6" t="s">
        <v>139</v>
      </c>
      <c r="B10" s="14" t="s">
        <v>131</v>
      </c>
      <c r="C10" s="14" t="s">
        <v>24</v>
      </c>
      <c r="D10" s="14"/>
    </row>
    <row r="11" spans="1:9" x14ac:dyDescent="0.25">
      <c r="A11" s="6" t="s">
        <v>140</v>
      </c>
      <c r="B11" s="16" t="s">
        <v>129</v>
      </c>
      <c r="C11" s="16" t="s">
        <v>27</v>
      </c>
      <c r="D11" s="16"/>
    </row>
    <row r="12" spans="1:9" x14ac:dyDescent="0.25">
      <c r="A12" s="6" t="s">
        <v>141</v>
      </c>
      <c r="B12" s="14" t="s">
        <v>131</v>
      </c>
      <c r="C12" s="14">
        <v>80</v>
      </c>
      <c r="D12" s="14">
        <v>37</v>
      </c>
    </row>
    <row r="13" spans="1:9" x14ac:dyDescent="0.25">
      <c r="A13" s="6" t="s">
        <v>142</v>
      </c>
      <c r="B13" s="16" t="s">
        <v>131</v>
      </c>
      <c r="C13" s="16" t="s">
        <v>24</v>
      </c>
      <c r="D13" s="16"/>
    </row>
    <row r="14" spans="1:9" x14ac:dyDescent="0.25">
      <c r="A14" s="6" t="s">
        <v>143</v>
      </c>
      <c r="B14" s="14" t="s">
        <v>131</v>
      </c>
      <c r="C14" s="14" t="s">
        <v>24</v>
      </c>
      <c r="D14" s="14"/>
    </row>
    <row r="15" spans="1:9" x14ac:dyDescent="0.25">
      <c r="A15" s="6" t="s">
        <v>144</v>
      </c>
      <c r="B15" s="16" t="s">
        <v>131</v>
      </c>
      <c r="C15" s="16" t="s">
        <v>24</v>
      </c>
      <c r="D15" s="16"/>
    </row>
    <row r="16" spans="1:9" x14ac:dyDescent="0.25">
      <c r="A16" s="6" t="s">
        <v>145</v>
      </c>
      <c r="B16" s="14" t="s">
        <v>131</v>
      </c>
      <c r="C16" s="14" t="s">
        <v>24</v>
      </c>
      <c r="D16" s="14"/>
    </row>
    <row r="17" spans="1:4" x14ac:dyDescent="0.25">
      <c r="A17" s="6" t="s">
        <v>146</v>
      </c>
      <c r="B17" s="16" t="s">
        <v>131</v>
      </c>
      <c r="C17" s="16" t="s">
        <v>24</v>
      </c>
      <c r="D17" s="16"/>
    </row>
    <row r="18" spans="1:4" x14ac:dyDescent="0.25">
      <c r="A18" s="6" t="s">
        <v>147</v>
      </c>
      <c r="B18" s="14" t="s">
        <v>131</v>
      </c>
      <c r="C18" s="14" t="s">
        <v>24</v>
      </c>
      <c r="D18" s="14"/>
    </row>
    <row r="19" spans="1:4" x14ac:dyDescent="0.25">
      <c r="A19" s="6" t="s">
        <v>148</v>
      </c>
      <c r="B19" s="16" t="s">
        <v>131</v>
      </c>
      <c r="C19" s="16" t="s">
        <v>27</v>
      </c>
      <c r="D19" s="16"/>
    </row>
    <row r="20" spans="1:4" x14ac:dyDescent="0.25">
      <c r="A20" s="6" t="s">
        <v>149</v>
      </c>
      <c r="B20" s="14" t="s">
        <v>129</v>
      </c>
      <c r="C20" s="14" t="s">
        <v>24</v>
      </c>
      <c r="D20" s="14"/>
    </row>
    <row r="21" spans="1:4" x14ac:dyDescent="0.25">
      <c r="A21" s="6" t="s">
        <v>150</v>
      </c>
      <c r="B21" s="16" t="s">
        <v>131</v>
      </c>
      <c r="C21" s="16" t="s">
        <v>24</v>
      </c>
      <c r="D21" s="16"/>
    </row>
    <row r="22" spans="1:4" x14ac:dyDescent="0.25">
      <c r="A22" s="6" t="s">
        <v>151</v>
      </c>
      <c r="B22" s="14" t="s">
        <v>131</v>
      </c>
      <c r="C22" s="14" t="s">
        <v>24</v>
      </c>
      <c r="D22" s="14"/>
    </row>
    <row r="23" spans="1:4" x14ac:dyDescent="0.25">
      <c r="A23" s="6" t="s">
        <v>152</v>
      </c>
      <c r="B23" s="16" t="s">
        <v>138</v>
      </c>
      <c r="C23" s="16" t="s">
        <v>24</v>
      </c>
      <c r="D23" s="16"/>
    </row>
    <row r="24" spans="1:4" x14ac:dyDescent="0.25">
      <c r="A24" s="6" t="s">
        <v>153</v>
      </c>
      <c r="B24" s="14" t="s">
        <v>131</v>
      </c>
      <c r="C24" s="14" t="s">
        <v>24</v>
      </c>
      <c r="D24" s="14"/>
    </row>
    <row r="25" spans="1:4" x14ac:dyDescent="0.25">
      <c r="A25" s="6" t="s">
        <v>154</v>
      </c>
      <c r="B25" s="16" t="s">
        <v>131</v>
      </c>
      <c r="C25" s="16" t="s">
        <v>24</v>
      </c>
      <c r="D25" s="16"/>
    </row>
    <row r="26" spans="1:4" x14ac:dyDescent="0.25">
      <c r="A26" s="6" t="s">
        <v>155</v>
      </c>
      <c r="B26" s="14" t="s">
        <v>129</v>
      </c>
      <c r="C26" s="14" t="s">
        <v>24</v>
      </c>
      <c r="D26" s="14"/>
    </row>
    <row r="27" spans="1:4" x14ac:dyDescent="0.25">
      <c r="A27" s="6" t="s">
        <v>156</v>
      </c>
      <c r="B27" s="16" t="s">
        <v>131</v>
      </c>
      <c r="C27" s="16" t="s">
        <v>24</v>
      </c>
      <c r="D27" s="16"/>
    </row>
    <row r="28" spans="1:4" x14ac:dyDescent="0.25">
      <c r="A28" s="6" t="s">
        <v>157</v>
      </c>
      <c r="B28" s="14" t="s">
        <v>138</v>
      </c>
      <c r="C28" s="14" t="s">
        <v>24</v>
      </c>
      <c r="D28" s="14"/>
    </row>
    <row r="29" spans="1:4" x14ac:dyDescent="0.25">
      <c r="A29" s="6" t="s">
        <v>158</v>
      </c>
      <c r="B29" s="16" t="s">
        <v>131</v>
      </c>
      <c r="C29" s="16" t="s">
        <v>24</v>
      </c>
      <c r="D29" s="16"/>
    </row>
    <row r="30" spans="1:4" x14ac:dyDescent="0.25">
      <c r="A30" s="6" t="s">
        <v>159</v>
      </c>
      <c r="B30" s="14" t="s">
        <v>129</v>
      </c>
      <c r="C30" s="14" t="s">
        <v>27</v>
      </c>
      <c r="D30" s="14"/>
    </row>
    <row r="31" spans="1:4" x14ac:dyDescent="0.25">
      <c r="A31" s="6" t="s">
        <v>160</v>
      </c>
      <c r="B31" s="16" t="s">
        <v>129</v>
      </c>
      <c r="C31" s="16" t="s">
        <v>27</v>
      </c>
      <c r="D31" s="16"/>
    </row>
    <row r="32" spans="1:4" x14ac:dyDescent="0.25">
      <c r="A32" s="6" t="s">
        <v>161</v>
      </c>
      <c r="B32" s="14" t="s">
        <v>129</v>
      </c>
      <c r="C32" s="14" t="s">
        <v>27</v>
      </c>
      <c r="D32" s="14"/>
    </row>
    <row r="33" spans="1:4" x14ac:dyDescent="0.25">
      <c r="A33" s="6" t="s">
        <v>162</v>
      </c>
      <c r="B33" s="16" t="s">
        <v>129</v>
      </c>
      <c r="C33" s="16" t="s">
        <v>24</v>
      </c>
      <c r="D33" s="16"/>
    </row>
    <row r="34" spans="1:4" x14ac:dyDescent="0.25">
      <c r="A34" s="6" t="s">
        <v>163</v>
      </c>
      <c r="B34" s="14" t="s">
        <v>131</v>
      </c>
      <c r="C34" s="14" t="s">
        <v>24</v>
      </c>
      <c r="D34" s="14"/>
    </row>
    <row r="35" spans="1:4" x14ac:dyDescent="0.25">
      <c r="A35" s="6" t="s">
        <v>164</v>
      </c>
      <c r="B35" s="16" t="s">
        <v>131</v>
      </c>
      <c r="C35" s="16" t="s">
        <v>24</v>
      </c>
      <c r="D35" s="16"/>
    </row>
    <row r="36" spans="1:4" x14ac:dyDescent="0.25">
      <c r="A36" s="6" t="s">
        <v>165</v>
      </c>
      <c r="B36" s="14" t="s">
        <v>131</v>
      </c>
      <c r="C36" s="14" t="s">
        <v>24</v>
      </c>
      <c r="D36" s="14"/>
    </row>
    <row r="37" spans="1:4" x14ac:dyDescent="0.25">
      <c r="A37" s="6" t="s">
        <v>166</v>
      </c>
      <c r="B37" s="16" t="s">
        <v>131</v>
      </c>
      <c r="C37" s="16" t="s">
        <v>24</v>
      </c>
      <c r="D37" s="16"/>
    </row>
    <row r="38" spans="1:4" ht="17.25" x14ac:dyDescent="0.25">
      <c r="A38" s="6" t="s">
        <v>167</v>
      </c>
      <c r="B38" s="14" t="s">
        <v>131</v>
      </c>
      <c r="C38" s="14">
        <v>85</v>
      </c>
      <c r="D38" s="15">
        <v>46</v>
      </c>
    </row>
    <row r="39" spans="1:4" x14ac:dyDescent="0.25">
      <c r="A39" s="6" t="s">
        <v>168</v>
      </c>
      <c r="B39" s="16" t="s">
        <v>138</v>
      </c>
      <c r="C39" s="16" t="s">
        <v>24</v>
      </c>
      <c r="D39" s="16"/>
    </row>
    <row r="40" spans="1:4" x14ac:dyDescent="0.25">
      <c r="A40" s="6" t="s">
        <v>169</v>
      </c>
      <c r="B40" s="14" t="s">
        <v>131</v>
      </c>
      <c r="C40" s="14" t="s">
        <v>24</v>
      </c>
      <c r="D40" s="14"/>
    </row>
    <row r="41" spans="1:4" ht="17.25" x14ac:dyDescent="0.25">
      <c r="A41" s="6" t="s">
        <v>170</v>
      </c>
      <c r="B41" s="16" t="s">
        <v>131</v>
      </c>
      <c r="C41" s="16">
        <v>80</v>
      </c>
      <c r="D41" s="17">
        <v>37</v>
      </c>
    </row>
    <row r="42" spans="1:4" x14ac:dyDescent="0.25">
      <c r="A42" s="6" t="s">
        <v>171</v>
      </c>
      <c r="B42" s="14" t="s">
        <v>131</v>
      </c>
      <c r="C42" s="14" t="s">
        <v>24</v>
      </c>
      <c r="D42" s="14"/>
    </row>
    <row r="43" spans="1:4" x14ac:dyDescent="0.25">
      <c r="A43" s="6" t="s">
        <v>172</v>
      </c>
      <c r="B43" s="16" t="s">
        <v>131</v>
      </c>
      <c r="C43" s="16" t="s">
        <v>24</v>
      </c>
      <c r="D43" s="16"/>
    </row>
    <row r="44" spans="1:4" x14ac:dyDescent="0.25">
      <c r="A44" s="6" t="s">
        <v>173</v>
      </c>
      <c r="B44" s="14" t="s">
        <v>129</v>
      </c>
      <c r="C44" s="14" t="s">
        <v>24</v>
      </c>
      <c r="D44" s="14"/>
    </row>
    <row r="45" spans="1:4" x14ac:dyDescent="0.25">
      <c r="A45" s="6" t="s">
        <v>174</v>
      </c>
      <c r="B45" s="16" t="s">
        <v>138</v>
      </c>
      <c r="C45" s="16" t="s">
        <v>24</v>
      </c>
      <c r="D45" s="16"/>
    </row>
    <row r="46" spans="1:4" x14ac:dyDescent="0.25">
      <c r="A46" s="6" t="s">
        <v>175</v>
      </c>
      <c r="B46" s="14" t="s">
        <v>138</v>
      </c>
      <c r="C46" s="14" t="s">
        <v>24</v>
      </c>
      <c r="D46" s="14"/>
    </row>
    <row r="47" spans="1:4" x14ac:dyDescent="0.25">
      <c r="A47" s="6" t="s">
        <v>176</v>
      </c>
      <c r="B47" s="16" t="s">
        <v>131</v>
      </c>
      <c r="C47" s="16" t="s">
        <v>24</v>
      </c>
      <c r="D47" s="16"/>
    </row>
    <row r="48" spans="1:4" x14ac:dyDescent="0.25">
      <c r="A48" s="6" t="s">
        <v>177</v>
      </c>
      <c r="B48" s="14" t="s">
        <v>129</v>
      </c>
      <c r="C48" s="14" t="s">
        <v>27</v>
      </c>
      <c r="D48" s="14"/>
    </row>
    <row r="49" spans="1:4" x14ac:dyDescent="0.25">
      <c r="A49" s="6" t="s">
        <v>178</v>
      </c>
      <c r="B49" s="16" t="s">
        <v>131</v>
      </c>
      <c r="C49" s="16" t="s">
        <v>24</v>
      </c>
      <c r="D49" s="16"/>
    </row>
    <row r="50" spans="1:4" x14ac:dyDescent="0.25">
      <c r="A50" s="6" t="s">
        <v>179</v>
      </c>
      <c r="B50" s="14" t="s">
        <v>131</v>
      </c>
      <c r="C50" s="14" t="s">
        <v>24</v>
      </c>
      <c r="D50" s="14"/>
    </row>
    <row r="51" spans="1:4" x14ac:dyDescent="0.25">
      <c r="A51" s="6" t="s">
        <v>180</v>
      </c>
      <c r="B51" s="16" t="s">
        <v>131</v>
      </c>
      <c r="C51" s="16" t="s">
        <v>24</v>
      </c>
      <c r="D51" s="16"/>
    </row>
    <row r="52" spans="1:4" x14ac:dyDescent="0.25">
      <c r="A52" s="6" t="s">
        <v>181</v>
      </c>
      <c r="B52" s="14" t="s">
        <v>131</v>
      </c>
      <c r="C52" s="14" t="s">
        <v>24</v>
      </c>
      <c r="D52" s="14"/>
    </row>
    <row r="53" spans="1:4" x14ac:dyDescent="0.25">
      <c r="A53" s="6" t="s">
        <v>182</v>
      </c>
      <c r="B53" s="16" t="s">
        <v>131</v>
      </c>
      <c r="C53" s="16" t="s">
        <v>24</v>
      </c>
      <c r="D53" s="16"/>
    </row>
    <row r="54" spans="1:4" x14ac:dyDescent="0.25">
      <c r="A54" s="6" t="s">
        <v>183</v>
      </c>
      <c r="B54" s="14" t="s">
        <v>131</v>
      </c>
      <c r="C54" s="14" t="s">
        <v>24</v>
      </c>
      <c r="D54" s="14"/>
    </row>
    <row r="55" spans="1:4" x14ac:dyDescent="0.25">
      <c r="A55" s="6" t="s">
        <v>184</v>
      </c>
      <c r="B55" s="16" t="s">
        <v>138</v>
      </c>
      <c r="C55" s="16" t="s">
        <v>24</v>
      </c>
      <c r="D55" s="16"/>
    </row>
    <row r="56" spans="1:4" x14ac:dyDescent="0.25">
      <c r="A56" s="6" t="s">
        <v>185</v>
      </c>
      <c r="B56" s="14" t="s">
        <v>131</v>
      </c>
      <c r="C56" s="14" t="s">
        <v>24</v>
      </c>
      <c r="D56" s="14"/>
    </row>
    <row r="57" spans="1:4" x14ac:dyDescent="0.25">
      <c r="A57" s="6" t="s">
        <v>186</v>
      </c>
      <c r="B57" s="16" t="s">
        <v>138</v>
      </c>
      <c r="C57" s="16" t="s">
        <v>24</v>
      </c>
      <c r="D57" s="16"/>
    </row>
    <row r="58" spans="1:4" x14ac:dyDescent="0.25">
      <c r="A58" s="6" t="s">
        <v>187</v>
      </c>
      <c r="B58" s="14" t="s">
        <v>131</v>
      </c>
      <c r="C58" s="14" t="s">
        <v>24</v>
      </c>
      <c r="D58" s="14"/>
    </row>
    <row r="59" spans="1:4" x14ac:dyDescent="0.25">
      <c r="A59" s="6" t="s">
        <v>188</v>
      </c>
      <c r="B59" s="16" t="s">
        <v>131</v>
      </c>
      <c r="C59" s="16" t="s">
        <v>24</v>
      </c>
      <c r="D59" s="16"/>
    </row>
    <row r="60" spans="1:4" x14ac:dyDescent="0.25">
      <c r="A60" s="6" t="s">
        <v>189</v>
      </c>
      <c r="B60" s="14" t="s">
        <v>131</v>
      </c>
      <c r="C60" s="14" t="s">
        <v>27</v>
      </c>
      <c r="D60" s="14"/>
    </row>
    <row r="61" spans="1:4" x14ac:dyDescent="0.25">
      <c r="A61" s="6" t="s">
        <v>190</v>
      </c>
      <c r="B61" s="16" t="s">
        <v>138</v>
      </c>
      <c r="C61" s="16" t="s">
        <v>24</v>
      </c>
      <c r="D61" s="16"/>
    </row>
    <row r="62" spans="1:4" x14ac:dyDescent="0.25">
      <c r="A62" s="6" t="s">
        <v>191</v>
      </c>
      <c r="B62" s="14" t="s">
        <v>138</v>
      </c>
      <c r="C62" s="14" t="s">
        <v>24</v>
      </c>
      <c r="D62" s="14"/>
    </row>
    <row r="63" spans="1:4" x14ac:dyDescent="0.25">
      <c r="A63" s="6" t="s">
        <v>192</v>
      </c>
      <c r="B63" s="16" t="s">
        <v>129</v>
      </c>
      <c r="C63" s="16" t="s">
        <v>24</v>
      </c>
      <c r="D63" s="16"/>
    </row>
    <row r="64" spans="1:4" x14ac:dyDescent="0.25">
      <c r="A64" s="6" t="s">
        <v>193</v>
      </c>
      <c r="B64" s="14" t="s">
        <v>138</v>
      </c>
      <c r="C64" s="14" t="s">
        <v>24</v>
      </c>
      <c r="D64" s="14"/>
    </row>
    <row r="65" spans="1:4" x14ac:dyDescent="0.25">
      <c r="A65" s="6" t="s">
        <v>194</v>
      </c>
      <c r="B65" s="16" t="s">
        <v>131</v>
      </c>
      <c r="C65" s="16" t="s">
        <v>24</v>
      </c>
      <c r="D65" s="16"/>
    </row>
    <row r="66" spans="1:4" x14ac:dyDescent="0.25">
      <c r="A66" s="6" t="s">
        <v>195</v>
      </c>
      <c r="B66" s="14" t="s">
        <v>131</v>
      </c>
      <c r="C66" s="14" t="s">
        <v>27</v>
      </c>
      <c r="D66" s="14"/>
    </row>
    <row r="67" spans="1:4" x14ac:dyDescent="0.25">
      <c r="A67" s="6" t="s">
        <v>196</v>
      </c>
      <c r="B67" s="16" t="s">
        <v>131</v>
      </c>
      <c r="C67" s="16" t="s">
        <v>24</v>
      </c>
      <c r="D67" s="16"/>
    </row>
    <row r="68" spans="1:4" x14ac:dyDescent="0.25">
      <c r="A68" s="6" t="s">
        <v>197</v>
      </c>
      <c r="B68" s="14" t="s">
        <v>131</v>
      </c>
      <c r="C68" s="14" t="s">
        <v>24</v>
      </c>
      <c r="D68" s="14"/>
    </row>
    <row r="69" spans="1:4" x14ac:dyDescent="0.25">
      <c r="A69" s="6" t="s">
        <v>198</v>
      </c>
      <c r="B69" s="16" t="s">
        <v>131</v>
      </c>
      <c r="C69" s="16" t="s">
        <v>24</v>
      </c>
      <c r="D69" s="16"/>
    </row>
    <row r="70" spans="1:4" x14ac:dyDescent="0.25">
      <c r="A70" s="6" t="s">
        <v>199</v>
      </c>
      <c r="B70" s="14" t="s">
        <v>138</v>
      </c>
      <c r="C70" s="14" t="s">
        <v>24</v>
      </c>
      <c r="D70" s="14"/>
    </row>
    <row r="71" spans="1:4" x14ac:dyDescent="0.25">
      <c r="A71" s="6" t="s">
        <v>200</v>
      </c>
      <c r="B71" s="16" t="s">
        <v>131</v>
      </c>
      <c r="C71" s="16" t="s">
        <v>24</v>
      </c>
      <c r="D71" s="16"/>
    </row>
    <row r="72" spans="1:4" x14ac:dyDescent="0.25">
      <c r="A72" s="6" t="s">
        <v>201</v>
      </c>
      <c r="B72" s="14" t="s">
        <v>131</v>
      </c>
      <c r="C72" s="14" t="s">
        <v>24</v>
      </c>
      <c r="D72" s="14"/>
    </row>
    <row r="73" spans="1:4" x14ac:dyDescent="0.25">
      <c r="A73" s="6" t="s">
        <v>202</v>
      </c>
      <c r="B73" s="16" t="s">
        <v>131</v>
      </c>
      <c r="C73" s="16" t="s">
        <v>27</v>
      </c>
      <c r="D73" s="16"/>
    </row>
    <row r="74" spans="1:4" x14ac:dyDescent="0.25">
      <c r="A74" s="6" t="s">
        <v>203</v>
      </c>
      <c r="B74" s="14" t="s">
        <v>138</v>
      </c>
      <c r="C74" s="14" t="s">
        <v>24</v>
      </c>
      <c r="D74" s="14"/>
    </row>
    <row r="75" spans="1:4" x14ac:dyDescent="0.25">
      <c r="A75" s="6" t="s">
        <v>204</v>
      </c>
      <c r="B75" s="16" t="s">
        <v>131</v>
      </c>
      <c r="C75" s="16" t="s">
        <v>24</v>
      </c>
      <c r="D75" s="16"/>
    </row>
    <row r="76" spans="1:4" x14ac:dyDescent="0.25">
      <c r="A76" s="6" t="s">
        <v>205</v>
      </c>
      <c r="B76" s="14" t="s">
        <v>129</v>
      </c>
      <c r="C76" s="14" t="s">
        <v>27</v>
      </c>
      <c r="D76" s="14"/>
    </row>
    <row r="77" spans="1:4" x14ac:dyDescent="0.25">
      <c r="A77" s="6" t="s">
        <v>206</v>
      </c>
      <c r="B77" s="16" t="s">
        <v>131</v>
      </c>
      <c r="C77" s="16" t="s">
        <v>24</v>
      </c>
      <c r="D77" s="16"/>
    </row>
    <row r="78" spans="1:4" ht="17.25" x14ac:dyDescent="0.25">
      <c r="A78" s="6" t="s">
        <v>207</v>
      </c>
      <c r="B78" s="14" t="s">
        <v>138</v>
      </c>
      <c r="C78" s="14">
        <v>99.7</v>
      </c>
      <c r="D78" s="15" t="s">
        <v>224</v>
      </c>
    </row>
    <row r="79" spans="1:4" x14ac:dyDescent="0.25">
      <c r="A79" s="6" t="s">
        <v>208</v>
      </c>
      <c r="B79" s="16" t="s">
        <v>138</v>
      </c>
      <c r="C79" s="16" t="s">
        <v>24</v>
      </c>
      <c r="D79" s="16"/>
    </row>
    <row r="80" spans="1:4" x14ac:dyDescent="0.25">
      <c r="A80" s="6" t="s">
        <v>209</v>
      </c>
      <c r="B80" s="14" t="s">
        <v>129</v>
      </c>
      <c r="C80" s="14" t="s">
        <v>24</v>
      </c>
      <c r="D80" s="14"/>
    </row>
    <row r="81" spans="1:4" ht="17.25" x14ac:dyDescent="0.25">
      <c r="A81" s="6" t="s">
        <v>210</v>
      </c>
      <c r="B81" s="16" t="s">
        <v>131</v>
      </c>
      <c r="C81" s="16">
        <v>97.5</v>
      </c>
      <c r="D81" s="17">
        <v>81</v>
      </c>
    </row>
    <row r="82" spans="1:4" x14ac:dyDescent="0.25">
      <c r="A82" s="6" t="s">
        <v>211</v>
      </c>
      <c r="B82" s="14" t="s">
        <v>131</v>
      </c>
      <c r="C82" s="14" t="s">
        <v>24</v>
      </c>
      <c r="D82" s="14"/>
    </row>
    <row r="83" spans="1:4" x14ac:dyDescent="0.25">
      <c r="A83" s="6" t="s">
        <v>212</v>
      </c>
      <c r="B83" s="16" t="s">
        <v>131</v>
      </c>
      <c r="C83" s="16" t="s">
        <v>24</v>
      </c>
      <c r="D83" s="16"/>
    </row>
    <row r="84" spans="1:4" x14ac:dyDescent="0.25">
      <c r="A84" s="6" t="s">
        <v>213</v>
      </c>
      <c r="B84" s="14" t="s">
        <v>138</v>
      </c>
      <c r="C84" s="14" t="s">
        <v>24</v>
      </c>
      <c r="D84" s="14"/>
    </row>
    <row r="85" spans="1:4" x14ac:dyDescent="0.25">
      <c r="A85" s="6" t="s">
        <v>214</v>
      </c>
      <c r="B85" s="16" t="s">
        <v>129</v>
      </c>
      <c r="C85" s="16" t="s">
        <v>24</v>
      </c>
      <c r="D85" s="16"/>
    </row>
    <row r="86" spans="1:4" x14ac:dyDescent="0.25">
      <c r="A86" s="6" t="s">
        <v>215</v>
      </c>
      <c r="B86" s="14" t="s">
        <v>131</v>
      </c>
      <c r="C86" s="14" t="s">
        <v>24</v>
      </c>
      <c r="D86" s="14"/>
    </row>
    <row r="87" spans="1:4" x14ac:dyDescent="0.25">
      <c r="A87" s="6" t="s">
        <v>216</v>
      </c>
      <c r="B87" s="16" t="s">
        <v>131</v>
      </c>
      <c r="C87" s="16" t="s">
        <v>24</v>
      </c>
      <c r="D87" s="16"/>
    </row>
    <row r="88" spans="1:4" ht="17.25" x14ac:dyDescent="0.25">
      <c r="A88" s="6" t="s">
        <v>217</v>
      </c>
      <c r="B88" s="14" t="s">
        <v>131</v>
      </c>
      <c r="C88" s="14">
        <v>68</v>
      </c>
      <c r="D88" s="15">
        <v>82</v>
      </c>
    </row>
    <row r="89" spans="1:4" x14ac:dyDescent="0.25">
      <c r="A89" s="6" t="s">
        <v>218</v>
      </c>
      <c r="B89" s="16" t="s">
        <v>131</v>
      </c>
      <c r="C89" s="16" t="s">
        <v>24</v>
      </c>
      <c r="D89" s="16"/>
    </row>
    <row r="90" spans="1:4" ht="17.25" x14ac:dyDescent="0.25">
      <c r="A90" s="6" t="s">
        <v>219</v>
      </c>
      <c r="B90" s="14" t="s">
        <v>138</v>
      </c>
      <c r="C90" s="14">
        <v>33</v>
      </c>
      <c r="D90" s="15">
        <v>48.83</v>
      </c>
    </row>
    <row r="91" spans="1:4" ht="17.25" x14ac:dyDescent="0.25">
      <c r="A91" s="6" t="s">
        <v>220</v>
      </c>
      <c r="B91" s="16" t="s">
        <v>138</v>
      </c>
      <c r="C91" s="16">
        <v>99.9</v>
      </c>
      <c r="D91" s="17">
        <v>51</v>
      </c>
    </row>
    <row r="92" spans="1:4" x14ac:dyDescent="0.25">
      <c r="A92" s="6" t="s">
        <v>221</v>
      </c>
      <c r="B92" s="14" t="s">
        <v>129</v>
      </c>
      <c r="C92" s="14" t="s">
        <v>24</v>
      </c>
      <c r="D92" s="14"/>
    </row>
    <row r="93" spans="1:4" x14ac:dyDescent="0.25">
      <c r="A93" s="10" t="s">
        <v>222</v>
      </c>
      <c r="B93" s="16" t="s">
        <v>129</v>
      </c>
      <c r="C93" s="16" t="s">
        <v>27</v>
      </c>
      <c r="D93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AD457E8C9A440B1EE1EBBE67BEAE9" ma:contentTypeVersion="16" ma:contentTypeDescription="Crear nuevo documento." ma:contentTypeScope="" ma:versionID="ccefd8ecb49f64dd0da22de32e4a6db2">
  <xsd:schema xmlns:xsd="http://www.w3.org/2001/XMLSchema" xmlns:xs="http://www.w3.org/2001/XMLSchema" xmlns:p="http://schemas.microsoft.com/office/2006/metadata/properties" xmlns:ns2="fdb32b0a-6df1-4593-bf63-7f71602d9d10" xmlns:ns3="057d7b64-f508-48ef-9a0e-79d33157fe45" targetNamespace="http://schemas.microsoft.com/office/2006/metadata/properties" ma:root="true" ma:fieldsID="9506070dcb5e3da108a6aeff6ea06a63" ns2:_="" ns3:_="">
    <xsd:import namespace="fdb32b0a-6df1-4593-bf63-7f71602d9d10"/>
    <xsd:import namespace="057d7b64-f508-48ef-9a0e-79d33157f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32b0a-6df1-4593-bf63-7f71602d9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e2e5dc17-cc22-4b20-95c3-3ff214506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d7b64-f508-48ef-9a0e-79d33157fe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bb13094-34aa-43ec-b883-379de5aff2c2}" ma:internalName="TaxCatchAll" ma:showField="CatchAllData" ma:web="057d7b64-f508-48ef-9a0e-79d33157f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32b0a-6df1-4593-bf63-7f71602d9d10">
      <Terms xmlns="http://schemas.microsoft.com/office/infopath/2007/PartnerControls"/>
    </lcf76f155ced4ddcb4097134ff3c332f>
    <TaxCatchAll xmlns="057d7b64-f508-48ef-9a0e-79d33157fe45" xsi:nil="true"/>
  </documentManagement>
</p:properties>
</file>

<file path=customXml/itemProps1.xml><?xml version="1.0" encoding="utf-8"?>
<ds:datastoreItem xmlns:ds="http://schemas.openxmlformats.org/officeDocument/2006/customXml" ds:itemID="{C08DF9BD-BCB3-4F31-A0A5-F84E9D505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32b0a-6df1-4593-bf63-7f71602d9d10"/>
    <ds:schemaRef ds:uri="057d7b64-f508-48ef-9a0e-79d33157fe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DE53E5-4F62-42CF-A8F5-218F1F7D72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220382-91CA-4CD4-89F3-BD964718C2A0}">
  <ds:schemaRefs>
    <ds:schemaRef ds:uri="http://schemas.microsoft.com/office/2006/documentManagement/types"/>
    <ds:schemaRef ds:uri="057d7b64-f508-48ef-9a0e-79d33157fe45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db32b0a-6df1-4593-bf63-7f71602d9d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Todos</vt:lpstr>
      <vt:lpstr>Box plot</vt:lpstr>
      <vt:lpstr>SF</vt:lpstr>
      <vt:lpstr>O3</vt:lpstr>
      <vt:lpstr>GAC</vt:lpstr>
      <vt:lpstr>UV</vt:lpstr>
      <vt:lpstr>UF</vt:lpstr>
      <vt:lpstr>OI</vt:lpstr>
      <vt:lpstr>UV-H2O2</vt:lpstr>
      <vt:lpstr>Noel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Noel Carrion</dc:creator>
  <cp:keywords/>
  <dc:description/>
  <cp:lastModifiedBy>Joan  Saló Grau</cp:lastModifiedBy>
  <cp:revision/>
  <dcterms:created xsi:type="dcterms:W3CDTF">2015-06-05T18:17:20Z</dcterms:created>
  <dcterms:modified xsi:type="dcterms:W3CDTF">2024-04-01T18:18:58Z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0x0101001A5AD457E8C9A440B1EE1EBBE67BEAE9</vt:lpwstr>
  </property>
</Properties>
</file>