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tres_criteris_taulat" sheetId="1" state="visible" r:id="rId2"/>
    <sheet name="Temps_operacio" sheetId="2" state="visible" r:id="rId3"/>
    <sheet name="Altres_Caract " sheetId="3" state="visible" r:id="rId4"/>
    <sheet name="Impactes ambientals" sheetId="4" state="visible" r:id="rId5"/>
    <sheet name="Abrev" sheetId="5" state="visible" r:id="rId6"/>
    <sheet name="REF" sheetId="6" state="visible" r:id="rId7"/>
  </sheets>
  <definedNames>
    <definedName function="false" hidden="true" localSheetId="2" name="_xlnm._FilterDatabase" vbProcedure="false">'Altres_Caract '!$A$1:$S$1</definedName>
    <definedName function="false" hidden="true" localSheetId="0" name="_xlnm._FilterDatabase" vbProcedure="false">Altres_criteris_taulat!$A$1:$U$1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<sst xmlns="http://schemas.openxmlformats.org/spreadsheetml/2006/main" count="476" uniqueCount="263">
  <si>
    <t xml:space="preserve">TRACT</t>
  </si>
  <si>
    <t xml:space="preserve">Capacitat_min</t>
  </si>
  <si>
    <t xml:space="preserve">Capacitac_max</t>
  </si>
  <si>
    <t xml:space="preserve">Consum_energetic_mitja</t>
  </si>
  <si>
    <t xml:space="preserve">FeCl3</t>
  </si>
  <si>
    <t xml:space="preserve">NaOCl</t>
  </si>
  <si>
    <t xml:space="preserve">Acid_citric</t>
  </si>
  <si>
    <t xml:space="preserve">NaOH</t>
  </si>
  <si>
    <t xml:space="preserve">HCl</t>
  </si>
  <si>
    <t xml:space="preserve">H2O2</t>
  </si>
  <si>
    <t xml:space="preserve">Carbo_actiu</t>
  </si>
  <si>
    <t xml:space="preserve">HC</t>
  </si>
  <si>
    <t xml:space="preserve">HH</t>
  </si>
  <si>
    <t xml:space="preserve">Espai_ocupat</t>
  </si>
  <si>
    <t xml:space="preserve">OPEX</t>
  </si>
  <si>
    <t xml:space="preserve">CAPEX_min</t>
  </si>
  <si>
    <t xml:space="preserve">CAPEX_max</t>
  </si>
  <si>
    <t xml:space="preserve">Temps_estabilitzacio</t>
  </si>
  <si>
    <t xml:space="preserve">REF.</t>
  </si>
  <si>
    <t xml:space="preserve">m3/d</t>
  </si>
  <si>
    <t xml:space="preserve">kWh/m3</t>
  </si>
  <si>
    <t xml:space="preserve">g/m3</t>
  </si>
  <si>
    <t xml:space="preserve">kg CO2 eq./m3</t>
  </si>
  <si>
    <t xml:space="preserve">L eq./m3</t>
  </si>
  <si>
    <t xml:space="preserve">m2/m3/d</t>
  </si>
  <si>
    <t xml:space="preserve">€/m3</t>
  </si>
  <si>
    <t xml:space="preserve">€/m3/d</t>
  </si>
  <si>
    <t xml:space="preserve">d</t>
  </si>
  <si>
    <t xml:space="preserve">FS</t>
  </si>
  <si>
    <t xml:space="preserve">[9]</t>
  </si>
  <si>
    <t xml:space="preserve">BFS</t>
  </si>
  <si>
    <t xml:space="preserve">Estimació a partir del cost del FS de [9]</t>
  </si>
  <si>
    <t xml:space="preserve">CAB</t>
  </si>
  <si>
    <t xml:space="preserve">Estimació a partir del cost de [41]</t>
  </si>
  <si>
    <t xml:space="preserve">FQ_D</t>
  </si>
  <si>
    <t xml:space="preserve">[41]</t>
  </si>
  <si>
    <t xml:space="preserve">EDI</t>
  </si>
  <si>
    <t xml:space="preserve">CAP_CAG</t>
  </si>
  <si>
    <t xml:space="preserve">UV_H2O2</t>
  </si>
  <si>
    <t xml:space="preserve">[41][42]</t>
  </si>
  <si>
    <t xml:space="preserve">O3</t>
  </si>
  <si>
    <t xml:space="preserve">nd</t>
  </si>
  <si>
    <t xml:space="preserve">DES</t>
  </si>
  <si>
    <t xml:space="preserve">[9] </t>
  </si>
  <si>
    <t xml:space="preserve">BRM</t>
  </si>
  <si>
    <t xml:space="preserve">[47]</t>
  </si>
  <si>
    <t xml:space="preserve">MF_UF</t>
  </si>
  <si>
    <t xml:space="preserve">[41]. LIFE WIRE</t>
  </si>
  <si>
    <t xml:space="preserve">OI</t>
  </si>
  <si>
    <t xml:space="preserve">Assumpcions</t>
  </si>
  <si>
    <t xml:space="preserve">Temps operació</t>
  </si>
  <si>
    <t xml:space="preserve">anys</t>
  </si>
  <si>
    <t xml:space="preserve">Planta general</t>
  </si>
  <si>
    <t xml:space="preserve">TRAC.</t>
  </si>
  <si>
    <t xml:space="preserve">Capacitat_min[m3/dia]</t>
  </si>
  <si>
    <t xml:space="preserve">Capacitac_max[m3/dia]</t>
  </si>
  <si>
    <t xml:space="preserve">Consum_energetic_mitg[kWh/m3]</t>
  </si>
  <si>
    <t xml:space="preserve">FeCl3(g/m3)</t>
  </si>
  <si>
    <t xml:space="preserve">NaOCl(g/m3)</t>
  </si>
  <si>
    <t xml:space="preserve">Acid Citric(g/m3)</t>
  </si>
  <si>
    <t xml:space="preserve">NaOH(g/m3)</t>
  </si>
  <si>
    <t xml:space="preserve">HCl(g/m3)</t>
  </si>
  <si>
    <t xml:space="preserve">H2O2(g/m3)</t>
  </si>
  <si>
    <t xml:space="preserve">Carbo_actiu(g/m3) </t>
  </si>
  <si>
    <t xml:space="preserve">HC[kg CO2 eq./m3]</t>
  </si>
  <si>
    <t xml:space="preserve">HH[L eq./m3]</t>
  </si>
  <si>
    <t xml:space="preserve">Espai_ocupat[m2/m3/d]</t>
  </si>
  <si>
    <t xml:space="preserve">OPEX[€/m3]</t>
  </si>
  <si>
    <t xml:space="preserve">CAPEX_MIN[€/m3/día]</t>
  </si>
  <si>
    <t xml:space="preserve">CAPEX_MAX[€/m3/día]</t>
  </si>
  <si>
    <t xml:space="preserve">Temps_estabilitzacio(d)</t>
  </si>
  <si>
    <t xml:space="preserve">Estimación a partir del coste del FS de [9]</t>
  </si>
  <si>
    <t xml:space="preserve">Estimación a partir del coste de [41]</t>
  </si>
  <si>
    <t xml:space="preserve">FQ-D</t>
  </si>
  <si>
    <t xml:space="preserve">CAP/CAG</t>
  </si>
  <si>
    <t xml:space="preserve">POA</t>
  </si>
  <si>
    <t xml:space="preserve">EN COLUMNES I, J… I SUCCESSIVEDS ES PODEN AFEGIR MÉS CARACT. (P.E. impacte (subproductes, consum reactius, emissió GEH, olor/soroll), flexibilitat, robustesa, necessitat personal qualificat), alguns d'ells poden ser qualitatius p.e. SI/NO, o Baix/Mitjà/Alt</t>
  </si>
  <si>
    <t xml:space="preserve">UF</t>
  </si>
  <si>
    <t xml:space="preserve">Unitats</t>
  </si>
  <si>
    <t xml:space="preserve">kg CO2 eq./un.</t>
  </si>
  <si>
    <t xml:space="preserve">L eq. / un.</t>
  </si>
  <si>
    <t xml:space="preserve">Font</t>
  </si>
  <si>
    <t xml:space="preserve">Procés</t>
  </si>
  <si>
    <t xml:space="preserve">Consum electricitat</t>
  </si>
  <si>
    <t xml:space="preserve">kWh</t>
  </si>
  <si>
    <t xml:space="preserve">Empremta carboni: OCCC, 2020, Guia Pràctica per al càlcul d'emissions de gasos amb efecte d'hivernacle (GEH). Març 2020; Empremta hídrica: Ecoinvent v3.5</t>
  </si>
  <si>
    <t xml:space="preserve">kg</t>
  </si>
  <si>
    <t xml:space="preserve">Ecoinvent v3.5 (2018)</t>
  </si>
  <si>
    <t xml:space="preserve">1 kg Iron (III) chloride, without water, in 40% solution state {CH}| iron (III) chloride production, product in 40% solution state | APOS, S (of project Ecoinvent 3 - allocation at point of substitution - system)</t>
  </si>
  <si>
    <t xml:space="preserve">1 kg Sodium hypochlorite, without water, in 15% solution state {RER}| sodium hypochlorite production, product in 15% solution state | APOS, S (of project Ecoinvent 3 - allocation at point of substitution - system)</t>
  </si>
  <si>
    <t xml:space="preserve">Citric acid</t>
  </si>
  <si>
    <t xml:space="preserve">1 kg Citric acid {RER}| production | APOS, S (of project Ecoinvent 3 - allocation at point of substitution - system)</t>
  </si>
  <si>
    <t xml:space="preserve">1 kg Sodium hydroxide, 50% in H2O, production mix, at plant/RER S (of project Ecoinvent system processes)</t>
  </si>
  <si>
    <t xml:space="preserve">1 kg Hydrochloric acid, without water, in 30% solution state {RER}| hydrochloric acid production, from the reaction of hydrogen with chlorine | APOS, S (of project Ecoinvent 3 - allocation at point of substitution - system)</t>
  </si>
  <si>
    <t xml:space="preserve">1 kg Hydrogen peroxide, without water, in 50% solution state {RER}| hydrogen peroxide production, product in 50% solution state | APOS, S (of project Ecoinvent 3 - allocation at point of substitution - system)</t>
  </si>
  <si>
    <t xml:space="preserve">Carbó actiu (verge)</t>
  </si>
  <si>
    <t xml:space="preserve">1 kg Activated carbon, granular {RER}| activated carbon production, granular from hard coal | APOS, S (of project Ecoinvent 3 - allocation at point of substitution - system)</t>
  </si>
  <si>
    <t xml:space="preserve">Carbó actiu (regeneració)</t>
  </si>
  <si>
    <t xml:space="preserve">1 kg Activated carbon, granular {RER}| treatment of spent activated carbon, granular from hard coal, reactivation | APOS, S (of project Ecoinvent 3 - allocation at point of substitution - system)</t>
  </si>
  <si>
    <t xml:space="preserve">Biofiltre de sorra</t>
  </si>
  <si>
    <t xml:space="preserve">Bioreactor de membrana</t>
  </si>
  <si>
    <t xml:space="preserve">Carbo activat biologic</t>
  </si>
  <si>
    <t xml:space="preserve">Cl</t>
  </si>
  <si>
    <t xml:space="preserve">Cloro</t>
  </si>
  <si>
    <t xml:space="preserve">ClO2</t>
  </si>
  <si>
    <t xml:space="preserve">Dioxido de cloro</t>
  </si>
  <si>
    <t xml:space="preserve">COT</t>
  </si>
  <si>
    <t xml:space="preserve">Carbo organic total</t>
  </si>
  <si>
    <t xml:space="preserve">DEET</t>
  </si>
  <si>
    <t xml:space="preserve">N,N-diethyl-m-toluamide</t>
  </si>
  <si>
    <t xml:space="preserve">Desinfecció</t>
  </si>
  <si>
    <t xml:space="preserve">DP</t>
  </si>
  <si>
    <t xml:space="preserve">Decantacio primaria</t>
  </si>
  <si>
    <t xml:space="preserve">DS</t>
  </si>
  <si>
    <t xml:space="preserve">Decantacio secundaria</t>
  </si>
  <si>
    <t xml:space="preserve">Electrodialisis inversa</t>
  </si>
  <si>
    <t xml:space="preserve">Clorur ferric</t>
  </si>
  <si>
    <t xml:space="preserve">Fisicoquimic+Decantacio</t>
  </si>
  <si>
    <t xml:space="preserve">Filtracio per sorra</t>
  </si>
  <si>
    <t xml:space="preserve">GAC</t>
  </si>
  <si>
    <t xml:space="preserve">Carbo activat granular</t>
  </si>
  <si>
    <t xml:space="preserve">Peroxid d'hidrogen</t>
  </si>
  <si>
    <t xml:space="preserve">HCL</t>
  </si>
  <si>
    <t xml:space="preserve">Acid cloridric</t>
  </si>
  <si>
    <t xml:space="preserve">MF/UF</t>
  </si>
  <si>
    <t xml:space="preserve">Microfiltracio/ultrafiltracio</t>
  </si>
  <si>
    <t xml:space="preserve">MON</t>
  </si>
  <si>
    <t xml:space="preserve">Material organic natural</t>
  </si>
  <si>
    <t xml:space="preserve">N.A</t>
  </si>
  <si>
    <t xml:space="preserve">No aplica</t>
  </si>
  <si>
    <t xml:space="preserve">N.E</t>
  </si>
  <si>
    <t xml:space="preserve">No especifica</t>
  </si>
  <si>
    <t xml:space="preserve">NaClO</t>
  </si>
  <si>
    <t xml:space="preserve">Hipoclorito de sodio</t>
  </si>
  <si>
    <t xml:space="preserve">Hidroxid de sodi</t>
  </si>
  <si>
    <t xml:space="preserve">NDMA</t>
  </si>
  <si>
    <t xml:space="preserve">N-nitrosodimethylamine</t>
  </si>
  <si>
    <t xml:space="preserve">NH4+</t>
  </si>
  <si>
    <t xml:space="preserve">Amoni</t>
  </si>
  <si>
    <t xml:space="preserve">Ni</t>
  </si>
  <si>
    <t xml:space="preserve">Niquel</t>
  </si>
  <si>
    <t xml:space="preserve">NO3-</t>
  </si>
  <si>
    <t xml:space="preserve">Nitrat</t>
  </si>
  <si>
    <t xml:space="preserve">Ozono</t>
  </si>
  <si>
    <t xml:space="preserve">Osmosis inversa</t>
  </si>
  <si>
    <t xml:space="preserve">PAC</t>
  </si>
  <si>
    <t xml:space="preserve">Carbo activat en pols</t>
  </si>
  <si>
    <t xml:space="preserve">PFOS</t>
  </si>
  <si>
    <t xml:space="preserve">Acid sulfonic-perfluorooctane</t>
  </si>
  <si>
    <t xml:space="preserve">pH</t>
  </si>
  <si>
    <t xml:space="preserve">Potencial d'hidrogen</t>
  </si>
  <si>
    <t xml:space="preserve">Procesos oxidacio avançada</t>
  </si>
  <si>
    <t xml:space="preserve">SST</t>
  </si>
  <si>
    <t xml:space="preserve">Solids totals en suspensió</t>
  </si>
  <si>
    <t xml:space="preserve">UV</t>
  </si>
  <si>
    <t xml:space="preserve">Ultraviolat</t>
  </si>
  <si>
    <t xml:space="preserve">Zn</t>
  </si>
  <si>
    <t xml:space="preserve">Zinc</t>
  </si>
  <si>
    <t xml:space="preserve">[1]</t>
  </si>
  <si>
    <t xml:space="preserve">J. Yang, M. Monnot, L. Ercolei, and P. Moulin, “[1],” Membranes (Basel)., vol. 10, no. 6, pp. 1–56, 2020, doi: 10.3390/membranes10060131.</t>
  </si>
  <si>
    <t xml:space="preserve">[2]</t>
  </si>
  <si>
    <t xml:space="preserve">L. Katz, K. Kinney, U. Civil, and J. Simpson, “Pilot Scale Test of a Water-Treatment System for Initial Removal of Organic Compounds,” vol. 836, 2008.</t>
  </si>
  <si>
    <t xml:space="preserve">[3]</t>
  </si>
  <si>
    <r>
      <rPr>
        <sz val="11"/>
        <color rgb="FF000000"/>
        <rFont val="Calibri"/>
        <family val="2"/>
        <charset val="1"/>
      </rP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 val="true"/>
        <sz val="11"/>
        <color rgb="FF000000"/>
        <rFont val="Calibri"/>
        <family val="2"/>
        <charset val="1"/>
      </rPr>
      <t xml:space="preserve">Process Biochem.</t>
    </r>
    <r>
      <rPr>
        <sz val="11"/>
        <color rgb="FF000000"/>
        <rFont val="Calibri"/>
        <family val="2"/>
        <charset val="1"/>
      </rPr>
      <t xml:space="preserve">, vol. 48, no. 11, pp. 1757–1766, 2013, doi: 10.1016/j.procbio.2013.08.005.</t>
    </r>
  </si>
  <si>
    <t xml:space="preserve">[4]</t>
  </si>
  <si>
    <r>
      <rPr>
        <sz val="11"/>
        <color rgb="FF000000"/>
        <rFont val="Calibri"/>
        <family val="2"/>
        <charset val="1"/>
      </rPr>
      <t xml:space="preserve">K. Kümmerer, Di. D. DIonysiou, and D. Fatta-Kassinos, </t>
    </r>
    <r>
      <rPr>
        <i val="true"/>
        <sz val="11"/>
        <color rgb="FF000000"/>
        <rFont val="Calibri"/>
        <family val="2"/>
        <charset val="1"/>
      </rPr>
      <t xml:space="preserve">Scope of the Book Advanced Treatment Technologies for Urban Wastewater Reuse</t>
    </r>
    <r>
      <rPr>
        <sz val="11"/>
        <color rgb="FF000000"/>
        <rFont val="Calibri"/>
        <family val="2"/>
        <charset val="1"/>
      </rPr>
      <t xml:space="preserve">, vol. 45. 2016.</t>
    </r>
  </si>
  <si>
    <t xml:space="preserve">[5]</t>
  </si>
  <si>
    <t xml:space="preserve">C. Echevarría et al., “[5],” Sci. Total Environ., vol. 671, pp. 288–298, 2019, doi: 10.1016/j.scitotenv.2019.03.365.</t>
  </si>
  <si>
    <t xml:space="preserve">[6]</t>
  </si>
  <si>
    <t xml:space="preserve">S. California, R. B. Management, and L. C. Region, “Secondary / Emerging Constituents Report,” no. October, 2009.</t>
  </si>
  <si>
    <t xml:space="preserve">[7]</t>
  </si>
  <si>
    <r>
      <rPr>
        <sz val="11"/>
        <color rgb="FF000000"/>
        <rFont val="Calibri"/>
        <family val="2"/>
        <charset val="1"/>
      </rPr>
      <t xml:space="preserve">D. S. Francy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“Comparative effectiveness of membrane bioreactors, conventional secondary treatment, and chlorine and UV disinfection to remove microorganisms from municipal wastewaters,”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46, no. 13, pp. 4164–4178, 2012, doi: 10.1016/j.watres.2012.04.044.</t>
    </r>
  </si>
  <si>
    <t xml:space="preserve">[8]</t>
  </si>
  <si>
    <r>
      <rPr>
        <sz val="11"/>
        <color rgb="FF000000"/>
        <rFont val="Calibri"/>
        <family val="2"/>
        <charset val="1"/>
      </rP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40, no. 7, pp. 1449–1457, 2006, doi: 10.1016/j.watres.2006.01.039.</t>
    </r>
  </si>
  <si>
    <t xml:space="preserve"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</si>
  <si>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t xml:space="preserve">[10]</t>
  </si>
  <si>
    <r>
      <rPr>
        <sz val="11"/>
        <color rgb="FF000000"/>
        <rFont val="Calibri"/>
        <family val="2"/>
        <charset val="1"/>
      </rPr>
      <t xml:space="preserve">H. D. S. Metcalf &amp; Eddy Inc, George Tchobanoglous, Franklin L Burton, </t>
    </r>
    <r>
      <rPr>
        <i val="true"/>
        <sz val="11"/>
        <color rgb="FF000000"/>
        <rFont val="Calibri"/>
        <family val="2"/>
        <charset val="1"/>
      </rPr>
      <t xml:space="preserve">Wastewater Engineering Treatment &amp; Reuse</t>
    </r>
    <r>
      <rPr>
        <sz val="11"/>
        <color rgb="FF000000"/>
        <rFont val="Calibri"/>
        <family val="2"/>
        <charset val="1"/>
      </rPr>
      <t xml:space="preserve">, 4th edició. 2014.</t>
    </r>
  </si>
  <si>
    <t xml:space="preserve">[11]</t>
  </si>
  <si>
    <t xml:space="preserve">C. Sheng, A. G. A. Nnanna, Y. Liu, and J. D. Vargo, “[11],” Sci. Total Environ., vol. 550, pp. 1075–1083, 2016, doi: 10.1016/j.scitotenv.2016.01.179.</t>
  </si>
  <si>
    <t xml:space="preserve">[12]</t>
  </si>
  <si>
    <t xml:space="preserve">S. Merel and S. A. Snyder, “[12],” Environ. Int., vol. 96, pp. 98–117, 2016, doi: 10.1016/j.envint.2016.09.004.</t>
  </si>
  <si>
    <t xml:space="preserve">[13]</t>
  </si>
  <si>
    <r>
      <rPr>
        <sz val="11"/>
        <color rgb="FF000000"/>
        <rFont val="Calibri"/>
        <family val="2"/>
        <charset val="1"/>
      </rPr>
      <t xml:space="preserve">M. W. LeChevallier, “Water Treatment and Pathogen Control: Process Efficiency in Achieving Safe Drinking-water,” </t>
    </r>
    <r>
      <rPr>
        <i val="true"/>
        <sz val="11"/>
        <color rgb="FF000000"/>
        <rFont val="Calibri"/>
        <family val="2"/>
        <charset val="1"/>
      </rPr>
      <t xml:space="preserve">Water Intell. Online</t>
    </r>
    <r>
      <rPr>
        <sz val="11"/>
        <color rgb="FF000000"/>
        <rFont val="Calibri"/>
        <family val="2"/>
        <charset val="1"/>
      </rPr>
      <t xml:space="preserve">, vol. 12, 2013, doi: 10.2166/9781780405858.</t>
    </r>
  </si>
  <si>
    <t xml:space="preserve">[14]</t>
  </si>
  <si>
    <r>
      <rPr>
        <sz val="11"/>
        <color rgb="FF000000"/>
        <rFont val="Calibri"/>
        <family val="2"/>
        <charset val="1"/>
      </rPr>
      <t xml:space="preserve">Bratby J., “Coagulation and Flocculation in Water and wastewater Treatment.,” </t>
    </r>
    <r>
      <rPr>
        <i val="true"/>
        <sz val="11"/>
        <color rgb="FF000000"/>
        <rFont val="Calibri"/>
        <family val="2"/>
        <charset val="1"/>
      </rPr>
      <t xml:space="preserve">IWA PUBLISHING</t>
    </r>
    <r>
      <rPr>
        <sz val="11"/>
        <color rgb="FF000000"/>
        <rFont val="Calibri"/>
        <family val="2"/>
        <charset val="1"/>
      </rPr>
      <t xml:space="preserve">, 2006. .</t>
    </r>
  </si>
  <si>
    <t xml:space="preserve">[15]</t>
  </si>
  <si>
    <t xml:space="preserve">R. G. Saseendran and K. Swarnalatha, “Removal of Zinc from Industrial Wastewater Using Cork Powder as Adsorbent,” no. Ii, pp. 11–15, 2016.</t>
  </si>
  <si>
    <t xml:space="preserve">[16]</t>
  </si>
  <si>
    <r>
      <rPr>
        <sz val="11"/>
        <color rgb="FF000000"/>
        <rFont val="Calibri"/>
        <family val="2"/>
        <charset val="1"/>
      </rP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 val="true"/>
        <sz val="11"/>
        <color rgb="FF000000"/>
        <rFont val="Calibri"/>
        <family val="2"/>
        <charset val="1"/>
      </rPr>
      <t xml:space="preserve">Filtration</t>
    </r>
    <r>
      <rPr>
        <sz val="11"/>
        <color rgb="FF000000"/>
        <rFont val="Calibri"/>
        <family val="2"/>
        <charset val="1"/>
      </rPr>
      <t xml:space="preserve">, vol. 6, no. 3, pp. 41–44, 2010.</t>
    </r>
  </si>
  <si>
    <t xml:space="preserve">[17]</t>
  </si>
  <si>
    <t xml:space="preserve">I. X. and B. J., “[17],” Water Treat., 2013, doi: 10.5772/50481.</t>
  </si>
  <si>
    <t xml:space="preserve">[18]</t>
  </si>
  <si>
    <r>
      <rPr>
        <sz val="11"/>
        <color rgb="FF000000"/>
        <rFont val="Calibri"/>
        <family val="2"/>
        <charset val="1"/>
      </rPr>
      <t xml:space="preserve">M. Bourgin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 val="true"/>
        <sz val="11"/>
        <color rgb="FF000000"/>
        <rFont val="Calibri"/>
        <family val="2"/>
        <charset val="1"/>
      </rPr>
      <t xml:space="preserve">Water Res.</t>
    </r>
    <r>
      <rPr>
        <sz val="11"/>
        <color rgb="FF000000"/>
        <rFont val="Calibri"/>
        <family val="2"/>
        <charset val="1"/>
      </rPr>
      <t xml:space="preserve">, vol. 129, pp. 486–498, 2018, doi: 10.1016/j.watres.2017.10.036.</t>
    </r>
  </si>
  <si>
    <t xml:space="preserve">[19]</t>
  </si>
  <si>
    <t xml:space="preserve">L. Rizzo, A. Fiorentino, M. Grassi, D. Attanasio, and M. Guida, “[19],” J. Environ. Chem. Eng., vol. 3, no. 1, pp. 122–128, 2015, doi: 10.1016/j.jece.2014.11.011.</t>
  </si>
  <si>
    <t xml:space="preserve">[20]</t>
  </si>
  <si>
    <t xml:space="preserve">J. W. Hatt, E. Germain, and S. J. Judd, “Granular activated carbon for removal of organic matter and turbidity from secondary wastewater,” pp. 846–854, 2013, doi: 10.2156/wst.2012.644.</t>
  </si>
  <si>
    <t xml:space="preserve">[21]</t>
  </si>
  <si>
    <r>
      <rPr>
        <sz val="11"/>
        <color rgb="FF000000"/>
        <rFont val="Calibri"/>
        <family val="2"/>
        <charset val="1"/>
      </rPr>
      <t xml:space="preserve">S. Kumar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“Low </t>
    </r>
    <r>
      <rPr>
        <sz val="11"/>
        <color rgb="FF000000"/>
        <rFont val="Cambria Math"/>
        <family val="1"/>
        <charset val="1"/>
      </rPr>
      <t xml:space="preserve">‑</t>
    </r>
    <r>
      <rPr>
        <sz val="11"/>
        <color rgb="FF000000"/>
        <rFont val="Calibri"/>
        <family val="2"/>
        <charset val="1"/>
      </rPr>
      <t xml:space="preserve"> cost activated carbon production from organic waste and its utilization for wastewater treatment,” </t>
    </r>
    <r>
      <rPr>
        <i val="true"/>
        <sz val="11"/>
        <color rgb="FF000000"/>
        <rFont val="Calibri"/>
        <family val="2"/>
        <charset val="1"/>
      </rPr>
      <t xml:space="preserve">Appl. Water Sci.</t>
    </r>
    <r>
      <rPr>
        <sz val="11"/>
        <color rgb="FF000000"/>
        <rFont val="Calibri"/>
        <family val="2"/>
        <charset val="1"/>
      </rPr>
      <t xml:space="preserve">, vol. 10, no. 2, pp. 1–9, 2020, doi: 10.1007/s13201-020-1145-z.</t>
    </r>
  </si>
  <si>
    <t xml:space="preserve">[22]</t>
  </si>
  <si>
    <t xml:space="preserve">M. W. Luca Sbardella, Joaquim Comas, Alessio Fenu, Ignasi ROdriguez-Roda, “[22],” Sci. Total Environ., vol. 636, pp. 519–529, 2018.</t>
  </si>
  <si>
    <t xml:space="preserve">[23]</t>
  </si>
  <si>
    <t xml:space="preserve">A. K. Meena, C. Rajagopal, and D. Organisation, “Removal of heavy metal ions from aqueous solutions using chemically ( Na 2 S ) treated granular activated carbon as an adsorbent,” no. June, 2010.</t>
  </si>
  <si>
    <t xml:space="preserve">[24]</t>
  </si>
  <si>
    <t xml:space="preserve">P. R. Compendium, “Potable Reuse Compendium,” 2017.</t>
  </si>
  <si>
    <t xml:space="preserve">[25]</t>
  </si>
  <si>
    <t xml:space="preserve">World Health Organisation, [25]. 2017.</t>
  </si>
  <si>
    <t xml:space="preserve">[26]</t>
  </si>
  <si>
    <r>
      <rPr>
        <sz val="11"/>
        <color rgb="FF000000"/>
        <rFont val="Calibri"/>
        <family val="2"/>
        <charset val="1"/>
      </rPr>
      <t xml:space="preserve">B. Garmen, “Investigating the Efficacy of Sodium Hypochlorite, Calcium Hypochlorite and Peracetic Acid on Environmental Eschericia Coli Strains,” </t>
    </r>
    <r>
      <rPr>
        <i val="true"/>
        <sz val="11"/>
        <color rgb="FF000000"/>
        <rFont val="Calibri"/>
        <family val="2"/>
        <charset val="1"/>
      </rPr>
      <t xml:space="preserve">Stellenbosch Univ. Carmen thesis</t>
    </r>
    <r>
      <rPr>
        <sz val="11"/>
        <color rgb="FF000000"/>
        <rFont val="Calibri"/>
        <family val="2"/>
        <charset val="1"/>
      </rPr>
      <t xml:space="preserve">, no. 1, pp. 1–133, 2015.</t>
    </r>
  </si>
  <si>
    <t xml:space="preserve">[27]</t>
  </si>
  <si>
    <r>
      <rPr>
        <sz val="11"/>
        <color rgb="FF000000"/>
        <rFont val="Calibri"/>
        <family val="2"/>
        <charset val="1"/>
      </rPr>
      <t xml:space="preserve">Q. Lin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“Sanitizing agents for virus inactivation and disinfection,” </t>
    </r>
    <r>
      <rPr>
        <i val="true"/>
        <sz val="11"/>
        <color rgb="FF000000"/>
        <rFont val="Calibri"/>
        <family val="2"/>
        <charset val="1"/>
      </rPr>
      <t xml:space="preserve">View</t>
    </r>
    <r>
      <rPr>
        <sz val="11"/>
        <color rgb="FF000000"/>
        <rFont val="Calibri"/>
        <family val="2"/>
        <charset val="1"/>
      </rPr>
      <t xml:space="preserve">, vol. 1, no. 2, 2020, doi: 10.1002/viw2.16.</t>
    </r>
  </si>
  <si>
    <t xml:space="preserve">[28]</t>
  </si>
  <si>
    <r>
      <rPr>
        <sz val="11"/>
        <color rgb="FF000000"/>
        <rFont val="Calibri"/>
        <family val="2"/>
        <charset val="1"/>
      </rPr>
      <t xml:space="preserve">and M. J. A. Laura J. Rose, Eugene W. Rice, Lisa Hodges, Alicia Peterson, “Monochloramine Inactivation of Bacterial Select Agents,” </t>
    </r>
    <r>
      <rPr>
        <i val="true"/>
        <sz val="11"/>
        <color rgb="FF000000"/>
        <rFont val="Calibri"/>
        <family val="2"/>
        <charset val="1"/>
      </rPr>
      <t xml:space="preserve">Appl Env. Microbiol</t>
    </r>
    <r>
      <rPr>
        <sz val="11"/>
        <color rgb="FF000000"/>
        <rFont val="Calibri"/>
        <family val="2"/>
        <charset val="1"/>
      </rPr>
      <t xml:space="preserve">, vol. 73, 2007.</t>
    </r>
  </si>
  <si>
    <t xml:space="preserve">[29]</t>
  </si>
  <si>
    <t xml:space="preserve">I. Health, R. Figures, and T. Table, “Chapter 7 Virological Compliance,” no. October 2005, pp. 1–25, 2019.</t>
  </si>
  <si>
    <t xml:space="preserve">[30]</t>
  </si>
  <si>
    <r>
      <rPr>
        <sz val="11"/>
        <color rgb="FF000000"/>
        <rFont val="Calibri"/>
        <family val="2"/>
        <charset val="1"/>
      </rPr>
      <t xml:space="preserve">R. W. Herschy, “Water quality for drinking: WHO guidelines,” </t>
    </r>
    <r>
      <rPr>
        <i val="true"/>
        <sz val="11"/>
        <color rgb="FF000000"/>
        <rFont val="Calibri"/>
        <family val="2"/>
        <charset val="1"/>
      </rPr>
      <t xml:space="preserve">Encycl. Earth Sci. Ser.</t>
    </r>
    <r>
      <rPr>
        <sz val="11"/>
        <color rgb="FF000000"/>
        <rFont val="Calibri"/>
        <family val="2"/>
        <charset val="1"/>
      </rPr>
      <t xml:space="preserve">, pp. 876–883, 2012, doi: 10.1007/978-1-4020-4410-6_184.</t>
    </r>
  </si>
  <si>
    <t xml:space="preserve">[31]</t>
  </si>
  <si>
    <r>
      <rPr>
        <sz val="11"/>
        <color rgb="FF000000"/>
        <rFont val="Calibri"/>
        <family val="2"/>
        <charset val="1"/>
      </rP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 val="true"/>
        <sz val="11"/>
        <color rgb="FF000000"/>
        <rFont val="Calibri"/>
        <family val="2"/>
        <charset val="1"/>
      </rPr>
      <t xml:space="preserve">Int J Food Microbiol</t>
    </r>
    <r>
      <rPr>
        <sz val="11"/>
        <color rgb="FF000000"/>
        <rFont val="Calibri"/>
        <family val="2"/>
        <charset val="1"/>
      </rPr>
      <t xml:space="preserve">, vol. 269, 2018.</t>
    </r>
  </si>
  <si>
    <t xml:space="preserve">[32]</t>
  </si>
  <si>
    <r>
      <rPr>
        <sz val="11"/>
        <color rgb="FF000000"/>
        <rFont val="Calibri"/>
        <family val="2"/>
        <charset val="1"/>
      </rPr>
      <t xml:space="preserve">M. W. Lechevallier and K.-K. Au, “3.1 Factors Affecting Disinfection,” </t>
    </r>
    <r>
      <rPr>
        <i val="true"/>
        <sz val="11"/>
        <color rgb="FF000000"/>
        <rFont val="Calibri"/>
        <family val="2"/>
        <charset val="1"/>
      </rPr>
      <t xml:space="preserve">WHO Water Treat. Pathog. Control Process Effic. Achiev. Safe Drink. Water</t>
    </r>
    <r>
      <rPr>
        <sz val="11"/>
        <color rgb="FF000000"/>
        <rFont val="Calibri"/>
        <family val="2"/>
        <charset val="1"/>
      </rPr>
      <t xml:space="preserve">, pp. 41–65, 2004.</t>
    </r>
  </si>
  <si>
    <t xml:space="preserve">[33]</t>
  </si>
  <si>
    <t xml:space="preserve">L. Rizzo et al., “Science of the Total Environment [33],” Sci. Total Environ., vol. 710, p. 136312, 2020, doi: 10.1016/j.scitotenv.2019.136312.</t>
  </si>
  <si>
    <t xml:space="preserve">[34]</t>
  </si>
  <si>
    <r>
      <rPr>
        <sz val="11"/>
        <color rgb="FF000000"/>
        <rFont val="Calibri"/>
        <family val="2"/>
        <charset val="1"/>
      </rPr>
      <t xml:space="preserve">M. P. Del Pino and B. Durham, “Wastewater reuse through dual-membrane processes: Opportunities for sustainable water resources,” </t>
    </r>
    <r>
      <rPr>
        <i val="true"/>
        <sz val="11"/>
        <color rgb="FF000000"/>
        <rFont val="Calibri"/>
        <family val="2"/>
        <charset val="1"/>
      </rPr>
      <t xml:space="preserve">Desalination</t>
    </r>
    <r>
      <rPr>
        <sz val="11"/>
        <color rgb="FF000000"/>
        <rFont val="Calibri"/>
        <family val="2"/>
        <charset val="1"/>
      </rPr>
      <t xml:space="preserve">, vol. 124, no. 1–3, pp. 271–277, 1999, doi: 10.1016/S0011-9164(99)00112-5.</t>
    </r>
  </si>
  <si>
    <t xml:space="preserve">[35]</t>
  </si>
  <si>
    <r>
      <rPr>
        <sz val="11"/>
        <color rgb="FF000000"/>
        <rFont val="Calibri"/>
        <family val="2"/>
        <charset val="1"/>
      </rPr>
      <t xml:space="preserve">K. J. Godri </t>
    </r>
    <r>
      <rPr>
        <i val="true"/>
        <sz val="11"/>
        <color rgb="FF000000"/>
        <rFont val="Calibri"/>
        <family val="2"/>
        <charset val="1"/>
      </rPr>
      <t xml:space="preserve">et al.</t>
    </r>
    <r>
      <rPr>
        <sz val="11"/>
        <color rgb="FF000000"/>
        <rFont val="Calibri"/>
        <family val="2"/>
        <charset val="1"/>
      </rPr>
      <t xml:space="preserve">, “Science of the Total Environment 1 , 4-Dioxane as an emerging water contaminant : State of the science and evaluation of research needs,”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690, no. June, pp. 853–866, 2019, doi: 10.1016/j.scitotenv.2019.06.443.</t>
    </r>
  </si>
  <si>
    <t xml:space="preserve">[36]</t>
  </si>
  <si>
    <r>
      <rPr>
        <sz val="11"/>
        <color rgb="FF000000"/>
        <rFont val="Calibri"/>
        <family val="2"/>
        <charset val="1"/>
      </rPr>
      <t xml:space="preserve">M. Antônio and S. Rodrigues, </t>
    </r>
    <r>
      <rPr>
        <i val="true"/>
        <sz val="11"/>
        <color rgb="FF000000"/>
        <rFont val="Calibri"/>
        <family val="2"/>
        <charset val="1"/>
      </rPr>
      <t xml:space="preserve">Electrodialysis and Water Reuse</t>
    </r>
    <r>
      <rPr>
        <sz val="11"/>
        <color rgb="FF000000"/>
        <rFont val="Calibri"/>
        <family val="2"/>
        <charset val="1"/>
      </rPr>
      <t xml:space="preserve">. 2014.</t>
    </r>
  </si>
  <si>
    <t xml:space="preserve">[37]</t>
  </si>
  <si>
    <t xml:space="preserve">L. Rizzo et al., “Science of the Total Environment [37],” vol. 655, no. October 2018, pp. 986–1008, 2019, doi: 10.1016/j.scitotenv.2018.11.265.</t>
  </si>
  <si>
    <t xml:space="preserve">[38]</t>
  </si>
  <si>
    <t xml:space="preserve">Y. Ahn, D. Cho, A. N. Kabra, M. Ji, and Y. Yoon, “Removal of Iopromide and Its Intermediates from Ozone-Treated Water Using [38],” no. September, pp. 0–9, 2015, doi: 10.1007/s11270-015-2594-0.</t>
  </si>
  <si>
    <t xml:space="preserve">[39]</t>
  </si>
  <si>
    <t xml:space="preserve">C. P. James, E. Germain, and S. Judd, “Micropollutant removal by advanced oxidation microfiltered secondary effluent for water reuse of Abstract,” vol. 127, no. April, pp. 77–83, 2014.</t>
  </si>
  <si>
    <t xml:space="preserve">[40]</t>
  </si>
  <si>
    <t xml:space="preserve">A. Matos, M. Gmurek, and R. M. Quinta-ferreira, “Ozone and Photocatalytic Processes for Pathogens Removal from Water : A Review,” pp. 1–23, doi: 10.3390/catal9010046.</t>
  </si>
  <si>
    <t xml:space="preserve">W. Science, T. Guo, J. D. Englehardt, and T. Wu, “[41] : Water and wastewater treatment and reuse processes Water Science and Technology [41] : Water and Wastewater Treatment and Reuse Processes,” no. January, 2014, doi: 10.2166/wst.2013.734.</t>
  </si>
  <si>
    <t xml:space="preserve">[42]</t>
  </si>
  <si>
    <t xml:space="preserve">U. von G. Ioannis A. Katsoyiannis, Silvio Canonica, “[42].,” Water Res., vol. 45, no. 12, pp. 3811–3822, 2011.</t>
  </si>
  <si>
    <t xml:space="preserve">[43]</t>
  </si>
  <si>
    <t xml:space="preserve">J. Mamo, M. J. García-galán, M. Stefani, S. Rodríguez-mozaz, and D. Barceló, “[43],” Chem. Eng. J., vol. 331, no. June 2017, pp. 450–461, 2018, doi: 10.1016/j.cej.2017.08.050.</t>
  </si>
  <si>
    <t xml:space="preserve">[44]</t>
  </si>
  <si>
    <r>
      <rPr>
        <sz val="11"/>
        <color rgb="FF000000"/>
        <rFont val="Calibri"/>
        <family val="2"/>
        <charset val="1"/>
      </rPr>
      <t xml:space="preserve">R. Sharma, Sanjay K., Sanghi, </t>
    </r>
    <r>
      <rPr>
        <i val="true"/>
        <sz val="11"/>
        <color rgb="FF000000"/>
        <rFont val="Calibri"/>
        <family val="2"/>
        <charset val="1"/>
      </rPr>
      <t xml:space="preserve">Wastewater Reuse and Management</t>
    </r>
    <r>
      <rPr>
        <sz val="11"/>
        <color rgb="FF000000"/>
        <rFont val="Calibri"/>
        <family val="2"/>
        <charset val="1"/>
      </rPr>
      <t xml:space="preserve">. Springer Netherlands, 2013.</t>
    </r>
  </si>
  <si>
    <t xml:space="preserve">[45]</t>
  </si>
  <si>
    <r>
      <rPr>
        <sz val="11"/>
        <color rgb="FF000000"/>
        <rFont val="Calibri"/>
        <family val="2"/>
        <charset val="1"/>
      </rPr>
      <t xml:space="preserve">E. O. Ezugbe and S. Rathilal, “Membrane technologies in wastewater treatment: A review,” </t>
    </r>
    <r>
      <rPr>
        <i val="true"/>
        <sz val="11"/>
        <color rgb="FF000000"/>
        <rFont val="Calibri"/>
        <family val="2"/>
        <charset val="1"/>
      </rPr>
      <t xml:space="preserve">Membranes (Basel).</t>
    </r>
    <r>
      <rPr>
        <sz val="11"/>
        <color rgb="FF000000"/>
        <rFont val="Calibri"/>
        <family val="2"/>
        <charset val="1"/>
      </rPr>
      <t xml:space="preserve">, vol. 10, no. 5, 2020, doi: 10.3390/membranes10050089.</t>
    </r>
  </si>
  <si>
    <t xml:space="preserve">[46]</t>
  </si>
  <si>
    <t xml:space="preserve">P. R. B. A. Chin, “[46],” Water Res., vol. 39, no. 10, pp. 2136–2144, 2005.</t>
  </si>
  <si>
    <r>
      <rPr>
        <sz val="11"/>
        <color rgb="FF000000"/>
        <rFont val="Calibri"/>
        <family val="2"/>
        <charset val="1"/>
      </rPr>
      <t xml:space="preserve">Z. Z. Ping Li, Li Liu, Jiaojiao Wu, Rong Cheng, Lei Shi, Xiang Zheng, “Identify driving forces of MBR applications in China,” </t>
    </r>
    <r>
      <rPr>
        <i val="true"/>
        <sz val="11"/>
        <color rgb="FF000000"/>
        <rFont val="Calibri"/>
        <family val="2"/>
        <charset val="1"/>
      </rPr>
      <t xml:space="preserve">Sci. Total Environ.</t>
    </r>
    <r>
      <rPr>
        <sz val="11"/>
        <color rgb="FF000000"/>
        <rFont val="Calibri"/>
        <family val="2"/>
        <charset val="1"/>
      </rPr>
      <t xml:space="preserve">, vol. 647, pp. 627–638, 2019.</t>
    </r>
  </si>
  <si>
    <t xml:space="preserve">[48]</t>
  </si>
  <si>
    <t xml:space="preserve">F. Pontius, “Regulation of Perfluorooctanoic Acid ( PFOA ) and Perfluorooctane Sulfonic Acid ( PFOS ) in Drinking Water : A Comprehensive Review,” 2019.</t>
  </si>
  <si>
    <t xml:space="preserve">[49]</t>
  </si>
  <si>
    <r>
      <rPr>
        <sz val="11"/>
        <color rgb="FF000000"/>
        <rFont val="Calibri"/>
        <family val="2"/>
        <charset val="1"/>
      </rPr>
      <t xml:space="preserve">M. Zolfaghari, P. Drogui, B. Seyhi, S. K. Brar, G. Buelna, and R. Dubé, “Occurrence, fate and effects of di (2-ethylhexyl) phthalate in wastewater treatment plants: A review,” </t>
    </r>
    <r>
      <rPr>
        <i val="true"/>
        <sz val="11"/>
        <color rgb="FF000000"/>
        <rFont val="Calibri"/>
        <family val="2"/>
        <charset val="1"/>
      </rPr>
      <t xml:space="preserve">Environ. Pollut.</t>
    </r>
    <r>
      <rPr>
        <sz val="11"/>
        <color rgb="FF000000"/>
        <rFont val="Calibri"/>
        <family val="2"/>
        <charset val="1"/>
      </rPr>
      <t xml:space="preserve">, vol. 194, pp. 281–293, 2014, doi: 10.1016/j.envpol.2014.07.014.</t>
    </r>
  </si>
  <si>
    <t xml:space="preserve">[50]</t>
  </si>
  <si>
    <r>
      <rPr>
        <sz val="11"/>
        <color rgb="FF000000"/>
        <rFont val="Calibri"/>
        <family val="2"/>
        <charset val="1"/>
      </rP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 val="true"/>
        <sz val="11"/>
        <color rgb="FF000000"/>
        <rFont val="Calibri"/>
        <family val="2"/>
        <charset val="1"/>
      </rPr>
      <t xml:space="preserve">Environ. Technol. Innov.</t>
    </r>
    <r>
      <rPr>
        <sz val="11"/>
        <color rgb="FF000000"/>
        <rFont val="Calibri"/>
        <family val="2"/>
        <charset val="1"/>
      </rPr>
      <t xml:space="preserve">, vol. 4, no. May, pp. 168–181, 2015, doi: 10.1016/j.eti.2015.06.001.</t>
    </r>
  </si>
  <si>
    <t xml:space="preserve">[51]</t>
  </si>
  <si>
    <r>
      <rPr>
        <sz val="11"/>
        <color rgb="FF000000"/>
        <rFont val="Calibri"/>
        <family val="2"/>
        <charset val="1"/>
      </rPr>
      <t xml:space="preserve">membrane bioreactor and electrochemical advanced oxidation process: Kinetic study and toxicity assessment,” </t>
    </r>
    <r>
      <rPr>
        <i val="true"/>
        <sz val="11"/>
        <color rgb="FF000000"/>
        <rFont val="Calibri"/>
        <family val="2"/>
        <charset val="1"/>
      </rPr>
      <t xml:space="preserve">Chemosphere</t>
    </r>
    <r>
      <rPr>
        <sz val="11"/>
        <color rgb="FF000000"/>
        <rFont val="Calibri"/>
        <family val="2"/>
        <charset val="1"/>
      </rPr>
      <t xml:space="preserve">, vol. 193, pp. 160–169, 2018, doi: 10.1016/j.chemosphere.2017.11.010.</t>
    </r>
  </si>
  <si>
    <t xml:space="preserve">[52]</t>
  </si>
  <si>
    <r>
      <rPr>
        <sz val="11"/>
        <color rgb="FF000000"/>
        <rFont val="Calibri"/>
        <family val="2"/>
        <charset val="1"/>
      </rPr>
      <t xml:space="preserve">H. K. Jakopovic, M. Matošic, and I. Mijatovic, “Treatment of food industry wastewaters in membrane bioreactor,” </t>
    </r>
    <r>
      <rPr>
        <i val="true"/>
        <sz val="11"/>
        <color rgb="FF000000"/>
        <rFont val="Calibri"/>
        <family val="2"/>
        <charset val="1"/>
      </rPr>
      <t xml:space="preserve">Proc. - 2008 Jt. Cent. Eur. Congr. 4th Cent. Eur. Congr. Food, CEFood 2008 6th Croat. Congr. Food Technol. Biotechnol. Nutr.</t>
    </r>
    <r>
      <rPr>
        <sz val="11"/>
        <color rgb="FF000000"/>
        <rFont val="Calibri"/>
        <family val="2"/>
        <charset val="1"/>
      </rPr>
      <t xml:space="preserve">, vol. 1, no. October, pp. 177–188, 2008.</t>
    </r>
  </si>
  <si>
    <t xml:space="preserve">[53]</t>
  </si>
  <si>
    <r>
      <rPr>
        <sz val="11"/>
        <color rgb="FF000000"/>
        <rFont val="Calibri"/>
        <family val="2"/>
        <charset val="1"/>
      </rPr>
      <t xml:space="preserve">T. K. Kim, T. Kim, W. S. Choe, M. K. Kim, Y. J. Jung, and K. D. Zoh, “Removal of heavy metals in electroplating wastewater by powdered activated carbon (PAC) and sodium diethyldithiocarbamate-modified PAC,” </t>
    </r>
    <r>
      <rPr>
        <i val="true"/>
        <sz val="11"/>
        <color rgb="FF000000"/>
        <rFont val="Calibri"/>
        <family val="2"/>
        <charset val="1"/>
      </rPr>
      <t xml:space="preserve">Environ. Eng. Res.</t>
    </r>
    <r>
      <rPr>
        <sz val="11"/>
        <color rgb="FF000000"/>
        <rFont val="Calibri"/>
        <family val="2"/>
        <charset val="1"/>
      </rPr>
      <t xml:space="preserve">, vol. 23, no. 3, pp. 301–308, 2018, doi: 10.4491/eer.2017.208.</t>
    </r>
  </si>
  <si>
    <t xml:space="preserve">[54]</t>
  </si>
  <si>
    <t xml:space="preserve">Lionel Ho, Gayle Newcombe, 2005, Effect of NOM, turbidity and floc size on the PAC adsorption of MIB during alum coagulation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</si>
</sst>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"/>
    <numFmt numFmtId="166" formatCode="General"/>
    <numFmt numFmtId="167" formatCode="0.000"/>
    <numFmt numFmtId="168" formatCode="0.00"/>
    <numFmt numFmtId="169" formatCode="0.0"/>
    <numFmt numFmtId="170" formatCode="0.00000"/>
    <numFmt numFmtId="171" formatCode="_-[$$-409]* #,##0_ ;_-[$$-409]* \-#,##0\ ;_-[$$-409]* \-??_ ;_-@_ 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mbria Math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D6DCE4"/>
        <bgColor rgb="FFD6DCE5"/>
      </patternFill>
    </fill>
    <fill>
      <patternFill patternType="solid">
        <fgColor rgb="FFFFC000"/>
        <bgColor rgb="FFFF9900"/>
      </patternFill>
    </fill>
    <fill>
      <patternFill patternType="solid">
        <fgColor rgb="FFD6DCE5"/>
        <bgColor rgb="FFD6DCE4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6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7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7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4" xfId="20"/>
  </cellStyles>
  <dxfs count="2">
    <dxf>
      <fill>
        <patternFill patternType="solid">
          <bgColor rgb="FF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6DCE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58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pane xSplit="1" ySplit="1" topLeftCell="P20" activePane="bottomRight" state="frozen"/>
      <selection pane="topLeft" activeCell="A1" activeCellId="0" sqref="A1"/>
      <selection pane="topRight" activeCell="P1" activeCellId="0" sqref="P1"/>
      <selection pane="bottomLeft" activeCell="A20" activeCellId="0" sqref="A20"/>
      <selection pane="bottomRight" activeCell="S43" activeCellId="0" sqref="S43"/>
    </sheetView>
  </sheetViews>
  <sheetFormatPr defaultColWidth="10.7226562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29.71"/>
    <col collapsed="false" customWidth="true" hidden="false" outlineLevel="0" max="3" min="3" style="1" width="24.57"/>
    <col collapsed="false" customWidth="true" hidden="false" outlineLevel="0" max="4" min="4" style="2" width="27"/>
    <col collapsed="false" customWidth="true" hidden="false" outlineLevel="0" max="5" min="5" style="2" width="17.29"/>
    <col collapsed="false" customWidth="true" hidden="false" outlineLevel="0" max="6" min="6" style="2" width="19.42"/>
    <col collapsed="false" customWidth="true" hidden="false" outlineLevel="0" max="7" min="7" style="2" width="22.57"/>
    <col collapsed="false" customWidth="true" hidden="false" outlineLevel="0" max="8" min="8" style="2" width="17.86"/>
    <col collapsed="false" customWidth="true" hidden="false" outlineLevel="0" max="10" min="9" style="2" width="17.29"/>
    <col collapsed="false" customWidth="true" hidden="false" outlineLevel="0" max="11" min="11" style="2" width="20.42"/>
    <col collapsed="false" customWidth="true" hidden="false" outlineLevel="0" max="12" min="12" style="2" width="19.57"/>
    <col collapsed="false" customWidth="true" hidden="false" outlineLevel="0" max="13" min="13" style="2" width="17.29"/>
    <col collapsed="false" customWidth="true" hidden="false" outlineLevel="0" max="14" min="14" style="1" width="32.42"/>
    <col collapsed="false" customWidth="true" hidden="false" outlineLevel="0" max="15" min="15" style="2" width="20.42"/>
    <col collapsed="false" customWidth="true" hidden="false" outlineLevel="0" max="16" min="16" style="2" width="19.99"/>
    <col collapsed="false" customWidth="true" hidden="false" outlineLevel="0" max="19" min="17" style="2" width="31.86"/>
    <col collapsed="false" customWidth="true" hidden="false" outlineLevel="0" max="20" min="20" style="2" width="25.86"/>
    <col collapsed="false" customWidth="true" hidden="false" outlineLevel="0" max="21" min="21" style="2" width="41"/>
    <col collapsed="false" customWidth="false" hidden="false" outlineLevel="0" max="1024" min="22" style="2" width="10.71"/>
  </cols>
  <sheetData>
    <row r="1" s="6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15</v>
      </c>
      <c r="S1" s="4" t="s">
        <v>16</v>
      </c>
      <c r="T1" s="4" t="s">
        <v>17</v>
      </c>
      <c r="U1" s="4" t="s">
        <v>18</v>
      </c>
    </row>
    <row r="2" s="6" customFormat="true" ht="15" hidden="false" customHeight="false" outlineLevel="0" collapsed="false">
      <c r="A2" s="7"/>
      <c r="B2" s="8" t="s">
        <v>19</v>
      </c>
      <c r="C2" s="8" t="s">
        <v>19</v>
      </c>
      <c r="D2" s="8" t="s">
        <v>20</v>
      </c>
      <c r="E2" s="8" t="s">
        <v>21</v>
      </c>
      <c r="F2" s="9" t="s">
        <v>21</v>
      </c>
      <c r="G2" s="8" t="s">
        <v>21</v>
      </c>
      <c r="H2" s="8" t="s">
        <v>21</v>
      </c>
      <c r="I2" s="8" t="s">
        <v>21</v>
      </c>
      <c r="J2" s="8" t="s">
        <v>21</v>
      </c>
      <c r="K2" s="8" t="s">
        <v>21</v>
      </c>
      <c r="L2" s="8" t="s">
        <v>22</v>
      </c>
      <c r="M2" s="8" t="s">
        <v>23</v>
      </c>
      <c r="N2" s="8" t="s">
        <v>24</v>
      </c>
      <c r="O2" s="8" t="s">
        <v>25</v>
      </c>
      <c r="P2" s="8" t="s">
        <v>26</v>
      </c>
      <c r="Q2" s="8" t="s">
        <v>26</v>
      </c>
      <c r="R2" s="8" t="s">
        <v>25</v>
      </c>
      <c r="S2" s="8" t="s">
        <v>25</v>
      </c>
      <c r="T2" s="8" t="s">
        <v>27</v>
      </c>
      <c r="U2" s="8"/>
    </row>
    <row r="3" s="6" customFormat="true" ht="15" hidden="false" customHeight="false" outlineLevel="0" collapsed="false">
      <c r="A3" s="7" t="s">
        <v>28</v>
      </c>
      <c r="B3" s="10" t="n">
        <v>0</v>
      </c>
      <c r="C3" s="10" t="n">
        <v>2000</v>
      </c>
      <c r="D3" s="8" t="n">
        <v>0.4</v>
      </c>
      <c r="E3" s="11"/>
      <c r="F3" s="11"/>
      <c r="G3" s="11"/>
      <c r="H3" s="11"/>
      <c r="I3" s="11"/>
      <c r="J3" s="11"/>
      <c r="K3" s="11"/>
      <c r="L3" s="12" t="n">
        <f aca="false"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0.0964</v>
      </c>
      <c r="M3" s="13" t="n">
        <f aca="false"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0.654815355263368</v>
      </c>
      <c r="N3" s="14" t="n">
        <v>0.025</v>
      </c>
      <c r="O3" s="8" t="n">
        <v>0.07</v>
      </c>
      <c r="P3" s="8" t="n">
        <v>12.5</v>
      </c>
      <c r="Q3" s="15" t="n">
        <v>15</v>
      </c>
      <c r="R3" s="16" t="n">
        <f aca="false">P3/(Temps_operacio!$B$5*365)</f>
        <v>0.00114155251141553</v>
      </c>
      <c r="S3" s="16" t="n">
        <f aca="false">Q3/(Temps_operacio!$B$5*365)</f>
        <v>0.00136986301369863</v>
      </c>
      <c r="T3" s="8" t="n">
        <v>1</v>
      </c>
      <c r="U3" s="17" t="s">
        <v>29</v>
      </c>
    </row>
    <row r="4" s="6" customFormat="true" ht="15" hidden="false" customHeight="false" outlineLevel="0" collapsed="false">
      <c r="A4" s="7" t="s">
        <v>28</v>
      </c>
      <c r="B4" s="18" t="n">
        <v>2001</v>
      </c>
      <c r="C4" s="18" t="n">
        <v>10000</v>
      </c>
      <c r="D4" s="8" t="n">
        <v>0.3</v>
      </c>
      <c r="E4" s="11"/>
      <c r="F4" s="11"/>
      <c r="G4" s="11"/>
      <c r="H4" s="11"/>
      <c r="I4" s="11"/>
      <c r="J4" s="11"/>
      <c r="K4" s="11"/>
      <c r="L4" s="12" t="n">
        <f aca="false"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0.0723</v>
      </c>
      <c r="M4" s="13" t="n">
        <f aca="false"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0.491111516447526</v>
      </c>
      <c r="N4" s="14" t="n">
        <v>0.021</v>
      </c>
      <c r="O4" s="8" t="n">
        <v>0.06</v>
      </c>
      <c r="P4" s="8" t="n">
        <v>10</v>
      </c>
      <c r="Q4" s="8" t="n">
        <v>12.5</v>
      </c>
      <c r="R4" s="16" t="n">
        <f aca="false">P4/(Temps_operacio!$B$5*365)</f>
        <v>0.00091324200913242</v>
      </c>
      <c r="S4" s="16" t="n">
        <f aca="false">Q4/(Temps_operacio!$B$5*365)</f>
        <v>0.00114155251141553</v>
      </c>
      <c r="T4" s="8" t="n">
        <v>1</v>
      </c>
      <c r="U4" s="17" t="s">
        <v>29</v>
      </c>
    </row>
    <row r="5" s="6" customFormat="true" ht="15" hidden="false" customHeight="false" outlineLevel="0" collapsed="false">
      <c r="A5" s="7" t="s">
        <v>28</v>
      </c>
      <c r="B5" s="18" t="n">
        <v>10001</v>
      </c>
      <c r="C5" s="18" t="n">
        <v>50000</v>
      </c>
      <c r="D5" s="8" t="n">
        <v>0.2</v>
      </c>
      <c r="E5" s="11"/>
      <c r="F5" s="11"/>
      <c r="G5" s="11"/>
      <c r="H5" s="11"/>
      <c r="I5" s="11"/>
      <c r="J5" s="11"/>
      <c r="K5" s="11"/>
      <c r="L5" s="12" t="n">
        <f aca="false"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0.0482</v>
      </c>
      <c r="M5" s="13" t="n">
        <f aca="false"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0.327407677631684</v>
      </c>
      <c r="N5" s="14" t="n">
        <v>0.018</v>
      </c>
      <c r="O5" s="8" t="n">
        <v>0.05</v>
      </c>
      <c r="P5" s="8" t="n">
        <v>7.5</v>
      </c>
      <c r="Q5" s="8" t="n">
        <v>10</v>
      </c>
      <c r="R5" s="16" t="n">
        <f aca="false">P5/(Temps_operacio!$B$5*365)</f>
        <v>0.000684931506849315</v>
      </c>
      <c r="S5" s="16" t="n">
        <f aca="false">Q5/(Temps_operacio!$B$5*365)</f>
        <v>0.00091324200913242</v>
      </c>
      <c r="T5" s="8" t="n">
        <v>1</v>
      </c>
      <c r="U5" s="17" t="s">
        <v>29</v>
      </c>
    </row>
    <row r="6" s="6" customFormat="true" ht="15" hidden="false" customHeight="false" outlineLevel="0" collapsed="false">
      <c r="A6" s="7" t="s">
        <v>28</v>
      </c>
      <c r="B6" s="18" t="n">
        <v>50001</v>
      </c>
      <c r="C6" s="18" t="n">
        <v>1000000</v>
      </c>
      <c r="D6" s="8" t="n">
        <v>0.1</v>
      </c>
      <c r="E6" s="11"/>
      <c r="F6" s="11"/>
      <c r="G6" s="11"/>
      <c r="H6" s="11"/>
      <c r="I6" s="11"/>
      <c r="J6" s="11"/>
      <c r="K6" s="11"/>
      <c r="L6" s="12" t="n">
        <f aca="false"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0.0241</v>
      </c>
      <c r="M6" s="13" t="n">
        <f aca="false"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0.163703838815842</v>
      </c>
      <c r="N6" s="14" t="n">
        <v>0.015</v>
      </c>
      <c r="O6" s="8" t="n">
        <v>0.04</v>
      </c>
      <c r="P6" s="8" t="n">
        <v>5</v>
      </c>
      <c r="Q6" s="8" t="n">
        <v>7.5</v>
      </c>
      <c r="R6" s="16" t="n">
        <f aca="false">P6/(Temps_operacio!$B$5*365)</f>
        <v>0.00045662100456621</v>
      </c>
      <c r="S6" s="16" t="n">
        <f aca="false">Q6/(Temps_operacio!$B$5*365)</f>
        <v>0.000684931506849315</v>
      </c>
      <c r="T6" s="8" t="n">
        <v>1</v>
      </c>
      <c r="U6" s="17" t="s">
        <v>29</v>
      </c>
    </row>
    <row r="7" s="6" customFormat="true" ht="15" hidden="false" customHeight="false" outlineLevel="0" collapsed="false">
      <c r="A7" s="7" t="s">
        <v>30</v>
      </c>
      <c r="B7" s="10" t="n">
        <v>0</v>
      </c>
      <c r="C7" s="10" t="n">
        <v>2000</v>
      </c>
      <c r="D7" s="8" t="n">
        <v>0.4</v>
      </c>
      <c r="E7" s="11"/>
      <c r="F7" s="11"/>
      <c r="G7" s="11"/>
      <c r="H7" s="11"/>
      <c r="I7" s="11"/>
      <c r="J7" s="11"/>
      <c r="K7" s="11"/>
      <c r="L7" s="12" t="n">
        <f aca="false"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0.0964</v>
      </c>
      <c r="M7" s="13" t="n">
        <f aca="false"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0.654815355263368</v>
      </c>
      <c r="N7" s="14" t="n">
        <v>0.025</v>
      </c>
      <c r="O7" s="8" t="n">
        <v>0.077</v>
      </c>
      <c r="P7" s="8" t="n">
        <v>13.75</v>
      </c>
      <c r="Q7" s="8" t="n">
        <v>16.5</v>
      </c>
      <c r="R7" s="16" t="n">
        <f aca="false">P7/(Temps_operacio!$B$5*365)</f>
        <v>0.00125570776255708</v>
      </c>
      <c r="S7" s="16" t="n">
        <f aca="false">Q7/(Temps_operacio!$B$5*365)</f>
        <v>0.00150684931506849</v>
      </c>
      <c r="T7" s="8" t="n">
        <v>30</v>
      </c>
      <c r="U7" s="17" t="s">
        <v>31</v>
      </c>
    </row>
    <row r="8" s="6" customFormat="true" ht="15" hidden="false" customHeight="false" outlineLevel="0" collapsed="false">
      <c r="A8" s="7" t="s">
        <v>30</v>
      </c>
      <c r="B8" s="18" t="n">
        <v>2001</v>
      </c>
      <c r="C8" s="18" t="n">
        <v>10000</v>
      </c>
      <c r="D8" s="8" t="n">
        <v>0.3</v>
      </c>
      <c r="E8" s="11"/>
      <c r="F8" s="11"/>
      <c r="G8" s="11"/>
      <c r="H8" s="11"/>
      <c r="I8" s="11"/>
      <c r="J8" s="11"/>
      <c r="K8" s="11"/>
      <c r="L8" s="12" t="n">
        <f aca="false"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0.0723</v>
      </c>
      <c r="M8" s="13" t="n">
        <f aca="false"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0.491111516447526</v>
      </c>
      <c r="N8" s="14" t="n">
        <v>0.021</v>
      </c>
      <c r="O8" s="8" t="n">
        <v>0.066</v>
      </c>
      <c r="P8" s="8" t="n">
        <v>11</v>
      </c>
      <c r="Q8" s="8" t="n">
        <v>13.75</v>
      </c>
      <c r="R8" s="16" t="n">
        <f aca="false">P8/(Temps_operacio!$B$5*365)</f>
        <v>0.00100456621004566</v>
      </c>
      <c r="S8" s="16" t="n">
        <f aca="false">Q8/(Temps_operacio!$B$5*365)</f>
        <v>0.00125570776255708</v>
      </c>
      <c r="T8" s="8" t="n">
        <v>30</v>
      </c>
      <c r="U8" s="17" t="s">
        <v>31</v>
      </c>
    </row>
    <row r="9" s="6" customFormat="true" ht="15" hidden="false" customHeight="false" outlineLevel="0" collapsed="false">
      <c r="A9" s="7" t="s">
        <v>30</v>
      </c>
      <c r="B9" s="18" t="n">
        <v>10001</v>
      </c>
      <c r="C9" s="18" t="n">
        <v>50000</v>
      </c>
      <c r="D9" s="8" t="n">
        <v>0.2</v>
      </c>
      <c r="E9" s="11"/>
      <c r="F9" s="11"/>
      <c r="G9" s="11"/>
      <c r="H9" s="11"/>
      <c r="I9" s="11"/>
      <c r="J9" s="11"/>
      <c r="K9" s="11"/>
      <c r="L9" s="12" t="n">
        <f aca="false"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0.0482</v>
      </c>
      <c r="M9" s="13" t="n">
        <f aca="false"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0.327407677631684</v>
      </c>
      <c r="N9" s="14" t="n">
        <v>0.018</v>
      </c>
      <c r="O9" s="8" t="n">
        <v>0.055</v>
      </c>
      <c r="P9" s="8" t="n">
        <v>8.25</v>
      </c>
      <c r="Q9" s="8" t="n">
        <v>11</v>
      </c>
      <c r="R9" s="16" t="n">
        <f aca="false">P9/(Temps_operacio!$B$5*365)</f>
        <v>0.000753424657534247</v>
      </c>
      <c r="S9" s="16" t="n">
        <f aca="false">Q9/(Temps_operacio!$B$5*365)</f>
        <v>0.00100456621004566</v>
      </c>
      <c r="T9" s="8" t="n">
        <v>30</v>
      </c>
      <c r="U9" s="17" t="s">
        <v>31</v>
      </c>
    </row>
    <row r="10" s="6" customFormat="true" ht="15" hidden="false" customHeight="false" outlineLevel="0" collapsed="false">
      <c r="A10" s="7" t="s">
        <v>30</v>
      </c>
      <c r="B10" s="18" t="n">
        <v>50001</v>
      </c>
      <c r="C10" s="18" t="n">
        <v>1000000</v>
      </c>
      <c r="D10" s="8" t="n">
        <v>0.1</v>
      </c>
      <c r="E10" s="11"/>
      <c r="F10" s="11"/>
      <c r="G10" s="11"/>
      <c r="H10" s="11"/>
      <c r="I10" s="11"/>
      <c r="J10" s="11"/>
      <c r="K10" s="11"/>
      <c r="L10" s="12" t="n">
        <f aca="false"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0.0241</v>
      </c>
      <c r="M10" s="13" t="n">
        <f aca="false"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0.163703838815842</v>
      </c>
      <c r="N10" s="14" t="n">
        <v>0.015</v>
      </c>
      <c r="O10" s="8" t="n">
        <v>0.044</v>
      </c>
      <c r="P10" s="8" t="n">
        <v>5.5</v>
      </c>
      <c r="Q10" s="8" t="n">
        <v>8.25</v>
      </c>
      <c r="R10" s="16" t="n">
        <f aca="false">P10/(Temps_operacio!$B$5*365)</f>
        <v>0.000502283105022831</v>
      </c>
      <c r="S10" s="16" t="n">
        <f aca="false">Q10/(Temps_operacio!$B$5*365)</f>
        <v>0.000753424657534247</v>
      </c>
      <c r="T10" s="8" t="n">
        <v>30</v>
      </c>
      <c r="U10" s="17" t="s">
        <v>31</v>
      </c>
    </row>
    <row r="11" s="6" customFormat="true" ht="15" hidden="false" customHeight="false" outlineLevel="0" collapsed="false">
      <c r="A11" s="7" t="s">
        <v>32</v>
      </c>
      <c r="B11" s="10" t="n">
        <v>0</v>
      </c>
      <c r="C11" s="10" t="n">
        <v>2000</v>
      </c>
      <c r="D11" s="8" t="n">
        <v>0.4</v>
      </c>
      <c r="E11" s="11"/>
      <c r="F11" s="11"/>
      <c r="G11" s="11"/>
      <c r="H11" s="11"/>
      <c r="I11" s="11"/>
      <c r="J11" s="11"/>
      <c r="K11" s="8" t="n">
        <v>30</v>
      </c>
      <c r="L11" s="12" t="n">
        <f aca="false"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0.153810375745</v>
      </c>
      <c r="M11" s="13" t="n">
        <f aca="false"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0.94422506225845</v>
      </c>
      <c r="N11" s="14" t="n">
        <v>0.025</v>
      </c>
      <c r="O11" s="8" t="n">
        <v>0.32</v>
      </c>
      <c r="P11" s="8" t="n">
        <v>412.5</v>
      </c>
      <c r="Q11" s="8" t="n">
        <v>605</v>
      </c>
      <c r="R11" s="16" t="n">
        <f aca="false">P11/(Temps_operacio!$B$5*365)</f>
        <v>0.0376712328767123</v>
      </c>
      <c r="S11" s="16" t="n">
        <f aca="false">Q11/(Temps_operacio!$B$5*365)</f>
        <v>0.0552511415525114</v>
      </c>
      <c r="T11" s="8" t="n">
        <v>30</v>
      </c>
      <c r="U11" s="17" t="s">
        <v>33</v>
      </c>
    </row>
    <row r="12" s="6" customFormat="true" ht="15" hidden="false" customHeight="false" outlineLevel="0" collapsed="false">
      <c r="A12" s="7" t="s">
        <v>32</v>
      </c>
      <c r="B12" s="18" t="n">
        <v>2001</v>
      </c>
      <c r="C12" s="18" t="n">
        <v>10000</v>
      </c>
      <c r="D12" s="8" t="n">
        <v>0.3</v>
      </c>
      <c r="E12" s="11"/>
      <c r="F12" s="11"/>
      <c r="G12" s="11"/>
      <c r="H12" s="11"/>
      <c r="I12" s="11"/>
      <c r="J12" s="11"/>
      <c r="K12" s="8" t="n">
        <v>30</v>
      </c>
      <c r="L12" s="12" t="n">
        <f aca="false"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0.129710375745</v>
      </c>
      <c r="M12" s="13" t="n">
        <f aca="false"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0.780521223442608</v>
      </c>
      <c r="N12" s="14" t="n">
        <v>0.021</v>
      </c>
      <c r="O12" s="8" t="n">
        <v>0.26</v>
      </c>
      <c r="P12" s="8" t="n">
        <v>275</v>
      </c>
      <c r="Q12" s="8" t="n">
        <v>412.5</v>
      </c>
      <c r="R12" s="16" t="n">
        <f aca="false">P12/(Temps_operacio!$B$5*365)</f>
        <v>0.0251141552511416</v>
      </c>
      <c r="S12" s="16" t="n">
        <f aca="false">Q12/(Temps_operacio!$B$5*365)</f>
        <v>0.0376712328767123</v>
      </c>
      <c r="T12" s="8" t="n">
        <v>30</v>
      </c>
      <c r="U12" s="17" t="s">
        <v>33</v>
      </c>
    </row>
    <row r="13" s="6" customFormat="true" ht="15" hidden="false" customHeight="false" outlineLevel="0" collapsed="false">
      <c r="A13" s="7" t="s">
        <v>32</v>
      </c>
      <c r="B13" s="18" t="n">
        <v>10001</v>
      </c>
      <c r="C13" s="18" t="n">
        <v>50000</v>
      </c>
      <c r="D13" s="8" t="n">
        <v>0.2</v>
      </c>
      <c r="E13" s="11"/>
      <c r="F13" s="11"/>
      <c r="G13" s="11"/>
      <c r="H13" s="11"/>
      <c r="I13" s="11"/>
      <c r="J13" s="11"/>
      <c r="K13" s="8" t="n">
        <v>30</v>
      </c>
      <c r="L13" s="12" t="n">
        <f aca="false"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0.105610375745</v>
      </c>
      <c r="M13" s="13" t="n">
        <f aca="false"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0.616817384626766</v>
      </c>
      <c r="N13" s="14" t="n">
        <v>0.018</v>
      </c>
      <c r="O13" s="8" t="n">
        <v>0.189</v>
      </c>
      <c r="P13" s="8" t="n">
        <v>192.5</v>
      </c>
      <c r="Q13" s="8" t="n">
        <v>275</v>
      </c>
      <c r="R13" s="16" t="n">
        <f aca="false">P13/(Temps_operacio!$B$5*365)</f>
        <v>0.0175799086757991</v>
      </c>
      <c r="S13" s="16" t="n">
        <f aca="false">Q13/(Temps_operacio!$B$5*365)</f>
        <v>0.0251141552511416</v>
      </c>
      <c r="T13" s="8" t="n">
        <v>30</v>
      </c>
      <c r="U13" s="17" t="s">
        <v>33</v>
      </c>
    </row>
    <row r="14" s="6" customFormat="true" ht="15" hidden="false" customHeight="false" outlineLevel="0" collapsed="false">
      <c r="A14" s="7" t="s">
        <v>32</v>
      </c>
      <c r="B14" s="18" t="n">
        <v>50001</v>
      </c>
      <c r="C14" s="18" t="n">
        <v>1000000</v>
      </c>
      <c r="D14" s="8" t="n">
        <v>0.1</v>
      </c>
      <c r="E14" s="11"/>
      <c r="F14" s="11"/>
      <c r="G14" s="11"/>
      <c r="H14" s="11"/>
      <c r="I14" s="11"/>
      <c r="J14" s="11"/>
      <c r="K14" s="8" t="n">
        <v>30</v>
      </c>
      <c r="L14" s="12" t="n">
        <f aca="false"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0.081510375745</v>
      </c>
      <c r="M14" s="13" t="n">
        <f aca="false"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0.453113545810924</v>
      </c>
      <c r="N14" s="14" t="n">
        <v>0.015</v>
      </c>
      <c r="O14" s="8" t="n">
        <v>0.132</v>
      </c>
      <c r="P14" s="8" t="n">
        <v>165</v>
      </c>
      <c r="Q14" s="8" t="n">
        <v>192.5</v>
      </c>
      <c r="R14" s="16" t="n">
        <f aca="false">P14/(Temps_operacio!$B$5*365)</f>
        <v>0.0150684931506849</v>
      </c>
      <c r="S14" s="16" t="n">
        <f aca="false">Q14/(Temps_operacio!$B$5*365)</f>
        <v>0.0175799086757991</v>
      </c>
      <c r="T14" s="8" t="n">
        <v>30</v>
      </c>
      <c r="U14" s="17" t="s">
        <v>33</v>
      </c>
    </row>
    <row r="15" s="6" customFormat="true" ht="15" hidden="false" customHeight="false" outlineLevel="0" collapsed="false">
      <c r="A15" s="7" t="s">
        <v>34</v>
      </c>
      <c r="B15" s="10" t="n">
        <v>0</v>
      </c>
      <c r="C15" s="10" t="n">
        <v>2000</v>
      </c>
      <c r="D15" s="8" t="n">
        <v>0.02</v>
      </c>
      <c r="E15" s="8" t="n">
        <v>56.5</v>
      </c>
      <c r="F15" s="11"/>
      <c r="G15" s="11"/>
      <c r="H15" s="19" t="n">
        <v>5.3</v>
      </c>
      <c r="I15" s="11"/>
      <c r="J15" s="11"/>
      <c r="K15" s="11"/>
      <c r="L15" s="12" t="n">
        <f aca="false"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0.049160575435</v>
      </c>
      <c r="M15" s="13" t="n">
        <f aca="false"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</v>
      </c>
      <c r="N15" s="14" t="n">
        <v>0.019</v>
      </c>
      <c r="O15" s="8" t="n">
        <v>0.066</v>
      </c>
      <c r="P15" s="8" t="n">
        <v>9.5</v>
      </c>
      <c r="Q15" s="8" t="n">
        <v>14</v>
      </c>
      <c r="R15" s="16" t="n">
        <f aca="false">P15/(Temps_operacio!$B$5*365)</f>
        <v>0.000867579908675799</v>
      </c>
      <c r="S15" s="16" t="n">
        <f aca="false">Q15/(Temps_operacio!$B$5*365)</f>
        <v>0.00127853881278539</v>
      </c>
      <c r="T15" s="8" t="n">
        <v>1</v>
      </c>
      <c r="U15" s="20" t="s">
        <v>35</v>
      </c>
    </row>
    <row r="16" s="6" customFormat="true" ht="15" hidden="false" customHeight="false" outlineLevel="0" collapsed="false">
      <c r="A16" s="7" t="s">
        <v>34</v>
      </c>
      <c r="B16" s="18" t="n">
        <v>2001</v>
      </c>
      <c r="C16" s="18" t="n">
        <v>10000</v>
      </c>
      <c r="D16" s="8" t="n">
        <v>0.02</v>
      </c>
      <c r="E16" s="8" t="n">
        <v>56.5</v>
      </c>
      <c r="F16" s="11"/>
      <c r="G16" s="11"/>
      <c r="H16" s="19" t="n">
        <v>5.3</v>
      </c>
      <c r="I16" s="11"/>
      <c r="J16" s="11"/>
      <c r="K16" s="11"/>
      <c r="L16" s="12" t="n">
        <f aca="false"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0.049160575435</v>
      </c>
      <c r="M16" s="13" t="n">
        <f aca="false"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</v>
      </c>
      <c r="N16" s="14" t="n">
        <v>0.017</v>
      </c>
      <c r="O16" s="8" t="n">
        <v>0.066</v>
      </c>
      <c r="P16" s="8" t="n">
        <v>7.7</v>
      </c>
      <c r="Q16" s="8" t="n">
        <v>13.4</v>
      </c>
      <c r="R16" s="16" t="n">
        <f aca="false">P16/(Temps_operacio!$B$5*365)</f>
        <v>0.000703196347031964</v>
      </c>
      <c r="S16" s="16" t="n">
        <f aca="false">Q16/(Temps_operacio!$B$5*365)</f>
        <v>0.00122374429223744</v>
      </c>
      <c r="T16" s="8" t="n">
        <v>1</v>
      </c>
      <c r="U16" s="20" t="s">
        <v>35</v>
      </c>
    </row>
    <row r="17" s="6" customFormat="true" ht="15" hidden="false" customHeight="false" outlineLevel="0" collapsed="false">
      <c r="A17" s="7" t="s">
        <v>34</v>
      </c>
      <c r="B17" s="18" t="n">
        <v>10001</v>
      </c>
      <c r="C17" s="18" t="n">
        <v>50000</v>
      </c>
      <c r="D17" s="8" t="n">
        <v>0.02</v>
      </c>
      <c r="E17" s="8" t="n">
        <v>56.5</v>
      </c>
      <c r="F17" s="11"/>
      <c r="G17" s="11"/>
      <c r="H17" s="19" t="n">
        <v>5.3</v>
      </c>
      <c r="I17" s="11"/>
      <c r="J17" s="11"/>
      <c r="K17" s="11"/>
      <c r="L17" s="12" t="n">
        <f aca="false"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0.049160575435</v>
      </c>
      <c r="M17" s="13" t="n">
        <f aca="false"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</v>
      </c>
      <c r="N17" s="14" t="n">
        <v>0.014</v>
      </c>
      <c r="O17" s="8" t="n">
        <v>0.056</v>
      </c>
      <c r="P17" s="8" t="n">
        <v>4.9</v>
      </c>
      <c r="Q17" s="8" t="n">
        <v>7.7</v>
      </c>
      <c r="R17" s="16" t="n">
        <f aca="false">P17/(Temps_operacio!$B$5*365)</f>
        <v>0.000447488584474886</v>
      </c>
      <c r="S17" s="16" t="n">
        <f aca="false">Q17/(Temps_operacio!$B$5*365)</f>
        <v>0.000703196347031964</v>
      </c>
      <c r="T17" s="8" t="n">
        <v>1</v>
      </c>
      <c r="U17" s="20" t="s">
        <v>35</v>
      </c>
    </row>
    <row r="18" s="6" customFormat="true" ht="15" hidden="false" customHeight="false" outlineLevel="0" collapsed="false">
      <c r="A18" s="7" t="s">
        <v>34</v>
      </c>
      <c r="B18" s="18" t="n">
        <v>50001</v>
      </c>
      <c r="C18" s="18" t="n">
        <v>1000000</v>
      </c>
      <c r="D18" s="8" t="n">
        <v>0.02</v>
      </c>
      <c r="E18" s="8" t="n">
        <v>56.5</v>
      </c>
      <c r="F18" s="11"/>
      <c r="G18" s="11"/>
      <c r="H18" s="19" t="n">
        <v>5.3</v>
      </c>
      <c r="I18" s="11"/>
      <c r="J18" s="11"/>
      <c r="K18" s="11"/>
      <c r="L18" s="12" t="n">
        <f aca="false"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0.049160575435</v>
      </c>
      <c r="M18" s="13" t="n">
        <f aca="false"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0.621827448528622</v>
      </c>
      <c r="N18" s="14" t="n">
        <v>0.012</v>
      </c>
      <c r="O18" s="8" t="n">
        <v>0.054</v>
      </c>
      <c r="P18" s="8" t="n">
        <v>4.9</v>
      </c>
      <c r="Q18" s="8" t="n">
        <v>5.1</v>
      </c>
      <c r="R18" s="16" t="n">
        <f aca="false">P18/(Temps_operacio!$B$5*365)</f>
        <v>0.000447488584474886</v>
      </c>
      <c r="S18" s="16" t="n">
        <f aca="false">Q18/(Temps_operacio!$B$5*365)</f>
        <v>0.000465753424657534</v>
      </c>
      <c r="T18" s="8" t="n">
        <v>1</v>
      </c>
      <c r="U18" s="20" t="s">
        <v>35</v>
      </c>
    </row>
    <row r="19" s="6" customFormat="true" ht="15" hidden="false" customHeight="false" outlineLevel="0" collapsed="false">
      <c r="A19" s="7" t="s">
        <v>36</v>
      </c>
      <c r="B19" s="10" t="n">
        <v>0</v>
      </c>
      <c r="C19" s="10" t="n">
        <v>2000</v>
      </c>
      <c r="D19" s="8" t="n">
        <v>1.5</v>
      </c>
      <c r="E19" s="11"/>
      <c r="F19" s="11"/>
      <c r="G19" s="11"/>
      <c r="H19" s="11"/>
      <c r="I19" s="8" t="n">
        <v>0.0003</v>
      </c>
      <c r="J19" s="11"/>
      <c r="K19" s="11"/>
      <c r="L19" s="12" t="n">
        <f aca="false"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0.361500288652143</v>
      </c>
      <c r="M19" s="13" t="n">
        <f aca="false"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2.45556031065901</v>
      </c>
      <c r="N19" s="21" t="n">
        <v>0.095</v>
      </c>
      <c r="O19" s="8" t="n">
        <v>0.4</v>
      </c>
      <c r="P19" s="8" t="n">
        <v>350</v>
      </c>
      <c r="Q19" s="8" t="n">
        <v>400</v>
      </c>
      <c r="R19" s="16" t="n">
        <f aca="false">P19/(Temps_operacio!$B$5*365)</f>
        <v>0.0319634703196347</v>
      </c>
      <c r="S19" s="16" t="n">
        <f aca="false">Q19/(Temps_operacio!$B$5*365)</f>
        <v>0.0365296803652968</v>
      </c>
      <c r="T19" s="8" t="n">
        <v>1</v>
      </c>
      <c r="U19" s="17" t="s">
        <v>29</v>
      </c>
    </row>
    <row r="20" s="6" customFormat="true" ht="15" hidden="false" customHeight="false" outlineLevel="0" collapsed="false">
      <c r="A20" s="22" t="s">
        <v>36</v>
      </c>
      <c r="B20" s="18" t="n">
        <v>2001</v>
      </c>
      <c r="C20" s="18" t="n">
        <v>10000</v>
      </c>
      <c r="D20" s="8" t="n">
        <v>1.3</v>
      </c>
      <c r="E20" s="11"/>
      <c r="F20" s="11"/>
      <c r="G20" s="11"/>
      <c r="H20" s="11"/>
      <c r="I20" s="8" t="n">
        <v>0.0003</v>
      </c>
      <c r="J20" s="11"/>
      <c r="K20" s="11"/>
      <c r="L20" s="12" t="n">
        <f aca="false"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0.313300288652143</v>
      </c>
      <c r="M20" s="13" t="n">
        <f aca="false"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2.12815263302732</v>
      </c>
      <c r="N20" s="21" t="n">
        <v>0.082</v>
      </c>
      <c r="O20" s="8" t="n">
        <v>0.3</v>
      </c>
      <c r="P20" s="8" t="n">
        <v>300</v>
      </c>
      <c r="Q20" s="8" t="n">
        <v>350</v>
      </c>
      <c r="R20" s="16" t="n">
        <f aca="false">P20/(Temps_operacio!$B$5*365)</f>
        <v>0.0273972602739726</v>
      </c>
      <c r="S20" s="16" t="n">
        <f aca="false">Q20/(Temps_operacio!$B$5*365)</f>
        <v>0.0319634703196347</v>
      </c>
      <c r="T20" s="8" t="n">
        <v>1</v>
      </c>
      <c r="U20" s="17" t="s">
        <v>29</v>
      </c>
    </row>
    <row r="21" s="6" customFormat="true" ht="15" hidden="false" customHeight="false" outlineLevel="0" collapsed="false">
      <c r="A21" s="7" t="s">
        <v>36</v>
      </c>
      <c r="B21" s="18" t="n">
        <v>10001</v>
      </c>
      <c r="C21" s="18" t="n">
        <v>50000</v>
      </c>
      <c r="D21" s="8" t="n">
        <v>1.1</v>
      </c>
      <c r="E21" s="11"/>
      <c r="F21" s="11"/>
      <c r="G21" s="11"/>
      <c r="H21" s="11"/>
      <c r="I21" s="8" t="n">
        <v>0.0003</v>
      </c>
      <c r="J21" s="11"/>
      <c r="K21" s="11"/>
      <c r="L21" s="12" t="n">
        <f aca="false"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0.265100288652143</v>
      </c>
      <c r="M21" s="13" t="n">
        <f aca="false"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1.80074495539564</v>
      </c>
      <c r="N21" s="21" t="n">
        <v>0.07</v>
      </c>
      <c r="O21" s="8" t="n">
        <v>0.25</v>
      </c>
      <c r="P21" s="8" t="n">
        <v>225</v>
      </c>
      <c r="Q21" s="8" t="n">
        <v>300</v>
      </c>
      <c r="R21" s="16" t="n">
        <f aca="false">P21/(Temps_operacio!$B$5*365)</f>
        <v>0.0205479452054794</v>
      </c>
      <c r="S21" s="16" t="n">
        <f aca="false">Q21/(Temps_operacio!$B$5*365)</f>
        <v>0.0273972602739726</v>
      </c>
      <c r="T21" s="8" t="n">
        <v>1</v>
      </c>
      <c r="U21" s="17" t="s">
        <v>29</v>
      </c>
    </row>
    <row r="22" s="6" customFormat="true" ht="15" hidden="false" customHeight="false" outlineLevel="0" collapsed="false">
      <c r="A22" s="7" t="s">
        <v>36</v>
      </c>
      <c r="B22" s="18" t="n">
        <v>50001</v>
      </c>
      <c r="C22" s="18" t="n">
        <v>1000000</v>
      </c>
      <c r="D22" s="8" t="n">
        <v>0.8</v>
      </c>
      <c r="E22" s="11"/>
      <c r="F22" s="11"/>
      <c r="G22" s="11"/>
      <c r="H22" s="11"/>
      <c r="I22" s="8" t="n">
        <v>0.0003</v>
      </c>
      <c r="J22" s="11"/>
      <c r="K22" s="11"/>
      <c r="L22" s="12" t="n">
        <f aca="false"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0.192800288652143</v>
      </c>
      <c r="M22" s="13" t="n">
        <f aca="false"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1.30963343894811</v>
      </c>
      <c r="N22" s="21" t="n">
        <v>0.065</v>
      </c>
      <c r="O22" s="8" t="n">
        <v>0.2</v>
      </c>
      <c r="P22" s="8" t="n">
        <v>200</v>
      </c>
      <c r="Q22" s="8" t="n">
        <v>225</v>
      </c>
      <c r="R22" s="16" t="n">
        <f aca="false">P22/(Temps_operacio!$B$5*365)</f>
        <v>0.0182648401826484</v>
      </c>
      <c r="S22" s="16" t="n">
        <f aca="false">Q22/(Temps_operacio!$B$5*365)</f>
        <v>0.0205479452054794</v>
      </c>
      <c r="T22" s="8" t="n">
        <v>1</v>
      </c>
      <c r="U22" s="17" t="s">
        <v>29</v>
      </c>
    </row>
    <row r="23" s="6" customFormat="true" ht="15" hidden="false" customHeight="false" outlineLevel="0" collapsed="false">
      <c r="A23" s="7" t="s">
        <v>37</v>
      </c>
      <c r="B23" s="10" t="n">
        <v>0</v>
      </c>
      <c r="C23" s="10" t="n">
        <v>2000</v>
      </c>
      <c r="D23" s="8" t="n">
        <v>0.4</v>
      </c>
      <c r="E23" s="11"/>
      <c r="F23" s="11"/>
      <c r="G23" s="11"/>
      <c r="H23" s="11"/>
      <c r="I23" s="11"/>
      <c r="J23" s="11"/>
      <c r="K23" s="8" t="n">
        <v>30</v>
      </c>
      <c r="L23" s="12" t="n">
        <f aca="false"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0.153810375745</v>
      </c>
      <c r="M23" s="13" t="n">
        <f aca="false"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0.94422506225845</v>
      </c>
      <c r="N23" s="14" t="n">
        <v>0.025</v>
      </c>
      <c r="O23" s="23" t="n">
        <v>0.32</v>
      </c>
      <c r="P23" s="8" t="n">
        <v>375</v>
      </c>
      <c r="Q23" s="8" t="n">
        <v>550</v>
      </c>
      <c r="R23" s="16" t="n">
        <f aca="false">P23/(Temps_operacio!$B$5*365)</f>
        <v>0.0342465753424658</v>
      </c>
      <c r="S23" s="16" t="n">
        <f aca="false">Q23/(Temps_operacio!$B$5*365)</f>
        <v>0.0502283105022831</v>
      </c>
      <c r="T23" s="8" t="n">
        <v>1</v>
      </c>
      <c r="U23" s="24" t="s">
        <v>35</v>
      </c>
    </row>
    <row r="24" s="6" customFormat="true" ht="15" hidden="false" customHeight="false" outlineLevel="0" collapsed="false">
      <c r="A24" s="7" t="s">
        <v>37</v>
      </c>
      <c r="B24" s="18" t="n">
        <v>2001</v>
      </c>
      <c r="C24" s="18" t="n">
        <v>10000</v>
      </c>
      <c r="D24" s="8" t="n">
        <v>0.3</v>
      </c>
      <c r="E24" s="11"/>
      <c r="F24" s="11"/>
      <c r="G24" s="11"/>
      <c r="H24" s="11"/>
      <c r="I24" s="11"/>
      <c r="J24" s="11"/>
      <c r="K24" s="8" t="n">
        <v>30</v>
      </c>
      <c r="L24" s="12" t="n">
        <f aca="false"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0.129710375745</v>
      </c>
      <c r="M24" s="13" t="n">
        <f aca="false"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0.780521223442608</v>
      </c>
      <c r="N24" s="14" t="n">
        <v>0.021</v>
      </c>
      <c r="O24" s="23" t="n">
        <v>0.26</v>
      </c>
      <c r="P24" s="8" t="n">
        <v>250</v>
      </c>
      <c r="Q24" s="8" t="n">
        <v>375</v>
      </c>
      <c r="R24" s="16" t="n">
        <f aca="false">P24/(Temps_operacio!$B$5*365)</f>
        <v>0.0228310502283105</v>
      </c>
      <c r="S24" s="16" t="n">
        <f aca="false">Q24/(Temps_operacio!$B$5*365)</f>
        <v>0.0342465753424658</v>
      </c>
      <c r="T24" s="8" t="n">
        <v>1</v>
      </c>
      <c r="U24" s="24" t="s">
        <v>35</v>
      </c>
    </row>
    <row r="25" s="6" customFormat="true" ht="15" hidden="false" customHeight="false" outlineLevel="0" collapsed="false">
      <c r="A25" s="7" t="s">
        <v>37</v>
      </c>
      <c r="B25" s="18" t="n">
        <v>10001</v>
      </c>
      <c r="C25" s="18" t="n">
        <v>50000</v>
      </c>
      <c r="D25" s="8" t="n">
        <v>0.2</v>
      </c>
      <c r="E25" s="11"/>
      <c r="F25" s="11"/>
      <c r="G25" s="11"/>
      <c r="H25" s="11"/>
      <c r="I25" s="11"/>
      <c r="J25" s="11"/>
      <c r="K25" s="8" t="n">
        <v>30</v>
      </c>
      <c r="L25" s="12" t="n">
        <f aca="false"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0.105610375745</v>
      </c>
      <c r="M25" s="13" t="n">
        <f aca="false"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0.616817384626766</v>
      </c>
      <c r="N25" s="14" t="n">
        <v>0.018</v>
      </c>
      <c r="O25" s="23" t="n">
        <v>0.189</v>
      </c>
      <c r="P25" s="8" t="n">
        <v>175</v>
      </c>
      <c r="Q25" s="8" t="n">
        <v>250</v>
      </c>
      <c r="R25" s="16" t="n">
        <f aca="false">P25/(Temps_operacio!$B$5*365)</f>
        <v>0.0159817351598174</v>
      </c>
      <c r="S25" s="16" t="n">
        <f aca="false">Q25/(Temps_operacio!$B$5*365)</f>
        <v>0.0228310502283105</v>
      </c>
      <c r="T25" s="8" t="n">
        <v>1</v>
      </c>
      <c r="U25" s="24" t="s">
        <v>35</v>
      </c>
    </row>
    <row r="26" s="6" customFormat="true" ht="15" hidden="false" customHeight="false" outlineLevel="0" collapsed="false">
      <c r="A26" s="7" t="s">
        <v>37</v>
      </c>
      <c r="B26" s="18" t="n">
        <v>50001</v>
      </c>
      <c r="C26" s="18" t="n">
        <v>1000000</v>
      </c>
      <c r="D26" s="8" t="n">
        <v>0.1</v>
      </c>
      <c r="E26" s="11"/>
      <c r="F26" s="11"/>
      <c r="G26" s="11"/>
      <c r="H26" s="11"/>
      <c r="I26" s="11"/>
      <c r="J26" s="11"/>
      <c r="K26" s="8" t="n">
        <v>30</v>
      </c>
      <c r="L26" s="12" t="n">
        <f aca="false"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0.081510375745</v>
      </c>
      <c r="M26" s="13" t="n">
        <f aca="false"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0.453113545810924</v>
      </c>
      <c r="N26" s="14" t="n">
        <v>0.015</v>
      </c>
      <c r="O26" s="23" t="n">
        <v>0.132</v>
      </c>
      <c r="P26" s="8" t="n">
        <v>150</v>
      </c>
      <c r="Q26" s="8" t="n">
        <v>175</v>
      </c>
      <c r="R26" s="16" t="n">
        <f aca="false">P26/(Temps_operacio!$B$5*365)</f>
        <v>0.0136986301369863</v>
      </c>
      <c r="S26" s="16" t="n">
        <f aca="false">Q26/(Temps_operacio!$B$5*365)</f>
        <v>0.0159817351598174</v>
      </c>
      <c r="T26" s="8" t="n">
        <v>1</v>
      </c>
      <c r="U26" s="24" t="s">
        <v>35</v>
      </c>
    </row>
    <row r="27" s="6" customFormat="true" ht="15" hidden="false" customHeight="false" outlineLevel="0" collapsed="false">
      <c r="A27" s="7" t="s">
        <v>38</v>
      </c>
      <c r="B27" s="10" t="n">
        <v>0</v>
      </c>
      <c r="C27" s="10" t="n">
        <v>2000</v>
      </c>
      <c r="D27" s="8" t="n">
        <v>0.75</v>
      </c>
      <c r="E27" s="11"/>
      <c r="F27" s="11"/>
      <c r="G27" s="11"/>
      <c r="H27" s="11"/>
      <c r="I27" s="11"/>
      <c r="J27" s="8" t="n">
        <v>9.9</v>
      </c>
      <c r="K27" s="11"/>
      <c r="L27" s="12" t="n">
        <f aca="false"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0.19263984258</v>
      </c>
      <c r="M27" s="13" t="n">
        <f aca="false"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1.28576196745851</v>
      </c>
      <c r="N27" s="25" t="n">
        <v>0.068</v>
      </c>
      <c r="O27" s="8" t="n">
        <v>0.6</v>
      </c>
      <c r="P27" s="8" t="n">
        <v>250</v>
      </c>
      <c r="Q27" s="8" t="n">
        <v>300</v>
      </c>
      <c r="R27" s="16" t="n">
        <f aca="false">P27/(Temps_operacio!$B$5*365)</f>
        <v>0.0228310502283105</v>
      </c>
      <c r="S27" s="16" t="n">
        <f aca="false">Q27/(Temps_operacio!$B$5*365)</f>
        <v>0.0273972602739726</v>
      </c>
      <c r="T27" s="8" t="n">
        <v>0</v>
      </c>
      <c r="U27" s="24" t="s">
        <v>39</v>
      </c>
    </row>
    <row r="28" s="6" customFormat="true" ht="15" hidden="false" customHeight="false" outlineLevel="0" collapsed="false">
      <c r="A28" s="7" t="s">
        <v>38</v>
      </c>
      <c r="B28" s="18" t="n">
        <v>2001</v>
      </c>
      <c r="C28" s="18" t="n">
        <v>10000</v>
      </c>
      <c r="D28" s="8" t="n">
        <v>0.5</v>
      </c>
      <c r="E28" s="11"/>
      <c r="F28" s="11"/>
      <c r="G28" s="11"/>
      <c r="H28" s="11"/>
      <c r="I28" s="11"/>
      <c r="J28" s="8" t="n">
        <v>9.9</v>
      </c>
      <c r="K28" s="11"/>
      <c r="L28" s="12" t="n">
        <f aca="false"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0.13238984258</v>
      </c>
      <c r="M28" s="13" t="n">
        <f aca="false"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0.876502370418906</v>
      </c>
      <c r="N28" s="25" t="n">
        <v>0.059</v>
      </c>
      <c r="O28" s="8" t="n">
        <v>0.5</v>
      </c>
      <c r="P28" s="8" t="n">
        <v>200</v>
      </c>
      <c r="Q28" s="8" t="n">
        <v>225</v>
      </c>
      <c r="R28" s="16" t="n">
        <f aca="false">P28/(Temps_operacio!$B$5*365)</f>
        <v>0.0182648401826484</v>
      </c>
      <c r="S28" s="16" t="n">
        <f aca="false">Q28/(Temps_operacio!$B$5*365)</f>
        <v>0.0205479452054794</v>
      </c>
      <c r="T28" s="8" t="n">
        <v>0</v>
      </c>
      <c r="U28" s="24" t="s">
        <v>39</v>
      </c>
    </row>
    <row r="29" s="6" customFormat="true" ht="15" hidden="false" customHeight="false" outlineLevel="0" collapsed="false">
      <c r="A29" s="7" t="s">
        <v>38</v>
      </c>
      <c r="B29" s="18" t="n">
        <v>10001</v>
      </c>
      <c r="C29" s="18" t="n">
        <v>50000</v>
      </c>
      <c r="D29" s="8" t="n">
        <v>0.3</v>
      </c>
      <c r="E29" s="11"/>
      <c r="F29" s="11"/>
      <c r="G29" s="11"/>
      <c r="H29" s="11"/>
      <c r="I29" s="11"/>
      <c r="J29" s="8" t="n">
        <v>9.9</v>
      </c>
      <c r="K29" s="11"/>
      <c r="L29" s="12" t="n">
        <f aca="false"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0.08418984258</v>
      </c>
      <c r="M29" s="13" t="n">
        <f aca="false"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0.549094692787222</v>
      </c>
      <c r="N29" s="25" t="n">
        <v>0.051</v>
      </c>
      <c r="O29" s="8" t="n">
        <v>0.45</v>
      </c>
      <c r="P29" s="8" t="n">
        <v>150</v>
      </c>
      <c r="Q29" s="8" t="n">
        <v>175</v>
      </c>
      <c r="R29" s="16" t="n">
        <f aca="false">P29/(Temps_operacio!$B$5*365)</f>
        <v>0.0136986301369863</v>
      </c>
      <c r="S29" s="16" t="n">
        <f aca="false">Q29/(Temps_operacio!$B$5*365)</f>
        <v>0.0159817351598174</v>
      </c>
      <c r="T29" s="8" t="n">
        <v>0</v>
      </c>
      <c r="U29" s="24" t="s">
        <v>39</v>
      </c>
    </row>
    <row r="30" s="6" customFormat="true" ht="15" hidden="false" customHeight="false" outlineLevel="0" collapsed="false">
      <c r="A30" s="7" t="s">
        <v>38</v>
      </c>
      <c r="B30" s="18" t="n">
        <v>50001</v>
      </c>
      <c r="C30" s="18" t="n">
        <v>1000000</v>
      </c>
      <c r="D30" s="8" t="n">
        <v>0.17</v>
      </c>
      <c r="E30" s="11"/>
      <c r="F30" s="11"/>
      <c r="G30" s="11"/>
      <c r="H30" s="11"/>
      <c r="I30" s="11"/>
      <c r="J30" s="8" t="n">
        <v>9.9</v>
      </c>
      <c r="K30" s="11"/>
      <c r="L30" s="12" t="n">
        <f aca="false"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0.05285984258</v>
      </c>
      <c r="M30" s="13" t="n">
        <f aca="false"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0.336279702326627</v>
      </c>
      <c r="N30" s="14" t="n">
        <v>0.0422</v>
      </c>
      <c r="O30" s="8" t="n">
        <v>0.4</v>
      </c>
      <c r="P30" s="8" t="n">
        <v>100</v>
      </c>
      <c r="Q30" s="8" t="n">
        <v>135</v>
      </c>
      <c r="R30" s="16" t="n">
        <f aca="false">P30/(Temps_operacio!$B$5*365)</f>
        <v>0.0091324200913242</v>
      </c>
      <c r="S30" s="16" t="n">
        <f aca="false">Q30/(Temps_operacio!$B$5*365)</f>
        <v>0.0123287671232877</v>
      </c>
      <c r="T30" s="8" t="n">
        <v>0</v>
      </c>
      <c r="U30" s="24" t="s">
        <v>39</v>
      </c>
    </row>
    <row r="31" s="6" customFormat="true" ht="15" hidden="false" customHeight="false" outlineLevel="0" collapsed="false">
      <c r="A31" s="7" t="s">
        <v>40</v>
      </c>
      <c r="B31" s="10" t="n">
        <v>0</v>
      </c>
      <c r="C31" s="10" t="n">
        <v>2000</v>
      </c>
      <c r="D31" s="26" t="s">
        <v>41</v>
      </c>
      <c r="E31" s="11"/>
      <c r="F31" s="11"/>
      <c r="G31" s="11"/>
      <c r="H31" s="11"/>
      <c r="I31" s="11"/>
      <c r="J31" s="11"/>
      <c r="K31" s="11"/>
      <c r="L31" s="27" t="s">
        <v>41</v>
      </c>
      <c r="M31" s="28" t="s">
        <v>41</v>
      </c>
      <c r="N31" s="29" t="n">
        <v>0.068</v>
      </c>
      <c r="O31" s="26" t="n">
        <v>0.6</v>
      </c>
      <c r="P31" s="26" t="n">
        <v>250</v>
      </c>
      <c r="Q31" s="26" t="n">
        <v>300</v>
      </c>
      <c r="R31" s="16" t="n">
        <f aca="false">P31/(Temps_operacio!$B$5*365)</f>
        <v>0.0228310502283105</v>
      </c>
      <c r="S31" s="16" t="n">
        <f aca="false">Q31/(Temps_operacio!$B$5*365)</f>
        <v>0.0273972602739726</v>
      </c>
      <c r="T31" s="8" t="n">
        <v>0</v>
      </c>
      <c r="U31" s="24"/>
    </row>
    <row r="32" s="6" customFormat="true" ht="15" hidden="false" customHeight="false" outlineLevel="0" collapsed="false">
      <c r="A32" s="7" t="s">
        <v>40</v>
      </c>
      <c r="B32" s="18" t="n">
        <v>2001</v>
      </c>
      <c r="C32" s="18" t="n">
        <v>10000</v>
      </c>
      <c r="D32" s="26" t="s">
        <v>41</v>
      </c>
      <c r="E32" s="11"/>
      <c r="F32" s="11"/>
      <c r="G32" s="11"/>
      <c r="H32" s="11"/>
      <c r="I32" s="11"/>
      <c r="J32" s="11"/>
      <c r="K32" s="11"/>
      <c r="L32" s="27" t="s">
        <v>41</v>
      </c>
      <c r="M32" s="28" t="s">
        <v>41</v>
      </c>
      <c r="N32" s="29" t="n">
        <v>0.059</v>
      </c>
      <c r="O32" s="26" t="n">
        <v>0.5</v>
      </c>
      <c r="P32" s="26" t="n">
        <v>200</v>
      </c>
      <c r="Q32" s="26" t="n">
        <v>225</v>
      </c>
      <c r="R32" s="16" t="n">
        <f aca="false">P32/(Temps_operacio!$B$5*365)</f>
        <v>0.0182648401826484</v>
      </c>
      <c r="S32" s="16" t="n">
        <f aca="false">Q32/(Temps_operacio!$B$5*365)</f>
        <v>0.0205479452054794</v>
      </c>
      <c r="T32" s="8" t="n">
        <v>0</v>
      </c>
      <c r="U32" s="24"/>
    </row>
    <row r="33" s="6" customFormat="true" ht="15" hidden="false" customHeight="false" outlineLevel="0" collapsed="false">
      <c r="A33" s="7" t="s">
        <v>40</v>
      </c>
      <c r="B33" s="18" t="n">
        <v>10001</v>
      </c>
      <c r="C33" s="18" t="n">
        <v>50000</v>
      </c>
      <c r="D33" s="26" t="s">
        <v>41</v>
      </c>
      <c r="E33" s="11"/>
      <c r="F33" s="11"/>
      <c r="G33" s="11"/>
      <c r="H33" s="11"/>
      <c r="I33" s="11"/>
      <c r="J33" s="11"/>
      <c r="K33" s="11"/>
      <c r="L33" s="27" t="s">
        <v>41</v>
      </c>
      <c r="M33" s="28" t="s">
        <v>41</v>
      </c>
      <c r="N33" s="29" t="n">
        <v>0.051</v>
      </c>
      <c r="O33" s="26" t="n">
        <v>0.45</v>
      </c>
      <c r="P33" s="26" t="n">
        <v>150</v>
      </c>
      <c r="Q33" s="26" t="n">
        <v>175</v>
      </c>
      <c r="R33" s="16" t="n">
        <f aca="false">P33/(Temps_operacio!$B$5*365)</f>
        <v>0.0136986301369863</v>
      </c>
      <c r="S33" s="16" t="n">
        <f aca="false">Q33/(Temps_operacio!$B$5*365)</f>
        <v>0.0159817351598174</v>
      </c>
      <c r="T33" s="8" t="n">
        <v>0</v>
      </c>
      <c r="U33" s="24"/>
    </row>
    <row r="34" s="6" customFormat="true" ht="15" hidden="false" customHeight="false" outlineLevel="0" collapsed="false">
      <c r="A34" s="7" t="s">
        <v>40</v>
      </c>
      <c r="B34" s="18" t="n">
        <v>50001</v>
      </c>
      <c r="C34" s="18" t="n">
        <v>1000000</v>
      </c>
      <c r="D34" s="26" t="s">
        <v>41</v>
      </c>
      <c r="E34" s="11"/>
      <c r="F34" s="11"/>
      <c r="G34" s="11"/>
      <c r="H34" s="11"/>
      <c r="I34" s="11"/>
      <c r="J34" s="11"/>
      <c r="K34" s="11"/>
      <c r="L34" s="27" t="s">
        <v>41</v>
      </c>
      <c r="M34" s="28" t="s">
        <v>41</v>
      </c>
      <c r="N34" s="30" t="n">
        <v>0.0422</v>
      </c>
      <c r="O34" s="26" t="n">
        <v>0.4</v>
      </c>
      <c r="P34" s="26" t="n">
        <v>100</v>
      </c>
      <c r="Q34" s="26" t="n">
        <v>135</v>
      </c>
      <c r="R34" s="16" t="n">
        <f aca="false">P34/(Temps_operacio!$B$5*365)</f>
        <v>0.0091324200913242</v>
      </c>
      <c r="S34" s="16" t="n">
        <f aca="false">Q34/(Temps_operacio!$B$5*365)</f>
        <v>0.0123287671232877</v>
      </c>
      <c r="T34" s="8" t="n">
        <v>0</v>
      </c>
      <c r="U34" s="24"/>
    </row>
    <row r="35" s="6" customFormat="true" ht="15" hidden="false" customHeight="false" outlineLevel="0" collapsed="false">
      <c r="A35" s="7" t="s">
        <v>42</v>
      </c>
      <c r="B35" s="10" t="n">
        <v>0</v>
      </c>
      <c r="C35" s="10" t="n">
        <v>2000</v>
      </c>
      <c r="D35" s="19" t="n">
        <v>0.005</v>
      </c>
      <c r="E35" s="11"/>
      <c r="F35" s="11"/>
      <c r="G35" s="11"/>
      <c r="H35" s="11"/>
      <c r="I35" s="11"/>
      <c r="J35" s="11"/>
      <c r="K35" s="11"/>
      <c r="L35" s="12" t="n">
        <f aca="false"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0.001205</v>
      </c>
      <c r="M35" s="13" t="n">
        <f aca="false"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0.0081851919407921</v>
      </c>
      <c r="N35" s="31" t="n">
        <v>0.0015</v>
      </c>
      <c r="O35" s="8" t="n">
        <v>0.002</v>
      </c>
      <c r="P35" s="8" t="n">
        <v>12.5</v>
      </c>
      <c r="Q35" s="8" t="n">
        <v>15</v>
      </c>
      <c r="R35" s="16" t="n">
        <f aca="false">P35/(Temps_operacio!$B$5*365)</f>
        <v>0.00114155251141553</v>
      </c>
      <c r="S35" s="16" t="n">
        <f aca="false">Q35/(Temps_operacio!$B$5*365)</f>
        <v>0.00136986301369863</v>
      </c>
      <c r="T35" s="8" t="n">
        <v>0</v>
      </c>
      <c r="U35" s="17" t="s">
        <v>43</v>
      </c>
    </row>
    <row r="36" s="6" customFormat="true" ht="15" hidden="false" customHeight="false" outlineLevel="0" collapsed="false">
      <c r="A36" s="7" t="s">
        <v>42</v>
      </c>
      <c r="B36" s="18" t="n">
        <v>2001</v>
      </c>
      <c r="C36" s="18" t="n">
        <v>10000</v>
      </c>
      <c r="D36" s="19" t="n">
        <v>0.005</v>
      </c>
      <c r="E36" s="11"/>
      <c r="F36" s="11"/>
      <c r="G36" s="11"/>
      <c r="H36" s="11"/>
      <c r="I36" s="11"/>
      <c r="J36" s="11"/>
      <c r="K36" s="11"/>
      <c r="L36" s="12" t="n">
        <f aca="false"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0.001205</v>
      </c>
      <c r="M36" s="13" t="n">
        <f aca="false"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0.0081851919407921</v>
      </c>
      <c r="N36" s="31" t="n">
        <v>0.0013</v>
      </c>
      <c r="O36" s="8" t="n">
        <v>0.002</v>
      </c>
      <c r="P36" s="8" t="n">
        <v>10</v>
      </c>
      <c r="Q36" s="8" t="n">
        <v>12.5</v>
      </c>
      <c r="R36" s="16" t="n">
        <f aca="false">P36/(Temps_operacio!$B$5*365)</f>
        <v>0.00091324200913242</v>
      </c>
      <c r="S36" s="16" t="n">
        <f aca="false">Q36/(Temps_operacio!$B$5*365)</f>
        <v>0.00114155251141553</v>
      </c>
      <c r="T36" s="8" t="n">
        <v>0</v>
      </c>
      <c r="U36" s="17" t="s">
        <v>29</v>
      </c>
    </row>
    <row r="37" s="6" customFormat="true" ht="15" hidden="false" customHeight="false" outlineLevel="0" collapsed="false">
      <c r="A37" s="7" t="s">
        <v>42</v>
      </c>
      <c r="B37" s="18" t="n">
        <v>10001</v>
      </c>
      <c r="C37" s="18" t="n">
        <v>50000</v>
      </c>
      <c r="D37" s="19" t="n">
        <v>0.005</v>
      </c>
      <c r="E37" s="11"/>
      <c r="F37" s="11"/>
      <c r="G37" s="11"/>
      <c r="H37" s="11"/>
      <c r="I37" s="11"/>
      <c r="J37" s="11"/>
      <c r="K37" s="11"/>
      <c r="L37" s="12" t="n">
        <f aca="false"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0.001205</v>
      </c>
      <c r="M37" s="13" t="n">
        <f aca="false"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0.0081851919407921</v>
      </c>
      <c r="N37" s="31" t="n">
        <v>0.0011</v>
      </c>
      <c r="O37" s="8" t="n">
        <v>0.001</v>
      </c>
      <c r="P37" s="8" t="n">
        <v>7.5</v>
      </c>
      <c r="Q37" s="8" t="n">
        <v>10</v>
      </c>
      <c r="R37" s="16" t="n">
        <f aca="false">P37/(Temps_operacio!$B$5*365)</f>
        <v>0.000684931506849315</v>
      </c>
      <c r="S37" s="16" t="n">
        <f aca="false">Q37/(Temps_operacio!$B$5*365)</f>
        <v>0.00091324200913242</v>
      </c>
      <c r="T37" s="8" t="n">
        <v>0</v>
      </c>
      <c r="U37" s="17" t="s">
        <v>29</v>
      </c>
    </row>
    <row r="38" s="6" customFormat="true" ht="15" hidden="false" customHeight="false" outlineLevel="0" collapsed="false">
      <c r="A38" s="7" t="s">
        <v>42</v>
      </c>
      <c r="B38" s="18" t="n">
        <v>50001</v>
      </c>
      <c r="C38" s="18" t="n">
        <v>1000000</v>
      </c>
      <c r="D38" s="19" t="n">
        <v>0.005</v>
      </c>
      <c r="E38" s="11"/>
      <c r="F38" s="11"/>
      <c r="G38" s="11"/>
      <c r="H38" s="11"/>
      <c r="I38" s="11"/>
      <c r="J38" s="11"/>
      <c r="K38" s="11"/>
      <c r="L38" s="12" t="n">
        <f aca="false"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0.001205</v>
      </c>
      <c r="M38" s="13" t="n">
        <f aca="false"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0.0081851919407921</v>
      </c>
      <c r="N38" s="31" t="n">
        <v>0.00093</v>
      </c>
      <c r="O38" s="8" t="n">
        <v>0.001</v>
      </c>
      <c r="P38" s="8" t="n">
        <v>5</v>
      </c>
      <c r="Q38" s="8" t="n">
        <v>7.5</v>
      </c>
      <c r="R38" s="16" t="n">
        <f aca="false">P38/(Temps_operacio!$B$5*365)</f>
        <v>0.00045662100456621</v>
      </c>
      <c r="S38" s="16" t="n">
        <f aca="false">Q38/(Temps_operacio!$B$5*365)</f>
        <v>0.000684931506849315</v>
      </c>
      <c r="T38" s="8" t="n">
        <v>0</v>
      </c>
      <c r="U38" s="17" t="s">
        <v>29</v>
      </c>
    </row>
    <row r="39" customFormat="false" ht="13.8" hidden="false" customHeight="false" outlineLevel="0" collapsed="false">
      <c r="A39" s="32" t="s">
        <v>44</v>
      </c>
      <c r="B39" s="10" t="n">
        <v>0</v>
      </c>
      <c r="C39" s="10" t="n">
        <v>2000</v>
      </c>
      <c r="D39" s="33" t="n">
        <v>1.2</v>
      </c>
      <c r="E39" s="10" t="n">
        <v>80</v>
      </c>
      <c r="F39" s="10" t="n">
        <v>1.9</v>
      </c>
      <c r="G39" s="10" t="n">
        <v>17.1</v>
      </c>
      <c r="H39" s="10" t="n">
        <v>4.5</v>
      </c>
      <c r="I39" s="34"/>
      <c r="J39" s="34"/>
      <c r="K39" s="34"/>
      <c r="L39" s="12" t="n">
        <f aca="false"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0.39972245158</v>
      </c>
      <c r="M39" s="13" t="n">
        <f aca="false"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9.2080084267859</v>
      </c>
      <c r="N39" s="35" t="n">
        <v>0.9</v>
      </c>
      <c r="O39" s="10" t="n">
        <v>1.1</v>
      </c>
      <c r="P39" s="10" t="n">
        <v>1600</v>
      </c>
      <c r="Q39" s="10" t="n">
        <v>3000</v>
      </c>
      <c r="R39" s="16" t="n">
        <f aca="false">P39/(Temps_operacio!$B$5*365)</f>
        <v>0.146118721461187</v>
      </c>
      <c r="S39" s="16" t="n">
        <f aca="false">Q39/(Temps_operacio!$B$5*365)</f>
        <v>0.273972602739726</v>
      </c>
      <c r="T39" s="18" t="n">
        <v>30</v>
      </c>
      <c r="U39" s="36" t="s">
        <v>45</v>
      </c>
      <c r="V39" s="0"/>
    </row>
    <row r="40" customFormat="false" ht="13.8" hidden="false" customHeight="false" outlineLevel="0" collapsed="false">
      <c r="A40" s="32" t="s">
        <v>44</v>
      </c>
      <c r="B40" s="18" t="n">
        <v>2001</v>
      </c>
      <c r="C40" s="18" t="n">
        <v>10000</v>
      </c>
      <c r="D40" s="37" t="n">
        <v>0.7</v>
      </c>
      <c r="E40" s="10" t="n">
        <v>80</v>
      </c>
      <c r="F40" s="10" t="n">
        <v>1.9</v>
      </c>
      <c r="G40" s="10" t="n">
        <v>17.1</v>
      </c>
      <c r="H40" s="10" t="n">
        <v>4.5</v>
      </c>
      <c r="I40" s="34"/>
      <c r="J40" s="34"/>
      <c r="K40" s="34"/>
      <c r="L40" s="12" t="n">
        <f aca="false"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0.27922245158</v>
      </c>
      <c r="M40" s="13" t="n">
        <f aca="false"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8.38948923270669</v>
      </c>
      <c r="N40" s="35" t="n">
        <v>0.6</v>
      </c>
      <c r="O40" s="18" t="n">
        <v>0.5</v>
      </c>
      <c r="P40" s="18" t="n">
        <v>1000</v>
      </c>
      <c r="Q40" s="18" t="n">
        <v>1600</v>
      </c>
      <c r="R40" s="16" t="n">
        <f aca="false">P40/(Temps_operacio!$B$5*365)</f>
        <v>0.091324200913242</v>
      </c>
      <c r="S40" s="16" t="n">
        <f aca="false">Q40/(Temps_operacio!$B$5*365)</f>
        <v>0.146118721461187</v>
      </c>
      <c r="T40" s="18" t="n">
        <v>30</v>
      </c>
      <c r="U40" s="36" t="s">
        <v>45</v>
      </c>
      <c r="V40" s="0"/>
    </row>
    <row r="41" customFormat="false" ht="13.8" hidden="false" customHeight="false" outlineLevel="0" collapsed="false">
      <c r="A41" s="32" t="s">
        <v>44</v>
      </c>
      <c r="B41" s="18" t="n">
        <v>10001</v>
      </c>
      <c r="C41" s="18" t="n">
        <v>50000</v>
      </c>
      <c r="D41" s="37" t="n">
        <v>0.6</v>
      </c>
      <c r="E41" s="10" t="n">
        <v>80</v>
      </c>
      <c r="F41" s="10" t="n">
        <v>1.9</v>
      </c>
      <c r="G41" s="10" t="n">
        <v>17.1</v>
      </c>
      <c r="H41" s="10" t="n">
        <v>4.5</v>
      </c>
      <c r="I41" s="34"/>
      <c r="J41" s="34"/>
      <c r="K41" s="34"/>
      <c r="L41" s="12" t="n">
        <f aca="false"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0.25512245158</v>
      </c>
      <c r="M41" s="13" t="n">
        <f aca="false"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8.22578539389085</v>
      </c>
      <c r="N41" s="35" t="n">
        <v>0.5</v>
      </c>
      <c r="O41" s="18" t="n">
        <v>0.4</v>
      </c>
      <c r="P41" s="18" t="n">
        <v>800</v>
      </c>
      <c r="Q41" s="18" t="n">
        <v>1000</v>
      </c>
      <c r="R41" s="16" t="n">
        <f aca="false">P41/(Temps_operacio!$B$5*365)</f>
        <v>0.0730593607305936</v>
      </c>
      <c r="S41" s="16" t="n">
        <f aca="false">Q41/(Temps_operacio!$B$5*365)</f>
        <v>0.091324200913242</v>
      </c>
      <c r="T41" s="18" t="n">
        <v>30</v>
      </c>
      <c r="U41" s="36" t="s">
        <v>45</v>
      </c>
      <c r="V41" s="0"/>
    </row>
    <row r="42" customFormat="false" ht="13.8" hidden="false" customHeight="false" outlineLevel="0" collapsed="false">
      <c r="A42" s="32" t="s">
        <v>44</v>
      </c>
      <c r="B42" s="18" t="n">
        <v>50001</v>
      </c>
      <c r="C42" s="18" t="n">
        <v>1000000</v>
      </c>
      <c r="D42" s="37" t="n">
        <v>0.55</v>
      </c>
      <c r="E42" s="10" t="n">
        <v>80</v>
      </c>
      <c r="F42" s="10" t="n">
        <v>1.9</v>
      </c>
      <c r="G42" s="10" t="n">
        <v>17.1</v>
      </c>
      <c r="H42" s="10" t="n">
        <v>4.5</v>
      </c>
      <c r="I42" s="34"/>
      <c r="J42" s="34"/>
      <c r="K42" s="34"/>
      <c r="L42" s="12" t="n">
        <f aca="false"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0.24307245158</v>
      </c>
      <c r="M42" s="13" t="n">
        <f aca="false"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8.14393347448293</v>
      </c>
      <c r="N42" s="35" t="n">
        <v>0.4</v>
      </c>
      <c r="O42" s="18" t="n">
        <v>0.2</v>
      </c>
      <c r="P42" s="18" t="n">
        <v>600</v>
      </c>
      <c r="Q42" s="18" t="n">
        <v>800</v>
      </c>
      <c r="R42" s="16" t="n">
        <f aca="false">P42/(Temps_operacio!$B$5*365)</f>
        <v>0.0547945205479452</v>
      </c>
      <c r="S42" s="16" t="n">
        <f aca="false">Q42/(Temps_operacio!$B$5*365)</f>
        <v>0.0730593607305936</v>
      </c>
      <c r="T42" s="18" t="n">
        <v>30</v>
      </c>
      <c r="U42" s="36" t="s">
        <v>45</v>
      </c>
      <c r="V42" s="0"/>
    </row>
    <row r="43" customFormat="false" ht="15" hidden="false" customHeight="false" outlineLevel="0" collapsed="false">
      <c r="A43" s="32" t="s">
        <v>46</v>
      </c>
      <c r="B43" s="10" t="n">
        <v>0</v>
      </c>
      <c r="C43" s="10" t="n">
        <v>2000</v>
      </c>
      <c r="D43" s="38" t="n">
        <v>0.6</v>
      </c>
      <c r="E43" s="34"/>
      <c r="F43" s="10" t="n">
        <v>1.2</v>
      </c>
      <c r="G43" s="10" t="n">
        <v>6.3</v>
      </c>
      <c r="H43" s="10" t="n">
        <v>3.2</v>
      </c>
      <c r="I43" s="34"/>
      <c r="J43" s="34"/>
      <c r="K43" s="34"/>
      <c r="L43" s="12" t="n">
        <f aca="false"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0.17284988897</v>
      </c>
      <c r="M43" s="13" t="n">
        <f aca="false"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3.47505381960049</v>
      </c>
      <c r="N43" s="35" t="n">
        <v>0.069</v>
      </c>
      <c r="O43" s="18" t="n">
        <v>0.85</v>
      </c>
      <c r="P43" s="18" t="n">
        <v>1400</v>
      </c>
      <c r="Q43" s="18" t="n">
        <v>1800</v>
      </c>
      <c r="R43" s="16" t="n">
        <f aca="false">P43/(Temps_operacio!$B$5*365)</f>
        <v>0.127853881278539</v>
      </c>
      <c r="S43" s="16" t="n">
        <f aca="false">Q43/(Temps_operacio!$B$5*365)</f>
        <v>0.164383561643836</v>
      </c>
      <c r="T43" s="18" t="n">
        <v>0</v>
      </c>
      <c r="U43" s="20" t="s">
        <v>47</v>
      </c>
    </row>
    <row r="44" customFormat="false" ht="15" hidden="false" customHeight="false" outlineLevel="0" collapsed="false">
      <c r="A44" s="32" t="s">
        <v>46</v>
      </c>
      <c r="B44" s="18" t="n">
        <v>2001</v>
      </c>
      <c r="C44" s="18" t="n">
        <v>10000</v>
      </c>
      <c r="D44" s="38" t="n">
        <v>0.5</v>
      </c>
      <c r="E44" s="34"/>
      <c r="F44" s="10" t="n">
        <v>1.2</v>
      </c>
      <c r="G44" s="10" t="n">
        <v>6.3</v>
      </c>
      <c r="H44" s="10" t="n">
        <v>3.2</v>
      </c>
      <c r="I44" s="34"/>
      <c r="J44" s="34"/>
      <c r="K44" s="34"/>
      <c r="L44" s="12" t="n">
        <f aca="false"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0.14874988897</v>
      </c>
      <c r="M44" s="13" t="n">
        <f aca="false"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3.31134998078465</v>
      </c>
      <c r="N44" s="35" t="n">
        <v>0.063</v>
      </c>
      <c r="O44" s="18" t="n">
        <v>0.56</v>
      </c>
      <c r="P44" s="18" t="n">
        <v>800</v>
      </c>
      <c r="Q44" s="18" t="n">
        <v>1400</v>
      </c>
      <c r="R44" s="16" t="n">
        <f aca="false">P44/(Temps_operacio!$B$5*365)</f>
        <v>0.0730593607305936</v>
      </c>
      <c r="S44" s="16" t="n">
        <f aca="false">Q44/(Temps_operacio!$B$5*365)</f>
        <v>0.127853881278539</v>
      </c>
      <c r="T44" s="18" t="n">
        <v>0</v>
      </c>
      <c r="U44" s="20" t="s">
        <v>47</v>
      </c>
    </row>
    <row r="45" customFormat="false" ht="15" hidden="false" customHeight="false" outlineLevel="0" collapsed="false">
      <c r="A45" s="32" t="s">
        <v>46</v>
      </c>
      <c r="B45" s="18" t="n">
        <v>10001</v>
      </c>
      <c r="C45" s="18" t="n">
        <v>50000</v>
      </c>
      <c r="D45" s="38" t="n">
        <v>0.3</v>
      </c>
      <c r="E45" s="34"/>
      <c r="F45" s="10" t="n">
        <v>1.2</v>
      </c>
      <c r="G45" s="10" t="n">
        <v>6.3</v>
      </c>
      <c r="H45" s="10" t="n">
        <v>3.2</v>
      </c>
      <c r="I45" s="34"/>
      <c r="J45" s="34"/>
      <c r="K45" s="34"/>
      <c r="L45" s="12" t="n">
        <f aca="false"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0.10054988897</v>
      </c>
      <c r="M45" s="13" t="n">
        <f aca="false"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2.98394230315297</v>
      </c>
      <c r="N45" s="21" t="n">
        <v>0.054</v>
      </c>
      <c r="O45" s="18" t="n">
        <v>0.32</v>
      </c>
      <c r="P45" s="18" t="n">
        <v>450</v>
      </c>
      <c r="Q45" s="18" t="n">
        <v>800</v>
      </c>
      <c r="R45" s="16" t="n">
        <f aca="false">P45/(Temps_operacio!$B$5*365)</f>
        <v>0.0410958904109589</v>
      </c>
      <c r="S45" s="16" t="n">
        <f aca="false">Q45/(Temps_operacio!$B$5*365)</f>
        <v>0.0730593607305936</v>
      </c>
      <c r="T45" s="18" t="n">
        <v>0</v>
      </c>
      <c r="U45" s="20" t="s">
        <v>47</v>
      </c>
    </row>
    <row r="46" customFormat="false" ht="15" hidden="false" customHeight="false" outlineLevel="0" collapsed="false">
      <c r="A46" s="32" t="s">
        <v>46</v>
      </c>
      <c r="B46" s="18" t="n">
        <v>50001</v>
      </c>
      <c r="C46" s="18" t="n">
        <v>1000000</v>
      </c>
      <c r="D46" s="38" t="n">
        <v>0.1</v>
      </c>
      <c r="E46" s="34"/>
      <c r="F46" s="10" t="n">
        <v>1.2</v>
      </c>
      <c r="G46" s="10" t="n">
        <v>6.3</v>
      </c>
      <c r="H46" s="10" t="n">
        <v>3.2</v>
      </c>
      <c r="I46" s="34"/>
      <c r="J46" s="34"/>
      <c r="K46" s="34"/>
      <c r="L46" s="12" t="n">
        <f aca="false">D46*'Impactes ambientals'!$E$5+E46*'Impactes ambientals'!$E$6/1000+F46*'Impactes ambientals'!$E$7/1000+G46*'Impactes ambientals'!$E$8/1000+H46*'Impactes ambientals'!$E$9*2/1000+I46*'Impactes ambientals'!$E$10/1000+J46*'Impactes ambientals'!$E$11/1000+K46*('Impactes ambientals'!$E$12*0.15+'Impactes ambientals'!$E$13*0.85)/1000</f>
        <v>0.05234988897</v>
      </c>
      <c r="M46" s="13" t="n">
        <f aca="false">D46*'Impactes ambientals'!$F$5+E46*'Impactes ambientals'!$F$6/1000+F46*'Impactes ambientals'!$F$7/1000+G46*'Impactes ambientals'!$F$8/1000+H46*'Impactes ambientals'!$F$9*2/1000+I46*'Impactes ambientals'!$F$10/1000+J46*'Impactes ambientals'!$F$11/1000+K46*('Impactes ambientals'!$F$12*0.15+'Impactes ambientals'!$F$13*0.85)/1000</f>
        <v>2.65653462552128</v>
      </c>
      <c r="N46" s="21" t="n">
        <v>0.045</v>
      </c>
      <c r="O46" s="18" t="n">
        <v>0.13</v>
      </c>
      <c r="P46" s="18" t="n">
        <v>350</v>
      </c>
      <c r="Q46" s="18" t="n">
        <v>450</v>
      </c>
      <c r="R46" s="16" t="n">
        <f aca="false">P46/(Temps_operacio!$B$5*365)</f>
        <v>0.0319634703196347</v>
      </c>
      <c r="S46" s="16" t="n">
        <f aca="false">Q46/(Temps_operacio!$B$5*365)</f>
        <v>0.0410958904109589</v>
      </c>
      <c r="T46" s="18" t="n">
        <v>0</v>
      </c>
      <c r="U46" s="20" t="s">
        <v>47</v>
      </c>
    </row>
    <row r="47" customFormat="false" ht="15" hidden="false" customHeight="false" outlineLevel="0" collapsed="false">
      <c r="A47" s="32" t="s">
        <v>48</v>
      </c>
      <c r="B47" s="10" t="n">
        <v>0</v>
      </c>
      <c r="C47" s="10" t="n">
        <v>2000</v>
      </c>
      <c r="D47" s="33" t="n">
        <v>3.5</v>
      </c>
      <c r="E47" s="39"/>
      <c r="F47" s="39"/>
      <c r="G47" s="39"/>
      <c r="H47" s="40" t="n">
        <v>0.8</v>
      </c>
      <c r="I47" s="40" t="n">
        <v>0.0003</v>
      </c>
      <c r="J47" s="39"/>
      <c r="K47" s="39"/>
      <c r="L47" s="12" t="n">
        <f aca="false">D47*'Impactes ambientals'!$E$5+E47*'Impactes ambientals'!$E$6/1000+F47*'Impactes ambientals'!$E$7/1000+G47*'Impactes ambientals'!$E$8/1000+H47*'Impactes ambientals'!$E$9*2/1000+I47*'Impactes ambientals'!$E$10/1000+J47*'Impactes ambientals'!$E$11/1000+K47*('Impactes ambientals'!$E$12*0.15+'Impactes ambientals'!$E$13*0.85)/1000</f>
        <v>0.845268848972143</v>
      </c>
      <c r="M47" s="13" t="n">
        <f aca="false">D47*'Impactes ambientals'!$F$5+E47*'Impactes ambientals'!$F$6/1000+F47*'Impactes ambientals'!$F$7/1000+G47*'Impactes ambientals'!$F$8/1000+H47*'Impactes ambientals'!$F$9*2/1000+I47*'Impactes ambientals'!$F$10/1000+J47*'Impactes ambientals'!$F$11/1000+K47*('Impactes ambientals'!$F$12*0.15+'Impactes ambientals'!$F$13*0.85)/1000</f>
        <v>5.75230580377585</v>
      </c>
      <c r="N47" s="21" t="n">
        <v>0.092</v>
      </c>
      <c r="O47" s="10" t="n">
        <v>0.24</v>
      </c>
      <c r="P47" s="10" t="n">
        <v>500</v>
      </c>
      <c r="Q47" s="10" t="n">
        <v>650</v>
      </c>
      <c r="R47" s="16" t="n">
        <f aca="false">P47/(Temps_operacio!$B$5*365)</f>
        <v>0.045662100456621</v>
      </c>
      <c r="S47" s="16" t="n">
        <f aca="false">Q47/(Temps_operacio!$B$5*365)</f>
        <v>0.0593607305936073</v>
      </c>
      <c r="T47" s="18" t="n">
        <v>1</v>
      </c>
      <c r="U47" s="20" t="s">
        <v>47</v>
      </c>
    </row>
    <row r="48" customFormat="false" ht="15" hidden="false" customHeight="false" outlineLevel="0" collapsed="false">
      <c r="A48" s="32" t="s">
        <v>48</v>
      </c>
      <c r="B48" s="18" t="n">
        <v>2001</v>
      </c>
      <c r="C48" s="18" t="n">
        <v>10000</v>
      </c>
      <c r="D48" s="37" t="n">
        <v>2</v>
      </c>
      <c r="E48" s="39"/>
      <c r="F48" s="39"/>
      <c r="G48" s="39"/>
      <c r="H48" s="40" t="n">
        <v>0.8</v>
      </c>
      <c r="I48" s="40" t="n">
        <v>0.0003</v>
      </c>
      <c r="J48" s="39"/>
      <c r="K48" s="39"/>
      <c r="L48" s="12" t="n">
        <f aca="false">D48*'Impactes ambientals'!$E$5+E48*'Impactes ambientals'!$E$6/1000+F48*'Impactes ambientals'!$E$7/1000+G48*'Impactes ambientals'!$E$8/1000+H48*'Impactes ambientals'!$E$9*2/1000+I48*'Impactes ambientals'!$E$10/1000+J48*'Impactes ambientals'!$E$11/1000+K48*('Impactes ambientals'!$E$12*0.15+'Impactes ambientals'!$E$13*0.85)/1000</f>
        <v>0.483768848972143</v>
      </c>
      <c r="M48" s="13" t="n">
        <f aca="false">D48*'Impactes ambientals'!$F$5+E48*'Impactes ambientals'!$F$6/1000+F48*'Impactes ambientals'!$F$7/1000+G48*'Impactes ambientals'!$F$8/1000+H48*'Impactes ambientals'!$F$9*2/1000+I48*'Impactes ambientals'!$F$10/1000+J48*'Impactes ambientals'!$F$11/1000+K48*('Impactes ambientals'!$F$12*0.15+'Impactes ambientals'!$F$13*0.85)/1000</f>
        <v>3.29674822153822</v>
      </c>
      <c r="N48" s="21" t="n">
        <v>0.081</v>
      </c>
      <c r="O48" s="18" t="n">
        <v>0.2</v>
      </c>
      <c r="P48" s="18" t="n">
        <v>350</v>
      </c>
      <c r="Q48" s="18" t="n">
        <v>500</v>
      </c>
      <c r="R48" s="16" t="n">
        <f aca="false">P48/(Temps_operacio!$B$5*365)</f>
        <v>0.0319634703196347</v>
      </c>
      <c r="S48" s="16" t="n">
        <f aca="false">Q48/(Temps_operacio!$B$5*365)</f>
        <v>0.045662100456621</v>
      </c>
      <c r="T48" s="18" t="n">
        <v>1</v>
      </c>
      <c r="U48" s="20" t="s">
        <v>47</v>
      </c>
    </row>
    <row r="49" customFormat="false" ht="15" hidden="false" customHeight="false" outlineLevel="0" collapsed="false">
      <c r="A49" s="32" t="s">
        <v>48</v>
      </c>
      <c r="B49" s="18" t="n">
        <v>10001</v>
      </c>
      <c r="C49" s="18" t="n">
        <v>50000</v>
      </c>
      <c r="D49" s="37" t="n">
        <v>1.5</v>
      </c>
      <c r="E49" s="39"/>
      <c r="F49" s="39"/>
      <c r="G49" s="39"/>
      <c r="H49" s="40" t="n">
        <v>0.8</v>
      </c>
      <c r="I49" s="40" t="n">
        <v>0.0003</v>
      </c>
      <c r="J49" s="39"/>
      <c r="K49" s="39"/>
      <c r="L49" s="12" t="n">
        <f aca="false">D49*'Impactes ambientals'!$E$5+E49*'Impactes ambientals'!$E$6/1000+F49*'Impactes ambientals'!$E$7/1000+G49*'Impactes ambientals'!$E$8/1000+H49*'Impactes ambientals'!$E$9*2/1000+I49*'Impactes ambientals'!$E$10/1000+J49*'Impactes ambientals'!$E$11/1000+K49*('Impactes ambientals'!$E$12*0.15+'Impactes ambientals'!$E$13*0.85)/1000</f>
        <v>0.363268848972143</v>
      </c>
      <c r="M49" s="13" t="n">
        <f aca="false">D49*'Impactes ambientals'!$F$5+E49*'Impactes ambientals'!$F$6/1000+F49*'Impactes ambientals'!$F$7/1000+G49*'Impactes ambientals'!$F$8/1000+H49*'Impactes ambientals'!$F$9*2/1000+I49*'Impactes ambientals'!$F$10/1000+J49*'Impactes ambientals'!$F$11/1000+K49*('Impactes ambientals'!$F$12*0.15+'Impactes ambientals'!$F$13*0.85)/1000</f>
        <v>2.47822902745901</v>
      </c>
      <c r="N49" s="21" t="n">
        <v>0.069</v>
      </c>
      <c r="O49" s="18" t="n">
        <v>0.18</v>
      </c>
      <c r="P49" s="18" t="n">
        <v>275</v>
      </c>
      <c r="Q49" s="18" t="n">
        <v>350</v>
      </c>
      <c r="R49" s="16" t="n">
        <f aca="false">P49/(Temps_operacio!$B$5*365)</f>
        <v>0.0251141552511416</v>
      </c>
      <c r="S49" s="16" t="n">
        <f aca="false">Q49/(Temps_operacio!$B$5*365)</f>
        <v>0.0319634703196347</v>
      </c>
      <c r="T49" s="18" t="n">
        <v>1</v>
      </c>
      <c r="U49" s="20" t="s">
        <v>47</v>
      </c>
    </row>
    <row r="50" customFormat="false" ht="15" hidden="false" customHeight="false" outlineLevel="0" collapsed="false">
      <c r="A50" s="32" t="s">
        <v>48</v>
      </c>
      <c r="B50" s="18" t="n">
        <v>50001</v>
      </c>
      <c r="C50" s="18" t="n">
        <v>1000000</v>
      </c>
      <c r="D50" s="37" t="n">
        <v>1</v>
      </c>
      <c r="E50" s="39"/>
      <c r="F50" s="39"/>
      <c r="G50" s="39"/>
      <c r="H50" s="40" t="n">
        <v>0.8</v>
      </c>
      <c r="I50" s="40" t="n">
        <v>0.0003</v>
      </c>
      <c r="J50" s="39"/>
      <c r="K50" s="39"/>
      <c r="L50" s="12" t="n">
        <f aca="false">D50*'Impactes ambientals'!$E$5+E50*'Impactes ambientals'!$E$6/1000+F50*'Impactes ambientals'!$E$7/1000+G50*'Impactes ambientals'!$E$8/1000+H50*'Impactes ambientals'!$E$9*2/1000+I50*'Impactes ambientals'!$E$10/1000+J50*'Impactes ambientals'!$E$11/1000+K50*('Impactes ambientals'!$E$12*0.15+'Impactes ambientals'!$E$13*0.85)/1000</f>
        <v>0.242768848972143</v>
      </c>
      <c r="M50" s="13" t="n">
        <f aca="false">D50*'Impactes ambientals'!$F$5+E50*'Impactes ambientals'!$F$6/1000+F50*'Impactes ambientals'!$F$7/1000+G50*'Impactes ambientals'!$F$8/1000+H50*'Impactes ambientals'!$F$9*2/1000+I50*'Impactes ambientals'!$F$10/1000+J50*'Impactes ambientals'!$F$11/1000+K50*('Impactes ambientals'!$F$12*0.15+'Impactes ambientals'!$F$13*0.85)/1000</f>
        <v>1.6597098333798</v>
      </c>
      <c r="N50" s="21" t="n">
        <v>0.055</v>
      </c>
      <c r="O50" s="18" t="n">
        <v>0.17</v>
      </c>
      <c r="P50" s="18" t="n">
        <v>250</v>
      </c>
      <c r="Q50" s="18" t="n">
        <v>275</v>
      </c>
      <c r="R50" s="16" t="n">
        <f aca="false">P50/(Temps_operacio!$B$5*365)</f>
        <v>0.0228310502283105</v>
      </c>
      <c r="S50" s="16" t="n">
        <f aca="false">Q50/(Temps_operacio!$B$5*365)</f>
        <v>0.0251141552511416</v>
      </c>
      <c r="T50" s="18" t="n">
        <v>1</v>
      </c>
      <c r="U50" s="20" t="s">
        <v>47</v>
      </c>
    </row>
    <row r="58" customFormat="false" ht="15" hidden="false" customHeight="false" outlineLevel="0" collapsed="false">
      <c r="T58" s="41"/>
    </row>
  </sheetData>
  <autoFilter ref="A1:U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43359375" defaultRowHeight="14.25" zeroHeight="false" outlineLevelRow="0" outlineLevelCol="0"/>
  <cols>
    <col collapsed="false" customWidth="false" hidden="false" outlineLevel="0" max="1" min="1" style="42" width="11.42"/>
    <col collapsed="false" customWidth="true" hidden="false" outlineLevel="0" max="2" min="2" style="42" width="17.41"/>
    <col collapsed="false" customWidth="false" hidden="false" outlineLevel="0" max="1024" min="3" style="42" width="11.42"/>
  </cols>
  <sheetData>
    <row r="1" customFormat="false" ht="15" hidden="false" customHeight="false" outlineLevel="0" collapsed="false">
      <c r="A1" s="43" t="s">
        <v>49</v>
      </c>
    </row>
    <row r="3" customFormat="false" ht="15" hidden="false" customHeight="false" outlineLevel="0" collapsed="false">
      <c r="B3" s="43" t="s">
        <v>50</v>
      </c>
    </row>
    <row r="4" customFormat="false" ht="15" hidden="false" customHeight="false" outlineLevel="0" collapsed="false">
      <c r="B4" s="43" t="s">
        <v>51</v>
      </c>
    </row>
    <row r="5" customFormat="false" ht="14.25" hidden="false" customHeight="false" outlineLevel="0" collapsed="false">
      <c r="A5" s="42" t="s">
        <v>52</v>
      </c>
      <c r="B5" s="42" t="n">
        <v>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pane xSplit="1" ySplit="1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D1" activeCellId="0" sqref="D1"/>
    </sheetView>
  </sheetViews>
  <sheetFormatPr defaultColWidth="10.72265625" defaultRowHeight="15" zeroHeight="false" outlineLevelRow="0" outlineLevelCol="0"/>
  <cols>
    <col collapsed="false" customWidth="true" hidden="false" outlineLevel="0" max="1" min="1" style="1" width="23.42"/>
    <col collapsed="false" customWidth="true" hidden="false" outlineLevel="0" max="2" min="2" style="1" width="29.71"/>
    <col collapsed="false" customWidth="true" hidden="false" outlineLevel="0" max="3" min="3" style="1" width="24.57"/>
    <col collapsed="false" customWidth="true" hidden="false" outlineLevel="0" max="4" min="4" style="2" width="27"/>
    <col collapsed="false" customWidth="true" hidden="false" outlineLevel="0" max="5" min="5" style="2" width="17.29"/>
    <col collapsed="false" customWidth="true" hidden="false" outlineLevel="0" max="6" min="6" style="2" width="19.42"/>
    <col collapsed="false" customWidth="true" hidden="false" outlineLevel="0" max="7" min="7" style="2" width="22.57"/>
    <col collapsed="false" customWidth="true" hidden="false" outlineLevel="0" max="8" min="8" style="2" width="17.86"/>
    <col collapsed="false" customWidth="true" hidden="false" outlineLevel="0" max="10" min="9" style="2" width="17.29"/>
    <col collapsed="false" customWidth="true" hidden="false" outlineLevel="0" max="11" min="11" style="2" width="20.42"/>
    <col collapsed="false" customWidth="true" hidden="false" outlineLevel="0" max="12" min="12" style="2" width="19.57"/>
    <col collapsed="false" customWidth="true" hidden="false" outlineLevel="0" max="13" min="13" style="2" width="17.29"/>
    <col collapsed="false" customWidth="true" hidden="false" outlineLevel="0" max="14" min="14" style="1" width="32.42"/>
    <col collapsed="false" customWidth="true" hidden="false" outlineLevel="0" max="15" min="15" style="2" width="20.42"/>
    <col collapsed="false" customWidth="true" hidden="false" outlineLevel="0" max="16" min="16" style="2" width="19.99"/>
    <col collapsed="false" customWidth="true" hidden="false" outlineLevel="0" max="17" min="17" style="2" width="31.86"/>
    <col collapsed="false" customWidth="true" hidden="false" outlineLevel="0" max="18" min="18" style="2" width="25.86"/>
    <col collapsed="false" customWidth="true" hidden="false" outlineLevel="0" max="19" min="19" style="2" width="41"/>
    <col collapsed="false" customWidth="false" hidden="false" outlineLevel="0" max="1024" min="20" style="2" width="10.71"/>
  </cols>
  <sheetData>
    <row r="1" s="6" customFormat="true" ht="30" hidden="false" customHeight="false" outlineLevel="0" collapsed="false">
      <c r="A1" s="3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5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18</v>
      </c>
    </row>
    <row r="2" s="6" customFormat="true" ht="15" hidden="false" customHeight="false" outlineLevel="0" collapsed="false">
      <c r="A2" s="7" t="s">
        <v>28</v>
      </c>
      <c r="B2" s="10" t="n">
        <v>0</v>
      </c>
      <c r="C2" s="10" t="n">
        <v>2000</v>
      </c>
      <c r="D2" s="8" t="n">
        <v>0.4</v>
      </c>
      <c r="E2" s="11"/>
      <c r="F2" s="11"/>
      <c r="G2" s="11"/>
      <c r="H2" s="11"/>
      <c r="I2" s="11"/>
      <c r="J2" s="11"/>
      <c r="K2" s="11"/>
      <c r="L2" s="12" t="n">
        <f aca="false">D2*'Impactes ambientals'!$E$5+E2*'Impactes ambientals'!$E$6/1000+F2*'Impactes ambientals'!$E$7/1000+G2*'Impactes ambientals'!$E$8/1000+H2*'Impactes ambientals'!$E$9*2/1000+I2*'Impactes ambientals'!$E$10/1000+J2*'Impactes ambientals'!$E$11/1000+K2*('Impactes ambientals'!$E$12*0.15+'Impactes ambientals'!$E$13*0.85)/1000</f>
        <v>0.0964</v>
      </c>
      <c r="M2" s="13" t="n">
        <f aca="false">D2*'Impactes ambientals'!$F$5+E2*'Impactes ambientals'!$F$6/1000+F2*'Impactes ambientals'!$F$7/1000+G2*'Impactes ambientals'!$F$8/1000+H2*'Impactes ambientals'!$F$9*2/1000+I2*'Impactes ambientals'!$F$10/1000+J2*'Impactes ambientals'!$F$11/1000+K2*('Impactes ambientals'!$F$12*0.15+'Impactes ambientals'!$F$13*0.85)/1000</f>
        <v>0.654815355263368</v>
      </c>
      <c r="N2" s="14" t="n">
        <v>0.025</v>
      </c>
      <c r="O2" s="8" t="n">
        <v>0.07</v>
      </c>
      <c r="P2" s="8" t="n">
        <v>12.5</v>
      </c>
      <c r="Q2" s="15" t="n">
        <v>15</v>
      </c>
      <c r="R2" s="8" t="n">
        <v>1</v>
      </c>
      <c r="S2" s="17" t="s">
        <v>29</v>
      </c>
    </row>
    <row r="3" s="6" customFormat="true" ht="15" hidden="false" customHeight="false" outlineLevel="0" collapsed="false">
      <c r="A3" s="7" t="s">
        <v>28</v>
      </c>
      <c r="B3" s="18" t="n">
        <v>2001</v>
      </c>
      <c r="C3" s="18" t="n">
        <v>10000</v>
      </c>
      <c r="D3" s="8" t="n">
        <v>0.3</v>
      </c>
      <c r="E3" s="11"/>
      <c r="F3" s="11"/>
      <c r="G3" s="11"/>
      <c r="H3" s="11"/>
      <c r="I3" s="11"/>
      <c r="J3" s="11"/>
      <c r="K3" s="11"/>
      <c r="L3" s="12" t="n">
        <f aca="false">D3*'Impactes ambientals'!$E$5+E3*'Impactes ambientals'!$E$6/1000+F3*'Impactes ambientals'!$E$7/1000+G3*'Impactes ambientals'!$E$8/1000+H3*'Impactes ambientals'!$E$9*2/1000+I3*'Impactes ambientals'!$E$10/1000+J3*'Impactes ambientals'!$E$11/1000+K3*('Impactes ambientals'!$E$12*0.15+'Impactes ambientals'!$E$13*0.85)/1000</f>
        <v>0.0723</v>
      </c>
      <c r="M3" s="13" t="n">
        <f aca="false">D3*'Impactes ambientals'!$F$5+E3*'Impactes ambientals'!$F$6/1000+F3*'Impactes ambientals'!$F$7/1000+G3*'Impactes ambientals'!$F$8/1000+H3*'Impactes ambientals'!$F$9*2/1000+I3*'Impactes ambientals'!$F$10/1000+J3*'Impactes ambientals'!$F$11/1000+K3*('Impactes ambientals'!$F$12*0.15+'Impactes ambientals'!$F$13*0.85)/1000</f>
        <v>0.491111516447526</v>
      </c>
      <c r="N3" s="14" t="n">
        <v>0.021</v>
      </c>
      <c r="O3" s="8" t="n">
        <v>0.06</v>
      </c>
      <c r="P3" s="8" t="n">
        <v>10</v>
      </c>
      <c r="Q3" s="8" t="n">
        <v>12.5</v>
      </c>
      <c r="R3" s="8" t="n">
        <v>1</v>
      </c>
      <c r="S3" s="17" t="s">
        <v>29</v>
      </c>
    </row>
    <row r="4" s="6" customFormat="true" ht="15" hidden="false" customHeight="false" outlineLevel="0" collapsed="false">
      <c r="A4" s="7" t="s">
        <v>28</v>
      </c>
      <c r="B4" s="18" t="n">
        <v>10001</v>
      </c>
      <c r="C4" s="18" t="n">
        <v>50000</v>
      </c>
      <c r="D4" s="8" t="n">
        <v>0.2</v>
      </c>
      <c r="E4" s="11"/>
      <c r="F4" s="11"/>
      <c r="G4" s="11"/>
      <c r="H4" s="11"/>
      <c r="I4" s="11"/>
      <c r="J4" s="11"/>
      <c r="K4" s="11"/>
      <c r="L4" s="12" t="n">
        <f aca="false">D4*'Impactes ambientals'!$E$5+E4*'Impactes ambientals'!$E$6/1000+F4*'Impactes ambientals'!$E$7/1000+G4*'Impactes ambientals'!$E$8/1000+H4*'Impactes ambientals'!$E$9*2/1000+I4*'Impactes ambientals'!$E$10/1000+J4*'Impactes ambientals'!$E$11/1000+K4*('Impactes ambientals'!$E$12*0.15+'Impactes ambientals'!$E$13*0.85)/1000</f>
        <v>0.0482</v>
      </c>
      <c r="M4" s="13" t="n">
        <f aca="false">D4*'Impactes ambientals'!$F$5+E4*'Impactes ambientals'!$F$6/1000+F4*'Impactes ambientals'!$F$7/1000+G4*'Impactes ambientals'!$F$8/1000+H4*'Impactes ambientals'!$F$9*2/1000+I4*'Impactes ambientals'!$F$10/1000+J4*'Impactes ambientals'!$F$11/1000+K4*('Impactes ambientals'!$F$12*0.15+'Impactes ambientals'!$F$13*0.85)/1000</f>
        <v>0.327407677631684</v>
      </c>
      <c r="N4" s="14" t="n">
        <v>0.018</v>
      </c>
      <c r="O4" s="8" t="n">
        <v>0.05</v>
      </c>
      <c r="P4" s="8" t="n">
        <v>7.5</v>
      </c>
      <c r="Q4" s="8" t="n">
        <v>10</v>
      </c>
      <c r="R4" s="8" t="n">
        <v>1</v>
      </c>
      <c r="S4" s="17" t="s">
        <v>29</v>
      </c>
    </row>
    <row r="5" s="6" customFormat="true" ht="15" hidden="false" customHeight="false" outlineLevel="0" collapsed="false">
      <c r="A5" s="7" t="s">
        <v>28</v>
      </c>
      <c r="B5" s="18" t="n">
        <v>50001</v>
      </c>
      <c r="C5" s="18" t="n">
        <v>1000000</v>
      </c>
      <c r="D5" s="8" t="n">
        <v>0.1</v>
      </c>
      <c r="E5" s="11"/>
      <c r="F5" s="11"/>
      <c r="G5" s="11"/>
      <c r="H5" s="11"/>
      <c r="I5" s="11"/>
      <c r="J5" s="11"/>
      <c r="K5" s="11"/>
      <c r="L5" s="12" t="n">
        <f aca="false">D5*'Impactes ambientals'!$E$5+E5*'Impactes ambientals'!$E$6/1000+F5*'Impactes ambientals'!$E$7/1000+G5*'Impactes ambientals'!$E$8/1000+H5*'Impactes ambientals'!$E$9*2/1000+I5*'Impactes ambientals'!$E$10/1000+J5*'Impactes ambientals'!$E$11/1000+K5*('Impactes ambientals'!$E$12*0.15+'Impactes ambientals'!$E$13*0.85)/1000</f>
        <v>0.0241</v>
      </c>
      <c r="M5" s="13" t="n">
        <f aca="false">D5*'Impactes ambientals'!$F$5+E5*'Impactes ambientals'!$F$6/1000+F5*'Impactes ambientals'!$F$7/1000+G5*'Impactes ambientals'!$F$8/1000+H5*'Impactes ambientals'!$F$9*2/1000+I5*'Impactes ambientals'!$F$10/1000+J5*'Impactes ambientals'!$F$11/1000+K5*('Impactes ambientals'!$F$12*0.15+'Impactes ambientals'!$F$13*0.85)/1000</f>
        <v>0.163703838815842</v>
      </c>
      <c r="N5" s="14" t="n">
        <v>0.015</v>
      </c>
      <c r="O5" s="8" t="n">
        <v>0.04</v>
      </c>
      <c r="P5" s="8" t="n">
        <v>5</v>
      </c>
      <c r="Q5" s="8" t="n">
        <v>7.5</v>
      </c>
      <c r="R5" s="8" t="n">
        <v>1</v>
      </c>
      <c r="S5" s="17" t="s">
        <v>29</v>
      </c>
    </row>
    <row r="6" s="6" customFormat="true" ht="15" hidden="false" customHeight="false" outlineLevel="0" collapsed="false">
      <c r="A6" s="7" t="s">
        <v>30</v>
      </c>
      <c r="B6" s="10" t="n">
        <v>0</v>
      </c>
      <c r="C6" s="10" t="n">
        <v>2000</v>
      </c>
      <c r="D6" s="8" t="n">
        <v>0.4</v>
      </c>
      <c r="E6" s="11"/>
      <c r="F6" s="11"/>
      <c r="G6" s="11"/>
      <c r="H6" s="11"/>
      <c r="I6" s="11"/>
      <c r="J6" s="11"/>
      <c r="K6" s="11"/>
      <c r="L6" s="12" t="n">
        <f aca="false">D6*'Impactes ambientals'!$E$5+E6*'Impactes ambientals'!$E$6/1000+F6*'Impactes ambientals'!$E$7/1000+G6*'Impactes ambientals'!$E$8/1000+H6*'Impactes ambientals'!$E$9*2/1000+I6*'Impactes ambientals'!$E$10/1000+J6*'Impactes ambientals'!$E$11/1000+K6*('Impactes ambientals'!$E$12*0.15+'Impactes ambientals'!$E$13*0.85)/1000</f>
        <v>0.0964</v>
      </c>
      <c r="M6" s="13" t="n">
        <f aca="false">D6*'Impactes ambientals'!$F$5+E6*'Impactes ambientals'!$F$6/1000+F6*'Impactes ambientals'!$F$7/1000+G6*'Impactes ambientals'!$F$8/1000+H6*'Impactes ambientals'!$F$9*2/1000+I6*'Impactes ambientals'!$F$10/1000+J6*'Impactes ambientals'!$F$11/1000+K6*('Impactes ambientals'!$F$12*0.15+'Impactes ambientals'!$F$13*0.85)/1000</f>
        <v>0.654815355263368</v>
      </c>
      <c r="N6" s="14" t="n">
        <v>0.025</v>
      </c>
      <c r="O6" s="8" t="n">
        <v>0.077</v>
      </c>
      <c r="P6" s="8" t="n">
        <v>13.75</v>
      </c>
      <c r="Q6" s="8" t="n">
        <v>16.5</v>
      </c>
      <c r="R6" s="8" t="n">
        <v>30</v>
      </c>
      <c r="S6" s="17" t="s">
        <v>71</v>
      </c>
    </row>
    <row r="7" s="6" customFormat="true" ht="15" hidden="false" customHeight="false" outlineLevel="0" collapsed="false">
      <c r="A7" s="7" t="s">
        <v>30</v>
      </c>
      <c r="B7" s="18" t="n">
        <v>2001</v>
      </c>
      <c r="C7" s="18" t="n">
        <v>10000</v>
      </c>
      <c r="D7" s="8" t="n">
        <v>0.3</v>
      </c>
      <c r="E7" s="11"/>
      <c r="F7" s="11"/>
      <c r="G7" s="11"/>
      <c r="H7" s="11"/>
      <c r="I7" s="11"/>
      <c r="J7" s="11"/>
      <c r="K7" s="11"/>
      <c r="L7" s="12" t="n">
        <f aca="false">D7*'Impactes ambientals'!$E$5+E7*'Impactes ambientals'!$E$6/1000+F7*'Impactes ambientals'!$E$7/1000+G7*'Impactes ambientals'!$E$8/1000+H7*'Impactes ambientals'!$E$9*2/1000+I7*'Impactes ambientals'!$E$10/1000+J7*'Impactes ambientals'!$E$11/1000+K7*('Impactes ambientals'!$E$12*0.15+'Impactes ambientals'!$E$13*0.85)/1000</f>
        <v>0.0723</v>
      </c>
      <c r="M7" s="13" t="n">
        <f aca="false">D7*'Impactes ambientals'!$F$5+E7*'Impactes ambientals'!$F$6/1000+F7*'Impactes ambientals'!$F$7/1000+G7*'Impactes ambientals'!$F$8/1000+H7*'Impactes ambientals'!$F$9*2/1000+I7*'Impactes ambientals'!$F$10/1000+J7*'Impactes ambientals'!$F$11/1000+K7*('Impactes ambientals'!$F$12*0.15+'Impactes ambientals'!$F$13*0.85)/1000</f>
        <v>0.491111516447526</v>
      </c>
      <c r="N7" s="14" t="n">
        <v>0.021</v>
      </c>
      <c r="O7" s="8" t="n">
        <v>0.066</v>
      </c>
      <c r="P7" s="8" t="n">
        <v>11</v>
      </c>
      <c r="Q7" s="8" t="n">
        <v>13.75</v>
      </c>
      <c r="R7" s="8" t="n">
        <v>30</v>
      </c>
      <c r="S7" s="17" t="s">
        <v>71</v>
      </c>
    </row>
    <row r="8" s="6" customFormat="true" ht="15" hidden="false" customHeight="false" outlineLevel="0" collapsed="false">
      <c r="A8" s="7" t="s">
        <v>30</v>
      </c>
      <c r="B8" s="18" t="n">
        <v>10001</v>
      </c>
      <c r="C8" s="18" t="n">
        <v>50000</v>
      </c>
      <c r="D8" s="8" t="n">
        <v>0.2</v>
      </c>
      <c r="E8" s="11"/>
      <c r="F8" s="11"/>
      <c r="G8" s="11"/>
      <c r="H8" s="11"/>
      <c r="I8" s="11"/>
      <c r="J8" s="11"/>
      <c r="K8" s="11"/>
      <c r="L8" s="12" t="n">
        <f aca="false">D8*'Impactes ambientals'!$E$5+E8*'Impactes ambientals'!$E$6/1000+F8*'Impactes ambientals'!$E$7/1000+G8*'Impactes ambientals'!$E$8/1000+H8*'Impactes ambientals'!$E$9*2/1000+I8*'Impactes ambientals'!$E$10/1000+J8*'Impactes ambientals'!$E$11/1000+K8*('Impactes ambientals'!$E$12*0.15+'Impactes ambientals'!$E$13*0.85)/1000</f>
        <v>0.0482</v>
      </c>
      <c r="M8" s="13" t="n">
        <f aca="false">D8*'Impactes ambientals'!$F$5+E8*'Impactes ambientals'!$F$6/1000+F8*'Impactes ambientals'!$F$7/1000+G8*'Impactes ambientals'!$F$8/1000+H8*'Impactes ambientals'!$F$9*2/1000+I8*'Impactes ambientals'!$F$10/1000+J8*'Impactes ambientals'!$F$11/1000+K8*('Impactes ambientals'!$F$12*0.15+'Impactes ambientals'!$F$13*0.85)/1000</f>
        <v>0.327407677631684</v>
      </c>
      <c r="N8" s="14" t="n">
        <v>0.018</v>
      </c>
      <c r="O8" s="8" t="n">
        <v>0.055</v>
      </c>
      <c r="P8" s="8" t="n">
        <v>8.25</v>
      </c>
      <c r="Q8" s="8" t="n">
        <v>11</v>
      </c>
      <c r="R8" s="8" t="n">
        <v>30</v>
      </c>
      <c r="S8" s="17" t="s">
        <v>71</v>
      </c>
    </row>
    <row r="9" s="6" customFormat="true" ht="15" hidden="false" customHeight="false" outlineLevel="0" collapsed="false">
      <c r="A9" s="7" t="s">
        <v>30</v>
      </c>
      <c r="B9" s="18" t="n">
        <v>50001</v>
      </c>
      <c r="C9" s="18" t="n">
        <v>1000000</v>
      </c>
      <c r="D9" s="8" t="n">
        <v>0.1</v>
      </c>
      <c r="E9" s="11"/>
      <c r="F9" s="11"/>
      <c r="G9" s="11"/>
      <c r="H9" s="11"/>
      <c r="I9" s="11"/>
      <c r="J9" s="11"/>
      <c r="K9" s="11"/>
      <c r="L9" s="12" t="n">
        <f aca="false">D9*'Impactes ambientals'!$E$5+E9*'Impactes ambientals'!$E$6/1000+F9*'Impactes ambientals'!$E$7/1000+G9*'Impactes ambientals'!$E$8/1000+H9*'Impactes ambientals'!$E$9*2/1000+I9*'Impactes ambientals'!$E$10/1000+J9*'Impactes ambientals'!$E$11/1000+K9*('Impactes ambientals'!$E$12*0.15+'Impactes ambientals'!$E$13*0.85)/1000</f>
        <v>0.0241</v>
      </c>
      <c r="M9" s="13" t="n">
        <f aca="false">D9*'Impactes ambientals'!$F$5+E9*'Impactes ambientals'!$F$6/1000+F9*'Impactes ambientals'!$F$7/1000+G9*'Impactes ambientals'!$F$8/1000+H9*'Impactes ambientals'!$F$9*2/1000+I9*'Impactes ambientals'!$F$10/1000+J9*'Impactes ambientals'!$F$11/1000+K9*('Impactes ambientals'!$F$12*0.15+'Impactes ambientals'!$F$13*0.85)/1000</f>
        <v>0.163703838815842</v>
      </c>
      <c r="N9" s="14" t="n">
        <v>0.015</v>
      </c>
      <c r="O9" s="8" t="n">
        <v>0.044</v>
      </c>
      <c r="P9" s="8" t="n">
        <v>5.5</v>
      </c>
      <c r="Q9" s="8" t="n">
        <v>8.25</v>
      </c>
      <c r="R9" s="8" t="n">
        <v>30</v>
      </c>
      <c r="S9" s="17" t="s">
        <v>71</v>
      </c>
    </row>
    <row r="10" s="6" customFormat="true" ht="15" hidden="false" customHeight="false" outlineLevel="0" collapsed="false">
      <c r="A10" s="7" t="s">
        <v>32</v>
      </c>
      <c r="B10" s="10" t="n">
        <v>0</v>
      </c>
      <c r="C10" s="10" t="n">
        <v>2000</v>
      </c>
      <c r="D10" s="8" t="n">
        <v>0.4</v>
      </c>
      <c r="E10" s="11"/>
      <c r="F10" s="11"/>
      <c r="G10" s="11"/>
      <c r="H10" s="11"/>
      <c r="I10" s="11"/>
      <c r="J10" s="11"/>
      <c r="K10" s="8" t="n">
        <v>30</v>
      </c>
      <c r="L10" s="12" t="n">
        <f aca="false">D10*'Impactes ambientals'!$E$5+E10*'Impactes ambientals'!$E$6/1000+F10*'Impactes ambientals'!$E$7/1000+G10*'Impactes ambientals'!$E$8/1000+H10*'Impactes ambientals'!$E$9*2/1000+I10*'Impactes ambientals'!$E$10/1000+J10*'Impactes ambientals'!$E$11/1000+K10*('Impactes ambientals'!$E$12*0.15+'Impactes ambientals'!$E$13*0.85)/1000</f>
        <v>0.153810375745</v>
      </c>
      <c r="M10" s="13" t="n">
        <f aca="false">D10*'Impactes ambientals'!$F$5+E10*'Impactes ambientals'!$F$6/1000+F10*'Impactes ambientals'!$F$7/1000+G10*'Impactes ambientals'!$F$8/1000+H10*'Impactes ambientals'!$F$9*2/1000+I10*'Impactes ambientals'!$F$10/1000+J10*'Impactes ambientals'!$F$11/1000+K10*('Impactes ambientals'!$F$12*0.15+'Impactes ambientals'!$F$13*0.85)/1000</f>
        <v>0.94422506225845</v>
      </c>
      <c r="N10" s="14" t="n">
        <v>0.025</v>
      </c>
      <c r="O10" s="8" t="n">
        <v>0.32</v>
      </c>
      <c r="P10" s="8" t="n">
        <v>412.5</v>
      </c>
      <c r="Q10" s="8" t="n">
        <v>605</v>
      </c>
      <c r="R10" s="8" t="n">
        <v>30</v>
      </c>
      <c r="S10" s="17" t="s">
        <v>72</v>
      </c>
    </row>
    <row r="11" s="6" customFormat="true" ht="15" hidden="false" customHeight="false" outlineLevel="0" collapsed="false">
      <c r="A11" s="7" t="s">
        <v>32</v>
      </c>
      <c r="B11" s="18" t="n">
        <v>2001</v>
      </c>
      <c r="C11" s="18" t="n">
        <v>10000</v>
      </c>
      <c r="D11" s="8" t="n">
        <v>0.3</v>
      </c>
      <c r="E11" s="11"/>
      <c r="F11" s="11"/>
      <c r="G11" s="11"/>
      <c r="H11" s="11"/>
      <c r="I11" s="11"/>
      <c r="J11" s="11"/>
      <c r="K11" s="8" t="n">
        <v>30</v>
      </c>
      <c r="L11" s="12" t="n">
        <f aca="false">D11*'Impactes ambientals'!$E$5+E11*'Impactes ambientals'!$E$6/1000+F11*'Impactes ambientals'!$E$7/1000+G11*'Impactes ambientals'!$E$8/1000+H11*'Impactes ambientals'!$E$9*2/1000+I11*'Impactes ambientals'!$E$10/1000+J11*'Impactes ambientals'!$E$11/1000+K11*('Impactes ambientals'!$E$12*0.15+'Impactes ambientals'!$E$13*0.85)/1000</f>
        <v>0.129710375745</v>
      </c>
      <c r="M11" s="13" t="n">
        <f aca="false">D11*'Impactes ambientals'!$F$5+E11*'Impactes ambientals'!$F$6/1000+F11*'Impactes ambientals'!$F$7/1000+G11*'Impactes ambientals'!$F$8/1000+H11*'Impactes ambientals'!$F$9*2/1000+I11*'Impactes ambientals'!$F$10/1000+J11*'Impactes ambientals'!$F$11/1000+K11*('Impactes ambientals'!$F$12*0.15+'Impactes ambientals'!$F$13*0.85)/1000</f>
        <v>0.780521223442608</v>
      </c>
      <c r="N11" s="14" t="n">
        <v>0.021</v>
      </c>
      <c r="O11" s="8" t="n">
        <v>0.26</v>
      </c>
      <c r="P11" s="8" t="n">
        <v>275</v>
      </c>
      <c r="Q11" s="8" t="n">
        <v>412.5</v>
      </c>
      <c r="R11" s="8" t="n">
        <v>30</v>
      </c>
      <c r="S11" s="17" t="s">
        <v>72</v>
      </c>
    </row>
    <row r="12" s="6" customFormat="true" ht="15" hidden="false" customHeight="false" outlineLevel="0" collapsed="false">
      <c r="A12" s="7" t="s">
        <v>32</v>
      </c>
      <c r="B12" s="18" t="n">
        <v>10001</v>
      </c>
      <c r="C12" s="18" t="n">
        <v>50000</v>
      </c>
      <c r="D12" s="8" t="n">
        <v>0.2</v>
      </c>
      <c r="E12" s="11"/>
      <c r="F12" s="11"/>
      <c r="G12" s="11"/>
      <c r="H12" s="11"/>
      <c r="I12" s="11"/>
      <c r="J12" s="11"/>
      <c r="K12" s="8" t="n">
        <v>30</v>
      </c>
      <c r="L12" s="12" t="n">
        <f aca="false">D12*'Impactes ambientals'!$E$5+E12*'Impactes ambientals'!$E$6/1000+F12*'Impactes ambientals'!$E$7/1000+G12*'Impactes ambientals'!$E$8/1000+H12*'Impactes ambientals'!$E$9*2/1000+I12*'Impactes ambientals'!$E$10/1000+J12*'Impactes ambientals'!$E$11/1000+K12*('Impactes ambientals'!$E$12*0.15+'Impactes ambientals'!$E$13*0.85)/1000</f>
        <v>0.105610375745</v>
      </c>
      <c r="M12" s="13" t="n">
        <f aca="false">D12*'Impactes ambientals'!$F$5+E12*'Impactes ambientals'!$F$6/1000+F12*'Impactes ambientals'!$F$7/1000+G12*'Impactes ambientals'!$F$8/1000+H12*'Impactes ambientals'!$F$9*2/1000+I12*'Impactes ambientals'!$F$10/1000+J12*'Impactes ambientals'!$F$11/1000+K12*('Impactes ambientals'!$F$12*0.15+'Impactes ambientals'!$F$13*0.85)/1000</f>
        <v>0.616817384626766</v>
      </c>
      <c r="N12" s="14" t="n">
        <v>0.018</v>
      </c>
      <c r="O12" s="8" t="n">
        <v>0.189</v>
      </c>
      <c r="P12" s="8" t="n">
        <v>192.5</v>
      </c>
      <c r="Q12" s="8" t="n">
        <v>275</v>
      </c>
      <c r="R12" s="8" t="n">
        <v>30</v>
      </c>
      <c r="S12" s="17" t="s">
        <v>72</v>
      </c>
    </row>
    <row r="13" s="6" customFormat="true" ht="15" hidden="false" customHeight="false" outlineLevel="0" collapsed="false">
      <c r="A13" s="7" t="s">
        <v>32</v>
      </c>
      <c r="B13" s="18" t="n">
        <v>50001</v>
      </c>
      <c r="C13" s="18" t="n">
        <v>1000000</v>
      </c>
      <c r="D13" s="8" t="n">
        <v>0.1</v>
      </c>
      <c r="E13" s="11"/>
      <c r="F13" s="11"/>
      <c r="G13" s="11"/>
      <c r="H13" s="11"/>
      <c r="I13" s="11"/>
      <c r="J13" s="11"/>
      <c r="K13" s="8" t="n">
        <v>30</v>
      </c>
      <c r="L13" s="12" t="n">
        <f aca="false">D13*'Impactes ambientals'!$E$5+E13*'Impactes ambientals'!$E$6/1000+F13*'Impactes ambientals'!$E$7/1000+G13*'Impactes ambientals'!$E$8/1000+H13*'Impactes ambientals'!$E$9*2/1000+I13*'Impactes ambientals'!$E$10/1000+J13*'Impactes ambientals'!$E$11/1000+K13*('Impactes ambientals'!$E$12*0.15+'Impactes ambientals'!$E$13*0.85)/1000</f>
        <v>0.081510375745</v>
      </c>
      <c r="M13" s="13" t="n">
        <f aca="false">D13*'Impactes ambientals'!$F$5+E13*'Impactes ambientals'!$F$6/1000+F13*'Impactes ambientals'!$F$7/1000+G13*'Impactes ambientals'!$F$8/1000+H13*'Impactes ambientals'!$F$9*2/1000+I13*'Impactes ambientals'!$F$10/1000+J13*'Impactes ambientals'!$F$11/1000+K13*('Impactes ambientals'!$F$12*0.15+'Impactes ambientals'!$F$13*0.85)/1000</f>
        <v>0.453113545810924</v>
      </c>
      <c r="N13" s="14" t="n">
        <v>0.015</v>
      </c>
      <c r="O13" s="8" t="n">
        <v>0.132</v>
      </c>
      <c r="P13" s="8" t="n">
        <v>165</v>
      </c>
      <c r="Q13" s="8" t="n">
        <v>192.5</v>
      </c>
      <c r="R13" s="8" t="n">
        <v>30</v>
      </c>
      <c r="S13" s="17" t="s">
        <v>72</v>
      </c>
    </row>
    <row r="14" s="6" customFormat="true" ht="15" hidden="false" customHeight="false" outlineLevel="0" collapsed="false">
      <c r="A14" s="7" t="s">
        <v>73</v>
      </c>
      <c r="B14" s="10" t="n">
        <v>0</v>
      </c>
      <c r="C14" s="10" t="n">
        <v>2000</v>
      </c>
      <c r="D14" s="8" t="n">
        <v>0.02</v>
      </c>
      <c r="E14" s="8" t="n">
        <v>56.5</v>
      </c>
      <c r="F14" s="11"/>
      <c r="G14" s="11"/>
      <c r="H14" s="19" t="n">
        <v>5.3</v>
      </c>
      <c r="I14" s="11"/>
      <c r="J14" s="11"/>
      <c r="K14" s="11"/>
      <c r="L14" s="12" t="n">
        <f aca="false">D14*'Impactes ambientals'!$E$5+E14*'Impactes ambientals'!$E$6/1000+F14*'Impactes ambientals'!$E$7/1000+G14*'Impactes ambientals'!$E$8/1000+H14*'Impactes ambientals'!$E$9*2/1000+I14*'Impactes ambientals'!$E$10/1000+J14*'Impactes ambientals'!$E$11/1000+K14*('Impactes ambientals'!$E$12*0.15+'Impactes ambientals'!$E$13*0.85)/1000</f>
        <v>0.049160575435</v>
      </c>
      <c r="M14" s="13" t="n">
        <f aca="false">D14*'Impactes ambientals'!$F$5+E14*'Impactes ambientals'!$F$6/1000+F14*'Impactes ambientals'!$F$7/1000+G14*'Impactes ambientals'!$F$8/1000+H14*'Impactes ambientals'!$F$9*2/1000+I14*'Impactes ambientals'!$F$10/1000+J14*'Impactes ambientals'!$F$11/1000+K14*('Impactes ambientals'!$F$12*0.15+'Impactes ambientals'!$F$13*0.85)/1000</f>
        <v>0.621827448528622</v>
      </c>
      <c r="N14" s="14" t="n">
        <v>0.019</v>
      </c>
      <c r="O14" s="8" t="n">
        <v>0.066</v>
      </c>
      <c r="P14" s="8" t="n">
        <v>9.5</v>
      </c>
      <c r="Q14" s="8" t="n">
        <v>14</v>
      </c>
      <c r="R14" s="8" t="n">
        <v>1</v>
      </c>
      <c r="S14" s="20" t="s">
        <v>35</v>
      </c>
    </row>
    <row r="15" s="6" customFormat="true" ht="15" hidden="false" customHeight="false" outlineLevel="0" collapsed="false">
      <c r="A15" s="7" t="s">
        <v>73</v>
      </c>
      <c r="B15" s="18" t="n">
        <v>2001</v>
      </c>
      <c r="C15" s="18" t="n">
        <v>10000</v>
      </c>
      <c r="D15" s="8" t="n">
        <v>0.02</v>
      </c>
      <c r="E15" s="8" t="n">
        <v>56.5</v>
      </c>
      <c r="F15" s="11"/>
      <c r="G15" s="11"/>
      <c r="H15" s="19" t="n">
        <v>5.3</v>
      </c>
      <c r="I15" s="11"/>
      <c r="J15" s="11"/>
      <c r="K15" s="11"/>
      <c r="L15" s="12" t="n">
        <f aca="false">D15*'Impactes ambientals'!$E$5+E15*'Impactes ambientals'!$E$6/1000+F15*'Impactes ambientals'!$E$7/1000+G15*'Impactes ambientals'!$E$8/1000+H15*'Impactes ambientals'!$E$9*2/1000+I15*'Impactes ambientals'!$E$10/1000+J15*'Impactes ambientals'!$E$11/1000+K15*('Impactes ambientals'!$E$12*0.15+'Impactes ambientals'!$E$13*0.85)/1000</f>
        <v>0.049160575435</v>
      </c>
      <c r="M15" s="13" t="n">
        <f aca="false">D15*'Impactes ambientals'!$F$5+E15*'Impactes ambientals'!$F$6/1000+F15*'Impactes ambientals'!$F$7/1000+G15*'Impactes ambientals'!$F$8/1000+H15*'Impactes ambientals'!$F$9*2/1000+I15*'Impactes ambientals'!$F$10/1000+J15*'Impactes ambientals'!$F$11/1000+K15*('Impactes ambientals'!$F$12*0.15+'Impactes ambientals'!$F$13*0.85)/1000</f>
        <v>0.621827448528622</v>
      </c>
      <c r="N15" s="14" t="n">
        <v>0.017</v>
      </c>
      <c r="O15" s="8" t="n">
        <v>0.066</v>
      </c>
      <c r="P15" s="8" t="n">
        <v>7.7</v>
      </c>
      <c r="Q15" s="8" t="n">
        <v>13.4</v>
      </c>
      <c r="R15" s="8" t="n">
        <v>1</v>
      </c>
      <c r="S15" s="20" t="s">
        <v>35</v>
      </c>
    </row>
    <row r="16" s="6" customFormat="true" ht="15" hidden="false" customHeight="false" outlineLevel="0" collapsed="false">
      <c r="A16" s="7" t="s">
        <v>73</v>
      </c>
      <c r="B16" s="18" t="n">
        <v>10001</v>
      </c>
      <c r="C16" s="18" t="n">
        <v>50000</v>
      </c>
      <c r="D16" s="8" t="n">
        <v>0.02</v>
      </c>
      <c r="E16" s="8" t="n">
        <v>56.5</v>
      </c>
      <c r="F16" s="11"/>
      <c r="G16" s="11"/>
      <c r="H16" s="19" t="n">
        <v>5.3</v>
      </c>
      <c r="I16" s="11"/>
      <c r="J16" s="11"/>
      <c r="K16" s="11"/>
      <c r="L16" s="12" t="n">
        <f aca="false">D16*'Impactes ambientals'!$E$5+E16*'Impactes ambientals'!$E$6/1000+F16*'Impactes ambientals'!$E$7/1000+G16*'Impactes ambientals'!$E$8/1000+H16*'Impactes ambientals'!$E$9*2/1000+I16*'Impactes ambientals'!$E$10/1000+J16*'Impactes ambientals'!$E$11/1000+K16*('Impactes ambientals'!$E$12*0.15+'Impactes ambientals'!$E$13*0.85)/1000</f>
        <v>0.049160575435</v>
      </c>
      <c r="M16" s="13" t="n">
        <f aca="false">D16*'Impactes ambientals'!$F$5+E16*'Impactes ambientals'!$F$6/1000+F16*'Impactes ambientals'!$F$7/1000+G16*'Impactes ambientals'!$F$8/1000+H16*'Impactes ambientals'!$F$9*2/1000+I16*'Impactes ambientals'!$F$10/1000+J16*'Impactes ambientals'!$F$11/1000+K16*('Impactes ambientals'!$F$12*0.15+'Impactes ambientals'!$F$13*0.85)/1000</f>
        <v>0.621827448528622</v>
      </c>
      <c r="N16" s="14" t="n">
        <v>0.014</v>
      </c>
      <c r="O16" s="8" t="n">
        <v>0.056</v>
      </c>
      <c r="P16" s="8" t="n">
        <v>4.9</v>
      </c>
      <c r="Q16" s="8" t="n">
        <v>7.7</v>
      </c>
      <c r="R16" s="8" t="n">
        <v>1</v>
      </c>
      <c r="S16" s="20" t="s">
        <v>35</v>
      </c>
    </row>
    <row r="17" s="6" customFormat="true" ht="15" hidden="false" customHeight="false" outlineLevel="0" collapsed="false">
      <c r="A17" s="7" t="s">
        <v>73</v>
      </c>
      <c r="B17" s="18" t="n">
        <v>50001</v>
      </c>
      <c r="C17" s="18" t="n">
        <v>1000000</v>
      </c>
      <c r="D17" s="8" t="n">
        <v>0.02</v>
      </c>
      <c r="E17" s="8" t="n">
        <v>56.5</v>
      </c>
      <c r="F17" s="11"/>
      <c r="G17" s="11"/>
      <c r="H17" s="19" t="n">
        <v>5.3</v>
      </c>
      <c r="I17" s="11"/>
      <c r="J17" s="11"/>
      <c r="K17" s="11"/>
      <c r="L17" s="12" t="n">
        <f aca="false">D17*'Impactes ambientals'!$E$5+E17*'Impactes ambientals'!$E$6/1000+F17*'Impactes ambientals'!$E$7/1000+G17*'Impactes ambientals'!$E$8/1000+H17*'Impactes ambientals'!$E$9*2/1000+I17*'Impactes ambientals'!$E$10/1000+J17*'Impactes ambientals'!$E$11/1000+K17*('Impactes ambientals'!$E$12*0.15+'Impactes ambientals'!$E$13*0.85)/1000</f>
        <v>0.049160575435</v>
      </c>
      <c r="M17" s="13" t="n">
        <f aca="false">D17*'Impactes ambientals'!$F$5+E17*'Impactes ambientals'!$F$6/1000+F17*'Impactes ambientals'!$F$7/1000+G17*'Impactes ambientals'!$F$8/1000+H17*'Impactes ambientals'!$F$9*2/1000+I17*'Impactes ambientals'!$F$10/1000+J17*'Impactes ambientals'!$F$11/1000+K17*('Impactes ambientals'!$F$12*0.15+'Impactes ambientals'!$F$13*0.85)/1000</f>
        <v>0.621827448528622</v>
      </c>
      <c r="N17" s="14" t="n">
        <v>0.012</v>
      </c>
      <c r="O17" s="8" t="n">
        <v>0.054</v>
      </c>
      <c r="P17" s="8" t="n">
        <v>4.9</v>
      </c>
      <c r="Q17" s="8" t="n">
        <v>5.1</v>
      </c>
      <c r="R17" s="8" t="n">
        <v>1</v>
      </c>
      <c r="S17" s="20" t="s">
        <v>35</v>
      </c>
    </row>
    <row r="18" s="6" customFormat="true" ht="15" hidden="false" customHeight="false" outlineLevel="0" collapsed="false">
      <c r="A18" s="7" t="s">
        <v>36</v>
      </c>
      <c r="B18" s="10" t="n">
        <v>0</v>
      </c>
      <c r="C18" s="10" t="n">
        <v>2000</v>
      </c>
      <c r="D18" s="8" t="n">
        <v>1.5</v>
      </c>
      <c r="E18" s="11"/>
      <c r="F18" s="11"/>
      <c r="G18" s="11"/>
      <c r="H18" s="11"/>
      <c r="I18" s="8" t="n">
        <v>0.0003</v>
      </c>
      <c r="J18" s="11"/>
      <c r="K18" s="11"/>
      <c r="L18" s="12" t="n">
        <f aca="false">D18*'Impactes ambientals'!$E$5+E18*'Impactes ambientals'!$E$6/1000+F18*'Impactes ambientals'!$E$7/1000+G18*'Impactes ambientals'!$E$8/1000+H18*'Impactes ambientals'!$E$9*2/1000+I18*'Impactes ambientals'!$E$10/1000+J18*'Impactes ambientals'!$E$11/1000+K18*('Impactes ambientals'!$E$12*0.15+'Impactes ambientals'!$E$13*0.85)/1000</f>
        <v>0.361500288652143</v>
      </c>
      <c r="M18" s="13" t="n">
        <f aca="false">D18*'Impactes ambientals'!$F$5+E18*'Impactes ambientals'!$F$6/1000+F18*'Impactes ambientals'!$F$7/1000+G18*'Impactes ambientals'!$F$8/1000+H18*'Impactes ambientals'!$F$9*2/1000+I18*'Impactes ambientals'!$F$10/1000+J18*'Impactes ambientals'!$F$11/1000+K18*('Impactes ambientals'!$F$12*0.15+'Impactes ambientals'!$F$13*0.85)/1000</f>
        <v>2.45556031065901</v>
      </c>
      <c r="N18" s="21" t="n">
        <v>0.095</v>
      </c>
      <c r="O18" s="8" t="n">
        <v>0.4</v>
      </c>
      <c r="P18" s="8" t="n">
        <v>350</v>
      </c>
      <c r="Q18" s="8" t="n">
        <v>400</v>
      </c>
      <c r="R18" s="8" t="n">
        <v>1</v>
      </c>
      <c r="S18" s="17" t="s">
        <v>29</v>
      </c>
    </row>
    <row r="19" s="6" customFormat="true" ht="15" hidden="false" customHeight="false" outlineLevel="0" collapsed="false">
      <c r="A19" s="22" t="s">
        <v>36</v>
      </c>
      <c r="B19" s="18" t="n">
        <v>2001</v>
      </c>
      <c r="C19" s="18" t="n">
        <v>10000</v>
      </c>
      <c r="D19" s="8" t="n">
        <v>1.3</v>
      </c>
      <c r="E19" s="11"/>
      <c r="F19" s="11"/>
      <c r="G19" s="11"/>
      <c r="H19" s="11"/>
      <c r="I19" s="8" t="n">
        <v>0.0003</v>
      </c>
      <c r="J19" s="11"/>
      <c r="K19" s="11"/>
      <c r="L19" s="12" t="n">
        <f aca="false">D19*'Impactes ambientals'!$E$5+E19*'Impactes ambientals'!$E$6/1000+F19*'Impactes ambientals'!$E$7/1000+G19*'Impactes ambientals'!$E$8/1000+H19*'Impactes ambientals'!$E$9*2/1000+I19*'Impactes ambientals'!$E$10/1000+J19*'Impactes ambientals'!$E$11/1000+K19*('Impactes ambientals'!$E$12*0.15+'Impactes ambientals'!$E$13*0.85)/1000</f>
        <v>0.313300288652143</v>
      </c>
      <c r="M19" s="13" t="n">
        <f aca="false">D19*'Impactes ambientals'!$F$5+E19*'Impactes ambientals'!$F$6/1000+F19*'Impactes ambientals'!$F$7/1000+G19*'Impactes ambientals'!$F$8/1000+H19*'Impactes ambientals'!$F$9*2/1000+I19*'Impactes ambientals'!$F$10/1000+J19*'Impactes ambientals'!$F$11/1000+K19*('Impactes ambientals'!$F$12*0.15+'Impactes ambientals'!$F$13*0.85)/1000</f>
        <v>2.12815263302732</v>
      </c>
      <c r="N19" s="21" t="n">
        <v>0.082</v>
      </c>
      <c r="O19" s="8" t="n">
        <v>0.3</v>
      </c>
      <c r="P19" s="8" t="n">
        <v>300</v>
      </c>
      <c r="Q19" s="8" t="n">
        <v>350</v>
      </c>
      <c r="R19" s="8" t="n">
        <v>1</v>
      </c>
      <c r="S19" s="17" t="s">
        <v>29</v>
      </c>
    </row>
    <row r="20" s="6" customFormat="true" ht="15" hidden="false" customHeight="false" outlineLevel="0" collapsed="false">
      <c r="A20" s="7" t="s">
        <v>36</v>
      </c>
      <c r="B20" s="18" t="n">
        <v>10001</v>
      </c>
      <c r="C20" s="18" t="n">
        <v>50000</v>
      </c>
      <c r="D20" s="8" t="n">
        <v>1.1</v>
      </c>
      <c r="E20" s="11"/>
      <c r="F20" s="11"/>
      <c r="G20" s="11"/>
      <c r="H20" s="11"/>
      <c r="I20" s="8" t="n">
        <v>0.0003</v>
      </c>
      <c r="J20" s="11"/>
      <c r="K20" s="11"/>
      <c r="L20" s="12" t="n">
        <f aca="false">D20*'Impactes ambientals'!$E$5+E20*'Impactes ambientals'!$E$6/1000+F20*'Impactes ambientals'!$E$7/1000+G20*'Impactes ambientals'!$E$8/1000+H20*'Impactes ambientals'!$E$9*2/1000+I20*'Impactes ambientals'!$E$10/1000+J20*'Impactes ambientals'!$E$11/1000+K20*('Impactes ambientals'!$E$12*0.15+'Impactes ambientals'!$E$13*0.85)/1000</f>
        <v>0.265100288652143</v>
      </c>
      <c r="M20" s="13" t="n">
        <f aca="false">D20*'Impactes ambientals'!$F$5+E20*'Impactes ambientals'!$F$6/1000+F20*'Impactes ambientals'!$F$7/1000+G20*'Impactes ambientals'!$F$8/1000+H20*'Impactes ambientals'!$F$9*2/1000+I20*'Impactes ambientals'!$F$10/1000+J20*'Impactes ambientals'!$F$11/1000+K20*('Impactes ambientals'!$F$12*0.15+'Impactes ambientals'!$F$13*0.85)/1000</f>
        <v>1.80074495539564</v>
      </c>
      <c r="N20" s="21" t="n">
        <v>0.07</v>
      </c>
      <c r="O20" s="8" t="n">
        <v>0.25</v>
      </c>
      <c r="P20" s="8" t="n">
        <v>225</v>
      </c>
      <c r="Q20" s="8" t="n">
        <v>300</v>
      </c>
      <c r="R20" s="8" t="n">
        <v>1</v>
      </c>
      <c r="S20" s="17" t="s">
        <v>29</v>
      </c>
    </row>
    <row r="21" s="6" customFormat="true" ht="15" hidden="false" customHeight="false" outlineLevel="0" collapsed="false">
      <c r="A21" s="7" t="s">
        <v>36</v>
      </c>
      <c r="B21" s="18" t="n">
        <v>50001</v>
      </c>
      <c r="C21" s="18" t="n">
        <v>1000000</v>
      </c>
      <c r="D21" s="8" t="n">
        <v>0.8</v>
      </c>
      <c r="E21" s="11"/>
      <c r="F21" s="11"/>
      <c r="G21" s="11"/>
      <c r="H21" s="11"/>
      <c r="I21" s="8" t="n">
        <v>0.0003</v>
      </c>
      <c r="J21" s="11"/>
      <c r="K21" s="11"/>
      <c r="L21" s="12" t="n">
        <f aca="false">D21*'Impactes ambientals'!$E$5+E21*'Impactes ambientals'!$E$6/1000+F21*'Impactes ambientals'!$E$7/1000+G21*'Impactes ambientals'!$E$8/1000+H21*'Impactes ambientals'!$E$9*2/1000+I21*'Impactes ambientals'!$E$10/1000+J21*'Impactes ambientals'!$E$11/1000+K21*('Impactes ambientals'!$E$12*0.15+'Impactes ambientals'!$E$13*0.85)/1000</f>
        <v>0.192800288652143</v>
      </c>
      <c r="M21" s="13" t="n">
        <f aca="false">D21*'Impactes ambientals'!$F$5+E21*'Impactes ambientals'!$F$6/1000+F21*'Impactes ambientals'!$F$7/1000+G21*'Impactes ambientals'!$F$8/1000+H21*'Impactes ambientals'!$F$9*2/1000+I21*'Impactes ambientals'!$F$10/1000+J21*'Impactes ambientals'!$F$11/1000+K21*('Impactes ambientals'!$F$12*0.15+'Impactes ambientals'!$F$13*0.85)/1000</f>
        <v>1.30963343894811</v>
      </c>
      <c r="N21" s="21" t="n">
        <v>0.065</v>
      </c>
      <c r="O21" s="8" t="n">
        <v>0.2</v>
      </c>
      <c r="P21" s="8" t="n">
        <v>200</v>
      </c>
      <c r="Q21" s="8" t="n">
        <v>225</v>
      </c>
      <c r="R21" s="8" t="n">
        <v>1</v>
      </c>
      <c r="S21" s="17" t="s">
        <v>29</v>
      </c>
    </row>
    <row r="22" s="6" customFormat="true" ht="15" hidden="false" customHeight="false" outlineLevel="0" collapsed="false">
      <c r="A22" s="7" t="s">
        <v>74</v>
      </c>
      <c r="B22" s="10" t="n">
        <v>0</v>
      </c>
      <c r="C22" s="10" t="n">
        <v>2000</v>
      </c>
      <c r="D22" s="8" t="n">
        <v>0.4</v>
      </c>
      <c r="E22" s="11"/>
      <c r="F22" s="11"/>
      <c r="G22" s="11"/>
      <c r="H22" s="11"/>
      <c r="I22" s="11"/>
      <c r="J22" s="11"/>
      <c r="K22" s="8" t="n">
        <v>30</v>
      </c>
      <c r="L22" s="12" t="n">
        <f aca="false">D22*'Impactes ambientals'!$E$5+E22*'Impactes ambientals'!$E$6/1000+F22*'Impactes ambientals'!$E$7/1000+G22*'Impactes ambientals'!$E$8/1000+H22*'Impactes ambientals'!$E$9*2/1000+I22*'Impactes ambientals'!$E$10/1000+J22*'Impactes ambientals'!$E$11/1000+K22*('Impactes ambientals'!$E$12*0.15+'Impactes ambientals'!$E$13*0.85)/1000</f>
        <v>0.153810375745</v>
      </c>
      <c r="M22" s="13" t="n">
        <f aca="false">D22*'Impactes ambientals'!$F$5+E22*'Impactes ambientals'!$F$6/1000+F22*'Impactes ambientals'!$F$7/1000+G22*'Impactes ambientals'!$F$8/1000+H22*'Impactes ambientals'!$F$9*2/1000+I22*'Impactes ambientals'!$F$10/1000+J22*'Impactes ambientals'!$F$11/1000+K22*('Impactes ambientals'!$F$12*0.15+'Impactes ambientals'!$F$13*0.85)/1000</f>
        <v>0.94422506225845</v>
      </c>
      <c r="N22" s="14" t="n">
        <v>0.025</v>
      </c>
      <c r="O22" s="23" t="n">
        <v>0.32</v>
      </c>
      <c r="P22" s="8" t="n">
        <v>375</v>
      </c>
      <c r="Q22" s="8" t="n">
        <v>550</v>
      </c>
      <c r="R22" s="8" t="n">
        <v>1</v>
      </c>
      <c r="S22" s="24" t="s">
        <v>35</v>
      </c>
    </row>
    <row r="23" s="6" customFormat="true" ht="15" hidden="false" customHeight="false" outlineLevel="0" collapsed="false">
      <c r="A23" s="7" t="s">
        <v>74</v>
      </c>
      <c r="B23" s="18" t="n">
        <v>2001</v>
      </c>
      <c r="C23" s="18" t="n">
        <v>10000</v>
      </c>
      <c r="D23" s="8" t="n">
        <v>0.3</v>
      </c>
      <c r="E23" s="11"/>
      <c r="F23" s="11"/>
      <c r="G23" s="11"/>
      <c r="H23" s="11"/>
      <c r="I23" s="11"/>
      <c r="J23" s="11"/>
      <c r="K23" s="8" t="n">
        <v>30</v>
      </c>
      <c r="L23" s="12" t="n">
        <f aca="false">D23*'Impactes ambientals'!$E$5+E23*'Impactes ambientals'!$E$6/1000+F23*'Impactes ambientals'!$E$7/1000+G23*'Impactes ambientals'!$E$8/1000+H23*'Impactes ambientals'!$E$9*2/1000+I23*'Impactes ambientals'!$E$10/1000+J23*'Impactes ambientals'!$E$11/1000+K23*('Impactes ambientals'!$E$12*0.15+'Impactes ambientals'!$E$13*0.85)/1000</f>
        <v>0.129710375745</v>
      </c>
      <c r="M23" s="13" t="n">
        <f aca="false">D23*'Impactes ambientals'!$F$5+E23*'Impactes ambientals'!$F$6/1000+F23*'Impactes ambientals'!$F$7/1000+G23*'Impactes ambientals'!$F$8/1000+H23*'Impactes ambientals'!$F$9*2/1000+I23*'Impactes ambientals'!$F$10/1000+J23*'Impactes ambientals'!$F$11/1000+K23*('Impactes ambientals'!$F$12*0.15+'Impactes ambientals'!$F$13*0.85)/1000</f>
        <v>0.780521223442608</v>
      </c>
      <c r="N23" s="14" t="n">
        <v>0.021</v>
      </c>
      <c r="O23" s="23" t="n">
        <v>0.26</v>
      </c>
      <c r="P23" s="8" t="n">
        <v>250</v>
      </c>
      <c r="Q23" s="8" t="n">
        <v>375</v>
      </c>
      <c r="R23" s="8" t="n">
        <v>1</v>
      </c>
      <c r="S23" s="24" t="s">
        <v>35</v>
      </c>
    </row>
    <row r="24" s="6" customFormat="true" ht="15" hidden="false" customHeight="false" outlineLevel="0" collapsed="false">
      <c r="A24" s="7" t="s">
        <v>74</v>
      </c>
      <c r="B24" s="18" t="n">
        <v>10001</v>
      </c>
      <c r="C24" s="18" t="n">
        <v>50000</v>
      </c>
      <c r="D24" s="8" t="n">
        <v>0.2</v>
      </c>
      <c r="E24" s="11"/>
      <c r="F24" s="11"/>
      <c r="G24" s="11"/>
      <c r="H24" s="11"/>
      <c r="I24" s="11"/>
      <c r="J24" s="11"/>
      <c r="K24" s="8" t="n">
        <v>30</v>
      </c>
      <c r="L24" s="12" t="n">
        <f aca="false">D24*'Impactes ambientals'!$E$5+E24*'Impactes ambientals'!$E$6/1000+F24*'Impactes ambientals'!$E$7/1000+G24*'Impactes ambientals'!$E$8/1000+H24*'Impactes ambientals'!$E$9*2/1000+I24*'Impactes ambientals'!$E$10/1000+J24*'Impactes ambientals'!$E$11/1000+K24*('Impactes ambientals'!$E$12*0.15+'Impactes ambientals'!$E$13*0.85)/1000</f>
        <v>0.105610375745</v>
      </c>
      <c r="M24" s="13" t="n">
        <f aca="false">D24*'Impactes ambientals'!$F$5+E24*'Impactes ambientals'!$F$6/1000+F24*'Impactes ambientals'!$F$7/1000+G24*'Impactes ambientals'!$F$8/1000+H24*'Impactes ambientals'!$F$9*2/1000+I24*'Impactes ambientals'!$F$10/1000+J24*'Impactes ambientals'!$F$11/1000+K24*('Impactes ambientals'!$F$12*0.15+'Impactes ambientals'!$F$13*0.85)/1000</f>
        <v>0.616817384626766</v>
      </c>
      <c r="N24" s="14" t="n">
        <v>0.018</v>
      </c>
      <c r="O24" s="23" t="n">
        <v>0.189</v>
      </c>
      <c r="P24" s="8" t="n">
        <v>175</v>
      </c>
      <c r="Q24" s="8" t="n">
        <v>250</v>
      </c>
      <c r="R24" s="8" t="n">
        <v>1</v>
      </c>
      <c r="S24" s="24" t="s">
        <v>35</v>
      </c>
    </row>
    <row r="25" s="6" customFormat="true" ht="15" hidden="false" customHeight="false" outlineLevel="0" collapsed="false">
      <c r="A25" s="7" t="s">
        <v>74</v>
      </c>
      <c r="B25" s="18" t="n">
        <v>50001</v>
      </c>
      <c r="C25" s="18" t="n">
        <v>1000000</v>
      </c>
      <c r="D25" s="8" t="n">
        <v>0.1</v>
      </c>
      <c r="E25" s="11"/>
      <c r="F25" s="11"/>
      <c r="G25" s="11"/>
      <c r="H25" s="11"/>
      <c r="I25" s="11"/>
      <c r="J25" s="11"/>
      <c r="K25" s="8" t="n">
        <v>30</v>
      </c>
      <c r="L25" s="12" t="n">
        <f aca="false">D25*'Impactes ambientals'!$E$5+E25*'Impactes ambientals'!$E$6/1000+F25*'Impactes ambientals'!$E$7/1000+G25*'Impactes ambientals'!$E$8/1000+H25*'Impactes ambientals'!$E$9*2/1000+I25*'Impactes ambientals'!$E$10/1000+J25*'Impactes ambientals'!$E$11/1000+K25*('Impactes ambientals'!$E$12*0.15+'Impactes ambientals'!$E$13*0.85)/1000</f>
        <v>0.081510375745</v>
      </c>
      <c r="M25" s="13" t="n">
        <f aca="false">D25*'Impactes ambientals'!$F$5+E25*'Impactes ambientals'!$F$6/1000+F25*'Impactes ambientals'!$F$7/1000+G25*'Impactes ambientals'!$F$8/1000+H25*'Impactes ambientals'!$F$9*2/1000+I25*'Impactes ambientals'!$F$10/1000+J25*'Impactes ambientals'!$F$11/1000+K25*('Impactes ambientals'!$F$12*0.15+'Impactes ambientals'!$F$13*0.85)/1000</f>
        <v>0.453113545810924</v>
      </c>
      <c r="N25" s="14" t="n">
        <v>0.015</v>
      </c>
      <c r="O25" s="23" t="n">
        <v>0.132</v>
      </c>
      <c r="P25" s="8" t="n">
        <v>150</v>
      </c>
      <c r="Q25" s="8" t="n">
        <v>175</v>
      </c>
      <c r="R25" s="8" t="n">
        <v>1</v>
      </c>
      <c r="S25" s="24" t="s">
        <v>35</v>
      </c>
    </row>
    <row r="26" s="6" customFormat="true" ht="15" hidden="false" customHeight="false" outlineLevel="0" collapsed="false">
      <c r="A26" s="7" t="s">
        <v>75</v>
      </c>
      <c r="B26" s="10" t="n">
        <v>0</v>
      </c>
      <c r="C26" s="10" t="n">
        <v>2000</v>
      </c>
      <c r="D26" s="8" t="n">
        <v>0.75</v>
      </c>
      <c r="E26" s="11"/>
      <c r="F26" s="11"/>
      <c r="G26" s="11"/>
      <c r="H26" s="11"/>
      <c r="I26" s="11"/>
      <c r="J26" s="8" t="n">
        <v>9.9</v>
      </c>
      <c r="K26" s="11"/>
      <c r="L26" s="12" t="n">
        <f aca="false">D26*'Impactes ambientals'!$E$5+E26*'Impactes ambientals'!$E$6/1000+F26*'Impactes ambientals'!$E$7/1000+G26*'Impactes ambientals'!$E$8/1000+H26*'Impactes ambientals'!$E$9*2/1000+I26*'Impactes ambientals'!$E$10/1000+J26*'Impactes ambientals'!$E$11/1000+K26*('Impactes ambientals'!$E$12*0.15+'Impactes ambientals'!$E$13*0.85)/1000</f>
        <v>0.19263984258</v>
      </c>
      <c r="M26" s="13" t="n">
        <f aca="false">D26*'Impactes ambientals'!$F$5+E26*'Impactes ambientals'!$F$6/1000+F26*'Impactes ambientals'!$F$7/1000+G26*'Impactes ambientals'!$F$8/1000+H26*'Impactes ambientals'!$F$9*2/1000+I26*'Impactes ambientals'!$F$10/1000+J26*'Impactes ambientals'!$F$11/1000+K26*('Impactes ambientals'!$F$12*0.15+'Impactes ambientals'!$F$13*0.85)/1000</f>
        <v>1.28576196745851</v>
      </c>
      <c r="N26" s="25" t="n">
        <v>0.068</v>
      </c>
      <c r="O26" s="8" t="n">
        <v>0.6</v>
      </c>
      <c r="P26" s="8" t="n">
        <v>250</v>
      </c>
      <c r="Q26" s="8" t="n">
        <v>300</v>
      </c>
      <c r="R26" s="8" t="n">
        <v>0</v>
      </c>
      <c r="S26" s="24" t="s">
        <v>39</v>
      </c>
    </row>
    <row r="27" s="6" customFormat="true" ht="15" hidden="false" customHeight="false" outlineLevel="0" collapsed="false">
      <c r="A27" s="7" t="s">
        <v>75</v>
      </c>
      <c r="B27" s="18" t="n">
        <v>2001</v>
      </c>
      <c r="C27" s="18" t="n">
        <v>10000</v>
      </c>
      <c r="D27" s="8" t="n">
        <v>0.5</v>
      </c>
      <c r="E27" s="11"/>
      <c r="F27" s="11"/>
      <c r="G27" s="11"/>
      <c r="H27" s="11"/>
      <c r="I27" s="11"/>
      <c r="J27" s="8" t="n">
        <v>9.9</v>
      </c>
      <c r="K27" s="11"/>
      <c r="L27" s="12" t="n">
        <f aca="false">D27*'Impactes ambientals'!$E$5+E27*'Impactes ambientals'!$E$6/1000+F27*'Impactes ambientals'!$E$7/1000+G27*'Impactes ambientals'!$E$8/1000+H27*'Impactes ambientals'!$E$9*2/1000+I27*'Impactes ambientals'!$E$10/1000+J27*'Impactes ambientals'!$E$11/1000+K27*('Impactes ambientals'!$E$12*0.15+'Impactes ambientals'!$E$13*0.85)/1000</f>
        <v>0.13238984258</v>
      </c>
      <c r="M27" s="13" t="n">
        <f aca="false">D27*'Impactes ambientals'!$F$5+E27*'Impactes ambientals'!$F$6/1000+F27*'Impactes ambientals'!$F$7/1000+G27*'Impactes ambientals'!$F$8/1000+H27*'Impactes ambientals'!$F$9*2/1000+I27*'Impactes ambientals'!$F$10/1000+J27*'Impactes ambientals'!$F$11/1000+K27*('Impactes ambientals'!$F$12*0.15+'Impactes ambientals'!$F$13*0.85)/1000</f>
        <v>0.876502370418906</v>
      </c>
      <c r="N27" s="25" t="n">
        <v>0.059</v>
      </c>
      <c r="O27" s="8" t="n">
        <v>0.5</v>
      </c>
      <c r="P27" s="8" t="n">
        <v>200</v>
      </c>
      <c r="Q27" s="8" t="n">
        <v>225</v>
      </c>
      <c r="R27" s="8" t="n">
        <v>0</v>
      </c>
      <c r="S27" s="24" t="s">
        <v>39</v>
      </c>
    </row>
    <row r="28" s="6" customFormat="true" ht="15" hidden="false" customHeight="false" outlineLevel="0" collapsed="false">
      <c r="A28" s="7" t="s">
        <v>75</v>
      </c>
      <c r="B28" s="18" t="n">
        <v>10001</v>
      </c>
      <c r="C28" s="18" t="n">
        <v>50000</v>
      </c>
      <c r="D28" s="8" t="n">
        <v>0.3</v>
      </c>
      <c r="E28" s="11"/>
      <c r="F28" s="11"/>
      <c r="G28" s="11"/>
      <c r="H28" s="11"/>
      <c r="I28" s="11"/>
      <c r="J28" s="8" t="n">
        <v>9.9</v>
      </c>
      <c r="K28" s="11"/>
      <c r="L28" s="12" t="n">
        <f aca="false">D28*'Impactes ambientals'!$E$5+E28*'Impactes ambientals'!$E$6/1000+F28*'Impactes ambientals'!$E$7/1000+G28*'Impactes ambientals'!$E$8/1000+H28*'Impactes ambientals'!$E$9*2/1000+I28*'Impactes ambientals'!$E$10/1000+J28*'Impactes ambientals'!$E$11/1000+K28*('Impactes ambientals'!$E$12*0.15+'Impactes ambientals'!$E$13*0.85)/1000</f>
        <v>0.08418984258</v>
      </c>
      <c r="M28" s="13" t="n">
        <f aca="false">D28*'Impactes ambientals'!$F$5+E28*'Impactes ambientals'!$F$6/1000+F28*'Impactes ambientals'!$F$7/1000+G28*'Impactes ambientals'!$F$8/1000+H28*'Impactes ambientals'!$F$9*2/1000+I28*'Impactes ambientals'!$F$10/1000+J28*'Impactes ambientals'!$F$11/1000+K28*('Impactes ambientals'!$F$12*0.15+'Impactes ambientals'!$F$13*0.85)/1000</f>
        <v>0.549094692787222</v>
      </c>
      <c r="N28" s="25" t="n">
        <v>0.051</v>
      </c>
      <c r="O28" s="8" t="n">
        <v>0.45</v>
      </c>
      <c r="P28" s="8" t="n">
        <v>150</v>
      </c>
      <c r="Q28" s="8" t="n">
        <v>175</v>
      </c>
      <c r="R28" s="8" t="n">
        <v>0</v>
      </c>
      <c r="S28" s="24" t="s">
        <v>39</v>
      </c>
    </row>
    <row r="29" s="6" customFormat="true" ht="15" hidden="false" customHeight="false" outlineLevel="0" collapsed="false">
      <c r="A29" s="7" t="s">
        <v>75</v>
      </c>
      <c r="B29" s="18" t="n">
        <v>50001</v>
      </c>
      <c r="C29" s="18" t="n">
        <v>1000000</v>
      </c>
      <c r="D29" s="8" t="n">
        <v>0.17</v>
      </c>
      <c r="E29" s="11"/>
      <c r="F29" s="11"/>
      <c r="G29" s="11"/>
      <c r="H29" s="11"/>
      <c r="I29" s="11"/>
      <c r="J29" s="8" t="n">
        <v>9.9</v>
      </c>
      <c r="K29" s="11"/>
      <c r="L29" s="12" t="n">
        <f aca="false">D29*'Impactes ambientals'!$E$5+E29*'Impactes ambientals'!$E$6/1000+F29*'Impactes ambientals'!$E$7/1000+G29*'Impactes ambientals'!$E$8/1000+H29*'Impactes ambientals'!$E$9*2/1000+I29*'Impactes ambientals'!$E$10/1000+J29*'Impactes ambientals'!$E$11/1000+K29*('Impactes ambientals'!$E$12*0.15+'Impactes ambientals'!$E$13*0.85)/1000</f>
        <v>0.05285984258</v>
      </c>
      <c r="M29" s="13" t="n">
        <f aca="false">D29*'Impactes ambientals'!$F$5+E29*'Impactes ambientals'!$F$6/1000+F29*'Impactes ambientals'!$F$7/1000+G29*'Impactes ambientals'!$F$8/1000+H29*'Impactes ambientals'!$F$9*2/1000+I29*'Impactes ambientals'!$F$10/1000+J29*'Impactes ambientals'!$F$11/1000+K29*('Impactes ambientals'!$F$12*0.15+'Impactes ambientals'!$F$13*0.85)/1000</f>
        <v>0.336279702326627</v>
      </c>
      <c r="N29" s="14" t="n">
        <v>0.0422</v>
      </c>
      <c r="O29" s="8" t="n">
        <v>0.4</v>
      </c>
      <c r="P29" s="8" t="n">
        <v>100</v>
      </c>
      <c r="Q29" s="8" t="n">
        <v>135</v>
      </c>
      <c r="R29" s="8" t="n">
        <v>0</v>
      </c>
      <c r="S29" s="24" t="s">
        <v>39</v>
      </c>
    </row>
    <row r="30" s="6" customFormat="true" ht="15" hidden="false" customHeight="false" outlineLevel="0" collapsed="false">
      <c r="A30" s="7" t="s">
        <v>42</v>
      </c>
      <c r="B30" s="10" t="n">
        <v>0</v>
      </c>
      <c r="C30" s="10" t="n">
        <v>2000</v>
      </c>
      <c r="D30" s="19" t="n">
        <v>0.005</v>
      </c>
      <c r="E30" s="11"/>
      <c r="F30" s="11"/>
      <c r="G30" s="11"/>
      <c r="H30" s="11"/>
      <c r="I30" s="11"/>
      <c r="J30" s="11"/>
      <c r="K30" s="11"/>
      <c r="L30" s="12" t="n">
        <f aca="false">D30*'Impactes ambientals'!$E$5+E30*'Impactes ambientals'!$E$6/1000+F30*'Impactes ambientals'!$E$7/1000+G30*'Impactes ambientals'!$E$8/1000+H30*'Impactes ambientals'!$E$9*2/1000+I30*'Impactes ambientals'!$E$10/1000+J30*'Impactes ambientals'!$E$11/1000+K30*('Impactes ambientals'!$E$12*0.15+'Impactes ambientals'!$E$13*0.85)/1000</f>
        <v>0.001205</v>
      </c>
      <c r="M30" s="13" t="n">
        <f aca="false">D30*'Impactes ambientals'!$F$5+E30*'Impactes ambientals'!$F$6/1000+F30*'Impactes ambientals'!$F$7/1000+G30*'Impactes ambientals'!$F$8/1000+H30*'Impactes ambientals'!$F$9*2/1000+I30*'Impactes ambientals'!$F$10/1000+J30*'Impactes ambientals'!$F$11/1000+K30*('Impactes ambientals'!$F$12*0.15+'Impactes ambientals'!$F$13*0.85)/1000</f>
        <v>0.0081851919407921</v>
      </c>
      <c r="N30" s="31" t="n">
        <v>0.0015</v>
      </c>
      <c r="O30" s="8" t="n">
        <v>0.002</v>
      </c>
      <c r="P30" s="8" t="n">
        <v>12.5</v>
      </c>
      <c r="Q30" s="8" t="n">
        <v>15</v>
      </c>
      <c r="R30" s="8" t="n">
        <v>0</v>
      </c>
      <c r="S30" s="17" t="s">
        <v>43</v>
      </c>
    </row>
    <row r="31" s="6" customFormat="true" ht="15" hidden="false" customHeight="false" outlineLevel="0" collapsed="false">
      <c r="A31" s="7" t="s">
        <v>42</v>
      </c>
      <c r="B31" s="18" t="n">
        <v>2001</v>
      </c>
      <c r="C31" s="18" t="n">
        <v>10000</v>
      </c>
      <c r="D31" s="19" t="n">
        <v>0.005</v>
      </c>
      <c r="E31" s="11"/>
      <c r="F31" s="11"/>
      <c r="G31" s="11"/>
      <c r="H31" s="11"/>
      <c r="I31" s="11"/>
      <c r="J31" s="11"/>
      <c r="K31" s="11"/>
      <c r="L31" s="12" t="n">
        <f aca="false">D31*'Impactes ambientals'!$E$5+E31*'Impactes ambientals'!$E$6/1000+F31*'Impactes ambientals'!$E$7/1000+G31*'Impactes ambientals'!$E$8/1000+H31*'Impactes ambientals'!$E$9*2/1000+I31*'Impactes ambientals'!$E$10/1000+J31*'Impactes ambientals'!$E$11/1000+K31*('Impactes ambientals'!$E$12*0.15+'Impactes ambientals'!$E$13*0.85)/1000</f>
        <v>0.001205</v>
      </c>
      <c r="M31" s="13" t="n">
        <f aca="false">D31*'Impactes ambientals'!$F$5+E31*'Impactes ambientals'!$F$6/1000+F31*'Impactes ambientals'!$F$7/1000+G31*'Impactes ambientals'!$F$8/1000+H31*'Impactes ambientals'!$F$9*2/1000+I31*'Impactes ambientals'!$F$10/1000+J31*'Impactes ambientals'!$F$11/1000+K31*('Impactes ambientals'!$F$12*0.15+'Impactes ambientals'!$F$13*0.85)/1000</f>
        <v>0.0081851919407921</v>
      </c>
      <c r="N31" s="31" t="n">
        <v>0.0013</v>
      </c>
      <c r="O31" s="8" t="n">
        <v>0.002</v>
      </c>
      <c r="P31" s="8" t="n">
        <v>10</v>
      </c>
      <c r="Q31" s="8" t="n">
        <v>12.5</v>
      </c>
      <c r="R31" s="8" t="n">
        <v>0</v>
      </c>
      <c r="S31" s="17" t="s">
        <v>29</v>
      </c>
    </row>
    <row r="32" s="6" customFormat="true" ht="15" hidden="false" customHeight="false" outlineLevel="0" collapsed="false">
      <c r="A32" s="7" t="s">
        <v>42</v>
      </c>
      <c r="B32" s="18" t="n">
        <v>10001</v>
      </c>
      <c r="C32" s="18" t="n">
        <v>50000</v>
      </c>
      <c r="D32" s="19" t="n">
        <v>0.005</v>
      </c>
      <c r="E32" s="11"/>
      <c r="F32" s="11"/>
      <c r="G32" s="11"/>
      <c r="H32" s="11"/>
      <c r="I32" s="11"/>
      <c r="J32" s="11"/>
      <c r="K32" s="11"/>
      <c r="L32" s="12" t="n">
        <f aca="false">D32*'Impactes ambientals'!$E$5+E32*'Impactes ambientals'!$E$6/1000+F32*'Impactes ambientals'!$E$7/1000+G32*'Impactes ambientals'!$E$8/1000+H32*'Impactes ambientals'!$E$9*2/1000+I32*'Impactes ambientals'!$E$10/1000+J32*'Impactes ambientals'!$E$11/1000+K32*('Impactes ambientals'!$E$12*0.15+'Impactes ambientals'!$E$13*0.85)/1000</f>
        <v>0.001205</v>
      </c>
      <c r="M32" s="13" t="n">
        <f aca="false">D32*'Impactes ambientals'!$F$5+E32*'Impactes ambientals'!$F$6/1000+F32*'Impactes ambientals'!$F$7/1000+G32*'Impactes ambientals'!$F$8/1000+H32*'Impactes ambientals'!$F$9*2/1000+I32*'Impactes ambientals'!$F$10/1000+J32*'Impactes ambientals'!$F$11/1000+K32*('Impactes ambientals'!$F$12*0.15+'Impactes ambientals'!$F$13*0.85)/1000</f>
        <v>0.0081851919407921</v>
      </c>
      <c r="N32" s="31" t="n">
        <v>0.0011</v>
      </c>
      <c r="O32" s="8" t="n">
        <v>0.001</v>
      </c>
      <c r="P32" s="8" t="n">
        <v>7.5</v>
      </c>
      <c r="Q32" s="8" t="n">
        <v>10</v>
      </c>
      <c r="R32" s="8" t="n">
        <v>0</v>
      </c>
      <c r="S32" s="17" t="s">
        <v>29</v>
      </c>
    </row>
    <row r="33" s="6" customFormat="true" ht="15" hidden="false" customHeight="false" outlineLevel="0" collapsed="false">
      <c r="A33" s="7" t="s">
        <v>42</v>
      </c>
      <c r="B33" s="18" t="n">
        <v>50001</v>
      </c>
      <c r="C33" s="18" t="n">
        <v>1000000</v>
      </c>
      <c r="D33" s="19" t="n">
        <v>0.005</v>
      </c>
      <c r="E33" s="11"/>
      <c r="F33" s="11"/>
      <c r="G33" s="11"/>
      <c r="H33" s="11"/>
      <c r="I33" s="11"/>
      <c r="J33" s="11"/>
      <c r="K33" s="11"/>
      <c r="L33" s="12" t="n">
        <f aca="false">D33*'Impactes ambientals'!$E$5+E33*'Impactes ambientals'!$E$6/1000+F33*'Impactes ambientals'!$E$7/1000+G33*'Impactes ambientals'!$E$8/1000+H33*'Impactes ambientals'!$E$9*2/1000+I33*'Impactes ambientals'!$E$10/1000+J33*'Impactes ambientals'!$E$11/1000+K33*('Impactes ambientals'!$E$12*0.15+'Impactes ambientals'!$E$13*0.85)/1000</f>
        <v>0.001205</v>
      </c>
      <c r="M33" s="13" t="n">
        <f aca="false">D33*'Impactes ambientals'!$F$5+E33*'Impactes ambientals'!$F$6/1000+F33*'Impactes ambientals'!$F$7/1000+G33*'Impactes ambientals'!$F$8/1000+H33*'Impactes ambientals'!$F$9*2/1000+I33*'Impactes ambientals'!$F$10/1000+J33*'Impactes ambientals'!$F$11/1000+K33*('Impactes ambientals'!$F$12*0.15+'Impactes ambientals'!$F$13*0.85)/1000</f>
        <v>0.0081851919407921</v>
      </c>
      <c r="N33" s="31" t="n">
        <v>0.00093</v>
      </c>
      <c r="O33" s="8" t="n">
        <v>0.001</v>
      </c>
      <c r="P33" s="8" t="n">
        <v>5</v>
      </c>
      <c r="Q33" s="8" t="n">
        <v>7.5</v>
      </c>
      <c r="R33" s="8" t="n">
        <v>0</v>
      </c>
      <c r="S33" s="17" t="s">
        <v>29</v>
      </c>
    </row>
    <row r="34" customFormat="false" ht="15" hidden="false" customHeight="false" outlineLevel="0" collapsed="false">
      <c r="A34" s="32" t="s">
        <v>44</v>
      </c>
      <c r="B34" s="10" t="n">
        <v>0</v>
      </c>
      <c r="C34" s="10" t="n">
        <v>2000</v>
      </c>
      <c r="D34" s="33" t="n">
        <v>1.2</v>
      </c>
      <c r="E34" s="10" t="n">
        <v>80</v>
      </c>
      <c r="F34" s="10" t="n">
        <v>1.9</v>
      </c>
      <c r="G34" s="10" t="n">
        <v>17.1</v>
      </c>
      <c r="H34" s="10" t="n">
        <v>4.5</v>
      </c>
      <c r="I34" s="34"/>
      <c r="J34" s="34"/>
      <c r="K34" s="34"/>
      <c r="L34" s="12" t="n">
        <f aca="false">D34*'Impactes ambientals'!$E$5+E34*'Impactes ambientals'!$E$6/1000+F34*'Impactes ambientals'!$E$7/1000+G34*'Impactes ambientals'!$E$8/1000+H34*'Impactes ambientals'!$E$9*2/1000+I34*'Impactes ambientals'!$E$10/1000+J34*'Impactes ambientals'!$E$11/1000+K34*('Impactes ambientals'!$E$12*0.15+'Impactes ambientals'!$E$13*0.85)/1000</f>
        <v>0.39972245158</v>
      </c>
      <c r="M34" s="13" t="n">
        <f aca="false">D34*'Impactes ambientals'!$F$5+E34*'Impactes ambientals'!$F$6/1000+F34*'Impactes ambientals'!$F$7/1000+G34*'Impactes ambientals'!$F$8/1000+H34*'Impactes ambientals'!$F$9*2/1000+I34*'Impactes ambientals'!$F$10/1000+J34*'Impactes ambientals'!$F$11/1000+K34*('Impactes ambientals'!$F$12*0.15+'Impactes ambientals'!$F$13*0.85)/1000</f>
        <v>9.2080084267859</v>
      </c>
      <c r="N34" s="35" t="n">
        <v>0.9</v>
      </c>
      <c r="O34" s="10" t="n">
        <v>1.1</v>
      </c>
      <c r="P34" s="10" t="n">
        <v>3000</v>
      </c>
      <c r="Q34" s="10" t="n">
        <v>1600</v>
      </c>
      <c r="R34" s="18" t="n">
        <v>30</v>
      </c>
      <c r="S34" s="36" t="s">
        <v>45</v>
      </c>
    </row>
    <row r="35" customFormat="false" ht="15" hidden="false" customHeight="false" outlineLevel="0" collapsed="false">
      <c r="A35" s="32" t="s">
        <v>44</v>
      </c>
      <c r="B35" s="18" t="n">
        <v>2001</v>
      </c>
      <c r="C35" s="18" t="n">
        <v>10000</v>
      </c>
      <c r="D35" s="37" t="n">
        <v>0.7</v>
      </c>
      <c r="E35" s="10" t="n">
        <v>80</v>
      </c>
      <c r="F35" s="10" t="n">
        <v>1.9</v>
      </c>
      <c r="G35" s="10" t="n">
        <v>17.1</v>
      </c>
      <c r="H35" s="10" t="n">
        <v>4.5</v>
      </c>
      <c r="I35" s="34"/>
      <c r="J35" s="34"/>
      <c r="K35" s="34"/>
      <c r="L35" s="12" t="n">
        <f aca="false">D35*'Impactes ambientals'!$E$5+E35*'Impactes ambientals'!$E$6/1000+F35*'Impactes ambientals'!$E$7/1000+G35*'Impactes ambientals'!$E$8/1000+H35*'Impactes ambientals'!$E$9*2/1000+I35*'Impactes ambientals'!$E$10/1000+J35*'Impactes ambientals'!$E$11/1000+K35*('Impactes ambientals'!$E$12*0.15+'Impactes ambientals'!$E$13*0.85)/1000</f>
        <v>0.27922245158</v>
      </c>
      <c r="M35" s="13" t="n">
        <f aca="false">D35*'Impactes ambientals'!$F$5+E35*'Impactes ambientals'!$F$6/1000+F35*'Impactes ambientals'!$F$7/1000+G35*'Impactes ambientals'!$F$8/1000+H35*'Impactes ambientals'!$F$9*2/1000+I35*'Impactes ambientals'!$F$10/1000+J35*'Impactes ambientals'!$F$11/1000+K35*('Impactes ambientals'!$F$12*0.15+'Impactes ambientals'!$F$13*0.85)/1000</f>
        <v>8.38948923270669</v>
      </c>
      <c r="N35" s="35" t="n">
        <v>0.6</v>
      </c>
      <c r="O35" s="18" t="n">
        <v>0.5</v>
      </c>
      <c r="P35" s="18" t="n">
        <v>1600</v>
      </c>
      <c r="Q35" s="18" t="n">
        <v>1000</v>
      </c>
      <c r="R35" s="18" t="n">
        <v>30</v>
      </c>
      <c r="S35" s="36" t="s">
        <v>45</v>
      </c>
      <c r="T35" s="44" t="s">
        <v>76</v>
      </c>
    </row>
    <row r="36" customFormat="false" ht="15" hidden="false" customHeight="false" outlineLevel="0" collapsed="false">
      <c r="A36" s="32" t="s">
        <v>44</v>
      </c>
      <c r="B36" s="18" t="n">
        <v>10001</v>
      </c>
      <c r="C36" s="18" t="n">
        <v>50000</v>
      </c>
      <c r="D36" s="37" t="n">
        <v>0.6</v>
      </c>
      <c r="E36" s="10" t="n">
        <v>80</v>
      </c>
      <c r="F36" s="10" t="n">
        <v>1.9</v>
      </c>
      <c r="G36" s="10" t="n">
        <v>17.1</v>
      </c>
      <c r="H36" s="10" t="n">
        <v>4.5</v>
      </c>
      <c r="I36" s="34"/>
      <c r="J36" s="34"/>
      <c r="K36" s="34"/>
      <c r="L36" s="12" t="n">
        <f aca="false">D36*'Impactes ambientals'!$E$5+E36*'Impactes ambientals'!$E$6/1000+F36*'Impactes ambientals'!$E$7/1000+G36*'Impactes ambientals'!$E$8/1000+H36*'Impactes ambientals'!$E$9*2/1000+I36*'Impactes ambientals'!$E$10/1000+J36*'Impactes ambientals'!$E$11/1000+K36*('Impactes ambientals'!$E$12*0.15+'Impactes ambientals'!$E$13*0.85)/1000</f>
        <v>0.25512245158</v>
      </c>
      <c r="M36" s="13" t="n">
        <f aca="false">D36*'Impactes ambientals'!$F$5+E36*'Impactes ambientals'!$F$6/1000+F36*'Impactes ambientals'!$F$7/1000+G36*'Impactes ambientals'!$F$8/1000+H36*'Impactes ambientals'!$F$9*2/1000+I36*'Impactes ambientals'!$F$10/1000+J36*'Impactes ambientals'!$F$11/1000+K36*('Impactes ambientals'!$F$12*0.15+'Impactes ambientals'!$F$13*0.85)/1000</f>
        <v>8.22578539389085</v>
      </c>
      <c r="N36" s="35" t="n">
        <v>0.5</v>
      </c>
      <c r="O36" s="18" t="n">
        <v>0.4</v>
      </c>
      <c r="P36" s="18" t="n">
        <v>1000</v>
      </c>
      <c r="Q36" s="18" t="n">
        <v>800</v>
      </c>
      <c r="R36" s="18" t="n">
        <v>30</v>
      </c>
      <c r="S36" s="36" t="s">
        <v>45</v>
      </c>
    </row>
    <row r="37" customFormat="false" ht="15" hidden="false" customHeight="false" outlineLevel="0" collapsed="false">
      <c r="A37" s="32" t="s">
        <v>44</v>
      </c>
      <c r="B37" s="18" t="n">
        <v>50001</v>
      </c>
      <c r="C37" s="18" t="n">
        <v>1000000</v>
      </c>
      <c r="D37" s="37" t="n">
        <v>0.55</v>
      </c>
      <c r="E37" s="10" t="n">
        <v>80</v>
      </c>
      <c r="F37" s="10" t="n">
        <v>1.9</v>
      </c>
      <c r="G37" s="10" t="n">
        <v>17.1</v>
      </c>
      <c r="H37" s="10" t="n">
        <v>4.5</v>
      </c>
      <c r="I37" s="34"/>
      <c r="J37" s="34"/>
      <c r="K37" s="34"/>
      <c r="L37" s="12" t="n">
        <f aca="false">D37*'Impactes ambientals'!$E$5+E37*'Impactes ambientals'!$E$6/1000+F37*'Impactes ambientals'!$E$7/1000+G37*'Impactes ambientals'!$E$8/1000+H37*'Impactes ambientals'!$E$9*2/1000+I37*'Impactes ambientals'!$E$10/1000+J37*'Impactes ambientals'!$E$11/1000+K37*('Impactes ambientals'!$E$12*0.15+'Impactes ambientals'!$E$13*0.85)/1000</f>
        <v>0.24307245158</v>
      </c>
      <c r="M37" s="13" t="n">
        <f aca="false">D37*'Impactes ambientals'!$F$5+E37*'Impactes ambientals'!$F$6/1000+F37*'Impactes ambientals'!$F$7/1000+G37*'Impactes ambientals'!$F$8/1000+H37*'Impactes ambientals'!$F$9*2/1000+I37*'Impactes ambientals'!$F$10/1000+J37*'Impactes ambientals'!$F$11/1000+K37*('Impactes ambientals'!$F$12*0.15+'Impactes ambientals'!$F$13*0.85)/1000</f>
        <v>8.14393347448293</v>
      </c>
      <c r="N37" s="35" t="n">
        <v>0.4</v>
      </c>
      <c r="O37" s="18" t="n">
        <v>0.2</v>
      </c>
      <c r="P37" s="18" t="n">
        <v>800</v>
      </c>
      <c r="Q37" s="18" t="n">
        <v>600</v>
      </c>
      <c r="R37" s="18" t="n">
        <v>30</v>
      </c>
      <c r="S37" s="36" t="s">
        <v>45</v>
      </c>
    </row>
    <row r="38" customFormat="false" ht="15" hidden="false" customHeight="false" outlineLevel="0" collapsed="false">
      <c r="A38" s="45" t="s">
        <v>77</v>
      </c>
      <c r="B38" s="10" t="n">
        <v>0</v>
      </c>
      <c r="C38" s="10" t="n">
        <v>2000</v>
      </c>
      <c r="D38" s="38" t="n">
        <v>0.6</v>
      </c>
      <c r="E38" s="34"/>
      <c r="F38" s="10" t="n">
        <v>1.2</v>
      </c>
      <c r="G38" s="10" t="n">
        <v>6.3</v>
      </c>
      <c r="H38" s="10" t="n">
        <v>3.2</v>
      </c>
      <c r="I38" s="34"/>
      <c r="J38" s="34"/>
      <c r="K38" s="34"/>
      <c r="L38" s="12" t="n">
        <f aca="false">D38*'Impactes ambientals'!$E$5+E38*'Impactes ambientals'!$E$6/1000+F38*'Impactes ambientals'!$E$7/1000+G38*'Impactes ambientals'!$E$8/1000+H38*'Impactes ambientals'!$E$9*2/1000+I38*'Impactes ambientals'!$E$10/1000+J38*'Impactes ambientals'!$E$11/1000+K38*('Impactes ambientals'!$E$12*0.15+'Impactes ambientals'!$E$13*0.85)/1000</f>
        <v>0.17284988897</v>
      </c>
      <c r="M38" s="13" t="n">
        <f aca="false">D38*'Impactes ambientals'!$F$5+E38*'Impactes ambientals'!$F$6/1000+F38*'Impactes ambientals'!$F$7/1000+G38*'Impactes ambientals'!$F$8/1000+H38*'Impactes ambientals'!$F$9*2/1000+I38*'Impactes ambientals'!$F$10/1000+J38*'Impactes ambientals'!$F$11/1000+K38*('Impactes ambientals'!$F$12*0.15+'Impactes ambientals'!$F$13*0.85)/1000</f>
        <v>3.47505381960049</v>
      </c>
      <c r="N38" s="35" t="n">
        <v>0.069</v>
      </c>
      <c r="O38" s="18" t="n">
        <v>0.85</v>
      </c>
      <c r="P38" s="18" t="n">
        <v>1400</v>
      </c>
      <c r="Q38" s="18" t="n">
        <v>1800</v>
      </c>
      <c r="R38" s="18" t="n">
        <v>0</v>
      </c>
      <c r="S38" s="20" t="s">
        <v>47</v>
      </c>
    </row>
    <row r="39" customFormat="false" ht="15" hidden="false" customHeight="false" outlineLevel="0" collapsed="false">
      <c r="A39" s="45" t="s">
        <v>77</v>
      </c>
      <c r="B39" s="18" t="n">
        <v>2001</v>
      </c>
      <c r="C39" s="18" t="n">
        <v>10000</v>
      </c>
      <c r="D39" s="38" t="n">
        <v>0.5</v>
      </c>
      <c r="E39" s="34"/>
      <c r="F39" s="10" t="n">
        <v>1.2</v>
      </c>
      <c r="G39" s="10" t="n">
        <v>6.3</v>
      </c>
      <c r="H39" s="10" t="n">
        <v>3.2</v>
      </c>
      <c r="I39" s="34"/>
      <c r="J39" s="34"/>
      <c r="K39" s="34"/>
      <c r="L39" s="12" t="n">
        <f aca="false">D39*'Impactes ambientals'!$E$5+E39*'Impactes ambientals'!$E$6/1000+F39*'Impactes ambientals'!$E$7/1000+G39*'Impactes ambientals'!$E$8/1000+H39*'Impactes ambientals'!$E$9*2/1000+I39*'Impactes ambientals'!$E$10/1000+J39*'Impactes ambientals'!$E$11/1000+K39*('Impactes ambientals'!$E$12*0.15+'Impactes ambientals'!$E$13*0.85)/1000</f>
        <v>0.14874988897</v>
      </c>
      <c r="M39" s="13" t="n">
        <f aca="false">D39*'Impactes ambientals'!$F$5+E39*'Impactes ambientals'!$F$6/1000+F39*'Impactes ambientals'!$F$7/1000+G39*'Impactes ambientals'!$F$8/1000+H39*'Impactes ambientals'!$F$9*2/1000+I39*'Impactes ambientals'!$F$10/1000+J39*'Impactes ambientals'!$F$11/1000+K39*('Impactes ambientals'!$F$12*0.15+'Impactes ambientals'!$F$13*0.85)/1000</f>
        <v>3.31134998078465</v>
      </c>
      <c r="N39" s="35" t="n">
        <v>0.063</v>
      </c>
      <c r="O39" s="18" t="n">
        <v>0.56</v>
      </c>
      <c r="P39" s="18" t="n">
        <v>800</v>
      </c>
      <c r="Q39" s="18" t="n">
        <v>1400</v>
      </c>
      <c r="R39" s="18" t="n">
        <v>0</v>
      </c>
      <c r="S39" s="20" t="s">
        <v>47</v>
      </c>
    </row>
    <row r="40" customFormat="false" ht="15" hidden="false" customHeight="false" outlineLevel="0" collapsed="false">
      <c r="A40" s="45" t="s">
        <v>77</v>
      </c>
      <c r="B40" s="18" t="n">
        <v>10001</v>
      </c>
      <c r="C40" s="18" t="n">
        <v>50000</v>
      </c>
      <c r="D40" s="38" t="n">
        <v>0.3</v>
      </c>
      <c r="E40" s="34"/>
      <c r="F40" s="10" t="n">
        <v>1.2</v>
      </c>
      <c r="G40" s="10" t="n">
        <v>6.3</v>
      </c>
      <c r="H40" s="10" t="n">
        <v>3.2</v>
      </c>
      <c r="I40" s="34"/>
      <c r="J40" s="34"/>
      <c r="K40" s="34"/>
      <c r="L40" s="12" t="n">
        <f aca="false">D40*'Impactes ambientals'!$E$5+E40*'Impactes ambientals'!$E$6/1000+F40*'Impactes ambientals'!$E$7/1000+G40*'Impactes ambientals'!$E$8/1000+H40*'Impactes ambientals'!$E$9*2/1000+I40*'Impactes ambientals'!$E$10/1000+J40*'Impactes ambientals'!$E$11/1000+K40*('Impactes ambientals'!$E$12*0.15+'Impactes ambientals'!$E$13*0.85)/1000</f>
        <v>0.10054988897</v>
      </c>
      <c r="M40" s="13" t="n">
        <f aca="false">D40*'Impactes ambientals'!$F$5+E40*'Impactes ambientals'!$F$6/1000+F40*'Impactes ambientals'!$F$7/1000+G40*'Impactes ambientals'!$F$8/1000+H40*'Impactes ambientals'!$F$9*2/1000+I40*'Impactes ambientals'!$F$10/1000+J40*'Impactes ambientals'!$F$11/1000+K40*('Impactes ambientals'!$F$12*0.15+'Impactes ambientals'!$F$13*0.85)/1000</f>
        <v>2.98394230315297</v>
      </c>
      <c r="N40" s="21" t="n">
        <v>0.054</v>
      </c>
      <c r="O40" s="18" t="n">
        <v>0.32</v>
      </c>
      <c r="P40" s="18" t="n">
        <v>450</v>
      </c>
      <c r="Q40" s="18" t="n">
        <v>800</v>
      </c>
      <c r="R40" s="18" t="n">
        <v>0</v>
      </c>
      <c r="S40" s="20" t="s">
        <v>47</v>
      </c>
    </row>
    <row r="41" customFormat="false" ht="15" hidden="false" customHeight="false" outlineLevel="0" collapsed="false">
      <c r="A41" s="45" t="s">
        <v>77</v>
      </c>
      <c r="B41" s="18" t="n">
        <v>50001</v>
      </c>
      <c r="C41" s="18" t="n">
        <v>1000000</v>
      </c>
      <c r="D41" s="38" t="n">
        <v>0.1</v>
      </c>
      <c r="E41" s="34"/>
      <c r="F41" s="10" t="n">
        <v>1.2</v>
      </c>
      <c r="G41" s="10" t="n">
        <v>6.3</v>
      </c>
      <c r="H41" s="10" t="n">
        <v>3.2</v>
      </c>
      <c r="I41" s="34"/>
      <c r="J41" s="34"/>
      <c r="K41" s="34"/>
      <c r="L41" s="12" t="n">
        <f aca="false">D41*'Impactes ambientals'!$E$5+E41*'Impactes ambientals'!$E$6/1000+F41*'Impactes ambientals'!$E$7/1000+G41*'Impactes ambientals'!$E$8/1000+H41*'Impactes ambientals'!$E$9*2/1000+I41*'Impactes ambientals'!$E$10/1000+J41*'Impactes ambientals'!$E$11/1000+K41*('Impactes ambientals'!$E$12*0.15+'Impactes ambientals'!$E$13*0.85)/1000</f>
        <v>0.05234988897</v>
      </c>
      <c r="M41" s="13" t="n">
        <f aca="false">D41*'Impactes ambientals'!$F$5+E41*'Impactes ambientals'!$F$6/1000+F41*'Impactes ambientals'!$F$7/1000+G41*'Impactes ambientals'!$F$8/1000+H41*'Impactes ambientals'!$F$9*2/1000+I41*'Impactes ambientals'!$F$10/1000+J41*'Impactes ambientals'!$F$11/1000+K41*('Impactes ambientals'!$F$12*0.15+'Impactes ambientals'!$F$13*0.85)/1000</f>
        <v>2.65653462552128</v>
      </c>
      <c r="N41" s="21" t="n">
        <v>0.045</v>
      </c>
      <c r="O41" s="18" t="n">
        <v>0.13</v>
      </c>
      <c r="P41" s="18" t="n">
        <v>350</v>
      </c>
      <c r="Q41" s="18" t="n">
        <v>450</v>
      </c>
      <c r="R41" s="18" t="n">
        <v>0</v>
      </c>
      <c r="S41" s="20" t="s">
        <v>47</v>
      </c>
    </row>
    <row r="42" customFormat="false" ht="15" hidden="false" customHeight="false" outlineLevel="0" collapsed="false">
      <c r="A42" s="32" t="s">
        <v>48</v>
      </c>
      <c r="B42" s="10" t="n">
        <v>0</v>
      </c>
      <c r="C42" s="10" t="n">
        <v>2000</v>
      </c>
      <c r="D42" s="33" t="n">
        <v>3.5</v>
      </c>
      <c r="E42" s="39"/>
      <c r="F42" s="39"/>
      <c r="G42" s="39"/>
      <c r="H42" s="40" t="n">
        <v>0.8</v>
      </c>
      <c r="I42" s="40" t="n">
        <v>0.0003</v>
      </c>
      <c r="J42" s="39"/>
      <c r="K42" s="39"/>
      <c r="L42" s="12" t="n">
        <f aca="false">D42*'Impactes ambientals'!$E$5+E42*'Impactes ambientals'!$E$6/1000+F42*'Impactes ambientals'!$E$7/1000+G42*'Impactes ambientals'!$E$8/1000+H42*'Impactes ambientals'!$E$9*2/1000+I42*'Impactes ambientals'!$E$10/1000+J42*'Impactes ambientals'!$E$11/1000+K42*('Impactes ambientals'!$E$12*0.15+'Impactes ambientals'!$E$13*0.85)/1000</f>
        <v>0.845268848972143</v>
      </c>
      <c r="M42" s="13" t="n">
        <f aca="false">D42*'Impactes ambientals'!$F$5+E42*'Impactes ambientals'!$F$6/1000+F42*'Impactes ambientals'!$F$7/1000+G42*'Impactes ambientals'!$F$8/1000+H42*'Impactes ambientals'!$F$9*2/1000+I42*'Impactes ambientals'!$F$10/1000+J42*'Impactes ambientals'!$F$11/1000+K42*('Impactes ambientals'!$F$12*0.15+'Impactes ambientals'!$F$13*0.85)/1000</f>
        <v>5.75230580377585</v>
      </c>
      <c r="N42" s="21" t="n">
        <v>0.092</v>
      </c>
      <c r="O42" s="10" t="n">
        <v>0.24</v>
      </c>
      <c r="P42" s="10" t="n">
        <v>500</v>
      </c>
      <c r="Q42" s="10" t="n">
        <v>650</v>
      </c>
      <c r="R42" s="18" t="n">
        <v>1</v>
      </c>
      <c r="S42" s="20" t="s">
        <v>47</v>
      </c>
    </row>
    <row r="43" customFormat="false" ht="15" hidden="false" customHeight="false" outlineLevel="0" collapsed="false">
      <c r="A43" s="32" t="s">
        <v>48</v>
      </c>
      <c r="B43" s="18" t="n">
        <v>2001</v>
      </c>
      <c r="C43" s="18" t="n">
        <v>10000</v>
      </c>
      <c r="D43" s="37" t="n">
        <v>2</v>
      </c>
      <c r="E43" s="39"/>
      <c r="F43" s="39"/>
      <c r="G43" s="39"/>
      <c r="H43" s="40" t="n">
        <v>0.8</v>
      </c>
      <c r="I43" s="40" t="n">
        <v>0.0003</v>
      </c>
      <c r="J43" s="39"/>
      <c r="K43" s="39"/>
      <c r="L43" s="12" t="n">
        <f aca="false">D43*'Impactes ambientals'!$E$5+E43*'Impactes ambientals'!$E$6/1000+F43*'Impactes ambientals'!$E$7/1000+G43*'Impactes ambientals'!$E$8/1000+H43*'Impactes ambientals'!$E$9*2/1000+I43*'Impactes ambientals'!$E$10/1000+J43*'Impactes ambientals'!$E$11/1000+K43*('Impactes ambientals'!$E$12*0.15+'Impactes ambientals'!$E$13*0.85)/1000</f>
        <v>0.483768848972143</v>
      </c>
      <c r="M43" s="13" t="n">
        <f aca="false">D43*'Impactes ambientals'!$F$5+E43*'Impactes ambientals'!$F$6/1000+F43*'Impactes ambientals'!$F$7/1000+G43*'Impactes ambientals'!$F$8/1000+H43*'Impactes ambientals'!$F$9*2/1000+I43*'Impactes ambientals'!$F$10/1000+J43*'Impactes ambientals'!$F$11/1000+K43*('Impactes ambientals'!$F$12*0.15+'Impactes ambientals'!$F$13*0.85)/1000</f>
        <v>3.29674822153822</v>
      </c>
      <c r="N43" s="21" t="n">
        <v>0.081</v>
      </c>
      <c r="O43" s="18" t="n">
        <v>0.2</v>
      </c>
      <c r="P43" s="18" t="n">
        <v>350</v>
      </c>
      <c r="Q43" s="18" t="n">
        <v>500</v>
      </c>
      <c r="R43" s="18" t="n">
        <v>1</v>
      </c>
      <c r="S43" s="20" t="s">
        <v>47</v>
      </c>
    </row>
    <row r="44" customFormat="false" ht="15" hidden="false" customHeight="false" outlineLevel="0" collapsed="false">
      <c r="A44" s="32" t="s">
        <v>48</v>
      </c>
      <c r="B44" s="18" t="n">
        <v>10001</v>
      </c>
      <c r="C44" s="18" t="n">
        <v>50000</v>
      </c>
      <c r="D44" s="37" t="n">
        <v>1.5</v>
      </c>
      <c r="E44" s="39"/>
      <c r="F44" s="39"/>
      <c r="G44" s="39"/>
      <c r="H44" s="40" t="n">
        <v>0.8</v>
      </c>
      <c r="I44" s="40" t="n">
        <v>0.0003</v>
      </c>
      <c r="J44" s="39"/>
      <c r="K44" s="39"/>
      <c r="L44" s="12" t="n">
        <f aca="false">D44*'Impactes ambientals'!$E$5+E44*'Impactes ambientals'!$E$6/1000+F44*'Impactes ambientals'!$E$7/1000+G44*'Impactes ambientals'!$E$8/1000+H44*'Impactes ambientals'!$E$9*2/1000+I44*'Impactes ambientals'!$E$10/1000+J44*'Impactes ambientals'!$E$11/1000+K44*('Impactes ambientals'!$E$12*0.15+'Impactes ambientals'!$E$13*0.85)/1000</f>
        <v>0.363268848972143</v>
      </c>
      <c r="M44" s="13" t="n">
        <f aca="false">D44*'Impactes ambientals'!$F$5+E44*'Impactes ambientals'!$F$6/1000+F44*'Impactes ambientals'!$F$7/1000+G44*'Impactes ambientals'!$F$8/1000+H44*'Impactes ambientals'!$F$9*2/1000+I44*'Impactes ambientals'!$F$10/1000+J44*'Impactes ambientals'!$F$11/1000+K44*('Impactes ambientals'!$F$12*0.15+'Impactes ambientals'!$F$13*0.85)/1000</f>
        <v>2.47822902745901</v>
      </c>
      <c r="N44" s="21" t="n">
        <v>0.069</v>
      </c>
      <c r="O44" s="18" t="n">
        <v>0.18</v>
      </c>
      <c r="P44" s="18" t="n">
        <v>275</v>
      </c>
      <c r="Q44" s="18" t="n">
        <v>350</v>
      </c>
      <c r="R44" s="18" t="n">
        <v>1</v>
      </c>
      <c r="S44" s="20" t="s">
        <v>47</v>
      </c>
    </row>
    <row r="45" customFormat="false" ht="15" hidden="false" customHeight="false" outlineLevel="0" collapsed="false">
      <c r="A45" s="32" t="s">
        <v>48</v>
      </c>
      <c r="B45" s="18" t="n">
        <v>50001</v>
      </c>
      <c r="C45" s="18" t="n">
        <v>1000000</v>
      </c>
      <c r="D45" s="37" t="n">
        <v>1</v>
      </c>
      <c r="E45" s="39"/>
      <c r="F45" s="39"/>
      <c r="G45" s="39"/>
      <c r="H45" s="40" t="n">
        <v>0.8</v>
      </c>
      <c r="I45" s="40" t="n">
        <v>0.0003</v>
      </c>
      <c r="J45" s="39"/>
      <c r="K45" s="39"/>
      <c r="L45" s="12" t="n">
        <f aca="false">D45*'Impactes ambientals'!$E$5+E45*'Impactes ambientals'!$E$6/1000+F45*'Impactes ambientals'!$E$7/1000+G45*'Impactes ambientals'!$E$8/1000+H45*'Impactes ambientals'!$E$9*2/1000+I45*'Impactes ambientals'!$E$10/1000+J45*'Impactes ambientals'!$E$11/1000+K45*('Impactes ambientals'!$E$12*0.15+'Impactes ambientals'!$E$13*0.85)/1000</f>
        <v>0.242768848972143</v>
      </c>
      <c r="M45" s="13" t="n">
        <f aca="false">D45*'Impactes ambientals'!$F$5+E45*'Impactes ambientals'!$F$6/1000+F45*'Impactes ambientals'!$F$7/1000+G45*'Impactes ambientals'!$F$8/1000+H45*'Impactes ambientals'!$F$9*2/1000+I45*'Impactes ambientals'!$F$10/1000+J45*'Impactes ambientals'!$F$11/1000+K45*('Impactes ambientals'!$F$12*0.15+'Impactes ambientals'!$F$13*0.85)/1000</f>
        <v>1.6597098333798</v>
      </c>
      <c r="N45" s="21" t="n">
        <v>0.055</v>
      </c>
      <c r="O45" s="18" t="n">
        <v>0.17</v>
      </c>
      <c r="P45" s="18" t="n">
        <v>250</v>
      </c>
      <c r="Q45" s="18" t="n">
        <v>275</v>
      </c>
      <c r="R45" s="18" t="n">
        <v>1</v>
      </c>
      <c r="S45" s="20" t="s">
        <v>47</v>
      </c>
    </row>
    <row r="53" customFormat="false" ht="15" hidden="false" customHeight="false" outlineLevel="0" collapsed="false">
      <c r="R53" s="41"/>
    </row>
  </sheetData>
  <autoFilter ref="A1:S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H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ColWidth="11.4453125" defaultRowHeight="15" zeroHeight="false" outlineLevelRow="0" outlineLevelCol="0"/>
  <cols>
    <col collapsed="false" customWidth="true" hidden="false" outlineLevel="0" max="3" min="3" style="0" width="19.71"/>
    <col collapsed="false" customWidth="true" hidden="false" outlineLevel="0" max="4" min="4" style="0" width="14.43"/>
    <col collapsed="false" customWidth="true" hidden="false" outlineLevel="0" max="5" min="5" style="0" width="15"/>
    <col collapsed="false" customWidth="true" hidden="false" outlineLevel="0" max="7" min="7" style="0" width="41.29"/>
    <col collapsed="false" customWidth="true" hidden="false" outlineLevel="0" max="8" min="8" style="0" width="192.42"/>
  </cols>
  <sheetData>
    <row r="3" customFormat="false" ht="15.75" hidden="false" customHeight="false" outlineLevel="0" collapsed="false"/>
    <row r="4" customFormat="false" ht="15" hidden="false" customHeight="false" outlineLevel="0" collapsed="false">
      <c r="C4" s="46"/>
      <c r="D4" s="47" t="s">
        <v>78</v>
      </c>
      <c r="E4" s="47" t="s">
        <v>79</v>
      </c>
      <c r="F4" s="47" t="s">
        <v>80</v>
      </c>
      <c r="G4" s="48" t="s">
        <v>81</v>
      </c>
      <c r="H4" s="49" t="s">
        <v>82</v>
      </c>
    </row>
    <row r="5" customFormat="false" ht="15" hidden="false" customHeight="false" outlineLevel="0" collapsed="false">
      <c r="C5" s="50" t="s">
        <v>83</v>
      </c>
      <c r="D5" s="51" t="s">
        <v>84</v>
      </c>
      <c r="E5" s="52" t="n">
        <v>0.241</v>
      </c>
      <c r="F5" s="52" t="n">
        <f aca="false">0.00163703838815842*1000</f>
        <v>1.63703838815842</v>
      </c>
      <c r="G5" s="53" t="s">
        <v>85</v>
      </c>
      <c r="H5" s="54"/>
    </row>
    <row r="6" customFormat="false" ht="15" hidden="false" customHeight="false" outlineLevel="0" collapsed="false">
      <c r="C6" s="50" t="s">
        <v>4</v>
      </c>
      <c r="D6" s="51" t="s">
        <v>86</v>
      </c>
      <c r="E6" s="52" t="n">
        <f aca="false">0.57741351</f>
        <v>0.57741351</v>
      </c>
      <c r="F6" s="52" t="n">
        <f aca="false">7.76825543301688</f>
        <v>7.76825543301688</v>
      </c>
      <c r="G6" s="53" t="s">
        <v>87</v>
      </c>
      <c r="H6" s="54" t="s">
        <v>88</v>
      </c>
    </row>
    <row r="7" customFormat="false" ht="15" hidden="false" customHeight="false" outlineLevel="0" collapsed="false">
      <c r="C7" s="50" t="s">
        <v>5</v>
      </c>
      <c r="D7" s="51" t="s">
        <v>86</v>
      </c>
      <c r="E7" s="52" t="n">
        <v>2.2809235</v>
      </c>
      <c r="F7" s="52" t="n">
        <f aca="false">18.824180012868</f>
        <v>18.824180012868</v>
      </c>
      <c r="G7" s="53" t="s">
        <v>87</v>
      </c>
      <c r="H7" s="54" t="s">
        <v>89</v>
      </c>
    </row>
    <row r="8" customFormat="false" ht="15" hidden="false" customHeight="false" outlineLevel="0" collapsed="false">
      <c r="C8" s="50" t="s">
        <v>90</v>
      </c>
      <c r="D8" s="51" t="s">
        <v>86</v>
      </c>
      <c r="E8" s="52" t="n">
        <v>2.9267523</v>
      </c>
      <c r="F8" s="52" t="n">
        <f aca="false">377.7090323</f>
        <v>377.7090323</v>
      </c>
      <c r="G8" s="53" t="s">
        <v>87</v>
      </c>
      <c r="H8" s="54" t="s">
        <v>91</v>
      </c>
    </row>
    <row r="9" customFormat="false" ht="15" hidden="false" customHeight="false" outlineLevel="0" collapsed="false">
      <c r="C9" s="55" t="s">
        <v>7</v>
      </c>
      <c r="D9" s="51" t="s">
        <v>86</v>
      </c>
      <c r="E9" s="52" t="n">
        <v>1.1053502</v>
      </c>
      <c r="F9" s="52" t="n">
        <f aca="false">14.167948</f>
        <v>14.167948</v>
      </c>
      <c r="G9" s="53" t="s">
        <v>87</v>
      </c>
      <c r="H9" s="54" t="s">
        <v>92</v>
      </c>
    </row>
    <row r="10" customFormat="false" ht="15" hidden="false" customHeight="false" outlineLevel="0" collapsed="false">
      <c r="C10" s="50" t="s">
        <v>8</v>
      </c>
      <c r="D10" s="51" t="s">
        <v>86</v>
      </c>
      <c r="E10" s="52" t="n">
        <v>0.96217381</v>
      </c>
      <c r="F10" s="52" t="n">
        <f aca="false">9.09473792681267</f>
        <v>9.09473792681267</v>
      </c>
      <c r="G10" s="53" t="s">
        <v>87</v>
      </c>
      <c r="H10" s="54" t="s">
        <v>93</v>
      </c>
    </row>
    <row r="11" customFormat="false" ht="15" hidden="false" customHeight="false" outlineLevel="0" collapsed="false">
      <c r="C11" s="50" t="s">
        <v>9</v>
      </c>
      <c r="D11" s="51" t="s">
        <v>86</v>
      </c>
      <c r="E11" s="52" t="n">
        <v>1.2009942</v>
      </c>
      <c r="F11" s="52" t="n">
        <f aca="false">5.85688649895918</f>
        <v>5.85688649895918</v>
      </c>
      <c r="G11" s="53" t="s">
        <v>87</v>
      </c>
      <c r="H11" s="54" t="s">
        <v>94</v>
      </c>
    </row>
    <row r="12" customFormat="false" ht="15" hidden="false" customHeight="false" outlineLevel="0" collapsed="false">
      <c r="C12" s="50" t="s">
        <v>95</v>
      </c>
      <c r="D12" s="51" t="s">
        <v>86</v>
      </c>
      <c r="E12" s="52" t="n">
        <v>8.0409042</v>
      </c>
      <c r="F12" s="52" t="n">
        <v>26.3947110329364</v>
      </c>
      <c r="G12" s="53" t="s">
        <v>87</v>
      </c>
      <c r="H12" s="56" t="s">
        <v>96</v>
      </c>
    </row>
    <row r="13" customFormat="false" ht="15.75" hidden="false" customHeight="false" outlineLevel="0" collapsed="false">
      <c r="C13" s="57" t="s">
        <v>97</v>
      </c>
      <c r="D13" s="58" t="s">
        <v>86</v>
      </c>
      <c r="E13" s="59" t="n">
        <v>0.83240419</v>
      </c>
      <c r="F13" s="59" t="n">
        <v>6.69151009203406</v>
      </c>
      <c r="G13" s="60" t="s">
        <v>87</v>
      </c>
      <c r="H13" s="61" t="s">
        <v>98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K14" activeCellId="0" sqref="K14"/>
    </sheetView>
  </sheetViews>
  <sheetFormatPr defaultColWidth="11.4453125" defaultRowHeight="15" zeroHeight="false" outlineLevelRow="0" outlineLevelCol="0"/>
  <cols>
    <col collapsed="false" customWidth="true" hidden="false" outlineLevel="0" max="2" min="2" style="0" width="26.85"/>
  </cols>
  <sheetData>
    <row r="1" customFormat="false" ht="15" hidden="false" customHeight="false" outlineLevel="0" collapsed="false">
      <c r="A1" s="0" t="s">
        <v>30</v>
      </c>
      <c r="B1" s="0" t="s">
        <v>99</v>
      </c>
    </row>
    <row r="2" customFormat="false" ht="15" hidden="false" customHeight="false" outlineLevel="0" collapsed="false">
      <c r="A2" s="0" t="s">
        <v>44</v>
      </c>
      <c r="B2" s="0" t="s">
        <v>100</v>
      </c>
    </row>
    <row r="3" customFormat="false" ht="15" hidden="false" customHeight="false" outlineLevel="0" collapsed="false">
      <c r="A3" s="0" t="s">
        <v>32</v>
      </c>
      <c r="B3" s="0" t="s">
        <v>101</v>
      </c>
    </row>
    <row r="4" customFormat="false" ht="15" hidden="false" customHeight="false" outlineLevel="0" collapsed="false">
      <c r="A4" s="0" t="s">
        <v>102</v>
      </c>
      <c r="B4" s="0" t="s">
        <v>103</v>
      </c>
    </row>
    <row r="5" customFormat="false" ht="15" hidden="false" customHeight="false" outlineLevel="0" collapsed="false">
      <c r="A5" s="0" t="s">
        <v>104</v>
      </c>
      <c r="B5" s="0" t="s">
        <v>105</v>
      </c>
    </row>
    <row r="6" customFormat="false" ht="15" hidden="false" customHeight="false" outlineLevel="0" collapsed="false">
      <c r="A6" s="0" t="s">
        <v>106</v>
      </c>
      <c r="B6" s="0" t="s">
        <v>107</v>
      </c>
    </row>
    <row r="7" customFormat="false" ht="15" hidden="false" customHeight="false" outlineLevel="0" collapsed="false">
      <c r="A7" s="0" t="s">
        <v>108</v>
      </c>
      <c r="B7" s="0" t="s">
        <v>109</v>
      </c>
    </row>
    <row r="8" customFormat="false" ht="15" hidden="false" customHeight="false" outlineLevel="0" collapsed="false">
      <c r="A8" s="0" t="s">
        <v>42</v>
      </c>
      <c r="B8" s="0" t="s">
        <v>110</v>
      </c>
    </row>
    <row r="9" customFormat="false" ht="15" hidden="false" customHeight="false" outlineLevel="0" collapsed="false">
      <c r="A9" s="0" t="s">
        <v>111</v>
      </c>
      <c r="B9" s="0" t="s">
        <v>112</v>
      </c>
    </row>
    <row r="10" customFormat="false" ht="15" hidden="false" customHeight="false" outlineLevel="0" collapsed="false">
      <c r="A10" s="0" t="s">
        <v>113</v>
      </c>
      <c r="B10" s="0" t="s">
        <v>114</v>
      </c>
    </row>
    <row r="11" customFormat="false" ht="15" hidden="false" customHeight="false" outlineLevel="0" collapsed="false">
      <c r="A11" s="0" t="s">
        <v>36</v>
      </c>
      <c r="B11" s="0" t="s">
        <v>115</v>
      </c>
    </row>
    <row r="12" customFormat="false" ht="15" hidden="false" customHeight="false" outlineLevel="0" collapsed="false">
      <c r="A12" s="0" t="s">
        <v>4</v>
      </c>
      <c r="B12" s="0" t="s">
        <v>116</v>
      </c>
    </row>
    <row r="13" customFormat="false" ht="15" hidden="false" customHeight="false" outlineLevel="0" collapsed="false">
      <c r="A13" s="0" t="s">
        <v>73</v>
      </c>
      <c r="B13" s="0" t="s">
        <v>117</v>
      </c>
    </row>
    <row r="14" customFormat="false" ht="15" hidden="false" customHeight="false" outlineLevel="0" collapsed="false">
      <c r="A14" s="0" t="s">
        <v>28</v>
      </c>
      <c r="B14" s="0" t="s">
        <v>118</v>
      </c>
    </row>
    <row r="15" customFormat="false" ht="15" hidden="false" customHeight="false" outlineLevel="0" collapsed="false">
      <c r="A15" s="0" t="s">
        <v>119</v>
      </c>
      <c r="B15" s="0" t="s">
        <v>120</v>
      </c>
    </row>
    <row r="16" customFormat="false" ht="15" hidden="false" customHeight="false" outlineLevel="0" collapsed="false">
      <c r="A16" s="0" t="s">
        <v>9</v>
      </c>
      <c r="B16" s="0" t="s">
        <v>121</v>
      </c>
    </row>
    <row r="17" customFormat="false" ht="15" hidden="false" customHeight="false" outlineLevel="0" collapsed="false">
      <c r="A17" s="0" t="s">
        <v>122</v>
      </c>
      <c r="B17" s="0" t="s">
        <v>123</v>
      </c>
    </row>
    <row r="18" customFormat="false" ht="15" hidden="false" customHeight="false" outlineLevel="0" collapsed="false">
      <c r="A18" s="0" t="s">
        <v>124</v>
      </c>
      <c r="B18" s="0" t="s">
        <v>125</v>
      </c>
    </row>
    <row r="19" customFormat="false" ht="15" hidden="false" customHeight="false" outlineLevel="0" collapsed="false">
      <c r="A19" s="0" t="s">
        <v>126</v>
      </c>
      <c r="B19" s="0" t="s">
        <v>127</v>
      </c>
    </row>
    <row r="20" customFormat="false" ht="15" hidden="false" customHeight="false" outlineLevel="0" collapsed="false">
      <c r="A20" s="0" t="s">
        <v>128</v>
      </c>
      <c r="B20" s="0" t="s">
        <v>129</v>
      </c>
    </row>
    <row r="21" customFormat="false" ht="15" hidden="false" customHeight="false" outlineLevel="0" collapsed="false">
      <c r="A21" s="0" t="s">
        <v>130</v>
      </c>
      <c r="B21" s="0" t="s">
        <v>131</v>
      </c>
    </row>
    <row r="22" customFormat="false" ht="15" hidden="false" customHeight="false" outlineLevel="0" collapsed="false">
      <c r="A22" s="0" t="s">
        <v>132</v>
      </c>
      <c r="B22" s="0" t="s">
        <v>133</v>
      </c>
    </row>
    <row r="23" customFormat="false" ht="15" hidden="false" customHeight="false" outlineLevel="0" collapsed="false">
      <c r="A23" s="0" t="s">
        <v>7</v>
      </c>
      <c r="B23" s="0" t="s">
        <v>134</v>
      </c>
    </row>
    <row r="24" customFormat="false" ht="15" hidden="false" customHeight="false" outlineLevel="0" collapsed="false">
      <c r="A24" s="0" t="s">
        <v>135</v>
      </c>
      <c r="B24" s="0" t="s">
        <v>136</v>
      </c>
    </row>
    <row r="25" customFormat="false" ht="15" hidden="false" customHeight="false" outlineLevel="0" collapsed="false">
      <c r="A25" s="0" t="s">
        <v>137</v>
      </c>
      <c r="B25" s="0" t="s">
        <v>138</v>
      </c>
    </row>
    <row r="26" customFormat="false" ht="15" hidden="false" customHeight="false" outlineLevel="0" collapsed="false">
      <c r="A26" s="0" t="s">
        <v>139</v>
      </c>
      <c r="B26" s="0" t="s">
        <v>140</v>
      </c>
    </row>
    <row r="27" customFormat="false" ht="15" hidden="false" customHeight="false" outlineLevel="0" collapsed="false">
      <c r="A27" s="0" t="s">
        <v>141</v>
      </c>
      <c r="B27" s="0" t="s">
        <v>142</v>
      </c>
    </row>
    <row r="28" customFormat="false" ht="15" hidden="false" customHeight="false" outlineLevel="0" collapsed="false">
      <c r="A28" s="0" t="s">
        <v>40</v>
      </c>
      <c r="B28" s="0" t="s">
        <v>143</v>
      </c>
    </row>
    <row r="29" customFormat="false" ht="15" hidden="false" customHeight="false" outlineLevel="0" collapsed="false">
      <c r="A29" s="0" t="s">
        <v>48</v>
      </c>
      <c r="B29" s="0" t="s">
        <v>144</v>
      </c>
    </row>
    <row r="30" customFormat="false" ht="15" hidden="false" customHeight="false" outlineLevel="0" collapsed="false">
      <c r="A30" s="0" t="s">
        <v>145</v>
      </c>
      <c r="B30" s="0" t="s">
        <v>146</v>
      </c>
    </row>
    <row r="31" customFormat="false" ht="15" hidden="false" customHeight="false" outlineLevel="0" collapsed="false">
      <c r="A31" s="0" t="s">
        <v>147</v>
      </c>
      <c r="B31" s="0" t="s">
        <v>148</v>
      </c>
    </row>
    <row r="32" customFormat="false" ht="15" hidden="false" customHeight="false" outlineLevel="0" collapsed="false">
      <c r="A32" s="0" t="s">
        <v>149</v>
      </c>
      <c r="B32" s="0" t="s">
        <v>150</v>
      </c>
    </row>
    <row r="33" customFormat="false" ht="15" hidden="false" customHeight="false" outlineLevel="0" collapsed="false">
      <c r="A33" s="0" t="s">
        <v>75</v>
      </c>
      <c r="B33" s="0" t="s">
        <v>151</v>
      </c>
    </row>
    <row r="34" customFormat="false" ht="15" hidden="false" customHeight="false" outlineLevel="0" collapsed="false">
      <c r="A34" s="0" t="s">
        <v>152</v>
      </c>
      <c r="B34" s="0" t="s">
        <v>153</v>
      </c>
    </row>
    <row r="35" customFormat="false" ht="15" hidden="false" customHeight="false" outlineLevel="0" collapsed="false">
      <c r="A35" s="0" t="s">
        <v>154</v>
      </c>
      <c r="B35" s="0" t="s">
        <v>155</v>
      </c>
    </row>
    <row r="36" customFormat="false" ht="15" hidden="false" customHeight="false" outlineLevel="0" collapsed="false">
      <c r="A36" s="0" t="s">
        <v>156</v>
      </c>
      <c r="B36" s="0" t="s">
        <v>157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4"/>
  <sheetViews>
    <sheetView showFormulas="false" showGridLines="true" showRowColHeaders="true" showZeros="true" rightToLeft="false" tabSelected="false" showOutlineSymbols="true" defaultGridColor="true" view="normal" topLeftCell="A36" colorId="64" zoomScale="100" zoomScaleNormal="100" zoomScalePageLayoutView="100" workbookViewId="0">
      <selection pane="topLeft" activeCell="B42" activeCellId="0" sqref="B42"/>
    </sheetView>
  </sheetViews>
  <sheetFormatPr defaultColWidth="11.4453125" defaultRowHeight="15" zeroHeight="false" outlineLevelRow="0" outlineLevelCol="0"/>
  <cols>
    <col collapsed="false" customWidth="true" hidden="false" outlineLevel="0" max="1" min="1" style="0" width="9.59"/>
  </cols>
  <sheetData>
    <row r="1" customFormat="false" ht="15" hidden="false" customHeight="false" outlineLevel="0" collapsed="false">
      <c r="A1" s="62" t="s">
        <v>158</v>
      </c>
      <c r="B1" s="62" t="s">
        <v>159</v>
      </c>
    </row>
    <row r="2" customFormat="false" ht="15" hidden="false" customHeight="false" outlineLevel="0" collapsed="false">
      <c r="A2" s="62" t="s">
        <v>160</v>
      </c>
      <c r="B2" s="62" t="s">
        <v>161</v>
      </c>
    </row>
    <row r="3" customFormat="false" ht="15" hidden="false" customHeight="false" outlineLevel="0" collapsed="false">
      <c r="A3" s="62" t="s">
        <v>162</v>
      </c>
      <c r="B3" s="62" t="s">
        <v>163</v>
      </c>
    </row>
    <row r="4" customFormat="false" ht="15" hidden="false" customHeight="false" outlineLevel="0" collapsed="false">
      <c r="A4" s="62" t="s">
        <v>164</v>
      </c>
      <c r="B4" s="62" t="s">
        <v>165</v>
      </c>
    </row>
    <row r="5" customFormat="false" ht="15" hidden="false" customHeight="false" outlineLevel="0" collapsed="false">
      <c r="A5" s="62" t="s">
        <v>166</v>
      </c>
      <c r="B5" s="62" t="s">
        <v>167</v>
      </c>
    </row>
    <row r="6" customFormat="false" ht="15" hidden="false" customHeight="false" outlineLevel="0" collapsed="false">
      <c r="A6" s="62" t="s">
        <v>168</v>
      </c>
      <c r="B6" s="62" t="s">
        <v>169</v>
      </c>
    </row>
    <row r="7" customFormat="false" ht="15" hidden="false" customHeight="false" outlineLevel="0" collapsed="false">
      <c r="A7" s="62" t="s">
        <v>170</v>
      </c>
      <c r="B7" s="62" t="s">
        <v>171</v>
      </c>
    </row>
    <row r="8" customFormat="false" ht="15" hidden="false" customHeight="false" outlineLevel="0" collapsed="false">
      <c r="A8" s="62" t="s">
        <v>172</v>
      </c>
      <c r="B8" s="62" t="s">
        <v>173</v>
      </c>
    </row>
    <row r="9" customFormat="false" ht="15" hidden="false" customHeight="false" outlineLevel="0" collapsed="false">
      <c r="A9" s="62" t="s">
        <v>29</v>
      </c>
      <c r="B9" s="62" t="s">
        <v>174</v>
      </c>
    </row>
    <row r="10" customFormat="false" ht="15" hidden="false" customHeight="false" outlineLevel="0" collapsed="false">
      <c r="A10" s="62" t="s">
        <v>175</v>
      </c>
      <c r="B10" s="62" t="s">
        <v>176</v>
      </c>
    </row>
    <row r="11" customFormat="false" ht="15" hidden="false" customHeight="false" outlineLevel="0" collapsed="false">
      <c r="A11" s="62" t="s">
        <v>177</v>
      </c>
      <c r="B11" s="62" t="s">
        <v>178</v>
      </c>
    </row>
    <row r="12" customFormat="false" ht="15" hidden="false" customHeight="false" outlineLevel="0" collapsed="false">
      <c r="A12" s="62" t="s">
        <v>179</v>
      </c>
      <c r="B12" s="62" t="s">
        <v>180</v>
      </c>
    </row>
    <row r="13" customFormat="false" ht="15" hidden="false" customHeight="false" outlineLevel="0" collapsed="false">
      <c r="A13" s="62" t="s">
        <v>181</v>
      </c>
      <c r="B13" s="62" t="s">
        <v>182</v>
      </c>
    </row>
    <row r="14" customFormat="false" ht="15" hidden="false" customHeight="false" outlineLevel="0" collapsed="false">
      <c r="A14" s="62" t="s">
        <v>183</v>
      </c>
      <c r="B14" s="62" t="s">
        <v>184</v>
      </c>
    </row>
    <row r="15" customFormat="false" ht="15" hidden="false" customHeight="false" outlineLevel="0" collapsed="false">
      <c r="A15" s="62" t="s">
        <v>185</v>
      </c>
      <c r="B15" s="62" t="s">
        <v>186</v>
      </c>
    </row>
    <row r="16" customFormat="false" ht="15" hidden="false" customHeight="false" outlineLevel="0" collapsed="false">
      <c r="A16" s="62" t="s">
        <v>187</v>
      </c>
      <c r="B16" s="62" t="s">
        <v>188</v>
      </c>
    </row>
    <row r="17" customFormat="false" ht="15" hidden="false" customHeight="false" outlineLevel="0" collapsed="false">
      <c r="A17" s="62" t="s">
        <v>189</v>
      </c>
      <c r="B17" s="62" t="s">
        <v>190</v>
      </c>
    </row>
    <row r="18" customFormat="false" ht="15" hidden="false" customHeight="false" outlineLevel="0" collapsed="false">
      <c r="A18" s="62" t="s">
        <v>191</v>
      </c>
      <c r="B18" s="62" t="s">
        <v>192</v>
      </c>
    </row>
    <row r="19" customFormat="false" ht="15" hidden="false" customHeight="false" outlineLevel="0" collapsed="false">
      <c r="A19" s="62" t="s">
        <v>193</v>
      </c>
      <c r="B19" s="62" t="s">
        <v>194</v>
      </c>
    </row>
    <row r="20" customFormat="false" ht="15" hidden="false" customHeight="false" outlineLevel="0" collapsed="false">
      <c r="A20" s="62" t="s">
        <v>195</v>
      </c>
      <c r="B20" s="62" t="s">
        <v>196</v>
      </c>
    </row>
    <row r="21" customFormat="false" ht="32.1" hidden="false" customHeight="true" outlineLevel="0" collapsed="false">
      <c r="A21" s="62" t="s">
        <v>197</v>
      </c>
      <c r="B21" s="62" t="s">
        <v>198</v>
      </c>
    </row>
    <row r="22" customFormat="false" ht="15" hidden="false" customHeight="false" outlineLevel="0" collapsed="false">
      <c r="A22" s="62" t="s">
        <v>199</v>
      </c>
      <c r="B22" s="62" t="s">
        <v>200</v>
      </c>
    </row>
    <row r="23" customFormat="false" ht="15" hidden="false" customHeight="false" outlineLevel="0" collapsed="false">
      <c r="A23" s="62" t="s">
        <v>201</v>
      </c>
      <c r="B23" s="62" t="s">
        <v>202</v>
      </c>
    </row>
    <row r="24" customFormat="false" ht="15" hidden="false" customHeight="false" outlineLevel="0" collapsed="false">
      <c r="A24" s="62" t="s">
        <v>203</v>
      </c>
      <c r="B24" s="62" t="s">
        <v>204</v>
      </c>
    </row>
    <row r="25" customFormat="false" ht="15" hidden="false" customHeight="false" outlineLevel="0" collapsed="false">
      <c r="A25" s="62" t="s">
        <v>205</v>
      </c>
      <c r="B25" s="62" t="s">
        <v>206</v>
      </c>
    </row>
    <row r="26" customFormat="false" ht="15" hidden="false" customHeight="false" outlineLevel="0" collapsed="false">
      <c r="A26" s="62" t="s">
        <v>207</v>
      </c>
      <c r="B26" s="62" t="s">
        <v>208</v>
      </c>
    </row>
    <row r="27" customFormat="false" ht="15" hidden="false" customHeight="false" outlineLevel="0" collapsed="false">
      <c r="A27" s="62" t="s">
        <v>209</v>
      </c>
      <c r="B27" s="62" t="s">
        <v>210</v>
      </c>
    </row>
    <row r="28" customFormat="false" ht="15" hidden="false" customHeight="false" outlineLevel="0" collapsed="false">
      <c r="A28" s="62" t="s">
        <v>211</v>
      </c>
      <c r="B28" s="62" t="s">
        <v>212</v>
      </c>
    </row>
    <row r="29" customFormat="false" ht="15" hidden="false" customHeight="false" outlineLevel="0" collapsed="false">
      <c r="A29" s="62" t="s">
        <v>213</v>
      </c>
      <c r="B29" s="62" t="s">
        <v>214</v>
      </c>
    </row>
    <row r="30" customFormat="false" ht="15" hidden="false" customHeight="false" outlineLevel="0" collapsed="false">
      <c r="A30" s="62" t="s">
        <v>215</v>
      </c>
      <c r="B30" s="62" t="s">
        <v>216</v>
      </c>
    </row>
    <row r="31" customFormat="false" ht="15" hidden="false" customHeight="false" outlineLevel="0" collapsed="false">
      <c r="A31" s="62" t="s">
        <v>217</v>
      </c>
      <c r="B31" s="62" t="s">
        <v>218</v>
      </c>
    </row>
    <row r="32" customFormat="false" ht="15" hidden="false" customHeight="false" outlineLevel="0" collapsed="false">
      <c r="A32" s="62" t="s">
        <v>219</v>
      </c>
      <c r="B32" s="62" t="s">
        <v>220</v>
      </c>
    </row>
    <row r="33" customFormat="false" ht="15" hidden="false" customHeight="false" outlineLevel="0" collapsed="false">
      <c r="A33" s="62" t="s">
        <v>221</v>
      </c>
      <c r="B33" s="62" t="s">
        <v>222</v>
      </c>
    </row>
    <row r="34" customFormat="false" ht="15" hidden="false" customHeight="false" outlineLevel="0" collapsed="false">
      <c r="A34" s="62" t="s">
        <v>223</v>
      </c>
      <c r="B34" s="62" t="s">
        <v>224</v>
      </c>
    </row>
    <row r="35" customFormat="false" ht="15" hidden="false" customHeight="false" outlineLevel="0" collapsed="false">
      <c r="A35" s="62" t="s">
        <v>225</v>
      </c>
      <c r="B35" s="62" t="s">
        <v>226</v>
      </c>
    </row>
    <row r="36" customFormat="false" ht="15" hidden="false" customHeight="false" outlineLevel="0" collapsed="false">
      <c r="A36" s="62" t="s">
        <v>227</v>
      </c>
      <c r="B36" s="62" t="s">
        <v>228</v>
      </c>
    </row>
    <row r="37" customFormat="false" ht="15" hidden="false" customHeight="false" outlineLevel="0" collapsed="false">
      <c r="A37" s="62" t="s">
        <v>229</v>
      </c>
      <c r="B37" s="62" t="s">
        <v>230</v>
      </c>
    </row>
    <row r="38" customFormat="false" ht="15" hidden="false" customHeight="false" outlineLevel="0" collapsed="false">
      <c r="A38" s="62" t="s">
        <v>231</v>
      </c>
      <c r="B38" s="62" t="s">
        <v>232</v>
      </c>
    </row>
    <row r="39" customFormat="false" ht="15" hidden="false" customHeight="false" outlineLevel="0" collapsed="false">
      <c r="A39" s="62" t="s">
        <v>233</v>
      </c>
      <c r="B39" s="62" t="s">
        <v>234</v>
      </c>
    </row>
    <row r="40" customFormat="false" ht="15" hidden="false" customHeight="false" outlineLevel="0" collapsed="false">
      <c r="A40" s="62" t="s">
        <v>235</v>
      </c>
      <c r="B40" s="62" t="s">
        <v>236</v>
      </c>
    </row>
    <row r="41" customFormat="false" ht="15" hidden="false" customHeight="false" outlineLevel="0" collapsed="false">
      <c r="A41" s="62" t="s">
        <v>35</v>
      </c>
      <c r="B41" s="62" t="s">
        <v>237</v>
      </c>
    </row>
    <row r="42" customFormat="false" ht="15" hidden="false" customHeight="false" outlineLevel="0" collapsed="false">
      <c r="A42" s="62" t="s">
        <v>238</v>
      </c>
      <c r="B42" s="62" t="s">
        <v>239</v>
      </c>
    </row>
    <row r="43" customFormat="false" ht="15" hidden="false" customHeight="false" outlineLevel="0" collapsed="false">
      <c r="A43" s="62" t="s">
        <v>240</v>
      </c>
      <c r="B43" s="62" t="s">
        <v>241</v>
      </c>
    </row>
    <row r="44" customFormat="false" ht="15" hidden="false" customHeight="false" outlineLevel="0" collapsed="false">
      <c r="A44" s="62" t="s">
        <v>242</v>
      </c>
      <c r="B44" s="62" t="s">
        <v>243</v>
      </c>
    </row>
    <row r="45" customFormat="false" ht="15" hidden="false" customHeight="false" outlineLevel="0" collapsed="false">
      <c r="A45" s="62" t="s">
        <v>244</v>
      </c>
      <c r="B45" s="62" t="s">
        <v>245</v>
      </c>
    </row>
    <row r="46" customFormat="false" ht="15" hidden="false" customHeight="false" outlineLevel="0" collapsed="false">
      <c r="A46" s="62" t="s">
        <v>246</v>
      </c>
      <c r="B46" s="62" t="s">
        <v>247</v>
      </c>
    </row>
    <row r="47" customFormat="false" ht="15" hidden="false" customHeight="false" outlineLevel="0" collapsed="false">
      <c r="A47" s="62" t="s">
        <v>45</v>
      </c>
      <c r="B47" s="0" t="s">
        <v>248</v>
      </c>
    </row>
    <row r="48" customFormat="false" ht="15" hidden="false" customHeight="false" outlineLevel="0" collapsed="false">
      <c r="A48" s="62" t="s">
        <v>249</v>
      </c>
      <c r="B48" s="62" t="s">
        <v>250</v>
      </c>
    </row>
    <row r="49" customFormat="false" ht="15" hidden="false" customHeight="false" outlineLevel="0" collapsed="false">
      <c r="A49" s="62" t="s">
        <v>251</v>
      </c>
      <c r="B49" s="62" t="s">
        <v>252</v>
      </c>
    </row>
    <row r="50" customFormat="false" ht="15" hidden="false" customHeight="false" outlineLevel="0" collapsed="false">
      <c r="A50" s="62" t="s">
        <v>253</v>
      </c>
      <c r="B50" s="62" t="s">
        <v>254</v>
      </c>
    </row>
    <row r="51" customFormat="false" ht="15" hidden="false" customHeight="false" outlineLevel="0" collapsed="false">
      <c r="A51" s="62" t="s">
        <v>255</v>
      </c>
      <c r="B51" s="0" t="s">
        <v>256</v>
      </c>
    </row>
    <row r="52" customFormat="false" ht="15" hidden="false" customHeight="false" outlineLevel="0" collapsed="false">
      <c r="A52" s="62" t="s">
        <v>257</v>
      </c>
      <c r="B52" s="62" t="s">
        <v>258</v>
      </c>
    </row>
    <row r="53" customFormat="false" ht="15" hidden="false" customHeight="false" outlineLevel="0" collapsed="false">
      <c r="A53" s="62" t="s">
        <v>259</v>
      </c>
      <c r="B53" s="62" t="s">
        <v>260</v>
      </c>
    </row>
    <row r="54" customFormat="false" ht="15" hidden="false" customHeight="false" outlineLevel="0" collapsed="false">
      <c r="A54" s="62" t="s">
        <v>261</v>
      </c>
      <c r="B54" s="62" t="s">
        <v>262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C4744D-0709-4E8B-88A2-CD725AC081EE}"/>
</file>

<file path=customXml/itemProps2.xml><?xml version="1.0" encoding="utf-8"?>
<ds:datastoreItem xmlns:ds="http://schemas.openxmlformats.org/officeDocument/2006/customXml" ds:itemID="{B06F81CA-A11E-4DD2-AD30-F804DC43BC30}"/>
</file>

<file path=customXml/itemProps3.xml><?xml version="1.0" encoding="utf-8"?>
<ds:datastoreItem xmlns:ds="http://schemas.openxmlformats.org/officeDocument/2006/customXml" ds:itemID="{4FB40CA2-4C6D-46D1-9166-EF442B949DD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2020-12-07T11:41:37Z</dcterms:created>
  <dc:creator>Claudia Pastor Morell</dc:creator>
  <dc:description/>
  <dc:language>en-US</dc:language>
  <cp:lastModifiedBy/>
  <dcterms:modified xsi:type="dcterms:W3CDTF">2021-11-18T18:04:59Z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