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dist\Inputs\"/>
    </mc:Choice>
  </mc:AlternateContent>
  <xr:revisionPtr revIDLastSave="0" documentId="13_ncr:1_{72045EB5-E454-45B1-AFB6-E5ADF416F5D4}" xr6:coauthVersionLast="47" xr6:coauthVersionMax="47" xr10:uidLastSave="{00000000-0000-0000-0000-000000000000}"/>
  <bookViews>
    <workbookView xWindow="-120" yWindow="-16320" windowWidth="29040" windowHeight="16440" xr2:uid="{3E496A17-2DFC-444D-AF2A-2E041A081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0" i="1" l="1"/>
  <c r="M30" i="1"/>
  <c r="L30" i="1"/>
  <c r="K30" i="1"/>
  <c r="E24" i="1"/>
  <c r="C24" i="1"/>
  <c r="B24" i="1"/>
  <c r="N37" i="1"/>
  <c r="M37" i="1"/>
  <c r="L37" i="1"/>
  <c r="K37" i="1"/>
  <c r="N8" i="1"/>
  <c r="M8" i="1"/>
  <c r="L8" i="1"/>
  <c r="K8" i="1"/>
  <c r="N15" i="1"/>
  <c r="M15" i="1"/>
  <c r="L15" i="1"/>
  <c r="K15" i="1"/>
  <c r="N42" i="1"/>
  <c r="M42" i="1"/>
  <c r="L42" i="1"/>
  <c r="K42" i="1"/>
  <c r="N56" i="1"/>
  <c r="M56" i="1"/>
  <c r="L56" i="1"/>
  <c r="K56" i="1"/>
  <c r="N61" i="1"/>
  <c r="M61" i="1"/>
  <c r="L61" i="1"/>
  <c r="K61" i="1"/>
  <c r="N19" i="1"/>
  <c r="M19" i="1"/>
  <c r="L19" i="1"/>
  <c r="K19" i="1"/>
  <c r="L38" i="1"/>
  <c r="M38" i="1"/>
  <c r="N38" i="1"/>
</calcChain>
</file>

<file path=xl/sharedStrings.xml><?xml version="1.0" encoding="utf-8"?>
<sst xmlns="http://schemas.openxmlformats.org/spreadsheetml/2006/main" count="86" uniqueCount="86">
  <si>
    <t>UV</t>
  </si>
  <si>
    <t>CL</t>
  </si>
  <si>
    <t>SF</t>
  </si>
  <si>
    <t>UF</t>
  </si>
  <si>
    <t>OTHER</t>
  </si>
  <si>
    <t>Primari</t>
  </si>
  <si>
    <t>C</t>
  </si>
  <si>
    <t>CN</t>
  </si>
  <si>
    <t>CNP</t>
  </si>
  <si>
    <t>Arsènic dissolt</t>
  </si>
  <si>
    <t>Crom dissolt</t>
  </si>
  <si>
    <t>1.1.1-Tricloroetà</t>
  </si>
  <si>
    <t>1.2-Dicloroetà</t>
  </si>
  <si>
    <t>2-etilhelix</t>
  </si>
  <si>
    <t>Alaclor</t>
  </si>
  <si>
    <t>Aldrin</t>
  </si>
  <si>
    <t>Antracè</t>
  </si>
  <si>
    <t>Atrazina</t>
  </si>
  <si>
    <t>Benzo(b)fluorantè</t>
  </si>
  <si>
    <t>Cadmi dissolt</t>
  </si>
  <si>
    <t>Tetraclorur de carboni</t>
  </si>
  <si>
    <t>Clorobenzè</t>
  </si>
  <si>
    <t>Clorpirifòs</t>
  </si>
  <si>
    <t>Ciprofloxacina</t>
  </si>
  <si>
    <t>Cloroalcans</t>
  </si>
  <si>
    <t>Clotrimazol</t>
  </si>
  <si>
    <t>Coure dissolt</t>
  </si>
  <si>
    <t>Diclorobenzè</t>
  </si>
  <si>
    <t>Diclorvós</t>
  </si>
  <si>
    <t>Dicofol</t>
  </si>
  <si>
    <t>Dieldrin</t>
  </si>
  <si>
    <t>Diuron</t>
  </si>
  <si>
    <t>Endosulfan</t>
  </si>
  <si>
    <t>Endrin</t>
  </si>
  <si>
    <t>Etilbenzè</t>
  </si>
  <si>
    <t>Fluconazol</t>
  </si>
  <si>
    <t>Fluorantè</t>
  </si>
  <si>
    <t>Fluorurs</t>
  </si>
  <si>
    <t>Heptaclor</t>
  </si>
  <si>
    <t>Hexabromociclodecà</t>
  </si>
  <si>
    <t>Hexaclorobutadiè</t>
  </si>
  <si>
    <t>Imazalil</t>
  </si>
  <si>
    <t>Isodrin</t>
  </si>
  <si>
    <t>Isoproturon</t>
  </si>
  <si>
    <t>Plom dissolt</t>
  </si>
  <si>
    <t>Mercuri dissolt</t>
  </si>
  <si>
    <t>Metolaclor</t>
  </si>
  <si>
    <t>Miconazol</t>
  </si>
  <si>
    <t>Naftalè</t>
  </si>
  <si>
    <t>Niquel dissolt</t>
  </si>
  <si>
    <t>Nonilfenols</t>
  </si>
  <si>
    <t>Octilfenols</t>
  </si>
  <si>
    <t>Pentaclorobenzè</t>
  </si>
  <si>
    <t>PFOS</t>
  </si>
  <si>
    <t>p.p-DDT</t>
  </si>
  <si>
    <t>Seleni</t>
  </si>
  <si>
    <t>Simazina</t>
  </si>
  <si>
    <t>Sulfametoxazol</t>
  </si>
  <si>
    <t>Terbutilazina</t>
  </si>
  <si>
    <t>Terbutrina</t>
  </si>
  <si>
    <t>Tetracloroetilè</t>
  </si>
  <si>
    <t>Toluè</t>
  </si>
  <si>
    <t>Tricloroetilè</t>
  </si>
  <si>
    <t>Triclorometà</t>
  </si>
  <si>
    <t>Trifluralina</t>
  </si>
  <si>
    <t>Trimetoprim</t>
  </si>
  <si>
    <t>Venlafaxina</t>
  </si>
  <si>
    <t>Xilè</t>
  </si>
  <si>
    <t>Zinc dissolt</t>
  </si>
  <si>
    <t>Error industrial</t>
  </si>
  <si>
    <t>coef</t>
  </si>
  <si>
    <t>DBO 5 dies</t>
  </si>
  <si>
    <t>Nitrats</t>
  </si>
  <si>
    <t>Nitrogen Total</t>
  </si>
  <si>
    <t>Fòsfor total</t>
  </si>
  <si>
    <t>Fosfats</t>
  </si>
  <si>
    <t>Nitrogen orgànic</t>
  </si>
  <si>
    <t>Fòsfor orgànic</t>
  </si>
  <si>
    <t>Amoni</t>
  </si>
  <si>
    <t>Clofenvinfós</t>
  </si>
  <si>
    <t>Nitrogen Kjeldahl</t>
  </si>
  <si>
    <t>GAC</t>
  </si>
  <si>
    <t>RO</t>
  </si>
  <si>
    <t>O3</t>
  </si>
  <si>
    <t>AOP</t>
  </si>
  <si>
    <t>Contaminant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</si>
</sst>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/>
    <xf numFmtId="11" fontId="0" fillId="0" borderId="0" xfId="0" applyNumberForma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104B-031B-40A3-A03F-BC2098EC6758}">
  <dimension ref="A1:P71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1" width="24.453125" customWidth="1"/>
    <col min="15" max="15" width="11.1796875" customWidth="1"/>
  </cols>
  <sheetData>
    <row r="1" spans="1:16" x14ac:dyDescent="0.35">
      <c r="A1" s="5" t="s">
        <v>85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81</v>
      </c>
      <c r="G1" s="5" t="s">
        <v>82</v>
      </c>
      <c r="H1" s="5" t="s">
        <v>84</v>
      </c>
      <c r="I1" s="5" t="s">
        <v>83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70</v>
      </c>
      <c r="P1" s="5" t="s">
        <v>69</v>
      </c>
    </row>
    <row r="2" spans="1:16" x14ac:dyDescent="0.35">
      <c r="A2" s="5" t="s">
        <v>11</v>
      </c>
      <c r="B2" s="1">
        <v>0</v>
      </c>
      <c r="C2" s="1">
        <v>0</v>
      </c>
      <c r="D2" s="1">
        <v>0</v>
      </c>
      <c r="E2" s="1">
        <v>10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17.399999999999999</v>
      </c>
      <c r="L2" s="2">
        <v>97.4</v>
      </c>
      <c r="M2" s="2">
        <v>97.4</v>
      </c>
      <c r="N2" s="2">
        <v>97.4</v>
      </c>
      <c r="O2" s="1">
        <v>0</v>
      </c>
      <c r="P2" s="2">
        <v>1</v>
      </c>
    </row>
    <row r="3" spans="1:16" x14ac:dyDescent="0.35">
      <c r="A3" s="5" t="s">
        <v>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24</v>
      </c>
      <c r="L3" s="2">
        <v>70</v>
      </c>
      <c r="M3" s="2">
        <v>70</v>
      </c>
      <c r="N3" s="2">
        <v>70</v>
      </c>
      <c r="O3" s="1">
        <v>0</v>
      </c>
      <c r="P3" s="2">
        <v>1</v>
      </c>
    </row>
    <row r="4" spans="1:16" x14ac:dyDescent="0.35">
      <c r="A4" s="5" t="s">
        <v>13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2">
        <v>63</v>
      </c>
      <c r="L4" s="2">
        <v>75</v>
      </c>
      <c r="M4" s="2">
        <v>82</v>
      </c>
      <c r="N4" s="2">
        <v>82</v>
      </c>
      <c r="O4" s="1">
        <v>0</v>
      </c>
      <c r="P4" s="2">
        <v>1</v>
      </c>
    </row>
    <row r="5" spans="1:16" x14ac:dyDescent="0.35">
      <c r="A5" s="5" t="s">
        <v>14</v>
      </c>
      <c r="B5" s="1">
        <v>5.376283863420694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0</v>
      </c>
      <c r="L5" s="2">
        <v>65</v>
      </c>
      <c r="M5" s="2">
        <v>65</v>
      </c>
      <c r="N5" s="2">
        <v>65</v>
      </c>
      <c r="O5" s="1">
        <v>0</v>
      </c>
      <c r="P5" s="2">
        <v>1</v>
      </c>
    </row>
    <row r="6" spans="1:16" x14ac:dyDescent="0.35">
      <c r="A6" s="5" t="s">
        <v>15</v>
      </c>
      <c r="B6" s="1">
        <v>0</v>
      </c>
      <c r="C6" s="1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53.5</v>
      </c>
      <c r="L6" s="2">
        <v>27.8</v>
      </c>
      <c r="M6" s="2">
        <v>27.6</v>
      </c>
      <c r="N6" s="2">
        <v>27.6</v>
      </c>
      <c r="O6" s="1">
        <v>0</v>
      </c>
      <c r="P6" s="2">
        <v>1</v>
      </c>
    </row>
    <row r="7" spans="1:16" x14ac:dyDescent="0.35">
      <c r="A7" s="5" t="s">
        <v>16</v>
      </c>
      <c r="B7" s="1">
        <v>7.948300628203997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26.75</v>
      </c>
      <c r="L7" s="2">
        <v>18.57</v>
      </c>
      <c r="M7" s="2">
        <v>20.04</v>
      </c>
      <c r="N7" s="2">
        <v>20.04</v>
      </c>
      <c r="O7" s="1">
        <v>0</v>
      </c>
      <c r="P7" s="2">
        <v>1</v>
      </c>
    </row>
    <row r="8" spans="1:16" x14ac:dyDescent="0.35">
      <c r="A8" s="5" t="s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f>100-100*0.261583</f>
        <v>73.841700000000003</v>
      </c>
      <c r="L8" s="1">
        <f>100-100*0.659873</f>
        <v>34.012699999999995</v>
      </c>
      <c r="M8" s="1">
        <f>100-100*0.503849</f>
        <v>49.615099999999998</v>
      </c>
      <c r="N8" s="1">
        <f>100-100*0.503849</f>
        <v>49.615099999999998</v>
      </c>
      <c r="O8" s="1">
        <v>3.5370100000000002E-3</v>
      </c>
      <c r="P8" s="1">
        <v>1</v>
      </c>
    </row>
    <row r="9" spans="1:16" x14ac:dyDescent="0.35">
      <c r="A9" s="5" t="s">
        <v>17</v>
      </c>
      <c r="B9" s="1">
        <v>7.5301826061777488</v>
      </c>
      <c r="C9" s="1">
        <v>5</v>
      </c>
      <c r="D9" s="1">
        <v>0</v>
      </c>
      <c r="E9" s="1">
        <v>10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0</v>
      </c>
      <c r="L9" s="2">
        <v>53</v>
      </c>
      <c r="M9" s="2">
        <v>53</v>
      </c>
      <c r="N9" s="2">
        <v>53</v>
      </c>
      <c r="O9" s="1">
        <v>0</v>
      </c>
      <c r="P9" s="2">
        <v>1</v>
      </c>
    </row>
    <row r="10" spans="1:16" x14ac:dyDescent="0.35">
      <c r="A10" s="5" t="s">
        <v>18</v>
      </c>
      <c r="B10" s="1">
        <v>0</v>
      </c>
      <c r="C10" s="1">
        <v>0</v>
      </c>
      <c r="D10" s="1">
        <v>0</v>
      </c>
      <c r="E10" s="1">
        <v>10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34.478606753853093</v>
      </c>
      <c r="L10" s="1">
        <v>19.290037912563889</v>
      </c>
      <c r="M10" s="1">
        <v>19.1963687561868</v>
      </c>
      <c r="N10" s="1">
        <v>19.290037912563889</v>
      </c>
      <c r="O10" s="1">
        <v>0</v>
      </c>
      <c r="P10" s="2">
        <v>1</v>
      </c>
    </row>
    <row r="11" spans="1:16" x14ac:dyDescent="0.35">
      <c r="A11" s="5" t="s">
        <v>19</v>
      </c>
      <c r="B11" s="1">
        <v>10</v>
      </c>
      <c r="C11" s="1">
        <v>5</v>
      </c>
      <c r="D11" s="1">
        <v>0</v>
      </c>
      <c r="E11" s="1">
        <v>10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25.111111111111111</v>
      </c>
      <c r="L11" s="2">
        <v>42.111111111111107</v>
      </c>
      <c r="M11" s="2">
        <v>42.111111111111107</v>
      </c>
      <c r="N11" s="2">
        <v>42.111111111111107</v>
      </c>
      <c r="O11" s="1">
        <v>4.1012159999999997E-5</v>
      </c>
      <c r="P11" s="2">
        <v>1</v>
      </c>
    </row>
    <row r="12" spans="1:16" x14ac:dyDescent="0.35">
      <c r="A12" s="5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13.125</v>
      </c>
      <c r="L12" s="2">
        <v>98.2</v>
      </c>
      <c r="M12" s="2">
        <v>98.2</v>
      </c>
      <c r="N12" s="2">
        <v>98.2</v>
      </c>
      <c r="O12" s="1">
        <v>0</v>
      </c>
      <c r="P12" s="2">
        <v>1</v>
      </c>
    </row>
    <row r="13" spans="1:16" x14ac:dyDescent="0.35">
      <c r="A13" s="5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70</v>
      </c>
      <c r="G13" s="1">
        <v>90</v>
      </c>
      <c r="H13" s="1">
        <v>80</v>
      </c>
      <c r="I13" s="1">
        <v>90</v>
      </c>
      <c r="J13" s="1">
        <v>0</v>
      </c>
      <c r="K13" s="2">
        <v>12.5</v>
      </c>
      <c r="L13" s="2">
        <v>99</v>
      </c>
      <c r="M13" s="2">
        <v>99</v>
      </c>
      <c r="N13" s="2">
        <v>99</v>
      </c>
      <c r="O13" s="1">
        <v>0</v>
      </c>
      <c r="P13" s="2">
        <v>1</v>
      </c>
    </row>
    <row r="14" spans="1:16" x14ac:dyDescent="0.35">
      <c r="A14" s="5" t="s">
        <v>22</v>
      </c>
      <c r="B14" s="1">
        <v>0.54161556151880452</v>
      </c>
      <c r="C14" s="1">
        <v>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43.53</v>
      </c>
      <c r="L14" s="2">
        <v>82</v>
      </c>
      <c r="M14" s="2">
        <v>82</v>
      </c>
      <c r="N14" s="2">
        <v>82</v>
      </c>
      <c r="O14" s="1">
        <v>0</v>
      </c>
      <c r="P14" s="2">
        <v>1</v>
      </c>
    </row>
    <row r="15" spans="1:16" x14ac:dyDescent="0.35">
      <c r="A15" s="5" t="s">
        <v>10</v>
      </c>
      <c r="B15" s="1">
        <v>10</v>
      </c>
      <c r="C15" s="1">
        <v>5</v>
      </c>
      <c r="D15" s="1">
        <v>0</v>
      </c>
      <c r="E15" s="1">
        <v>10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f>100-100*0.572655</f>
        <v>42.734499999999997</v>
      </c>
      <c r="L15" s="1">
        <f>100-100*0.604</f>
        <v>39.6</v>
      </c>
      <c r="M15" s="1">
        <f>100-100*0.434494</f>
        <v>56.550600000000003</v>
      </c>
      <c r="N15" s="1">
        <f>100-100*0.434494</f>
        <v>56.550600000000003</v>
      </c>
      <c r="O15" s="1">
        <v>9.9194899999999996E-3</v>
      </c>
      <c r="P15" s="2">
        <v>196</v>
      </c>
    </row>
    <row r="16" spans="1:16" x14ac:dyDescent="0.35">
      <c r="A16" s="5" t="s">
        <v>23</v>
      </c>
      <c r="B16" s="1">
        <v>10.06138234998703</v>
      </c>
      <c r="C16" s="1">
        <v>5</v>
      </c>
      <c r="D16" s="1">
        <v>0</v>
      </c>
      <c r="E16" s="1">
        <v>0</v>
      </c>
      <c r="F16" s="1">
        <v>90</v>
      </c>
      <c r="G16" s="1">
        <v>98</v>
      </c>
      <c r="H16" s="1">
        <v>90</v>
      </c>
      <c r="I16" s="1">
        <v>90</v>
      </c>
      <c r="J16" s="1">
        <v>0</v>
      </c>
      <c r="K16" s="2">
        <v>30</v>
      </c>
      <c r="L16" s="2">
        <v>83.6666666666667</v>
      </c>
      <c r="M16" s="2">
        <v>83.666666666666671</v>
      </c>
      <c r="N16" s="2">
        <v>83.666666666666671</v>
      </c>
      <c r="O16" s="1">
        <v>0.22955796862337671</v>
      </c>
      <c r="P16" s="2">
        <v>1</v>
      </c>
    </row>
    <row r="17" spans="1:16" x14ac:dyDescent="0.35">
      <c r="A17" s="5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58.62</v>
      </c>
      <c r="G17" s="1">
        <v>92.13</v>
      </c>
      <c r="H17" s="1">
        <v>50</v>
      </c>
      <c r="I17" s="1">
        <v>52.88</v>
      </c>
      <c r="J17" s="1">
        <v>0</v>
      </c>
      <c r="K17" s="2">
        <v>10</v>
      </c>
      <c r="L17" s="2">
        <v>0</v>
      </c>
      <c r="M17" s="2">
        <v>0</v>
      </c>
      <c r="N17" s="2">
        <v>0</v>
      </c>
      <c r="O17" s="1">
        <v>0</v>
      </c>
      <c r="P17" s="2">
        <v>1</v>
      </c>
    </row>
    <row r="18" spans="1:16" x14ac:dyDescent="0.35">
      <c r="A18" s="5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48.02</v>
      </c>
      <c r="L18" s="2">
        <v>24.68</v>
      </c>
      <c r="M18" s="2">
        <v>24.06</v>
      </c>
      <c r="N18" s="2">
        <v>24.68</v>
      </c>
      <c r="O18" s="1">
        <v>3.1415581559999999</v>
      </c>
      <c r="P18" s="2">
        <v>1</v>
      </c>
    </row>
    <row r="19" spans="1:16" x14ac:dyDescent="0.35">
      <c r="A19" s="5" t="s">
        <v>26</v>
      </c>
      <c r="B19" s="1">
        <v>10</v>
      </c>
      <c r="C19" s="1">
        <v>0</v>
      </c>
      <c r="D19" s="1">
        <v>0</v>
      </c>
      <c r="E19" s="1">
        <v>0</v>
      </c>
      <c r="F19" s="1">
        <v>30</v>
      </c>
      <c r="G19" s="1">
        <v>98</v>
      </c>
      <c r="H19" s="1">
        <v>0</v>
      </c>
      <c r="I19" s="1">
        <v>0</v>
      </c>
      <c r="J19" s="1">
        <v>0</v>
      </c>
      <c r="K19" s="1">
        <f>100-100*0.723589</f>
        <v>27.641099999999994</v>
      </c>
      <c r="L19" s="1">
        <f>100-100*0.617122</f>
        <v>38.287800000000004</v>
      </c>
      <c r="M19" s="1">
        <f>100-100*0.617122</f>
        <v>38.287800000000004</v>
      </c>
      <c r="N19" s="1">
        <f>100-100*0.617122</f>
        <v>38.287800000000004</v>
      </c>
      <c r="O19" s="1">
        <v>8.8675899999999998E-3</v>
      </c>
      <c r="P19" s="1">
        <v>1</v>
      </c>
    </row>
    <row r="20" spans="1:16" x14ac:dyDescent="0.35">
      <c r="A20" s="5" t="s">
        <v>27</v>
      </c>
      <c r="B20" s="1">
        <v>3.4635692704713561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50</v>
      </c>
      <c r="L20" s="2">
        <v>65</v>
      </c>
      <c r="M20" s="2">
        <v>65</v>
      </c>
      <c r="N20" s="2">
        <v>65</v>
      </c>
      <c r="O20" s="1">
        <v>0</v>
      </c>
      <c r="P20" s="2">
        <v>1</v>
      </c>
    </row>
    <row r="21" spans="1:16" x14ac:dyDescent="0.35">
      <c r="A21" s="5" t="s">
        <v>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0</v>
      </c>
      <c r="L21" s="2">
        <v>98</v>
      </c>
      <c r="M21" s="2">
        <v>98</v>
      </c>
      <c r="N21" s="2">
        <v>98</v>
      </c>
      <c r="O21" s="1">
        <v>0</v>
      </c>
      <c r="P21" s="2">
        <v>1</v>
      </c>
    </row>
    <row r="22" spans="1:16" x14ac:dyDescent="0.35">
      <c r="A22" s="5" t="s">
        <v>29</v>
      </c>
      <c r="B22" s="1">
        <v>0</v>
      </c>
      <c r="C22" s="1">
        <v>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0</v>
      </c>
      <c r="L22" s="2">
        <v>0</v>
      </c>
      <c r="M22" s="2">
        <v>0</v>
      </c>
      <c r="N22" s="2">
        <v>0</v>
      </c>
      <c r="O22" s="1">
        <v>0</v>
      </c>
      <c r="P22" s="2">
        <v>1</v>
      </c>
    </row>
    <row r="23" spans="1:16" x14ac:dyDescent="0.35">
      <c r="A23" s="5" t="s">
        <v>30</v>
      </c>
      <c r="B23" s="1">
        <v>0</v>
      </c>
      <c r="C23" s="1">
        <v>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2">
        <v>5</v>
      </c>
      <c r="L23" s="2">
        <v>0</v>
      </c>
      <c r="M23" s="2">
        <v>0</v>
      </c>
      <c r="N23" s="2">
        <v>0</v>
      </c>
      <c r="O23" s="1">
        <v>0</v>
      </c>
      <c r="P23" s="2">
        <v>1</v>
      </c>
    </row>
    <row r="24" spans="1:16" x14ac:dyDescent="0.35">
      <c r="A24" s="5" t="s">
        <v>31</v>
      </c>
      <c r="B24" s="1">
        <f>100-100*0.971113</f>
        <v>2.8887</v>
      </c>
      <c r="C24" s="1">
        <f>100-100*0.982831</f>
        <v>1.7168999999999954</v>
      </c>
      <c r="D24" s="1">
        <v>0</v>
      </c>
      <c r="E24" s="1">
        <f>100-100*0.952608</f>
        <v>4.7391999999999967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3">
        <v>3.2039499999999997E-5</v>
      </c>
      <c r="P24" s="1">
        <v>1</v>
      </c>
    </row>
    <row r="25" spans="1:16" x14ac:dyDescent="0.35">
      <c r="A25" s="5" t="s">
        <v>32</v>
      </c>
      <c r="B25" s="1">
        <v>0</v>
      </c>
      <c r="C25" s="1">
        <v>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23.11</v>
      </c>
      <c r="L25" s="2">
        <v>14.65</v>
      </c>
      <c r="M25" s="2">
        <v>15.35</v>
      </c>
      <c r="N25" s="2">
        <v>14.65</v>
      </c>
      <c r="O25" s="1">
        <v>0</v>
      </c>
      <c r="P25" s="2">
        <v>1</v>
      </c>
    </row>
    <row r="26" spans="1:16" x14ac:dyDescent="0.35">
      <c r="A26" s="5" t="s">
        <v>33</v>
      </c>
      <c r="B26" s="1">
        <v>0</v>
      </c>
      <c r="C26" s="1">
        <v>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0</v>
      </c>
      <c r="L26" s="2">
        <v>0</v>
      </c>
      <c r="M26" s="2">
        <v>0</v>
      </c>
      <c r="N26" s="2">
        <v>0</v>
      </c>
      <c r="O26" s="1">
        <v>0</v>
      </c>
      <c r="P26" s="2">
        <v>1</v>
      </c>
    </row>
    <row r="27" spans="1:16" x14ac:dyDescent="0.35">
      <c r="A27" s="5" t="s">
        <v>34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2">
        <v>21.675000000000001</v>
      </c>
      <c r="L27" s="2">
        <v>60.02</v>
      </c>
      <c r="M27" s="2">
        <v>60.02</v>
      </c>
      <c r="N27" s="2">
        <v>78</v>
      </c>
      <c r="O27" s="1">
        <v>0</v>
      </c>
      <c r="P27" s="2">
        <v>1</v>
      </c>
    </row>
    <row r="28" spans="1:16" x14ac:dyDescent="0.35">
      <c r="A28" s="5" t="s">
        <v>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1</v>
      </c>
    </row>
    <row r="29" spans="1:16" x14ac:dyDescent="0.35">
      <c r="A29" s="5" t="s">
        <v>36</v>
      </c>
      <c r="B29" s="1">
        <v>7.0022257675136252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56.666666666666657</v>
      </c>
      <c r="L29" s="2">
        <v>57</v>
      </c>
      <c r="M29" s="2">
        <v>57</v>
      </c>
      <c r="N29" s="2">
        <v>57</v>
      </c>
      <c r="O29" s="1">
        <v>0</v>
      </c>
      <c r="P29" s="2">
        <v>1</v>
      </c>
    </row>
    <row r="30" spans="1:16" x14ac:dyDescent="0.35">
      <c r="A30" s="5" t="s">
        <v>37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f>100-100*0.85439</f>
        <v>14.561000000000007</v>
      </c>
      <c r="L30" s="1">
        <f>100-100*0.883674</f>
        <v>11.632600000000011</v>
      </c>
      <c r="M30" s="1">
        <f>100-100*0.883674</f>
        <v>11.632600000000011</v>
      </c>
      <c r="N30" s="1">
        <f>100-100*0.883674</f>
        <v>11.632600000000011</v>
      </c>
      <c r="O30" s="1">
        <v>7.8132400000000005E-2</v>
      </c>
      <c r="P30" s="1">
        <v>1</v>
      </c>
    </row>
    <row r="31" spans="1:16" x14ac:dyDescent="0.35">
      <c r="A31" s="5" t="s">
        <v>38</v>
      </c>
      <c r="B31" s="1">
        <v>0</v>
      </c>
      <c r="C31" s="1">
        <v>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2">
        <v>53</v>
      </c>
      <c r="L31" s="2">
        <v>53</v>
      </c>
      <c r="M31" s="2">
        <v>53</v>
      </c>
      <c r="N31" s="2">
        <v>53</v>
      </c>
      <c r="O31" s="1">
        <v>0</v>
      </c>
      <c r="P31" s="2">
        <v>1</v>
      </c>
    </row>
    <row r="32" spans="1:16" x14ac:dyDescent="0.35">
      <c r="A32" s="5" t="s">
        <v>39</v>
      </c>
      <c r="B32" s="1">
        <v>0</v>
      </c>
      <c r="C32" s="1">
        <v>0</v>
      </c>
      <c r="D32" s="1">
        <v>0</v>
      </c>
      <c r="E32" s="1">
        <v>0</v>
      </c>
      <c r="F32" s="1">
        <v>98</v>
      </c>
      <c r="G32" s="1">
        <v>98</v>
      </c>
      <c r="H32" s="1">
        <v>50</v>
      </c>
      <c r="I32" s="1">
        <v>90</v>
      </c>
      <c r="J32" s="1">
        <v>0</v>
      </c>
      <c r="K32" s="2">
        <v>95</v>
      </c>
      <c r="L32" s="2">
        <v>78</v>
      </c>
      <c r="M32" s="2">
        <v>78</v>
      </c>
      <c r="N32" s="2">
        <v>78</v>
      </c>
      <c r="O32" s="1">
        <v>5.3100000000000003E-5</v>
      </c>
      <c r="P32" s="2">
        <v>1</v>
      </c>
    </row>
    <row r="33" spans="1:16" x14ac:dyDescent="0.35">
      <c r="A33" s="5" t="s">
        <v>40</v>
      </c>
      <c r="B33" s="1">
        <v>0</v>
      </c>
      <c r="C33" s="1">
        <v>5</v>
      </c>
      <c r="D33" s="1">
        <v>0</v>
      </c>
      <c r="E33" s="1">
        <v>10</v>
      </c>
      <c r="F33" s="1">
        <v>0</v>
      </c>
      <c r="G33" s="1">
        <v>0</v>
      </c>
      <c r="H33" s="1">
        <v>0</v>
      </c>
      <c r="I33" s="1">
        <v>0</v>
      </c>
      <c r="J33" s="4">
        <v>0</v>
      </c>
      <c r="K33" s="2">
        <v>5</v>
      </c>
      <c r="L33" s="2">
        <v>80</v>
      </c>
      <c r="M33" s="2">
        <v>80</v>
      </c>
      <c r="N33" s="2">
        <v>80</v>
      </c>
      <c r="O33" s="1">
        <v>0</v>
      </c>
      <c r="P33" s="2">
        <v>1</v>
      </c>
    </row>
    <row r="34" spans="1:16" x14ac:dyDescent="0.35">
      <c r="A34" s="5" t="s">
        <v>41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2">
        <v>31.32</v>
      </c>
      <c r="L34" s="2">
        <v>17.64</v>
      </c>
      <c r="M34" s="2">
        <v>17.55</v>
      </c>
      <c r="N34" s="2">
        <v>17.55</v>
      </c>
      <c r="O34" s="1">
        <v>1.9441154383333329E-2</v>
      </c>
      <c r="P34" s="2">
        <v>1</v>
      </c>
    </row>
    <row r="35" spans="1:16" x14ac:dyDescent="0.35">
      <c r="A35" s="5" t="s">
        <v>42</v>
      </c>
      <c r="B35" s="1">
        <v>0</v>
      </c>
      <c r="C35" s="1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>
        <v>53.52</v>
      </c>
      <c r="L35" s="2">
        <v>27.78</v>
      </c>
      <c r="M35" s="2">
        <v>27.55</v>
      </c>
      <c r="N35" s="2">
        <v>27.78</v>
      </c>
      <c r="O35" s="1">
        <v>0</v>
      </c>
      <c r="P35" s="2">
        <v>1</v>
      </c>
    </row>
    <row r="36" spans="1:16" x14ac:dyDescent="0.35">
      <c r="A36" s="5" t="s">
        <v>43</v>
      </c>
      <c r="B36" s="1">
        <v>0.59688365342226435</v>
      </c>
      <c r="C36" s="1">
        <v>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2">
        <v>1.0652886637567751E-2</v>
      </c>
      <c r="L36" s="2">
        <v>65</v>
      </c>
      <c r="M36" s="2">
        <v>65</v>
      </c>
      <c r="N36" s="2">
        <v>65</v>
      </c>
      <c r="O36" s="1">
        <v>0</v>
      </c>
      <c r="P36" s="2">
        <v>1</v>
      </c>
    </row>
    <row r="37" spans="1:16" x14ac:dyDescent="0.35">
      <c r="A37" s="5" t="s">
        <v>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f>100-51.817</f>
        <v>48.183</v>
      </c>
      <c r="L37" s="1">
        <f xml:space="preserve"> 100-71.66</f>
        <v>28.340000000000003</v>
      </c>
      <c r="M37" s="1">
        <f>100-56.41</f>
        <v>43.59</v>
      </c>
      <c r="N37" s="1">
        <f>100-56.41</f>
        <v>43.59</v>
      </c>
      <c r="O37" s="1">
        <v>1.7443199999999999E-3</v>
      </c>
      <c r="P37" s="1">
        <v>1</v>
      </c>
    </row>
    <row r="38" spans="1:16" x14ac:dyDescent="0.35">
      <c r="A38" s="5" t="s">
        <v>45</v>
      </c>
      <c r="B38" s="1">
        <v>0</v>
      </c>
      <c r="C38" s="1">
        <v>0</v>
      </c>
      <c r="D38" s="1">
        <v>0</v>
      </c>
      <c r="E38" s="1">
        <v>0</v>
      </c>
      <c r="F38" s="1">
        <v>50</v>
      </c>
      <c r="G38" s="1">
        <v>95</v>
      </c>
      <c r="H38" s="1">
        <v>0</v>
      </c>
      <c r="I38" s="1">
        <v>0</v>
      </c>
      <c r="J38" s="1">
        <v>0</v>
      </c>
      <c r="K38" s="2">
        <v>61.244444444444447</v>
      </c>
      <c r="L38" s="2">
        <f>100-100*0.463685</f>
        <v>53.631499999999996</v>
      </c>
      <c r="M38" s="2">
        <f>100-100*0.411262</f>
        <v>58.873799999999996</v>
      </c>
      <c r="N38" s="2">
        <f>100-100*0.411262</f>
        <v>58.873799999999996</v>
      </c>
      <c r="O38" s="1">
        <v>7.9334000000000002E-3</v>
      </c>
      <c r="P38" s="2">
        <v>1</v>
      </c>
    </row>
    <row r="39" spans="1:16" x14ac:dyDescent="0.35">
      <c r="A39" s="5" t="s">
        <v>46</v>
      </c>
      <c r="B39" s="1">
        <v>12.53120360861462</v>
      </c>
      <c r="C39" s="1">
        <v>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2">
        <v>29.68</v>
      </c>
      <c r="L39" s="2">
        <v>15.9</v>
      </c>
      <c r="M39" s="2">
        <v>15.3</v>
      </c>
      <c r="N39" s="2">
        <v>15.9</v>
      </c>
      <c r="O39" s="1">
        <v>0</v>
      </c>
      <c r="P39" s="2">
        <v>1</v>
      </c>
    </row>
    <row r="40" spans="1:16" x14ac:dyDescent="0.35">
      <c r="A40" s="5" t="s">
        <v>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2">
        <v>51.11</v>
      </c>
      <c r="L40" s="2">
        <v>26.08</v>
      </c>
      <c r="M40" s="2">
        <v>25.53</v>
      </c>
      <c r="N40" s="2">
        <v>26.08</v>
      </c>
      <c r="O40" s="1">
        <v>0</v>
      </c>
      <c r="P40" s="2">
        <v>1</v>
      </c>
    </row>
    <row r="41" spans="1:16" x14ac:dyDescent="0.35">
      <c r="A41" s="5" t="s">
        <v>48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2">
        <v>22</v>
      </c>
      <c r="L41" s="2">
        <v>24</v>
      </c>
      <c r="M41" s="2">
        <v>24</v>
      </c>
      <c r="N41" s="2">
        <v>63</v>
      </c>
      <c r="O41" s="1">
        <v>0</v>
      </c>
      <c r="P41" s="2">
        <v>1</v>
      </c>
    </row>
    <row r="42" spans="1:16" x14ac:dyDescent="0.35">
      <c r="A42" s="5" t="s">
        <v>49</v>
      </c>
      <c r="B42" s="1">
        <v>10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f>100-100*0.855117</f>
        <v>14.488299999999995</v>
      </c>
      <c r="L42" s="1">
        <f>100-100*0.836</f>
        <v>16.400000000000006</v>
      </c>
      <c r="M42" s="1">
        <f>100-100*0.46</f>
        <v>54</v>
      </c>
      <c r="N42" s="1">
        <f>100-100*0.46</f>
        <v>54</v>
      </c>
      <c r="O42" s="1">
        <v>1.08877E-2</v>
      </c>
      <c r="P42" s="1">
        <v>3.07</v>
      </c>
    </row>
    <row r="43" spans="1:16" x14ac:dyDescent="0.35">
      <c r="A43" s="5" t="s">
        <v>50</v>
      </c>
      <c r="B43" s="1">
        <v>0</v>
      </c>
      <c r="C43" s="1">
        <v>0</v>
      </c>
      <c r="D43" s="1">
        <v>0</v>
      </c>
      <c r="E43" s="1">
        <v>10</v>
      </c>
      <c r="F43" s="1">
        <v>70</v>
      </c>
      <c r="G43" s="1">
        <v>95</v>
      </c>
      <c r="H43" s="1">
        <v>90</v>
      </c>
      <c r="I43" s="1">
        <v>90</v>
      </c>
      <c r="J43" s="1">
        <v>0</v>
      </c>
      <c r="K43" s="2">
        <v>43</v>
      </c>
      <c r="L43" s="2">
        <v>36.299999999999997</v>
      </c>
      <c r="M43" s="2">
        <v>36.299999999999997</v>
      </c>
      <c r="N43" s="2">
        <v>79</v>
      </c>
      <c r="O43" s="1">
        <v>0</v>
      </c>
      <c r="P43" s="2">
        <v>1</v>
      </c>
    </row>
    <row r="44" spans="1:16" x14ac:dyDescent="0.35">
      <c r="A44" s="5" t="s">
        <v>51</v>
      </c>
      <c r="B44" s="1">
        <v>0</v>
      </c>
      <c r="C44" s="1">
        <v>0</v>
      </c>
      <c r="D44" s="1">
        <v>0</v>
      </c>
      <c r="E44" s="1">
        <v>0</v>
      </c>
      <c r="F44" s="1">
        <v>70</v>
      </c>
      <c r="G44" s="1">
        <v>95</v>
      </c>
      <c r="H44" s="1">
        <v>90</v>
      </c>
      <c r="I44" s="1">
        <v>90</v>
      </c>
      <c r="J44" s="1">
        <v>0</v>
      </c>
      <c r="K44" s="2">
        <v>55</v>
      </c>
      <c r="L44" s="2">
        <v>72.5</v>
      </c>
      <c r="M44" s="2">
        <v>72.5</v>
      </c>
      <c r="N44" s="2">
        <v>72.5</v>
      </c>
      <c r="O44" s="1">
        <v>0</v>
      </c>
      <c r="P44" s="2">
        <v>1</v>
      </c>
    </row>
    <row r="45" spans="1:16" x14ac:dyDescent="0.35">
      <c r="A45" s="5" t="s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2">
        <v>26.36</v>
      </c>
      <c r="L45" s="2">
        <v>48.2</v>
      </c>
      <c r="M45" s="2">
        <v>49.9</v>
      </c>
      <c r="N45" s="2">
        <v>48.2</v>
      </c>
      <c r="O45" s="1">
        <v>0</v>
      </c>
      <c r="P45" s="2">
        <v>1</v>
      </c>
    </row>
    <row r="46" spans="1:16" x14ac:dyDescent="0.35">
      <c r="A46" s="5" t="s">
        <v>53</v>
      </c>
      <c r="B46" s="1">
        <v>10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2">
        <v>8.4150200882344792E-3</v>
      </c>
      <c r="L46" s="2">
        <v>4.6750816243328044E-3</v>
      </c>
      <c r="M46" s="2">
        <v>4.448392192118204E-3</v>
      </c>
      <c r="N46" s="2">
        <v>4.6750816243328044E-3</v>
      </c>
      <c r="O46" s="1">
        <v>0</v>
      </c>
      <c r="P46" s="2">
        <v>1</v>
      </c>
    </row>
    <row r="47" spans="1:16" x14ac:dyDescent="0.35">
      <c r="A47" s="5" t="s">
        <v>54</v>
      </c>
      <c r="B47" s="1">
        <v>0</v>
      </c>
      <c r="C47" s="1">
        <v>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2">
        <v>61.62</v>
      </c>
      <c r="L47" s="2">
        <v>30.07</v>
      </c>
      <c r="M47" s="2">
        <v>29.76</v>
      </c>
      <c r="N47" s="2">
        <v>30.07</v>
      </c>
      <c r="O47" s="1">
        <v>0</v>
      </c>
      <c r="P47" s="2">
        <v>1</v>
      </c>
    </row>
    <row r="48" spans="1:16" x14ac:dyDescent="0.35">
      <c r="A48" s="5" t="s">
        <v>55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1</v>
      </c>
    </row>
    <row r="49" spans="1:16" x14ac:dyDescent="0.35">
      <c r="A49" s="5" t="s">
        <v>56</v>
      </c>
      <c r="B49" s="1">
        <v>13.439860216496591</v>
      </c>
      <c r="C49" s="1">
        <v>5</v>
      </c>
      <c r="D49" s="1">
        <v>0</v>
      </c>
      <c r="E49" s="1">
        <v>10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2">
        <v>0</v>
      </c>
      <c r="L49" s="2">
        <v>98</v>
      </c>
      <c r="M49" s="2">
        <v>98</v>
      </c>
      <c r="N49" s="2">
        <v>98</v>
      </c>
      <c r="O49" s="1">
        <v>0</v>
      </c>
      <c r="P49" s="2">
        <v>1</v>
      </c>
    </row>
    <row r="50" spans="1:16" x14ac:dyDescent="0.35">
      <c r="A50" s="5" t="s">
        <v>57</v>
      </c>
      <c r="B50" s="1">
        <v>40.296471341616311</v>
      </c>
      <c r="C50" s="1">
        <v>5</v>
      </c>
      <c r="D50" s="1">
        <v>0</v>
      </c>
      <c r="E50" s="1">
        <v>10</v>
      </c>
      <c r="F50" s="1">
        <v>90</v>
      </c>
      <c r="G50" s="1">
        <v>98</v>
      </c>
      <c r="H50" s="1">
        <v>90</v>
      </c>
      <c r="I50" s="1">
        <v>91</v>
      </c>
      <c r="J50" s="1">
        <v>0</v>
      </c>
      <c r="K50" s="2">
        <v>65.7</v>
      </c>
      <c r="L50" s="2">
        <v>34.333333333333343</v>
      </c>
      <c r="M50" s="2">
        <v>52.5</v>
      </c>
      <c r="N50" s="2">
        <v>47.25</v>
      </c>
      <c r="O50" s="1">
        <v>1.4991274038461541E-5</v>
      </c>
      <c r="P50" s="2">
        <v>1</v>
      </c>
    </row>
    <row r="51" spans="1:16" x14ac:dyDescent="0.35">
      <c r="A51" s="5" t="s">
        <v>58</v>
      </c>
      <c r="B51" s="1">
        <v>17.138720782557488</v>
      </c>
      <c r="C51" s="1">
        <v>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2.635299171702166E-4</v>
      </c>
      <c r="L51" s="2">
        <v>1.4946469455842651E-4</v>
      </c>
      <c r="M51" s="2">
        <v>1.443200903424655E-4</v>
      </c>
      <c r="N51" s="2">
        <v>1.443200903424655E-4</v>
      </c>
      <c r="O51" s="1">
        <v>0</v>
      </c>
      <c r="P51" s="2">
        <v>1</v>
      </c>
    </row>
    <row r="52" spans="1:16" x14ac:dyDescent="0.35">
      <c r="A52" s="5" t="s">
        <v>59</v>
      </c>
      <c r="B52" s="1">
        <v>0</v>
      </c>
      <c r="C52" s="1">
        <v>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2">
        <v>8.77</v>
      </c>
      <c r="L52" s="2">
        <v>4.8393185785889782E-2</v>
      </c>
      <c r="M52" s="2">
        <v>4.6185715705718611E-2</v>
      </c>
      <c r="N52" s="2">
        <v>4.8393185785889782E-2</v>
      </c>
      <c r="O52" s="1">
        <v>0</v>
      </c>
      <c r="P52" s="2">
        <v>1</v>
      </c>
    </row>
    <row r="53" spans="1:16" x14ac:dyDescent="0.35">
      <c r="A53" s="5" t="s">
        <v>60</v>
      </c>
      <c r="B53" s="1">
        <v>0</v>
      </c>
      <c r="C53" s="1">
        <v>0</v>
      </c>
      <c r="D53" s="1">
        <v>0</v>
      </c>
      <c r="E53" s="1">
        <v>0</v>
      </c>
      <c r="F53" s="1">
        <v>30</v>
      </c>
      <c r="G53" s="1">
        <v>70</v>
      </c>
      <c r="H53" s="1">
        <v>60</v>
      </c>
      <c r="I53" s="1">
        <v>94</v>
      </c>
      <c r="J53" s="1">
        <v>0</v>
      </c>
      <c r="K53" s="2">
        <v>0</v>
      </c>
      <c r="L53" s="2">
        <v>85.35</v>
      </c>
      <c r="M53" s="2">
        <v>85.35</v>
      </c>
      <c r="N53" s="2">
        <v>89.316666666666663</v>
      </c>
      <c r="O53" s="1">
        <v>0</v>
      </c>
      <c r="P53" s="2">
        <v>1</v>
      </c>
    </row>
    <row r="54" spans="1:16" x14ac:dyDescent="0.35">
      <c r="A54" s="5" t="s">
        <v>61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2">
        <v>2.4058902109517791E-2</v>
      </c>
      <c r="L54" s="2">
        <v>69.800000000000011</v>
      </c>
      <c r="M54" s="2">
        <v>69.800000000000011</v>
      </c>
      <c r="N54" s="2">
        <v>75</v>
      </c>
      <c r="O54" s="1">
        <v>0</v>
      </c>
      <c r="P54" s="2">
        <v>1</v>
      </c>
    </row>
    <row r="55" spans="1:16" x14ac:dyDescent="0.35">
      <c r="A55" s="5" t="s">
        <v>62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1</v>
      </c>
    </row>
    <row r="56" spans="1:16" x14ac:dyDescent="0.35">
      <c r="A56" s="5" t="s">
        <v>63</v>
      </c>
      <c r="B56" s="1">
        <v>0</v>
      </c>
      <c r="C56" s="1">
        <v>0</v>
      </c>
      <c r="D56" s="1">
        <v>0</v>
      </c>
      <c r="E56" s="1">
        <v>0</v>
      </c>
      <c r="F56" s="1">
        <v>30</v>
      </c>
      <c r="G56" s="1">
        <v>50</v>
      </c>
      <c r="H56" s="1">
        <v>30</v>
      </c>
      <c r="I56" s="1">
        <v>25</v>
      </c>
      <c r="J56" s="1">
        <v>0</v>
      </c>
      <c r="K56" s="1">
        <f>100-100*0.978</f>
        <v>2.2000000000000028</v>
      </c>
      <c r="L56" s="1">
        <f>100-100*0.405655</f>
        <v>59.4345</v>
      </c>
      <c r="M56" s="1">
        <f>100-100*0.405655</f>
        <v>59.4345</v>
      </c>
      <c r="N56" s="1">
        <f>100-100*0.405655</f>
        <v>59.4345</v>
      </c>
      <c r="O56" s="1">
        <v>8.5849400000000001E-4</v>
      </c>
      <c r="P56" s="1">
        <v>1</v>
      </c>
    </row>
    <row r="57" spans="1:16" x14ac:dyDescent="0.35">
      <c r="A57" s="5" t="s">
        <v>64</v>
      </c>
      <c r="B57" s="1">
        <v>78.927457572534323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>
        <v>0</v>
      </c>
      <c r="L57" s="2">
        <v>0</v>
      </c>
      <c r="M57" s="2">
        <v>0</v>
      </c>
      <c r="N57" s="2">
        <v>0</v>
      </c>
      <c r="O57" s="1">
        <v>0</v>
      </c>
      <c r="P57" s="2">
        <v>1</v>
      </c>
    </row>
    <row r="58" spans="1:16" x14ac:dyDescent="0.35">
      <c r="A58" s="5" t="s">
        <v>65</v>
      </c>
      <c r="B58" s="1">
        <v>0.39067434019214309</v>
      </c>
      <c r="C58" s="1">
        <v>5</v>
      </c>
      <c r="D58" s="1">
        <v>0</v>
      </c>
      <c r="E58" s="1">
        <v>10</v>
      </c>
      <c r="F58" s="1">
        <v>90</v>
      </c>
      <c r="G58" s="1">
        <v>98</v>
      </c>
      <c r="H58" s="1">
        <v>80</v>
      </c>
      <c r="I58" s="1">
        <v>67</v>
      </c>
      <c r="J58" s="1">
        <v>0</v>
      </c>
      <c r="K58" s="2">
        <v>22</v>
      </c>
      <c r="L58" s="2">
        <v>37.25</v>
      </c>
      <c r="M58" s="2">
        <v>41.5</v>
      </c>
      <c r="N58" s="2">
        <v>37.25</v>
      </c>
      <c r="O58" s="1">
        <v>1.474189652027972</v>
      </c>
      <c r="P58" s="2">
        <v>1</v>
      </c>
    </row>
    <row r="59" spans="1:16" x14ac:dyDescent="0.35">
      <c r="A59" s="5" t="s">
        <v>66</v>
      </c>
      <c r="B59" s="1">
        <v>1.906421316019979</v>
      </c>
      <c r="C59" s="1">
        <v>5</v>
      </c>
      <c r="D59" s="1">
        <v>0</v>
      </c>
      <c r="E59" s="1">
        <v>0</v>
      </c>
      <c r="F59" s="1">
        <v>85</v>
      </c>
      <c r="G59" s="1">
        <v>98</v>
      </c>
      <c r="H59" s="1">
        <v>80</v>
      </c>
      <c r="I59" s="1">
        <v>89</v>
      </c>
      <c r="J59" s="1">
        <v>0</v>
      </c>
      <c r="K59" s="2">
        <v>11.59</v>
      </c>
      <c r="L59" s="2">
        <v>28</v>
      </c>
      <c r="M59" s="2">
        <v>45</v>
      </c>
      <c r="N59" s="2">
        <v>28</v>
      </c>
      <c r="O59" s="1">
        <v>0.96050647505514708</v>
      </c>
      <c r="P59" s="2">
        <v>1</v>
      </c>
    </row>
    <row r="60" spans="1:16" x14ac:dyDescent="0.35">
      <c r="A60" s="5" t="s">
        <v>67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2">
        <v>0</v>
      </c>
      <c r="L60" s="2">
        <v>57</v>
      </c>
      <c r="M60" s="2">
        <v>57</v>
      </c>
      <c r="N60" s="2">
        <v>70</v>
      </c>
      <c r="O60" s="1">
        <v>0</v>
      </c>
      <c r="P60" s="2">
        <v>1</v>
      </c>
    </row>
    <row r="61" spans="1:16" x14ac:dyDescent="0.35">
      <c r="A61" s="5" t="s">
        <v>68</v>
      </c>
      <c r="B61" s="1">
        <v>0</v>
      </c>
      <c r="C61" s="1">
        <v>5</v>
      </c>
      <c r="D61" s="1">
        <v>0</v>
      </c>
      <c r="E61" s="1">
        <v>0</v>
      </c>
      <c r="F61" s="1">
        <v>55</v>
      </c>
      <c r="G61" s="1">
        <v>98</v>
      </c>
      <c r="H61" s="1">
        <v>0</v>
      </c>
      <c r="I61" s="1">
        <v>0</v>
      </c>
      <c r="J61" s="1">
        <v>0</v>
      </c>
      <c r="K61" s="1">
        <f>100-100*0.559187</f>
        <v>44.081299999999999</v>
      </c>
      <c r="L61" s="1">
        <f>100-100*0.502267</f>
        <v>49.773299999999999</v>
      </c>
      <c r="M61" s="1">
        <f>100-100*0.502267</f>
        <v>49.773299999999999</v>
      </c>
      <c r="N61" s="1">
        <f>100-100*0.502267</f>
        <v>49.773299999999999</v>
      </c>
      <c r="O61" s="1">
        <v>4.6600000000000003E-2</v>
      </c>
      <c r="P61" s="1">
        <v>1</v>
      </c>
    </row>
    <row r="62" spans="1:16" x14ac:dyDescent="0.35">
      <c r="A62" s="5" t="s">
        <v>71</v>
      </c>
      <c r="B62" s="1">
        <v>0</v>
      </c>
      <c r="C62" s="1">
        <v>0</v>
      </c>
      <c r="D62" s="1">
        <v>0</v>
      </c>
      <c r="E62" s="1">
        <v>0</v>
      </c>
      <c r="F62" s="1">
        <v>40</v>
      </c>
      <c r="G62" s="1">
        <v>99</v>
      </c>
      <c r="H62" s="1">
        <v>40</v>
      </c>
      <c r="I62" s="1">
        <v>20</v>
      </c>
      <c r="J62" s="1">
        <v>0</v>
      </c>
      <c r="K62" s="2">
        <v>79.2</v>
      </c>
      <c r="L62" s="2">
        <v>68.599999999999994</v>
      </c>
      <c r="M62" s="2">
        <v>76.3</v>
      </c>
      <c r="N62" s="2">
        <v>70.2</v>
      </c>
      <c r="O62" s="1">
        <v>58.85</v>
      </c>
      <c r="P62" s="2">
        <v>2</v>
      </c>
    </row>
    <row r="63" spans="1:16" x14ac:dyDescent="0.35">
      <c r="A63" s="5" t="s">
        <v>72</v>
      </c>
      <c r="B63" s="1">
        <v>0</v>
      </c>
      <c r="C63" s="1">
        <v>0</v>
      </c>
      <c r="D63" s="1">
        <v>0</v>
      </c>
      <c r="E63" s="1">
        <v>0</v>
      </c>
      <c r="F63" s="1">
        <v>30</v>
      </c>
      <c r="G63" s="1">
        <v>95</v>
      </c>
      <c r="H63" s="1">
        <v>20</v>
      </c>
      <c r="I63" s="1">
        <v>10</v>
      </c>
      <c r="J63" s="1">
        <v>0</v>
      </c>
      <c r="K63" s="2">
        <v>23.7</v>
      </c>
      <c r="L63" s="2">
        <v>29.4</v>
      </c>
      <c r="M63" s="2">
        <v>53.3</v>
      </c>
      <c r="N63" s="2">
        <v>55.5</v>
      </c>
      <c r="O63" s="1">
        <v>1.1859999999999999</v>
      </c>
      <c r="P63" s="2">
        <v>1.26</v>
      </c>
    </row>
    <row r="64" spans="1:16" x14ac:dyDescent="0.35">
      <c r="A64" s="5" t="s">
        <v>73</v>
      </c>
      <c r="B64" s="1">
        <v>0</v>
      </c>
      <c r="C64" s="1">
        <v>0</v>
      </c>
      <c r="D64" s="1">
        <v>0</v>
      </c>
      <c r="E64" s="1">
        <v>0</v>
      </c>
      <c r="F64" s="1">
        <v>30</v>
      </c>
      <c r="G64" s="1">
        <v>95</v>
      </c>
      <c r="H64" s="1">
        <v>20</v>
      </c>
      <c r="I64" s="1">
        <v>10</v>
      </c>
      <c r="J64" s="1">
        <v>0</v>
      </c>
      <c r="K64" s="2">
        <v>23.7</v>
      </c>
      <c r="L64" s="2">
        <v>29.4</v>
      </c>
      <c r="M64" s="2">
        <v>53.3</v>
      </c>
      <c r="N64" s="2">
        <v>55.5</v>
      </c>
      <c r="O64" s="1">
        <v>11.86</v>
      </c>
      <c r="P64" s="2">
        <v>1.26</v>
      </c>
    </row>
    <row r="65" spans="1:16" x14ac:dyDescent="0.35">
      <c r="A65" s="5" t="s">
        <v>74</v>
      </c>
      <c r="B65" s="1">
        <v>0</v>
      </c>
      <c r="C65" s="1">
        <v>0</v>
      </c>
      <c r="D65" s="1">
        <v>0</v>
      </c>
      <c r="E65" s="1">
        <v>0</v>
      </c>
      <c r="F65" s="1">
        <v>10</v>
      </c>
      <c r="G65" s="1">
        <v>99</v>
      </c>
      <c r="H65" s="1">
        <v>0</v>
      </c>
      <c r="I65" s="1">
        <v>0</v>
      </c>
      <c r="J65" s="1">
        <v>0</v>
      </c>
      <c r="K65" s="1">
        <v>33.6</v>
      </c>
      <c r="L65" s="1">
        <v>41</v>
      </c>
      <c r="M65" s="1">
        <v>49</v>
      </c>
      <c r="N65" s="1">
        <v>65.900000000000006</v>
      </c>
      <c r="O65" s="1">
        <v>1.82</v>
      </c>
      <c r="P65" s="2">
        <v>0.484153</v>
      </c>
    </row>
    <row r="66" spans="1:16" x14ac:dyDescent="0.35">
      <c r="A66" s="5" t="s">
        <v>75</v>
      </c>
      <c r="B66" s="1">
        <v>0</v>
      </c>
      <c r="C66" s="1">
        <v>0</v>
      </c>
      <c r="D66" s="1">
        <v>0</v>
      </c>
      <c r="E66" s="1">
        <v>0</v>
      </c>
      <c r="F66" s="1">
        <v>10</v>
      </c>
      <c r="G66" s="1">
        <v>99</v>
      </c>
      <c r="H66" s="1">
        <v>0</v>
      </c>
      <c r="I66" s="1">
        <v>0</v>
      </c>
      <c r="J66" s="1">
        <v>0</v>
      </c>
      <c r="K66" s="1">
        <v>33.6</v>
      </c>
      <c r="L66" s="1">
        <v>41</v>
      </c>
      <c r="M66" s="1">
        <v>49</v>
      </c>
      <c r="N66" s="1">
        <v>65.900000000000006</v>
      </c>
      <c r="O66" s="1">
        <v>1.6926000000000001</v>
      </c>
      <c r="P66" s="2">
        <v>0.484153</v>
      </c>
    </row>
    <row r="67" spans="1:16" x14ac:dyDescent="0.35">
      <c r="A67" s="5" t="s">
        <v>76</v>
      </c>
      <c r="B67" s="1">
        <v>0</v>
      </c>
      <c r="C67" s="1">
        <v>0</v>
      </c>
      <c r="D67" s="1">
        <v>0</v>
      </c>
      <c r="E67" s="1">
        <v>0</v>
      </c>
      <c r="F67" s="1">
        <v>30</v>
      </c>
      <c r="G67" s="1">
        <v>95</v>
      </c>
      <c r="H67" s="1">
        <v>20</v>
      </c>
      <c r="I67" s="1">
        <v>10</v>
      </c>
      <c r="J67" s="1">
        <v>0</v>
      </c>
      <c r="K67" s="2">
        <v>23.7</v>
      </c>
      <c r="L67" s="2">
        <v>29.4</v>
      </c>
      <c r="M67" s="2">
        <v>53.3</v>
      </c>
      <c r="N67" s="2">
        <v>55.5</v>
      </c>
      <c r="O67" s="1">
        <v>0.3553</v>
      </c>
      <c r="P67" s="2">
        <v>1.26</v>
      </c>
    </row>
    <row r="68" spans="1:16" x14ac:dyDescent="0.35">
      <c r="A68" s="5" t="s">
        <v>77</v>
      </c>
      <c r="B68" s="1">
        <v>0</v>
      </c>
      <c r="C68" s="1">
        <v>0</v>
      </c>
      <c r="D68" s="1">
        <v>0</v>
      </c>
      <c r="E68" s="1">
        <v>0</v>
      </c>
      <c r="F68" s="1">
        <v>10</v>
      </c>
      <c r="G68" s="1">
        <v>99</v>
      </c>
      <c r="H68" s="1">
        <v>0</v>
      </c>
      <c r="I68" s="1">
        <v>0</v>
      </c>
      <c r="J68" s="1">
        <v>0</v>
      </c>
      <c r="K68" s="1">
        <v>33.6</v>
      </c>
      <c r="L68" s="1">
        <v>41</v>
      </c>
      <c r="M68" s="1">
        <v>49</v>
      </c>
      <c r="N68" s="1">
        <v>65.900000000000006</v>
      </c>
      <c r="O68" s="1">
        <v>0.12740000000000001</v>
      </c>
      <c r="P68" s="2">
        <v>0.484153</v>
      </c>
    </row>
    <row r="69" spans="1:16" x14ac:dyDescent="0.35">
      <c r="A69" s="5" t="s">
        <v>78</v>
      </c>
      <c r="B69" s="1">
        <v>0</v>
      </c>
      <c r="C69" s="1">
        <v>0</v>
      </c>
      <c r="D69" s="1">
        <v>0</v>
      </c>
      <c r="E69" s="1">
        <v>0</v>
      </c>
      <c r="F69" s="1">
        <v>30</v>
      </c>
      <c r="G69" s="1">
        <v>95</v>
      </c>
      <c r="H69" s="1">
        <v>20</v>
      </c>
      <c r="I69" s="1">
        <v>10</v>
      </c>
      <c r="J69" s="1">
        <v>0</v>
      </c>
      <c r="K69" s="2">
        <v>23.7</v>
      </c>
      <c r="L69" s="2">
        <v>29.4</v>
      </c>
      <c r="M69" s="2">
        <v>53.3</v>
      </c>
      <c r="N69" s="2">
        <v>55.5</v>
      </c>
      <c r="O69" s="1">
        <v>10.318199999999999</v>
      </c>
      <c r="P69" s="2">
        <v>1.26</v>
      </c>
    </row>
    <row r="70" spans="1:16" x14ac:dyDescent="0.35">
      <c r="A70" s="5" t="s">
        <v>79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10.7</v>
      </c>
      <c r="L70" s="1">
        <v>46</v>
      </c>
      <c r="M70" s="1">
        <v>46</v>
      </c>
      <c r="N70" s="1">
        <v>46</v>
      </c>
      <c r="O70" s="1">
        <v>0</v>
      </c>
      <c r="P70" s="2">
        <v>1</v>
      </c>
    </row>
    <row r="71" spans="1:16" x14ac:dyDescent="0.35">
      <c r="A71" s="5" t="s">
        <v>80</v>
      </c>
      <c r="B71" s="1">
        <v>0</v>
      </c>
      <c r="C71" s="1">
        <v>0</v>
      </c>
      <c r="D71" s="1">
        <v>0</v>
      </c>
      <c r="E71" s="1">
        <v>0</v>
      </c>
      <c r="F71" s="1">
        <v>30</v>
      </c>
      <c r="G71" s="1">
        <v>95</v>
      </c>
      <c r="H71" s="1">
        <v>20</v>
      </c>
      <c r="I71" s="1">
        <v>10</v>
      </c>
      <c r="J71" s="1">
        <v>0</v>
      </c>
      <c r="K71" s="2">
        <v>23.7</v>
      </c>
      <c r="L71" s="2">
        <v>29.4</v>
      </c>
      <c r="M71" s="2">
        <v>53.3</v>
      </c>
      <c r="N71" s="2">
        <v>55.5</v>
      </c>
      <c r="O71" s="1">
        <v>3.5579999999999998</v>
      </c>
      <c r="P71" s="2">
        <v>1.26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Gutierrez Von Porat</dc:creator>
  <cp:lastModifiedBy>Joan Salo ICRA</cp:lastModifiedBy>
  <dcterms:created xsi:type="dcterms:W3CDTF">2022-07-13T08:09:05Z</dcterms:created>
  <dcterms:modified xsi:type="dcterms:W3CDTF">2022-07-28T09:36:11Z</dcterms:modified>
</cp:coreProperties>
</file>