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MNA\ICRAF\Bahan MRV\"/>
    </mc:Choice>
  </mc:AlternateContent>
  <xr:revisionPtr revIDLastSave="0" documentId="13_ncr:1_{3194C4C5-ACC2-417D-A450-8B05BE2E4C2E}" xr6:coauthVersionLast="44" xr6:coauthVersionMax="45" xr10:uidLastSave="{00000000-0000-0000-0000-000000000000}"/>
  <bookViews>
    <workbookView xWindow="-108" yWindow="-108" windowWidth="23256" windowHeight="12720" tabRatio="822" activeTab="3" xr2:uid="{00000000-000D-0000-FFFF-FFFF00000000}"/>
  </bookViews>
  <sheets>
    <sheet name="MITIGASI KEHUTANAN_HIP" sheetId="6" r:id="rId1"/>
    <sheet name="MITIGASI ENERGI_HG" sheetId="8" r:id="rId2"/>
    <sheet name="MITIGASI PERTANIAN_NM" sheetId="2" r:id="rId3"/>
    <sheet name="MITIGASI LIMBAH_KR" sheetId="5" r:id="rId4"/>
    <sheet name="MITIGASI TRANSPORTASI_GG" sheetId="7" r:id="rId5"/>
    <sheet name="MRV Meeting (4 Maret)" sheetId="9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0" i="7" l="1"/>
  <c r="Z19" i="7"/>
  <c r="AC18" i="7"/>
  <c r="Z18" i="7"/>
  <c r="Z17" i="7"/>
  <c r="Z16" i="7"/>
  <c r="AC15" i="7"/>
  <c r="Z15" i="7"/>
  <c r="Z14" i="7"/>
  <c r="Z13" i="7"/>
  <c r="Z12" i="7"/>
  <c r="Z11" i="7"/>
  <c r="Z10" i="7"/>
  <c r="AC10" i="7" s="1"/>
  <c r="AC9" i="7"/>
  <c r="Z9" i="7"/>
  <c r="Z8" i="7"/>
  <c r="Z7" i="7"/>
  <c r="AC7" i="7" s="1"/>
  <c r="AC6" i="7"/>
  <c r="Z6" i="7"/>
  <c r="Z5" i="7"/>
  <c r="Z4" i="7"/>
  <c r="AC4" i="7" s="1"/>
  <c r="Z3" i="7"/>
  <c r="AC3" i="7" s="1"/>
  <c r="AC5" i="7" l="1"/>
  <c r="AF15" i="6"/>
  <c r="AF12" i="6"/>
  <c r="AF3" i="6"/>
  <c r="AF18" i="6"/>
  <c r="AF9" i="6"/>
  <c r="AF6" i="6"/>
  <c r="AD6" i="5" l="1"/>
  <c r="AD3" i="5"/>
</calcChain>
</file>

<file path=xl/sharedStrings.xml><?xml version="1.0" encoding="utf-8"?>
<sst xmlns="http://schemas.openxmlformats.org/spreadsheetml/2006/main" count="1606" uniqueCount="473">
  <si>
    <t>No</t>
  </si>
  <si>
    <t>Katagori</t>
  </si>
  <si>
    <t>Luas / Indikasi Pembiayaan/ Penurunan Emisi</t>
  </si>
  <si>
    <t>Sumber Penda-naan</t>
  </si>
  <si>
    <t>Tahun</t>
  </si>
  <si>
    <t>Rehabilitasi Hutan Konservasi</t>
  </si>
  <si>
    <t>besaran (hektar)</t>
  </si>
  <si>
    <t>APBD Provinsi</t>
  </si>
  <si>
    <t>-</t>
  </si>
  <si>
    <t>indikasi pembiayaan (Ribu rupiah)</t>
  </si>
  <si>
    <t>Penurunan emisi (ton CO₂eq)</t>
  </si>
  <si>
    <t>Rehabilitasi Lahan</t>
  </si>
  <si>
    <t>(Tata Kelola Hutan Rakyat</t>
  </si>
  <si>
    <t>besaran (unit)</t>
  </si>
  <si>
    <t xml:space="preserve">APBD Provinsi </t>
  </si>
  <si>
    <t xml:space="preserve"> </t>
  </si>
  <si>
    <t>Rehabilitasi Hutan Mangrove</t>
  </si>
  <si>
    <t>Pengendalian Reboisasi Hutan Lindung</t>
  </si>
  <si>
    <t>Peghijauan Lingkungan</t>
  </si>
  <si>
    <t>besaran (pohon)</t>
  </si>
  <si>
    <t>Pengendalian Izin Dan Penegakan Hukum Pemanfaatan Ruang</t>
  </si>
  <si>
    <t>Perlindungan Hutan</t>
  </si>
  <si>
    <t>Luas / Indikasi Pembiayaan/Penurunan Emisi</t>
  </si>
  <si>
    <t>Sum-ber Penda-Naan</t>
  </si>
  <si>
    <t>Unit Pengolah Pupuk Organik (UPPO)</t>
  </si>
  <si>
    <t xml:space="preserve">APBD / DAK </t>
  </si>
  <si>
    <t>9.562.500</t>
  </si>
  <si>
    <t>9.000.000</t>
  </si>
  <si>
    <t>9.375.000</t>
  </si>
  <si>
    <t>16.125.000</t>
  </si>
  <si>
    <t>1.627,20</t>
  </si>
  <si>
    <t>1.531,48</t>
  </si>
  <si>
    <t>1.595,30</t>
  </si>
  <si>
    <t>2.743,90</t>
  </si>
  <si>
    <t>Penggunaan Teknologi Budidaya : Sistem Pengelolaan Tanaman Terpadu (PTT)</t>
  </si>
  <si>
    <t>96.531.289</t>
  </si>
  <si>
    <t>193.062.579</t>
  </si>
  <si>
    <t>289.593.868</t>
  </si>
  <si>
    <t>386.125.157</t>
  </si>
  <si>
    <t>482.656.447</t>
  </si>
  <si>
    <t>579.187.736</t>
  </si>
  <si>
    <t>133.130,44</t>
  </si>
  <si>
    <t>266.260,88</t>
  </si>
  <si>
    <t>399.391,31</t>
  </si>
  <si>
    <t>532.521,75</t>
  </si>
  <si>
    <t>665.652,19</t>
  </si>
  <si>
    <t>Penggunaan Teknologi Budidaya : System of Rice Intensifica-tion (SRI)</t>
  </si>
  <si>
    <t>7.606.919</t>
  </si>
  <si>
    <t>15.213.839</t>
  </si>
  <si>
    <t>22.820.758</t>
  </si>
  <si>
    <t>30.427.677</t>
  </si>
  <si>
    <t>38.034.596</t>
  </si>
  <si>
    <t>5.634,07</t>
  </si>
  <si>
    <t>11.268,14</t>
  </si>
  <si>
    <t>16.902,21</t>
  </si>
  <si>
    <t>22.536,28</t>
  </si>
  <si>
    <t>No.</t>
  </si>
  <si>
    <t>Luas/ Indikasi Pembiayaan/ Penurunan Emisi</t>
  </si>
  <si>
    <t>Sumber Pendanaan</t>
  </si>
  <si>
    <t xml:space="preserve">Pengembangan Energi Baru dan Terbaharukan </t>
  </si>
  <si>
    <t>PLTM off grid (MW)</t>
  </si>
  <si>
    <t>non APBN</t>
  </si>
  <si>
    <t>1,79</t>
  </si>
  <si>
    <t>1,10</t>
  </si>
  <si>
    <t>0,00</t>
  </si>
  <si>
    <t>5,30</t>
  </si>
  <si>
    <t>8,00</t>
  </si>
  <si>
    <t>31,40</t>
  </si>
  <si>
    <t>3,00</t>
  </si>
  <si>
    <t>30,60</t>
  </si>
  <si>
    <t>17,80</t>
  </si>
  <si>
    <t>41,82</t>
  </si>
  <si>
    <t>63,88</t>
  </si>
  <si>
    <t>Indikasi Pembiayaan ( ribu Rp )</t>
  </si>
  <si>
    <t>800.000.000</t>
  </si>
  <si>
    <t>680.000.000</t>
  </si>
  <si>
    <t>3.200.000</t>
  </si>
  <si>
    <t>172.000.000</t>
  </si>
  <si>
    <t>43.630.000</t>
  </si>
  <si>
    <t>1.850.000</t>
  </si>
  <si>
    <t>2.850.000</t>
  </si>
  <si>
    <t>7.955.307.263</t>
  </si>
  <si>
    <t>18.690.502.793</t>
  </si>
  <si>
    <t>28.549.720.670</t>
  </si>
  <si>
    <r>
      <t>Penurunan Emisi (ton CO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eq)</t>
    </r>
  </si>
  <si>
    <t>7.749,25</t>
  </si>
  <si>
    <t>4.762,11</t>
  </si>
  <si>
    <t>22.944,72</t>
  </si>
  <si>
    <t>34.633,54</t>
  </si>
  <si>
    <t>135.936,63</t>
  </si>
  <si>
    <t>12.987,58</t>
  </si>
  <si>
    <t>132.473,28</t>
  </si>
  <si>
    <t>77.059,62</t>
  </si>
  <si>
    <t>181.046,81</t>
  </si>
  <si>
    <t>276.548,78</t>
  </si>
  <si>
    <t>PLTMH off grid (MW)</t>
  </si>
  <si>
    <t>0,07</t>
  </si>
  <si>
    <t>0,02</t>
  </si>
  <si>
    <t>0,63</t>
  </si>
  <si>
    <t>0,01</t>
  </si>
  <si>
    <t>68.400.000</t>
  </si>
  <si>
    <t>28.880.000</t>
  </si>
  <si>
    <t>24.320.000</t>
  </si>
  <si>
    <t>30.400.000</t>
  </si>
  <si>
    <t>3.562.880.000</t>
  </si>
  <si>
    <t>1.140.000.000</t>
  </si>
  <si>
    <t>2.280.000.000</t>
  </si>
  <si>
    <t>287,46</t>
  </si>
  <si>
    <t>69,27</t>
  </si>
  <si>
    <t>0,43</t>
  </si>
  <si>
    <t>2.727,39</t>
  </si>
  <si>
    <t>35,30</t>
  </si>
  <si>
    <t>216.459,60</t>
  </si>
  <si>
    <t>PLTSa (MW  )</t>
  </si>
  <si>
    <t>10,00</t>
  </si>
  <si>
    <t>228.000.000</t>
  </si>
  <si>
    <t>43.291,92</t>
  </si>
  <si>
    <t>PLT Hybrid rooftop (KWp)</t>
  </si>
  <si>
    <t>12,00</t>
  </si>
  <si>
    <t>28,80</t>
  </si>
  <si>
    <t>Indikasi Pembiayaan ( ribu Rp)</t>
  </si>
  <si>
    <t>1.700.000</t>
  </si>
  <si>
    <t>90,61</t>
  </si>
  <si>
    <t>217,47</t>
  </si>
  <si>
    <t>PLTB off grid (MW)</t>
  </si>
  <si>
    <t>100,00</t>
  </si>
  <si>
    <t>123.691,20</t>
  </si>
  <si>
    <t>PLT Pump Storage (MW)</t>
  </si>
  <si>
    <t>PLTSurya   (MW)</t>
  </si>
  <si>
    <t>0,00085</t>
  </si>
  <si>
    <t>0,01033</t>
  </si>
  <si>
    <t>0,0001</t>
  </si>
  <si>
    <t>0,00000</t>
  </si>
  <si>
    <t>0,00028</t>
  </si>
  <si>
    <t>0,00146</t>
  </si>
  <si>
    <t>76.000.000</t>
  </si>
  <si>
    <t>7.600.000</t>
  </si>
  <si>
    <t>60.800.000</t>
  </si>
  <si>
    <t xml:space="preserve">   3.040.000 </t>
  </si>
  <si>
    <t>3.040.000</t>
  </si>
  <si>
    <t>1,19</t>
  </si>
  <si>
    <t>14,48</t>
  </si>
  <si>
    <t>0,14</t>
  </si>
  <si>
    <t>3,53</t>
  </si>
  <si>
    <t>9.056,67</t>
  </si>
  <si>
    <t>Substitusi Bahan Bakar Fosil ke Biogas</t>
  </si>
  <si>
    <t>Biogas (unit)</t>
  </si>
  <si>
    <t>283,00</t>
  </si>
  <si>
    <t>717,00</t>
  </si>
  <si>
    <t>150,00</t>
  </si>
  <si>
    <t>74,00</t>
  </si>
  <si>
    <t>80,00</t>
  </si>
  <si>
    <t>83,00</t>
  </si>
  <si>
    <t>94,00</t>
  </si>
  <si>
    <t>195,00</t>
  </si>
  <si>
    <t>Indikasi Pembiayaan (Ribu Rupiah)</t>
  </si>
  <si>
    <t>1.600.000</t>
  </si>
  <si>
    <t>7.000.000</t>
  </si>
  <si>
    <t>1.500.000</t>
  </si>
  <si>
    <t>1.090.000</t>
  </si>
  <si>
    <t>1.800.000</t>
  </si>
  <si>
    <t>Penurunan Emisi (ton CO2eq)</t>
  </si>
  <si>
    <t>11.094,06</t>
  </si>
  <si>
    <t>28.107,56</t>
  </si>
  <si>
    <t>5.880,24</t>
  </si>
  <si>
    <t>2.900,92</t>
  </si>
  <si>
    <t>3.136,13</t>
  </si>
  <si>
    <t>3.253,73</t>
  </si>
  <si>
    <t>3.684,95</t>
  </si>
  <si>
    <t>7.644,31</t>
  </si>
  <si>
    <t>3.920,16</t>
  </si>
  <si>
    <t>Efisiensi Energi (untuk Sistem PJU)</t>
  </si>
  <si>
    <t>PJU dengan Sistem Solar Cell (unit)</t>
  </si>
  <si>
    <t>1.080.000</t>
  </si>
  <si>
    <t>4,08</t>
  </si>
  <si>
    <t>6,80</t>
  </si>
  <si>
    <t>8,16</t>
  </si>
  <si>
    <t>PJU dengan lampu LED  (unit)</t>
  </si>
  <si>
    <t>54,82</t>
  </si>
  <si>
    <t>55,05</t>
  </si>
  <si>
    <t>55,27</t>
  </si>
  <si>
    <t>55,43</t>
  </si>
  <si>
    <t>55,65</t>
  </si>
  <si>
    <t>17,34</t>
  </si>
  <si>
    <t>23,40</t>
  </si>
  <si>
    <t>7.751.508.380</t>
  </si>
  <si>
    <t>10.458.100.559</t>
  </si>
  <si>
    <t>75.085,51</t>
  </si>
  <si>
    <t>101.303,09</t>
  </si>
  <si>
    <t>312,00</t>
  </si>
  <si>
    <t>2.489.760.000</t>
  </si>
  <si>
    <t>1.350.707,90</t>
  </si>
  <si>
    <t>1.200.000</t>
  </si>
  <si>
    <t>Sumber Penda-Naan</t>
  </si>
  <si>
    <t>Volume Kegiatan (tidak akumulatif) / TAHUN</t>
  </si>
  <si>
    <t>Reformasi sistem transit - BRT System</t>
  </si>
  <si>
    <t xml:space="preserve">jumlah unit BRT </t>
  </si>
  <si>
    <t>APBD Provinsi/ APBD  Kab/ kota</t>
  </si>
  <si>
    <t>Peremajaan armada transportasi umum</t>
  </si>
  <si>
    <t>jumlah kendaraan yang diremajakan</t>
  </si>
  <si>
    <t>Penerapan manajemen parkir</t>
  </si>
  <si>
    <t>jumlah kendaraan yang parkir</t>
  </si>
  <si>
    <t>Pembangun-an ITS/ATS **)</t>
  </si>
  <si>
    <t xml:space="preserve">jumlah simpang yang menggunakan ITS/ATCS </t>
  </si>
  <si>
    <t>APBD Provinsi/APBD  Kab/ kota</t>
  </si>
  <si>
    <t>Car Free  Day</t>
  </si>
  <si>
    <t>jumlah lokasi car free day</t>
  </si>
  <si>
    <t xml:space="preserve">Pelatihan </t>
  </si>
  <si>
    <t>Eco Smart Driving</t>
  </si>
  <si>
    <t>jumlah peserta eco smart driving</t>
  </si>
  <si>
    <t>TAHUN</t>
  </si>
  <si>
    <t>Luas/ Pembiayaan/ Penurunan Emisi</t>
  </si>
  <si>
    <t>Pendanaan</t>
  </si>
  <si>
    <t xml:space="preserve">Pengolahan Air Limbah Secara Terpusat aerobik </t>
  </si>
  <si>
    <t>Jumlah Jiwa Terlayani (jiwa)</t>
  </si>
  <si>
    <t>APBD Prov.</t>
  </si>
  <si>
    <t>Indikasi pembiayaan (Ribu rupiah)</t>
  </si>
  <si>
    <t>Penurunan Emisi (ton CO2e)</t>
  </si>
  <si>
    <t>Rencana Komposting di TPA</t>
  </si>
  <si>
    <t>Luas (Ha)</t>
  </si>
  <si>
    <t>25,2</t>
  </si>
  <si>
    <t>Kapasitas tampung TPA (ton/hari)</t>
  </si>
  <si>
    <t>Prosentase Pengomposan</t>
  </si>
  <si>
    <t>Pengomposan (ton/tahun)</t>
  </si>
  <si>
    <t>Jumlah jiwa  terlayani TPA/TPK (jiwa)</t>
  </si>
  <si>
    <t>2.250.000</t>
  </si>
  <si>
    <t>Penurunan Emisi (ton CO2e) (akumulasi)</t>
  </si>
  <si>
    <t>73.020,1</t>
  </si>
  <si>
    <t>88.613,6</t>
  </si>
  <si>
    <t>91.729,6</t>
  </si>
  <si>
    <t>Pengolahan Thermal</t>
  </si>
  <si>
    <t>Kapasitas TPA (ton/hari)</t>
  </si>
  <si>
    <t>APBD Provinsi Jawa Barat, KPBU</t>
  </si>
  <si>
    <t>- </t>
  </si>
  <si>
    <t>Penduduk terlayani (jiwa)</t>
  </si>
  <si>
    <t>2.602.500</t>
  </si>
  <si>
    <t>Indikasi pembiayaan (Rp)</t>
  </si>
  <si>
    <t>4.,3 Triliun</t>
  </si>
  <si>
    <t>840.854,9 </t>
  </si>
  <si>
    <t>Rencana Pembangunan dan Operasional TPS Terpadu 3R/Kompos-ting</t>
  </si>
  <si>
    <t>Jumlah Sampah Terkelola per Tahun (ton sampah/tahun</t>
  </si>
  <si>
    <t xml:space="preserve"> APBD Prov.</t>
  </si>
  <si>
    <t>1.533,3</t>
  </si>
  <si>
    <t>1.313,3</t>
  </si>
  <si>
    <t>2.408,3</t>
  </si>
  <si>
    <t>5.256,7</t>
  </si>
  <si>
    <t>Sampah dikompos  (ton/tahun)</t>
  </si>
  <si>
    <t>Daur ulang materlal kertas (ton/tahun)</t>
  </si>
  <si>
    <t>59,8</t>
  </si>
  <si>
    <t>83,7</t>
  </si>
  <si>
    <t>71,7</t>
  </si>
  <si>
    <t>131,5</t>
  </si>
  <si>
    <t>Jumlah TPS 3R</t>
  </si>
  <si>
    <t>Kapasitas TPS 3 R (m3/unit/ hari)</t>
  </si>
  <si>
    <t>2,5</t>
  </si>
  <si>
    <t>2.750.000</t>
  </si>
  <si>
    <t>3.850.000</t>
  </si>
  <si>
    <t>3.300.000</t>
  </si>
  <si>
    <t>6.050.000</t>
  </si>
  <si>
    <t>13.200.000</t>
  </si>
  <si>
    <t>15.000.000</t>
  </si>
  <si>
    <t>Penurunan Emisi Komposting (ton CO2e)</t>
  </si>
  <si>
    <t>49,7</t>
  </si>
  <si>
    <t>348,9</t>
  </si>
  <si>
    <t>431,7</t>
  </si>
  <si>
    <t>535,9</t>
  </si>
  <si>
    <t>585,8</t>
  </si>
  <si>
    <t>563,6</t>
  </si>
  <si>
    <t>1.350,9</t>
  </si>
  <si>
    <t>1.956,4</t>
  </si>
  <si>
    <t>2.399,8</t>
  </si>
  <si>
    <t>2.628,8</t>
  </si>
  <si>
    <t>Penurunan Emisi Daur Ulang Kertas (ton CO2e)</t>
  </si>
  <si>
    <t>21,5</t>
  </si>
  <si>
    <t>70,6</t>
  </si>
  <si>
    <t>135,4</t>
  </si>
  <si>
    <t>218,4</t>
  </si>
  <si>
    <t>192,8</t>
  </si>
  <si>
    <t>586,5</t>
  </si>
  <si>
    <t>901,3</t>
  </si>
  <si>
    <t>1.282,8</t>
  </si>
  <si>
    <t>1.727,8</t>
  </si>
  <si>
    <t> -</t>
  </si>
  <si>
    <t>94.396,2</t>
  </si>
  <si>
    <t>96.697,8</t>
  </si>
  <si>
    <t>100.454,6</t>
  </si>
  <si>
    <t>80.345,4</t>
  </si>
  <si>
    <t>65.242,6</t>
  </si>
  <si>
    <t>53.735,4</t>
  </si>
  <si>
    <t>37.869,5</t>
  </si>
  <si>
    <t>1.125.000</t>
  </si>
  <si>
    <t>1.250.000</t>
  </si>
  <si>
    <t>3,95 triliun</t>
  </si>
  <si>
    <t>2,6 triliun</t>
  </si>
  <si>
    <t xml:space="preserve">5,2 triliun </t>
  </si>
  <si>
    <t>1.784.817,2</t>
  </si>
  <si>
    <t>2.333.150,7</t>
  </si>
  <si>
    <t>3.466.512,3</t>
  </si>
  <si>
    <t>9.307,5</t>
  </si>
  <si>
    <t>10.767,5</t>
  </si>
  <si>
    <t>11.862,5</t>
  </si>
  <si>
    <t>12.957,5</t>
  </si>
  <si>
    <t>14.052,5</t>
  </si>
  <si>
    <t>60,2</t>
  </si>
  <si>
    <t>50,2</t>
  </si>
  <si>
    <t>30,1</t>
  </si>
  <si>
    <t>3.225,8</t>
  </si>
  <si>
    <t>3.884,8</t>
  </si>
  <si>
    <t>4.563,6</t>
  </si>
  <si>
    <t>5.980,6</t>
  </si>
  <si>
    <t>7.232,3</t>
  </si>
  <si>
    <t>7.822,2</t>
  </si>
  <si>
    <t>8.396,4</t>
  </si>
  <si>
    <t>2.762,5</t>
  </si>
  <si>
    <t>3.222,1</t>
  </si>
  <si>
    <t>3.648,8</t>
  </si>
  <si>
    <t>4.400,1</t>
  </si>
  <si>
    <t>4.733,1</t>
  </si>
  <si>
    <t>5.042,4</t>
  </si>
  <si>
    <t>5.601,3</t>
  </si>
  <si>
    <t>RESULT CHAIN</t>
  </si>
  <si>
    <t>ATTRIBUTION</t>
  </si>
  <si>
    <t>OWNERSHIP</t>
  </si>
  <si>
    <t>PERFORMANCE</t>
  </si>
  <si>
    <t>COST</t>
  </si>
  <si>
    <t>INTERVENTION</t>
  </si>
  <si>
    <t>Pengadaan Air, Pengelolaan Sampah, Limbah dan Daur Ulang</t>
  </si>
  <si>
    <t>Konstruksi</t>
  </si>
  <si>
    <t>PUPR</t>
  </si>
  <si>
    <t>DLH</t>
  </si>
  <si>
    <t>Kapasitas Tampung</t>
  </si>
  <si>
    <t>Penduduk Terlayani</t>
  </si>
  <si>
    <t>Permintaan Akhir</t>
  </si>
  <si>
    <t>OPEX</t>
  </si>
  <si>
    <t>CAPEX</t>
  </si>
  <si>
    <t>Konstruksi
Pengadaan Air, Pengelolaan Sampah, Limbah dan Daur Ulang</t>
  </si>
  <si>
    <t>Sampah terkelola</t>
  </si>
  <si>
    <t>PUPR
DLH</t>
  </si>
  <si>
    <t>per ton</t>
  </si>
  <si>
    <t>PENGANGKUTAN</t>
  </si>
  <si>
    <t>per ton sampah</t>
  </si>
  <si>
    <t>per unit</t>
  </si>
  <si>
    <t>4 unit</t>
  </si>
  <si>
    <t>Konstruksi dan Operasional dari 2020 - 2030</t>
  </si>
  <si>
    <t>KET</t>
  </si>
  <si>
    <t>Operasional</t>
  </si>
  <si>
    <t>Operasional per Tahun</t>
  </si>
  <si>
    <t>Dinas Pertanian</t>
  </si>
  <si>
    <t>Kegiatan</t>
  </si>
  <si>
    <t>Causal chain</t>
  </si>
  <si>
    <t>Attribution</t>
  </si>
  <si>
    <t>Ownership</t>
  </si>
  <si>
    <t>Performance</t>
  </si>
  <si>
    <t>Point of Intervention</t>
  </si>
  <si>
    <t>Cost</t>
  </si>
  <si>
    <t>Penanaman</t>
  </si>
  <si>
    <t>Perkebunan</t>
  </si>
  <si>
    <t>Dinas Perkebunan</t>
  </si>
  <si>
    <t>Jumlah area tertanami</t>
  </si>
  <si>
    <t xml:space="preserve">Permintaan akhir </t>
  </si>
  <si>
    <t>Penyediaan bibit tanaman hutan</t>
  </si>
  <si>
    <t>Jumlah bibit yang dibeli</t>
  </si>
  <si>
    <t>Penyediaan pupuk</t>
  </si>
  <si>
    <t>Jumlah pupuk organik yang dipakai</t>
  </si>
  <si>
    <t>Jumlah unit hutan rakyat yang direhabilitasi</t>
  </si>
  <si>
    <t>Penyediaan bibit mangrove</t>
  </si>
  <si>
    <t>Jumlah bibit yang dihasilkan</t>
  </si>
  <si>
    <t>Pengangkutan bibit mangrove</t>
  </si>
  <si>
    <t>Jumlah bibit mangrove yang terangkut ke lokasi penanaman</t>
  </si>
  <si>
    <t>Jumlah pohon yang ditanam</t>
  </si>
  <si>
    <t>Penyediaan bibit tanaman</t>
  </si>
  <si>
    <t>Penerbitan dokumen perizinan</t>
  </si>
  <si>
    <t>Jasa lainnya</t>
  </si>
  <si>
    <t>Dinas kehutanan</t>
  </si>
  <si>
    <t>Jumlah kasus yang tertangani</t>
  </si>
  <si>
    <t>Patroli hutan</t>
  </si>
  <si>
    <t>Luas kawasan patroli</t>
  </si>
  <si>
    <t>Patroli hutan dan tata batas</t>
  </si>
  <si>
    <t>Jumlah pupuk organik yang dihasilkan</t>
  </si>
  <si>
    <t>Tanaman Pangan</t>
  </si>
  <si>
    <t>Luas lahan pertanian dengan Sistem PTT</t>
  </si>
  <si>
    <t>Luas sawah dengan sistem SRI</t>
  </si>
  <si>
    <t>Jumlah biaya yang dikeluarkan untuk aksi mitigasi dari tahun 2021-2030</t>
  </si>
  <si>
    <t>Jumlah biaya yang dikeluarkan untuk aksi mitigasi dari tahun 2021-2031</t>
  </si>
  <si>
    <t>Jumlah biaya yang dikeluarkan untuk aksi mitigasi dari tahun 2021-2032</t>
  </si>
  <si>
    <t>COST (ribu rupiah)</t>
  </si>
  <si>
    <t xml:space="preserve">Attribution </t>
  </si>
  <si>
    <t>Asumsi</t>
  </si>
  <si>
    <t>TOTAL</t>
  </si>
  <si>
    <t>Lapangan Usaha Terpengaruh</t>
  </si>
  <si>
    <t>Sarana</t>
  </si>
  <si>
    <t>Perdagangan Mobil, Sepeda Motor, dan Reparasi</t>
  </si>
  <si>
    <t>Memperhitungkan pengeluaran pihak operator untuk peremajaan armada dengan asumsi membeli armada BRT</t>
  </si>
  <si>
    <t>Permintaan Akhir (Pembetukan Modal Swasta)</t>
  </si>
  <si>
    <t>Dishub</t>
  </si>
  <si>
    <t>Jumlah penumpang, Jumlah Bus Beroperasi, Jumlah Koridor Beroperasi, Pnp/km</t>
  </si>
  <si>
    <t>Prasarana</t>
  </si>
  <si>
    <t>Permintaan Akhir (Belanja Pemerintah)</t>
  </si>
  <si>
    <t>OM</t>
  </si>
  <si>
    <t>Angkutan darat</t>
  </si>
  <si>
    <t>Memperhitungkan pengeluaran pihak operator untuk peremajaan armada dengan asumsi membeli armada angkot baru</t>
  </si>
  <si>
    <t>Permintaan Akhir (Pembentukan Modal Swasta)</t>
  </si>
  <si>
    <t>Jumlah kendaraan yang diremajakan</t>
  </si>
  <si>
    <t>Perizinan</t>
  </si>
  <si>
    <t>Administrasi Pemerintahan</t>
  </si>
  <si>
    <t>Data Anggaran Kota Bandung 2018 :
- 12% Pengadaan perlengkapan fasilitas dan petugas parkir dan Pengadaan Marka Parkir Rp. 1,888,348,469   
(Rp. 1,027,177,802 + Rp. 861,170,667)  
- 88% Pemeliharaan dan Operasional Fasilitas Parkir Rp. 14,236,301,154</t>
  </si>
  <si>
    <t>Jumlah lokasi parkir</t>
  </si>
  <si>
    <t xml:space="preserve">Data Laporan PEP Kemenhub 2019 :    
- Realisasi anggaran untuk pembangunan 12 unit ATCS sebesar Rp. 41.270.431.000   </t>
  </si>
  <si>
    <t>Jumlah lokasi simpang dengan ATCS</t>
  </si>
  <si>
    <t>Data Anggaran Kota Bandung Tahun 2018 :
- Operasional dan Pemeliharaan ATCS Rp. 15,017,844,708</t>
  </si>
  <si>
    <t xml:space="preserve">Operasional </t>
  </si>
  <si>
    <t>Data Anggaran Kota Bandung 2018 : 
- Anggaran CFD/CFN dalam 1 tahun untuk 3 lokasi adalah Rp. 2,805,200,000</t>
  </si>
  <si>
    <t>Jumlah lokasi dan kegiatan CFD</t>
  </si>
  <si>
    <t>Jumlah peserta pelatihan</t>
  </si>
  <si>
    <t>Konsutruksi
Listrik
Minyak Bumi</t>
  </si>
  <si>
    <t>Dinas ESDM &amp; Swasta</t>
  </si>
  <si>
    <t>Penduduk menerima listrik</t>
  </si>
  <si>
    <t>Permintaan Akhir dan Tabel Satelit</t>
  </si>
  <si>
    <t>Menggunakan claim daerah</t>
  </si>
  <si>
    <t>intervensi pada permintaan akhir berlaku tahunan sedangkan untuk tabel satelit berjalan post operasional infrastruktur</t>
  </si>
  <si>
    <t>Konsutruksi
Listrik
Minyak Bumi
Pengadaan Air, Pengelolaan Sampah, Limbah dan Daur Ulang</t>
  </si>
  <si>
    <t>Dinas ESDM, DLH, Dinas PUPR dan Swasta</t>
  </si>
  <si>
    <t>Konstruksi
Listrik</t>
  </si>
  <si>
    <t>Konsutruksi
Listrik</t>
  </si>
  <si>
    <t>Dinas ESDM, PLN dan Swasta</t>
  </si>
  <si>
    <t>Konstruksi
Peternakan
Listrik, Gas dan Air Bersih</t>
  </si>
  <si>
    <t>Dinas ESDM</t>
  </si>
  <si>
    <t>Penduduk dapat memasak dengan sumber energi bersih</t>
  </si>
  <si>
    <t>Berkurangnya biaya listrik</t>
  </si>
  <si>
    <t>List Skenario</t>
  </si>
  <si>
    <t>Final Demand</t>
  </si>
  <si>
    <t>Satelit</t>
  </si>
  <si>
    <t>Added Value</t>
  </si>
  <si>
    <t>PLTM</t>
  </si>
  <si>
    <t>PLTMH</t>
  </si>
  <si>
    <t>PLTSa</t>
  </si>
  <si>
    <t>Energi</t>
  </si>
  <si>
    <t>PLT Hybrid</t>
  </si>
  <si>
    <t>Atribusi</t>
  </si>
  <si>
    <t>PLTB</t>
  </si>
  <si>
    <t>Pertanyaan</t>
  </si>
  <si>
    <t>Energi, Lahan (?)</t>
  </si>
  <si>
    <t>Butuh lahan berapa hektar?</t>
  </si>
  <si>
    <t>PLT Pump Storage</t>
  </si>
  <si>
    <t>PLTSurya</t>
  </si>
  <si>
    <t>Konstruksi, Ketenagalistrikan</t>
  </si>
  <si>
    <t>Pengembangan Energi Baru dan Terbaharukan (EBT)</t>
  </si>
  <si>
    <t>Keterangan</t>
  </si>
  <si>
    <t>Digabungin semua, skenario EBT dijadiin satu aksi hanya memilih Konstruksi dan Ketenagalistrikan</t>
  </si>
  <si>
    <t>Aksi Mitigasi Jawa Barat</t>
  </si>
  <si>
    <t>PJU Solar</t>
  </si>
  <si>
    <t>PJU LED</t>
  </si>
  <si>
    <t>√</t>
  </si>
  <si>
    <t>Mengapa ada atribusi listrik dan minyak bumi? Perlu penambahan lahan atau tidal? Berapa hektar?</t>
  </si>
  <si>
    <t>Apakah lebih sedikit bayar listriknya? Apakah masuk ke Konstruksi? karena hanya pergantian lampu saja dan sebagian saja (hanya jasa pemasangan saja)</t>
  </si>
  <si>
    <t>Kasus</t>
  </si>
  <si>
    <t>Transportasi</t>
  </si>
  <si>
    <t>BRT</t>
  </si>
  <si>
    <t>Asumsi :  perdagangan mobil berkurang (final demand), bahan bakar dari sektor transportasi turun (sektor energi)</t>
  </si>
  <si>
    <t>Lahan</t>
  </si>
  <si>
    <t>Logikanya yang berubah tutupan lahannya (land use), bukan LDMnya</t>
  </si>
  <si>
    <t>Pertanian</t>
  </si>
  <si>
    <t>Unit Pengelolah Pupuk Organik (UPPO)</t>
  </si>
  <si>
    <t>Konstruksi, Jasa Pertanian dan Perburuan</t>
  </si>
  <si>
    <t>Konstruksi (halte), Perdagangan Mobil Motor dan Reparasi</t>
  </si>
  <si>
    <t>Limbah</t>
  </si>
  <si>
    <t>Penggunaan Teknologi Budidaya</t>
  </si>
  <si>
    <t>System of Rice Intensifica-tion (SRI)</t>
  </si>
  <si>
    <t>LPC berubah</t>
  </si>
  <si>
    <t>Sistem Pengelolaan Tanaman Terpadu (PTT)</t>
  </si>
  <si>
    <t>Jasa Pertanian dan Perburuan</t>
  </si>
  <si>
    <t>Reformasi Sistem Transit - BRT System</t>
  </si>
  <si>
    <t>Konstruksi, Pengadaan Air Pengelolaan Sampah dan Daur Ulang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</si>
</sst>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mbria"/>
      <family val="1"/>
    </font>
    <font>
      <sz val="8"/>
      <color theme="1"/>
      <name val="Cambria"/>
      <family val="1"/>
    </font>
    <font>
      <sz val="8"/>
      <color rgb="FF000000"/>
      <name val="Cambria"/>
      <family val="1"/>
    </font>
    <font>
      <b/>
      <sz val="8"/>
      <color theme="1"/>
      <name val="Cambria"/>
      <family val="1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sz val="9"/>
      <color theme="1"/>
      <name val="Cambria"/>
      <family val="1"/>
    </font>
    <font>
      <b/>
      <sz val="10"/>
      <color rgb="FF000000"/>
      <name val="Cambria"/>
      <family val="1"/>
    </font>
    <font>
      <vertAlign val="subscript"/>
      <sz val="8"/>
      <color rgb="FF000000"/>
      <name val="Cambria"/>
      <family val="1"/>
    </font>
    <font>
      <sz val="8"/>
      <color rgb="FF000000"/>
      <name val="Calibri"/>
      <family val="2"/>
      <scheme val="minor"/>
    </font>
    <font>
      <b/>
      <sz val="9"/>
      <color theme="1"/>
      <name val="Cambria"/>
      <family val="1"/>
    </font>
    <font>
      <b/>
      <sz val="8.5"/>
      <color rgb="FF000000"/>
      <name val="Cambria"/>
      <family val="1"/>
    </font>
    <font>
      <sz val="8.5"/>
      <color rgb="FF000000"/>
      <name val="Cambria"/>
      <family val="1"/>
    </font>
    <font>
      <sz val="8.5"/>
      <color theme="1"/>
      <name val="Cambria"/>
      <family val="1"/>
    </font>
    <font>
      <sz val="8.5"/>
      <color theme="1"/>
      <name val="Calibri"/>
      <family val="2"/>
      <scheme val="minor"/>
    </font>
    <font>
      <sz val="8.5"/>
      <color rgb="FF262626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mbria"/>
      <family val="1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18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vertical="top" wrapText="1"/>
    </xf>
    <xf numFmtId="0" fontId="3" fillId="4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0" fillId="0" borderId="7" xfId="0" applyBorder="1" applyAlignment="1">
      <alignment vertical="top" wrapText="1"/>
    </xf>
    <xf numFmtId="0" fontId="5" fillId="3" borderId="2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right" vertical="center"/>
    </xf>
    <xf numFmtId="9" fontId="15" fillId="0" borderId="4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right" vertical="center" wrapText="1"/>
    </xf>
    <xf numFmtId="4" fontId="15" fillId="0" borderId="4" xfId="0" applyNumberFormat="1" applyFont="1" applyBorder="1" applyAlignment="1">
      <alignment horizontal="righ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5" fillId="0" borderId="10" xfId="0" applyFont="1" applyBorder="1" applyAlignment="1">
      <alignment horizontal="right" vertical="center" wrapText="1"/>
    </xf>
    <xf numFmtId="0" fontId="0" fillId="0" borderId="9" xfId="0" applyBorder="1"/>
    <xf numFmtId="0" fontId="0" fillId="0" borderId="0" xfId="0" applyAlignment="1">
      <alignment vertical="top"/>
    </xf>
    <xf numFmtId="0" fontId="2" fillId="0" borderId="9" xfId="0" applyFont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41" fontId="17" fillId="0" borderId="9" xfId="1" applyFont="1" applyBorder="1"/>
    <xf numFmtId="0" fontId="17" fillId="0" borderId="9" xfId="0" applyFont="1" applyBorder="1"/>
    <xf numFmtId="0" fontId="17" fillId="0" borderId="9" xfId="0" applyFont="1" applyBorder="1" applyAlignment="1">
      <alignment horizontal="center"/>
    </xf>
    <xf numFmtId="41" fontId="17" fillId="0" borderId="9" xfId="1" applyFont="1" applyBorder="1" applyAlignment="1">
      <alignment horizontal="center"/>
    </xf>
    <xf numFmtId="41" fontId="18" fillId="0" borderId="9" xfId="1" applyFont="1" applyBorder="1" applyAlignment="1">
      <alignment horizontal="center"/>
    </xf>
    <xf numFmtId="0" fontId="17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21" xfId="0" applyFont="1" applyBorder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0" fontId="4" fillId="0" borderId="10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/>
    </xf>
    <xf numFmtId="3" fontId="0" fillId="0" borderId="0" xfId="0" applyNumberFormat="1"/>
    <xf numFmtId="3" fontId="4" fillId="0" borderId="0" xfId="0" applyNumberFormat="1" applyFont="1" applyAlignment="1">
      <alignment horizontal="righ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6" fillId="0" borderId="24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right" vertical="center" wrapText="1"/>
    </xf>
    <xf numFmtId="3" fontId="4" fillId="0" borderId="9" xfId="0" applyNumberFormat="1" applyFont="1" applyBorder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1" xfId="0" applyFont="1" applyBorder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1" fontId="7" fillId="6" borderId="9" xfId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41" fontId="7" fillId="6" borderId="9" xfId="1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 wrapText="1"/>
    </xf>
    <xf numFmtId="41" fontId="9" fillId="0" borderId="9" xfId="1" applyFont="1" applyBorder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49" fontId="9" fillId="0" borderId="9" xfId="1" applyNumberFormat="1" applyFont="1" applyBorder="1" applyAlignment="1">
      <alignment vertical="center" wrapText="1"/>
    </xf>
    <xf numFmtId="0" fontId="9" fillId="0" borderId="9" xfId="0" applyFont="1" applyBorder="1" applyAlignment="1">
      <alignment horizontal="center" wrapText="1"/>
    </xf>
    <xf numFmtId="41" fontId="0" fillId="0" borderId="0" xfId="1" applyFont="1"/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/>
    </xf>
    <xf numFmtId="0" fontId="9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13" fillId="0" borderId="9" xfId="0" applyFont="1" applyBorder="1" applyAlignment="1">
      <alignment horizontal="right" vertical="center"/>
    </xf>
    <xf numFmtId="0" fontId="8" fillId="0" borderId="9" xfId="0" applyFont="1" applyBorder="1" applyAlignment="1">
      <alignment horizontal="left" vertical="center"/>
    </xf>
    <xf numFmtId="0" fontId="0" fillId="0" borderId="9" xfId="0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1" fontId="9" fillId="0" borderId="0" xfId="1" applyFont="1" applyAlignment="1">
      <alignment horizontal="right" vertical="center"/>
    </xf>
    <xf numFmtId="41" fontId="9" fillId="0" borderId="0" xfId="1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3" fillId="4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5" fillId="3" borderId="10" xfId="0" applyFont="1" applyFill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2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5" fillId="6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horizontal="right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right" vertical="center"/>
    </xf>
    <xf numFmtId="0" fontId="8" fillId="10" borderId="9" xfId="0" applyFont="1" applyFill="1" applyBorder="1" applyAlignment="1">
      <alignment horizontal="right" vertical="center"/>
    </xf>
    <xf numFmtId="0" fontId="9" fillId="11" borderId="9" xfId="0" applyFont="1" applyFill="1" applyBorder="1" applyAlignment="1">
      <alignment horizontal="left" vertical="center"/>
    </xf>
    <xf numFmtId="164" fontId="0" fillId="0" borderId="0" xfId="0" applyNumberFormat="1"/>
    <xf numFmtId="41" fontId="0" fillId="0" borderId="0" xfId="0" applyNumberFormat="1"/>
    <xf numFmtId="0" fontId="9" fillId="11" borderId="9" xfId="0" applyFont="1" applyFill="1" applyBorder="1" applyAlignment="1">
      <alignment horizontal="right" vertical="center"/>
    </xf>
    <xf numFmtId="0" fontId="9" fillId="11" borderId="9" xfId="0" applyFont="1" applyFill="1" applyBorder="1" applyAlignment="1">
      <alignment horizontal="right" vertical="center" wrapText="1"/>
    </xf>
    <xf numFmtId="0" fontId="8" fillId="11" borderId="9" xfId="0" applyFont="1" applyFill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vertical="center" wrapText="1"/>
    </xf>
    <xf numFmtId="0" fontId="15" fillId="6" borderId="6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top" wrapText="1"/>
    </xf>
    <xf numFmtId="0" fontId="17" fillId="0" borderId="13" xfId="0" applyFont="1" applyBorder="1" applyAlignment="1">
      <alignment horizontal="center" vertical="top" wrapText="1"/>
    </xf>
    <xf numFmtId="0" fontId="17" fillId="0" borderId="11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41" fontId="17" fillId="0" borderId="11" xfId="1" applyFont="1" applyBorder="1" applyAlignment="1">
      <alignment horizontal="center" vertical="top"/>
    </xf>
    <xf numFmtId="41" fontId="17" fillId="0" borderId="12" xfId="1" applyFont="1" applyBorder="1" applyAlignment="1">
      <alignment horizontal="center" vertical="top"/>
    </xf>
    <xf numFmtId="41" fontId="17" fillId="0" borderId="13" xfId="1" applyFont="1" applyBorder="1" applyAlignment="1">
      <alignment horizontal="center" vertical="top"/>
    </xf>
    <xf numFmtId="41" fontId="17" fillId="0" borderId="11" xfId="0" applyNumberFormat="1" applyFont="1" applyBorder="1" applyAlignment="1">
      <alignment horizontal="center" vertical="top"/>
    </xf>
    <xf numFmtId="41" fontId="17" fillId="5" borderId="11" xfId="1" applyFont="1" applyFill="1" applyBorder="1" applyAlignment="1">
      <alignment horizontal="center" vertical="top"/>
    </xf>
    <xf numFmtId="41" fontId="17" fillId="5" borderId="12" xfId="1" applyFont="1" applyFill="1" applyBorder="1" applyAlignment="1">
      <alignment horizontal="center" vertical="top"/>
    </xf>
    <xf numFmtId="41" fontId="17" fillId="5" borderId="13" xfId="1" applyFont="1" applyFill="1" applyBorder="1" applyAlignment="1">
      <alignment horizontal="center" vertical="top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4" fontId="19" fillId="0" borderId="9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3" fontId="19" fillId="0" borderId="11" xfId="0" applyNumberFormat="1" applyFont="1" applyBorder="1" applyAlignment="1">
      <alignment horizontal="center" vertical="center"/>
    </xf>
    <xf numFmtId="3" fontId="19" fillId="0" borderId="12" xfId="0" applyNumberFormat="1" applyFont="1" applyBorder="1" applyAlignment="1">
      <alignment horizontal="center" vertical="center"/>
    </xf>
    <xf numFmtId="3" fontId="19" fillId="0" borderId="13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19" fillId="0" borderId="9" xfId="0" applyFont="1" applyBorder="1" applyAlignment="1">
      <alignment horizontal="left" vertical="center"/>
    </xf>
    <xf numFmtId="0" fontId="6" fillId="0" borderId="22" xfId="0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1" fontId="17" fillId="0" borderId="11" xfId="1" applyFont="1" applyBorder="1" applyAlignment="1">
      <alignment horizontal="center" vertical="center" wrapText="1"/>
    </xf>
    <xf numFmtId="41" fontId="17" fillId="0" borderId="12" xfId="1" applyFont="1" applyBorder="1" applyAlignment="1">
      <alignment horizontal="center" vertical="center" wrapText="1"/>
    </xf>
    <xf numFmtId="41" fontId="17" fillId="0" borderId="13" xfId="1" applyFont="1" applyBorder="1" applyAlignment="1">
      <alignment horizontal="center" vertical="center" wrapText="1"/>
    </xf>
    <xf numFmtId="41" fontId="17" fillId="0" borderId="11" xfId="1" applyFont="1" applyBorder="1" applyAlignment="1">
      <alignment horizontal="left" vertical="center" wrapText="1"/>
    </xf>
    <xf numFmtId="41" fontId="17" fillId="0" borderId="12" xfId="1" applyFont="1" applyBorder="1" applyAlignment="1">
      <alignment horizontal="left" vertical="center" wrapText="1"/>
    </xf>
    <xf numFmtId="41" fontId="17" fillId="0" borderId="13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top"/>
    </xf>
    <xf numFmtId="0" fontId="21" fillId="0" borderId="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top" wrapText="1"/>
    </xf>
    <xf numFmtId="0" fontId="5" fillId="7" borderId="1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7" fillId="0" borderId="9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49" fontId="9" fillId="9" borderId="9" xfId="1" applyNumberFormat="1" applyFont="1" applyFill="1" applyBorder="1" applyAlignment="1">
      <alignment horizontal="left" vertical="center" wrapText="1"/>
    </xf>
    <xf numFmtId="41" fontId="9" fillId="0" borderId="9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 wrapText="1"/>
    </xf>
    <xf numFmtId="49" fontId="9" fillId="0" borderId="9" xfId="1" applyNumberFormat="1" applyFont="1" applyBorder="1" applyAlignment="1">
      <alignment horizontal="left" vertical="center" wrapText="1"/>
    </xf>
    <xf numFmtId="0" fontId="9" fillId="7" borderId="9" xfId="0" applyFont="1" applyFill="1" applyBorder="1" applyAlignment="1">
      <alignment vertical="center" wrapText="1"/>
    </xf>
    <xf numFmtId="0" fontId="9" fillId="11" borderId="9" xfId="0" applyFont="1" applyFill="1" applyBorder="1" applyAlignment="1">
      <alignment horizontal="left" vertical="center"/>
    </xf>
    <xf numFmtId="41" fontId="9" fillId="9" borderId="9" xfId="1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49" fontId="20" fillId="0" borderId="9" xfId="0" quotePrefix="1" applyNumberFormat="1" applyFont="1" applyBorder="1" applyAlignment="1">
      <alignment horizontal="left" vertical="center" wrapText="1"/>
    </xf>
    <xf numFmtId="41" fontId="9" fillId="0" borderId="9" xfId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7" borderId="9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41" fontId="9" fillId="6" borderId="9" xfId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7"/>
  <sheetViews>
    <sheetView zoomScale="110" zoomScaleNormal="11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F22" sqref="F22"/>
    </sheetView>
  </sheetViews>
  <sheetFormatPr defaultRowHeight="14.4" x14ac:dyDescent="0.3"/>
  <cols>
    <col min="3" max="3" width="11.44140625" customWidth="1"/>
    <col min="27" max="27" width="22.77734375" bestFit="1" customWidth="1"/>
    <col min="28" max="28" width="17.77734375" bestFit="1" customWidth="1"/>
    <col min="29" max="29" width="14.21875" bestFit="1" customWidth="1"/>
    <col min="30" max="30" width="16.5546875" customWidth="1"/>
    <col min="31" max="31" width="20.21875" bestFit="1" customWidth="1"/>
    <col min="32" max="32" width="11.77734375" bestFit="1" customWidth="1"/>
    <col min="33" max="33" width="12.21875" bestFit="1" customWidth="1"/>
    <col min="35" max="35" width="11.21875" bestFit="1" customWidth="1"/>
    <col min="41" max="41" width="10.21875" bestFit="1" customWidth="1"/>
    <col min="45" max="45" width="10.21875" bestFit="1" customWidth="1"/>
  </cols>
  <sheetData>
    <row r="1" spans="1:46" ht="46.2" customHeight="1" thickBot="1" x14ac:dyDescent="0.35">
      <c r="A1" s="217" t="s">
        <v>0</v>
      </c>
      <c r="B1" s="217" t="s">
        <v>1</v>
      </c>
      <c r="C1" s="217" t="s">
        <v>2</v>
      </c>
      <c r="D1" s="217" t="s">
        <v>3</v>
      </c>
      <c r="E1" s="219" t="s">
        <v>4</v>
      </c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206" t="s">
        <v>4</v>
      </c>
      <c r="Q1" s="207"/>
      <c r="R1" s="207"/>
      <c r="S1" s="207"/>
      <c r="T1" s="207"/>
      <c r="U1" s="207"/>
      <c r="V1" s="207"/>
      <c r="W1" s="207"/>
      <c r="X1" s="207"/>
      <c r="Y1" s="222"/>
      <c r="Z1" s="202" t="s">
        <v>348</v>
      </c>
      <c r="AA1" s="203"/>
      <c r="AB1" s="206" t="s">
        <v>349</v>
      </c>
      <c r="AC1" s="207"/>
      <c r="AD1" s="207"/>
      <c r="AE1" s="207"/>
      <c r="AF1" s="208"/>
    </row>
    <row r="2" spans="1:46" ht="15" thickBot="1" x14ac:dyDescent="0.35">
      <c r="A2" s="218"/>
      <c r="B2" s="218"/>
      <c r="C2" s="218"/>
      <c r="D2" s="218"/>
      <c r="E2" s="1">
        <v>2010</v>
      </c>
      <c r="F2" s="1">
        <v>2011</v>
      </c>
      <c r="G2" s="1">
        <v>2012</v>
      </c>
      <c r="H2" s="1">
        <v>2013</v>
      </c>
      <c r="I2" s="1">
        <v>2014</v>
      </c>
      <c r="J2" s="1">
        <v>2015</v>
      </c>
      <c r="K2" s="1">
        <v>2016</v>
      </c>
      <c r="L2" s="1">
        <v>2017</v>
      </c>
      <c r="M2" s="1">
        <v>2018</v>
      </c>
      <c r="N2" s="1">
        <v>2019</v>
      </c>
      <c r="O2" s="1">
        <v>2020</v>
      </c>
      <c r="P2" s="73">
        <v>2021</v>
      </c>
      <c r="Q2" s="10">
        <v>2022</v>
      </c>
      <c r="R2" s="10">
        <v>2023</v>
      </c>
      <c r="S2" s="10">
        <v>2024</v>
      </c>
      <c r="T2" s="10">
        <v>2025</v>
      </c>
      <c r="U2" s="10">
        <v>2026</v>
      </c>
      <c r="V2" s="10">
        <v>2027</v>
      </c>
      <c r="W2" s="10">
        <v>2028</v>
      </c>
      <c r="X2" s="10">
        <v>2029</v>
      </c>
      <c r="Y2" s="10">
        <v>2030</v>
      </c>
      <c r="Z2" s="204"/>
      <c r="AA2" s="205"/>
      <c r="AB2" s="74" t="s">
        <v>350</v>
      </c>
      <c r="AC2" s="72" t="s">
        <v>351</v>
      </c>
      <c r="AD2" s="72" t="s">
        <v>352</v>
      </c>
      <c r="AE2" s="71" t="s">
        <v>353</v>
      </c>
      <c r="AF2" s="75" t="s">
        <v>354</v>
      </c>
    </row>
    <row r="3" spans="1:46" ht="21.75" customHeight="1" thickBot="1" x14ac:dyDescent="0.35">
      <c r="A3" s="209">
        <v>1</v>
      </c>
      <c r="B3" s="212" t="s">
        <v>5</v>
      </c>
      <c r="C3" s="3" t="s">
        <v>6</v>
      </c>
      <c r="D3" s="209" t="s">
        <v>7</v>
      </c>
      <c r="E3" s="5" t="s">
        <v>8</v>
      </c>
      <c r="F3" s="5" t="s">
        <v>8</v>
      </c>
      <c r="G3" s="5" t="s">
        <v>8</v>
      </c>
      <c r="H3" s="6">
        <v>50</v>
      </c>
      <c r="I3" s="6">
        <v>50</v>
      </c>
      <c r="J3" s="6">
        <v>50</v>
      </c>
      <c r="K3" s="6">
        <v>50</v>
      </c>
      <c r="L3" s="6">
        <v>50</v>
      </c>
      <c r="M3" s="6">
        <v>50</v>
      </c>
      <c r="N3" s="6">
        <v>50</v>
      </c>
      <c r="O3" s="6">
        <v>50</v>
      </c>
      <c r="P3" s="11">
        <v>50</v>
      </c>
      <c r="Q3" s="6">
        <v>50</v>
      </c>
      <c r="R3" s="6">
        <v>50</v>
      </c>
      <c r="S3" s="6">
        <v>50</v>
      </c>
      <c r="T3" s="6">
        <v>50</v>
      </c>
      <c r="U3" s="6">
        <v>50</v>
      </c>
      <c r="V3" s="6">
        <v>50</v>
      </c>
      <c r="W3" s="6">
        <v>50</v>
      </c>
      <c r="X3" s="6">
        <v>50</v>
      </c>
      <c r="Y3" s="76">
        <v>50</v>
      </c>
      <c r="Z3" s="77">
        <v>1</v>
      </c>
      <c r="AA3" s="78" t="s">
        <v>355</v>
      </c>
      <c r="AB3" s="79" t="s">
        <v>356</v>
      </c>
      <c r="AC3" s="80" t="s">
        <v>357</v>
      </c>
      <c r="AD3" s="81" t="s">
        <v>358</v>
      </c>
      <c r="AE3" s="82" t="s">
        <v>359</v>
      </c>
      <c r="AF3" s="215">
        <f xml:space="preserve"> 2836473 - O4</f>
        <v>2834942.35</v>
      </c>
      <c r="AH3" s="83"/>
      <c r="AI3" s="83"/>
      <c r="AJ3" s="83"/>
      <c r="AK3" s="83"/>
      <c r="AL3" s="83"/>
    </row>
    <row r="4" spans="1:46" ht="31.2" thickBot="1" x14ac:dyDescent="0.35">
      <c r="A4" s="210"/>
      <c r="B4" s="213"/>
      <c r="C4" s="3" t="s">
        <v>9</v>
      </c>
      <c r="D4" s="210"/>
      <c r="E4" s="3" t="s">
        <v>8</v>
      </c>
      <c r="F4" s="3" t="s">
        <v>8</v>
      </c>
      <c r="G4" s="3" t="s">
        <v>8</v>
      </c>
      <c r="H4" s="6">
        <v>1387.37</v>
      </c>
      <c r="I4" s="6">
        <v>1387.37</v>
      </c>
      <c r="J4" s="6">
        <v>1387.37</v>
      </c>
      <c r="K4" s="6">
        <v>1053.25</v>
      </c>
      <c r="L4" s="6">
        <v>1150</v>
      </c>
      <c r="M4" s="6">
        <v>1265</v>
      </c>
      <c r="N4" s="6">
        <v>1391.5</v>
      </c>
      <c r="O4" s="6">
        <v>1530.65</v>
      </c>
      <c r="P4" s="11">
        <v>1683.72</v>
      </c>
      <c r="Q4" s="6">
        <v>1852.09</v>
      </c>
      <c r="R4" s="6">
        <v>2037.3</v>
      </c>
      <c r="S4" s="6">
        <v>2241.02</v>
      </c>
      <c r="T4" s="6">
        <v>2465.13</v>
      </c>
      <c r="U4" s="6">
        <v>2711.64</v>
      </c>
      <c r="V4" s="6">
        <v>2982.8</v>
      </c>
      <c r="W4" s="6">
        <v>3281.08</v>
      </c>
      <c r="X4" s="6">
        <v>3609.19</v>
      </c>
      <c r="Y4" s="76">
        <v>3970.11</v>
      </c>
      <c r="Z4" s="84">
        <v>2</v>
      </c>
      <c r="AA4" s="85" t="s">
        <v>360</v>
      </c>
      <c r="AB4" s="79" t="s">
        <v>356</v>
      </c>
      <c r="AC4" s="80" t="s">
        <v>357</v>
      </c>
      <c r="AD4" s="86" t="s">
        <v>361</v>
      </c>
      <c r="AE4" s="87" t="s">
        <v>359</v>
      </c>
      <c r="AF4" s="216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</row>
    <row r="5" spans="1:46" ht="21" thickBot="1" x14ac:dyDescent="0.35">
      <c r="A5" s="211"/>
      <c r="B5" s="214"/>
      <c r="C5" s="3" t="s">
        <v>10</v>
      </c>
      <c r="D5" s="211"/>
      <c r="E5" s="3" t="s">
        <v>8</v>
      </c>
      <c r="F5" s="3" t="s">
        <v>8</v>
      </c>
      <c r="G5" s="3" t="s">
        <v>8</v>
      </c>
      <c r="H5" s="7">
        <v>74</v>
      </c>
      <c r="I5" s="7">
        <v>150</v>
      </c>
      <c r="J5" s="7">
        <v>229</v>
      </c>
      <c r="K5" s="8">
        <v>310</v>
      </c>
      <c r="L5" s="8">
        <v>393</v>
      </c>
      <c r="M5" s="8">
        <v>479</v>
      </c>
      <c r="N5" s="8">
        <v>567</v>
      </c>
      <c r="O5" s="8">
        <v>657</v>
      </c>
      <c r="P5" s="69">
        <v>749</v>
      </c>
      <c r="Q5" s="7">
        <v>843</v>
      </c>
      <c r="R5" s="7">
        <v>940</v>
      </c>
      <c r="S5" s="7">
        <v>1039</v>
      </c>
      <c r="T5" s="7">
        <v>1139</v>
      </c>
      <c r="U5" s="7">
        <v>1242</v>
      </c>
      <c r="V5" s="7">
        <v>1347</v>
      </c>
      <c r="W5" s="7">
        <v>1454</v>
      </c>
      <c r="X5" s="7">
        <v>1562</v>
      </c>
      <c r="Y5" s="89">
        <v>1673</v>
      </c>
      <c r="Z5" s="90">
        <v>3</v>
      </c>
      <c r="AA5" s="91" t="s">
        <v>362</v>
      </c>
      <c r="AB5" s="79" t="s">
        <v>356</v>
      </c>
      <c r="AC5" s="80" t="s">
        <v>357</v>
      </c>
      <c r="AD5" s="92" t="s">
        <v>363</v>
      </c>
      <c r="AE5" s="87" t="s">
        <v>359</v>
      </c>
      <c r="AF5" s="216"/>
    </row>
    <row r="6" spans="1:46" ht="15" thickBot="1" x14ac:dyDescent="0.35">
      <c r="A6" s="209">
        <v>2</v>
      </c>
      <c r="B6" s="212" t="s">
        <v>11</v>
      </c>
      <c r="C6" s="3" t="s">
        <v>6</v>
      </c>
      <c r="D6" s="209" t="s">
        <v>7</v>
      </c>
      <c r="E6" s="5" t="s">
        <v>8</v>
      </c>
      <c r="F6" s="5" t="s">
        <v>8</v>
      </c>
      <c r="G6" s="5" t="s">
        <v>8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5</v>
      </c>
      <c r="N6" s="6">
        <v>5</v>
      </c>
      <c r="O6" s="6">
        <v>5</v>
      </c>
      <c r="P6" s="11">
        <v>5</v>
      </c>
      <c r="Q6" s="6">
        <v>5</v>
      </c>
      <c r="R6" s="6">
        <v>5</v>
      </c>
      <c r="S6" s="6">
        <v>5</v>
      </c>
      <c r="T6" s="6">
        <v>5</v>
      </c>
      <c r="U6" s="6">
        <v>5</v>
      </c>
      <c r="V6" s="6">
        <v>5</v>
      </c>
      <c r="W6" s="6">
        <v>5</v>
      </c>
      <c r="X6" s="6">
        <v>5</v>
      </c>
      <c r="Y6" s="6">
        <v>5</v>
      </c>
      <c r="Z6" s="77">
        <v>1</v>
      </c>
      <c r="AA6" s="85" t="s">
        <v>355</v>
      </c>
      <c r="AB6" s="79" t="s">
        <v>356</v>
      </c>
      <c r="AC6" s="80" t="s">
        <v>357</v>
      </c>
      <c r="AD6" s="86" t="s">
        <v>358</v>
      </c>
      <c r="AE6" s="93" t="s">
        <v>359</v>
      </c>
      <c r="AF6" s="223">
        <f xml:space="preserve"> 258982327 - O7</f>
        <v>245006827</v>
      </c>
    </row>
    <row r="7" spans="1:46" ht="31.2" thickBot="1" x14ac:dyDescent="0.35">
      <c r="A7" s="210"/>
      <c r="B7" s="213"/>
      <c r="C7" s="3" t="s">
        <v>9</v>
      </c>
      <c r="D7" s="210"/>
      <c r="E7" s="3" t="s">
        <v>8</v>
      </c>
      <c r="F7" s="3" t="s">
        <v>8</v>
      </c>
      <c r="G7" s="3" t="s">
        <v>8</v>
      </c>
      <c r="H7" s="7">
        <v>6154650</v>
      </c>
      <c r="I7" s="7">
        <v>6154650</v>
      </c>
      <c r="J7" s="7">
        <v>6154650</v>
      </c>
      <c r="K7" s="6">
        <v>13590000</v>
      </c>
      <c r="L7" s="7">
        <v>10500000</v>
      </c>
      <c r="M7" s="7">
        <v>11550000</v>
      </c>
      <c r="N7" s="7">
        <v>12705000</v>
      </c>
      <c r="O7" s="7">
        <v>13975500</v>
      </c>
      <c r="P7" s="69">
        <v>15373050</v>
      </c>
      <c r="Q7" s="7">
        <v>16910355</v>
      </c>
      <c r="R7" s="7">
        <v>18601391</v>
      </c>
      <c r="S7" s="7">
        <v>20461530</v>
      </c>
      <c r="T7" s="7">
        <v>22507683</v>
      </c>
      <c r="U7" s="7">
        <v>24758451</v>
      </c>
      <c r="V7" s="7">
        <v>27234296</v>
      </c>
      <c r="W7" s="7">
        <v>29957725</v>
      </c>
      <c r="X7" s="7">
        <v>32953498</v>
      </c>
      <c r="Y7" s="7">
        <v>36248848</v>
      </c>
      <c r="Z7" s="84">
        <v>2</v>
      </c>
      <c r="AA7" s="85" t="s">
        <v>360</v>
      </c>
      <c r="AB7" s="79" t="s">
        <v>356</v>
      </c>
      <c r="AC7" s="80" t="s">
        <v>357</v>
      </c>
      <c r="AD7" s="86" t="s">
        <v>361</v>
      </c>
      <c r="AE7" s="93" t="s">
        <v>359</v>
      </c>
      <c r="AF7" s="224"/>
      <c r="AI7" s="94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</row>
    <row r="8" spans="1:46" ht="21" thickBot="1" x14ac:dyDescent="0.35">
      <c r="A8" s="211"/>
      <c r="B8" s="214"/>
      <c r="C8" s="3" t="s">
        <v>10</v>
      </c>
      <c r="D8" s="211"/>
      <c r="E8" s="3" t="s">
        <v>8</v>
      </c>
      <c r="F8" s="3" t="s">
        <v>8</v>
      </c>
      <c r="G8" s="3" t="s">
        <v>8</v>
      </c>
      <c r="H8" s="7">
        <v>88</v>
      </c>
      <c r="I8" s="7">
        <v>175471</v>
      </c>
      <c r="J8" s="7">
        <v>262398</v>
      </c>
      <c r="K8" s="7">
        <v>348764</v>
      </c>
      <c r="L8" s="7">
        <v>434558</v>
      </c>
      <c r="M8" s="7">
        <v>519764</v>
      </c>
      <c r="N8" s="7">
        <v>604372</v>
      </c>
      <c r="O8" s="7">
        <v>688371</v>
      </c>
      <c r="P8" s="69">
        <v>771749</v>
      </c>
      <c r="Q8" s="7">
        <v>854497</v>
      </c>
      <c r="R8" s="7">
        <v>936606</v>
      </c>
      <c r="S8" s="7">
        <v>1018069</v>
      </c>
      <c r="T8" s="7">
        <v>1098878</v>
      </c>
      <c r="U8" s="7">
        <v>1179025</v>
      </c>
      <c r="V8" s="7">
        <v>1258506</v>
      </c>
      <c r="W8" s="7">
        <v>1337313</v>
      </c>
      <c r="X8" s="7">
        <v>1415443</v>
      </c>
      <c r="Y8" s="7">
        <v>1492891</v>
      </c>
      <c r="Z8" s="90">
        <v>3</v>
      </c>
      <c r="AA8" s="91" t="s">
        <v>362</v>
      </c>
      <c r="AB8" s="79" t="s">
        <v>356</v>
      </c>
      <c r="AC8" s="80" t="s">
        <v>357</v>
      </c>
      <c r="AD8" s="92" t="s">
        <v>363</v>
      </c>
      <c r="AE8" s="93" t="s">
        <v>359</v>
      </c>
      <c r="AF8" s="225"/>
    </row>
    <row r="9" spans="1:46" ht="21" thickBot="1" x14ac:dyDescent="0.35">
      <c r="A9" s="209">
        <v>3</v>
      </c>
      <c r="B9" s="2" t="s">
        <v>11</v>
      </c>
      <c r="C9" s="3" t="s">
        <v>13</v>
      </c>
      <c r="D9" s="4" t="s">
        <v>14</v>
      </c>
      <c r="E9" s="5" t="s">
        <v>8</v>
      </c>
      <c r="F9" s="5" t="s">
        <v>8</v>
      </c>
      <c r="G9" s="5" t="s">
        <v>8</v>
      </c>
      <c r="H9" s="6">
        <v>4</v>
      </c>
      <c r="I9" s="6">
        <v>4</v>
      </c>
      <c r="J9" s="6">
        <v>4</v>
      </c>
      <c r="K9" s="6">
        <v>4</v>
      </c>
      <c r="L9" s="6">
        <v>4</v>
      </c>
      <c r="M9" s="6">
        <v>4</v>
      </c>
      <c r="N9" s="6">
        <v>4</v>
      </c>
      <c r="O9" s="6">
        <v>4</v>
      </c>
      <c r="P9" s="11">
        <v>4</v>
      </c>
      <c r="Q9" s="6">
        <v>4</v>
      </c>
      <c r="R9" s="6">
        <v>4</v>
      </c>
      <c r="S9" s="6">
        <v>4</v>
      </c>
      <c r="T9" s="6">
        <v>4</v>
      </c>
      <c r="U9" s="6">
        <v>4</v>
      </c>
      <c r="V9" s="6">
        <v>4</v>
      </c>
      <c r="W9" s="6">
        <v>4</v>
      </c>
      <c r="X9" s="6">
        <v>4</v>
      </c>
      <c r="Y9" s="6">
        <v>4</v>
      </c>
      <c r="Z9" s="77">
        <v>1</v>
      </c>
      <c r="AA9" s="85" t="s">
        <v>355</v>
      </c>
      <c r="AB9" s="79" t="s">
        <v>356</v>
      </c>
      <c r="AC9" s="80" t="s">
        <v>357</v>
      </c>
      <c r="AD9" s="92" t="s">
        <v>364</v>
      </c>
      <c r="AE9" s="93" t="s">
        <v>359</v>
      </c>
      <c r="AF9" s="223">
        <f xml:space="preserve"> 24664983 -O10</f>
        <v>23333983</v>
      </c>
    </row>
    <row r="10" spans="1:46" ht="31.2" thickBot="1" x14ac:dyDescent="0.35">
      <c r="A10" s="210"/>
      <c r="B10" s="2" t="s">
        <v>12</v>
      </c>
      <c r="C10" s="3" t="s">
        <v>9</v>
      </c>
      <c r="D10" s="4" t="s">
        <v>15</v>
      </c>
      <c r="E10" s="3" t="s">
        <v>8</v>
      </c>
      <c r="F10" s="3" t="s">
        <v>8</v>
      </c>
      <c r="G10" s="3" t="s">
        <v>8</v>
      </c>
      <c r="H10" s="7">
        <v>9586</v>
      </c>
      <c r="I10" s="7">
        <v>9586</v>
      </c>
      <c r="J10" s="7">
        <v>9586</v>
      </c>
      <c r="K10" s="7">
        <v>1000000</v>
      </c>
      <c r="L10" s="7">
        <v>1000000</v>
      </c>
      <c r="M10" s="7">
        <v>1100000</v>
      </c>
      <c r="N10" s="7">
        <v>1210000</v>
      </c>
      <c r="O10" s="7">
        <v>1331000</v>
      </c>
      <c r="P10" s="69">
        <v>1464100</v>
      </c>
      <c r="Q10" s="7">
        <v>1610510</v>
      </c>
      <c r="R10" s="7">
        <v>1771561</v>
      </c>
      <c r="S10" s="7">
        <v>1948717</v>
      </c>
      <c r="T10" s="7">
        <v>2143589</v>
      </c>
      <c r="U10" s="7">
        <v>2357948</v>
      </c>
      <c r="V10" s="7">
        <v>2593742</v>
      </c>
      <c r="W10" s="7">
        <v>2853117</v>
      </c>
      <c r="X10" s="7">
        <v>3138428</v>
      </c>
      <c r="Y10" s="7">
        <v>3452271</v>
      </c>
      <c r="Z10" s="84">
        <v>2</v>
      </c>
      <c r="AA10" s="85" t="s">
        <v>360</v>
      </c>
      <c r="AB10" s="79" t="s">
        <v>356</v>
      </c>
      <c r="AC10" s="80" t="s">
        <v>357</v>
      </c>
      <c r="AD10" s="86" t="s">
        <v>361</v>
      </c>
      <c r="AE10" s="93" t="s">
        <v>359</v>
      </c>
      <c r="AF10" s="226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4"/>
    </row>
    <row r="11" spans="1:46" ht="21" thickBot="1" x14ac:dyDescent="0.35">
      <c r="A11" s="211"/>
      <c r="B11" s="9"/>
      <c r="C11" s="3" t="s">
        <v>10</v>
      </c>
      <c r="D11" s="9"/>
      <c r="E11" s="3" t="s">
        <v>8</v>
      </c>
      <c r="F11" s="3" t="s">
        <v>8</v>
      </c>
      <c r="G11" s="3" t="s">
        <v>8</v>
      </c>
      <c r="H11" s="7">
        <v>58667</v>
      </c>
      <c r="I11" s="7">
        <v>116673</v>
      </c>
      <c r="J11" s="7">
        <v>174006</v>
      </c>
      <c r="K11" s="7">
        <v>230652</v>
      </c>
      <c r="L11" s="7">
        <v>2866</v>
      </c>
      <c r="M11" s="7">
        <v>341841</v>
      </c>
      <c r="N11" s="7">
        <v>396367</v>
      </c>
      <c r="O11" s="7">
        <v>450169</v>
      </c>
      <c r="P11" s="69">
        <v>503243</v>
      </c>
      <c r="Q11" s="7">
        <v>555584</v>
      </c>
      <c r="R11" s="7">
        <v>607187</v>
      </c>
      <c r="S11" s="7">
        <v>658049</v>
      </c>
      <c r="T11" s="7">
        <v>708169</v>
      </c>
      <c r="U11" s="7">
        <v>757546</v>
      </c>
      <c r="V11" s="7">
        <v>806178</v>
      </c>
      <c r="W11" s="7">
        <v>854067</v>
      </c>
      <c r="X11" s="7">
        <v>901212</v>
      </c>
      <c r="Y11" s="7">
        <v>947617</v>
      </c>
      <c r="Z11" s="90">
        <v>3</v>
      </c>
      <c r="AA11" s="96" t="s">
        <v>362</v>
      </c>
      <c r="AB11" s="79" t="s">
        <v>356</v>
      </c>
      <c r="AC11" s="80" t="s">
        <v>357</v>
      </c>
      <c r="AD11" s="92" t="s">
        <v>363</v>
      </c>
      <c r="AE11" s="93" t="s">
        <v>359</v>
      </c>
      <c r="AF11" s="227"/>
    </row>
    <row r="12" spans="1:46" ht="21" thickBot="1" x14ac:dyDescent="0.35">
      <c r="A12" s="209">
        <v>4</v>
      </c>
      <c r="B12" s="212" t="s">
        <v>16</v>
      </c>
      <c r="C12" s="3" t="s">
        <v>13</v>
      </c>
      <c r="D12" s="209" t="s">
        <v>14</v>
      </c>
      <c r="E12" s="5" t="s">
        <v>8</v>
      </c>
      <c r="F12" s="5" t="s">
        <v>8</v>
      </c>
      <c r="G12" s="5" t="s">
        <v>8</v>
      </c>
      <c r="H12" s="6">
        <v>500</v>
      </c>
      <c r="I12" s="6">
        <v>500</v>
      </c>
      <c r="J12" s="6">
        <v>500</v>
      </c>
      <c r="K12" s="6">
        <v>500</v>
      </c>
      <c r="L12" s="6">
        <v>500</v>
      </c>
      <c r="M12" s="6">
        <v>500</v>
      </c>
      <c r="N12" s="6">
        <v>500</v>
      </c>
      <c r="O12" s="6">
        <v>500</v>
      </c>
      <c r="P12" s="11">
        <v>500</v>
      </c>
      <c r="Q12" s="6">
        <v>500</v>
      </c>
      <c r="R12" s="6">
        <v>500</v>
      </c>
      <c r="S12" s="6">
        <v>500</v>
      </c>
      <c r="T12" s="6">
        <v>500</v>
      </c>
      <c r="U12" s="6">
        <v>500</v>
      </c>
      <c r="V12" s="6">
        <v>500</v>
      </c>
      <c r="W12" s="6">
        <v>500</v>
      </c>
      <c r="X12" s="6">
        <v>500</v>
      </c>
      <c r="Y12" s="6">
        <v>500</v>
      </c>
      <c r="Z12" s="77">
        <v>1</v>
      </c>
      <c r="AA12" s="85" t="s">
        <v>355</v>
      </c>
      <c r="AB12" s="79" t="s">
        <v>356</v>
      </c>
      <c r="AC12" s="80" t="s">
        <v>357</v>
      </c>
      <c r="AD12" s="92" t="s">
        <v>364</v>
      </c>
      <c r="AE12" s="93" t="s">
        <v>359</v>
      </c>
      <c r="AF12" s="216">
        <f xml:space="preserve"> 4932996 -O13</f>
        <v>4930334</v>
      </c>
    </row>
    <row r="13" spans="1:46" ht="31.2" thickBot="1" x14ac:dyDescent="0.35">
      <c r="A13" s="210"/>
      <c r="B13" s="213"/>
      <c r="C13" s="3" t="s">
        <v>9</v>
      </c>
      <c r="D13" s="210"/>
      <c r="E13" s="3" t="s">
        <v>8</v>
      </c>
      <c r="F13" s="3" t="s">
        <v>8</v>
      </c>
      <c r="G13" s="3" t="s">
        <v>8</v>
      </c>
      <c r="H13" s="7">
        <v>150</v>
      </c>
      <c r="I13" s="7">
        <v>150</v>
      </c>
      <c r="J13" s="7">
        <v>150</v>
      </c>
      <c r="K13" s="7">
        <v>0</v>
      </c>
      <c r="L13" s="7">
        <v>200</v>
      </c>
      <c r="M13" s="7">
        <v>220</v>
      </c>
      <c r="N13" s="7">
        <v>242</v>
      </c>
      <c r="O13" s="7">
        <v>2662</v>
      </c>
      <c r="P13" s="69">
        <v>29282</v>
      </c>
      <c r="Q13" s="7">
        <v>322102</v>
      </c>
      <c r="R13" s="7">
        <v>354312</v>
      </c>
      <c r="S13" s="7">
        <v>389743</v>
      </c>
      <c r="T13" s="7">
        <v>428718</v>
      </c>
      <c r="U13" s="7">
        <v>47159</v>
      </c>
      <c r="V13" s="7">
        <v>518748</v>
      </c>
      <c r="W13" s="7">
        <v>570623</v>
      </c>
      <c r="X13" s="7">
        <v>627686</v>
      </c>
      <c r="Y13" s="7">
        <v>690454</v>
      </c>
      <c r="Z13" s="84">
        <v>2</v>
      </c>
      <c r="AA13" s="85" t="s">
        <v>365</v>
      </c>
      <c r="AB13" s="79" t="s">
        <v>356</v>
      </c>
      <c r="AC13" s="80" t="s">
        <v>357</v>
      </c>
      <c r="AD13" s="92" t="s">
        <v>366</v>
      </c>
      <c r="AE13" s="93" t="s">
        <v>359</v>
      </c>
      <c r="AF13" s="216"/>
      <c r="AG13" s="95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</row>
    <row r="14" spans="1:46" ht="31.2" thickBot="1" x14ac:dyDescent="0.35">
      <c r="A14" s="211"/>
      <c r="B14" s="214"/>
      <c r="C14" s="3" t="s">
        <v>10</v>
      </c>
      <c r="D14" s="211"/>
      <c r="E14" s="3" t="s">
        <v>8</v>
      </c>
      <c r="F14" s="3" t="s">
        <v>8</v>
      </c>
      <c r="G14" s="3" t="s">
        <v>8</v>
      </c>
      <c r="H14" s="7">
        <v>44205</v>
      </c>
      <c r="I14" s="7">
        <v>88242</v>
      </c>
      <c r="J14" s="7">
        <v>132113</v>
      </c>
      <c r="K14" s="7">
        <v>175816</v>
      </c>
      <c r="L14" s="7">
        <v>219354</v>
      </c>
      <c r="M14" s="7">
        <v>262727</v>
      </c>
      <c r="N14" s="7">
        <v>305936</v>
      </c>
      <c r="O14" s="7">
        <v>348981</v>
      </c>
      <c r="P14" s="69">
        <v>391862</v>
      </c>
      <c r="Q14" s="7">
        <v>434581</v>
      </c>
      <c r="R14" s="7">
        <v>477138</v>
      </c>
      <c r="S14" s="7">
        <v>519533</v>
      </c>
      <c r="T14" s="7">
        <v>561768</v>
      </c>
      <c r="U14" s="7">
        <v>603842</v>
      </c>
      <c r="V14" s="7">
        <v>645757</v>
      </c>
      <c r="W14" s="7">
        <v>687513</v>
      </c>
      <c r="X14" s="7">
        <v>729111</v>
      </c>
      <c r="Y14" s="7">
        <v>770551</v>
      </c>
      <c r="Z14" s="90">
        <v>3</v>
      </c>
      <c r="AA14" s="96" t="s">
        <v>367</v>
      </c>
      <c r="AB14" s="79" t="s">
        <v>356</v>
      </c>
      <c r="AC14" s="80" t="s">
        <v>357</v>
      </c>
      <c r="AD14" s="92" t="s">
        <v>368</v>
      </c>
      <c r="AE14" s="93" t="s">
        <v>359</v>
      </c>
      <c r="AF14" s="216"/>
    </row>
    <row r="15" spans="1:46" ht="15" thickBot="1" x14ac:dyDescent="0.35">
      <c r="A15" s="209">
        <v>5</v>
      </c>
      <c r="B15" s="212" t="s">
        <v>17</v>
      </c>
      <c r="C15" s="3" t="s">
        <v>13</v>
      </c>
      <c r="D15" s="209" t="s">
        <v>14</v>
      </c>
      <c r="E15" s="3" t="s">
        <v>8</v>
      </c>
      <c r="F15" s="3" t="s">
        <v>8</v>
      </c>
      <c r="G15" s="3" t="s">
        <v>8</v>
      </c>
      <c r="H15" s="7">
        <v>500</v>
      </c>
      <c r="I15" s="7">
        <v>500</v>
      </c>
      <c r="J15" s="7">
        <v>500</v>
      </c>
      <c r="K15" s="7">
        <v>500</v>
      </c>
      <c r="L15" s="7">
        <v>500</v>
      </c>
      <c r="M15" s="7">
        <v>500</v>
      </c>
      <c r="N15" s="7">
        <v>500</v>
      </c>
      <c r="O15" s="7">
        <v>500</v>
      </c>
      <c r="P15" s="69">
        <v>500</v>
      </c>
      <c r="Q15" s="7">
        <v>500</v>
      </c>
      <c r="R15" s="7">
        <v>500</v>
      </c>
      <c r="S15" s="7">
        <v>500</v>
      </c>
      <c r="T15" s="7">
        <v>500</v>
      </c>
      <c r="U15" s="7">
        <v>500</v>
      </c>
      <c r="V15" s="7">
        <v>500</v>
      </c>
      <c r="W15" s="7">
        <v>500</v>
      </c>
      <c r="X15" s="7">
        <v>500</v>
      </c>
      <c r="Y15" s="7">
        <v>500</v>
      </c>
      <c r="Z15" s="77">
        <v>1</v>
      </c>
      <c r="AA15" s="78" t="s">
        <v>355</v>
      </c>
      <c r="AB15" s="79" t="s">
        <v>356</v>
      </c>
      <c r="AC15" s="80" t="s">
        <v>357</v>
      </c>
      <c r="AD15" s="81" t="s">
        <v>358</v>
      </c>
      <c r="AE15" s="93" t="s">
        <v>359</v>
      </c>
      <c r="AF15" s="228">
        <f xml:space="preserve"> 505097 - O16</f>
        <v>499773</v>
      </c>
    </row>
    <row r="16" spans="1:46" ht="31.2" thickBot="1" x14ac:dyDescent="0.35">
      <c r="A16" s="210"/>
      <c r="B16" s="213"/>
      <c r="C16" s="3" t="s">
        <v>9</v>
      </c>
      <c r="D16" s="210"/>
      <c r="E16" s="3" t="s">
        <v>8</v>
      </c>
      <c r="F16" s="3" t="s">
        <v>8</v>
      </c>
      <c r="G16" s="3" t="s">
        <v>8</v>
      </c>
      <c r="H16" s="7" t="s">
        <v>8</v>
      </c>
      <c r="I16" s="7" t="s">
        <v>8</v>
      </c>
      <c r="J16" s="7">
        <v>200</v>
      </c>
      <c r="K16" s="7">
        <v>400</v>
      </c>
      <c r="L16" s="7">
        <v>400</v>
      </c>
      <c r="M16" s="7">
        <v>440</v>
      </c>
      <c r="N16" s="7">
        <v>484</v>
      </c>
      <c r="O16" s="7">
        <v>5324</v>
      </c>
      <c r="P16" s="69">
        <v>58564</v>
      </c>
      <c r="Q16" s="7">
        <v>644204</v>
      </c>
      <c r="R16" s="7">
        <v>708624</v>
      </c>
      <c r="S16" s="7">
        <v>779487</v>
      </c>
      <c r="T16" s="7">
        <v>857436</v>
      </c>
      <c r="U16" s="7">
        <v>943179</v>
      </c>
      <c r="V16" s="7">
        <v>1037497</v>
      </c>
      <c r="W16" s="7">
        <v>1141247</v>
      </c>
      <c r="X16" s="7">
        <v>1255371</v>
      </c>
      <c r="Y16" s="7">
        <v>1380908</v>
      </c>
      <c r="Z16" s="84">
        <v>2</v>
      </c>
      <c r="AA16" s="85" t="s">
        <v>360</v>
      </c>
      <c r="AB16" s="79" t="s">
        <v>356</v>
      </c>
      <c r="AC16" s="80" t="s">
        <v>357</v>
      </c>
      <c r="AD16" s="86" t="s">
        <v>361</v>
      </c>
      <c r="AE16" s="93" t="s">
        <v>359</v>
      </c>
      <c r="AF16" s="226"/>
    </row>
    <row r="17" spans="1:41" ht="21" thickBot="1" x14ac:dyDescent="0.35">
      <c r="A17" s="211"/>
      <c r="B17" s="214"/>
      <c r="C17" s="3" t="s">
        <v>10</v>
      </c>
      <c r="D17" s="211"/>
      <c r="E17" s="3" t="s">
        <v>8</v>
      </c>
      <c r="F17" s="3" t="s">
        <v>8</v>
      </c>
      <c r="G17" s="3" t="s">
        <v>8</v>
      </c>
      <c r="H17" s="7">
        <v>18645</v>
      </c>
      <c r="I17" s="7">
        <v>37302</v>
      </c>
      <c r="J17" s="7">
        <v>5597</v>
      </c>
      <c r="K17" s="7">
        <v>74647</v>
      </c>
      <c r="L17" s="7">
        <v>93334</v>
      </c>
      <c r="M17" s="7">
        <v>112028</v>
      </c>
      <c r="N17" s="7">
        <v>130729</v>
      </c>
      <c r="O17" s="7">
        <v>149436</v>
      </c>
      <c r="P17" s="69">
        <v>168147</v>
      </c>
      <c r="Q17" s="7">
        <v>186862</v>
      </c>
      <c r="R17" s="7">
        <v>20558</v>
      </c>
      <c r="S17" s="7">
        <v>2243</v>
      </c>
      <c r="T17" s="7">
        <v>243021</v>
      </c>
      <c r="U17" s="7">
        <v>261743</v>
      </c>
      <c r="V17" s="7">
        <v>280463</v>
      </c>
      <c r="W17" s="7">
        <v>299182</v>
      </c>
      <c r="X17" s="7">
        <v>317899</v>
      </c>
      <c r="Y17" s="7">
        <v>336612</v>
      </c>
      <c r="Z17" s="90">
        <v>3</v>
      </c>
      <c r="AA17" s="91" t="s">
        <v>362</v>
      </c>
      <c r="AB17" s="79" t="s">
        <v>356</v>
      </c>
      <c r="AC17" s="80" t="s">
        <v>357</v>
      </c>
      <c r="AD17" s="92" t="s">
        <v>363</v>
      </c>
      <c r="AE17" s="93" t="s">
        <v>359</v>
      </c>
      <c r="AF17" s="227"/>
    </row>
    <row r="18" spans="1:41" ht="21" thickBot="1" x14ac:dyDescent="0.35">
      <c r="A18" s="209">
        <v>6</v>
      </c>
      <c r="B18" s="212" t="s">
        <v>18</v>
      </c>
      <c r="C18" s="3" t="s">
        <v>19</v>
      </c>
      <c r="D18" s="209" t="s">
        <v>7</v>
      </c>
      <c r="E18" s="3"/>
      <c r="F18" s="3"/>
      <c r="G18" s="3"/>
      <c r="H18" s="7">
        <v>100</v>
      </c>
      <c r="I18" s="7">
        <v>100</v>
      </c>
      <c r="J18" s="7">
        <v>100</v>
      </c>
      <c r="K18" s="7">
        <v>100</v>
      </c>
      <c r="L18" s="7">
        <v>100</v>
      </c>
      <c r="M18" s="7">
        <v>100</v>
      </c>
      <c r="N18" s="7">
        <v>100</v>
      </c>
      <c r="O18" s="7">
        <v>100</v>
      </c>
      <c r="P18" s="69">
        <v>100</v>
      </c>
      <c r="Q18" s="7">
        <v>100</v>
      </c>
      <c r="R18" s="7">
        <v>100</v>
      </c>
      <c r="S18" s="7">
        <v>100</v>
      </c>
      <c r="T18" s="7">
        <v>100</v>
      </c>
      <c r="U18" s="7">
        <v>100</v>
      </c>
      <c r="V18" s="7">
        <v>100</v>
      </c>
      <c r="W18" s="7">
        <v>100</v>
      </c>
      <c r="X18" s="7">
        <v>100</v>
      </c>
      <c r="Y18" s="7">
        <v>100</v>
      </c>
      <c r="Z18" s="77">
        <v>1</v>
      </c>
      <c r="AA18" s="85" t="s">
        <v>355</v>
      </c>
      <c r="AB18" s="86" t="s">
        <v>356</v>
      </c>
      <c r="AC18" s="80" t="s">
        <v>357</v>
      </c>
      <c r="AD18" s="92" t="s">
        <v>369</v>
      </c>
      <c r="AE18" s="93" t="s">
        <v>359</v>
      </c>
      <c r="AF18" s="223">
        <f xml:space="preserve"> 55000000 - O19</f>
        <v>50000000</v>
      </c>
    </row>
    <row r="19" spans="1:41" ht="15.6" customHeight="1" x14ac:dyDescent="0.3">
      <c r="A19" s="210"/>
      <c r="B19" s="213"/>
      <c r="C19" s="209" t="s">
        <v>9</v>
      </c>
      <c r="D19" s="210"/>
      <c r="E19" s="209" t="s">
        <v>8</v>
      </c>
      <c r="F19" s="209" t="s">
        <v>8</v>
      </c>
      <c r="G19" s="209" t="s">
        <v>8</v>
      </c>
      <c r="H19" s="229">
        <v>5000000</v>
      </c>
      <c r="I19" s="229">
        <v>5000000</v>
      </c>
      <c r="J19" s="229">
        <v>5000000</v>
      </c>
      <c r="K19" s="229">
        <v>5000000</v>
      </c>
      <c r="L19" s="229">
        <v>5000000</v>
      </c>
      <c r="M19" s="229">
        <v>5000000</v>
      </c>
      <c r="N19" s="229">
        <v>5000000</v>
      </c>
      <c r="O19" s="229">
        <v>5000000</v>
      </c>
      <c r="P19" s="229">
        <v>5000000</v>
      </c>
      <c r="Q19" s="229">
        <v>5000000</v>
      </c>
      <c r="R19" s="229">
        <v>5000000</v>
      </c>
      <c r="S19" s="229">
        <v>5000000</v>
      </c>
      <c r="T19" s="229">
        <v>5000000</v>
      </c>
      <c r="U19" s="229">
        <v>5000000</v>
      </c>
      <c r="V19" s="229">
        <v>5000000</v>
      </c>
      <c r="W19" s="229">
        <v>5000000</v>
      </c>
      <c r="X19" s="229">
        <v>5000000</v>
      </c>
      <c r="Y19" s="229">
        <v>5000000</v>
      </c>
      <c r="Z19" s="232">
        <v>2</v>
      </c>
      <c r="AA19" s="234" t="s">
        <v>370</v>
      </c>
      <c r="AB19" s="231" t="s">
        <v>356</v>
      </c>
      <c r="AC19" s="228" t="s">
        <v>357</v>
      </c>
      <c r="AD19" s="231" t="s">
        <v>361</v>
      </c>
      <c r="AE19" s="216" t="s">
        <v>359</v>
      </c>
      <c r="AF19" s="224"/>
    </row>
    <row r="20" spans="1:41" ht="15" thickBot="1" x14ac:dyDescent="0.35">
      <c r="A20" s="210"/>
      <c r="B20" s="213"/>
      <c r="C20" s="211"/>
      <c r="D20" s="210"/>
      <c r="E20" s="211"/>
      <c r="F20" s="211"/>
      <c r="G20" s="211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3"/>
      <c r="AA20" s="234"/>
      <c r="AB20" s="231"/>
      <c r="AC20" s="227"/>
      <c r="AD20" s="231"/>
      <c r="AE20" s="216"/>
      <c r="AF20" s="224"/>
    </row>
    <row r="21" spans="1:41" ht="21" thickBot="1" x14ac:dyDescent="0.35">
      <c r="A21" s="211"/>
      <c r="B21" s="214"/>
      <c r="C21" s="3" t="s">
        <v>10</v>
      </c>
      <c r="D21" s="211"/>
      <c r="E21" s="3" t="s">
        <v>8</v>
      </c>
      <c r="F21" s="3" t="s">
        <v>8</v>
      </c>
      <c r="G21" s="3" t="s">
        <v>8</v>
      </c>
      <c r="H21" s="7">
        <v>16314</v>
      </c>
      <c r="I21" s="7">
        <v>32944</v>
      </c>
      <c r="J21" s="7">
        <v>49856</v>
      </c>
      <c r="K21" s="7">
        <v>67022</v>
      </c>
      <c r="L21" s="7">
        <v>84412</v>
      </c>
      <c r="M21" s="7">
        <v>101999</v>
      </c>
      <c r="N21" s="7">
        <v>11976</v>
      </c>
      <c r="O21" s="7">
        <v>13767</v>
      </c>
      <c r="P21" s="69">
        <v>155707</v>
      </c>
      <c r="Q21" s="7">
        <v>173852</v>
      </c>
      <c r="R21" s="7">
        <v>192085</v>
      </c>
      <c r="S21" s="7">
        <v>210387</v>
      </c>
      <c r="T21" s="7">
        <v>228743</v>
      </c>
      <c r="U21" s="7">
        <v>247136</v>
      </c>
      <c r="V21" s="7">
        <v>265551</v>
      </c>
      <c r="W21" s="7">
        <v>283743</v>
      </c>
      <c r="X21" s="7">
        <v>302398</v>
      </c>
      <c r="Y21" s="7">
        <v>320804</v>
      </c>
      <c r="Z21" s="98">
        <v>3</v>
      </c>
      <c r="AA21" s="96" t="s">
        <v>362</v>
      </c>
      <c r="AB21" s="99" t="s">
        <v>356</v>
      </c>
      <c r="AC21" s="100" t="s">
        <v>357</v>
      </c>
      <c r="AD21" s="101" t="s">
        <v>363</v>
      </c>
      <c r="AE21" s="102" t="s">
        <v>359</v>
      </c>
      <c r="AF21" s="225"/>
    </row>
    <row r="22" spans="1:41" ht="21" thickBot="1" x14ac:dyDescent="0.35">
      <c r="A22" s="209">
        <v>7</v>
      </c>
      <c r="B22" s="212" t="s">
        <v>20</v>
      </c>
      <c r="C22" s="3" t="s">
        <v>13</v>
      </c>
      <c r="D22" s="209" t="s">
        <v>7</v>
      </c>
      <c r="E22" s="3"/>
      <c r="F22" s="3"/>
      <c r="G22" s="3"/>
      <c r="H22" s="7"/>
      <c r="I22" s="7"/>
      <c r="J22" s="7"/>
      <c r="K22" s="7"/>
      <c r="L22" s="7"/>
      <c r="M22" s="7"/>
      <c r="N22" s="7"/>
      <c r="O22" s="7"/>
      <c r="P22" s="69"/>
      <c r="Q22" s="7"/>
      <c r="R22" s="7"/>
      <c r="S22" s="7"/>
      <c r="T22" s="7"/>
      <c r="U22" s="7"/>
      <c r="V22" s="7"/>
      <c r="W22" s="7"/>
      <c r="X22" s="7"/>
      <c r="Y22" s="89"/>
      <c r="Z22" s="84">
        <v>1</v>
      </c>
      <c r="AA22" s="91" t="s">
        <v>371</v>
      </c>
      <c r="AB22" s="91" t="s">
        <v>372</v>
      </c>
      <c r="AC22" s="93" t="s">
        <v>373</v>
      </c>
      <c r="AD22" s="92" t="s">
        <v>374</v>
      </c>
      <c r="AE22" s="102" t="s">
        <v>359</v>
      </c>
      <c r="AF22" s="228">
        <v>0</v>
      </c>
    </row>
    <row r="23" spans="1:41" ht="31.2" thickBot="1" x14ac:dyDescent="0.35">
      <c r="A23" s="210"/>
      <c r="B23" s="213"/>
      <c r="C23" s="3" t="s">
        <v>9</v>
      </c>
      <c r="D23" s="210"/>
      <c r="E23" s="3"/>
      <c r="F23" s="3"/>
      <c r="G23" s="3"/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0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03">
        <v>0</v>
      </c>
      <c r="Z23" s="104">
        <v>2</v>
      </c>
      <c r="AA23" s="105" t="s">
        <v>375</v>
      </c>
      <c r="AB23" s="91" t="s">
        <v>372</v>
      </c>
      <c r="AC23" s="93" t="s">
        <v>373</v>
      </c>
      <c r="AD23" s="92" t="s">
        <v>376</v>
      </c>
      <c r="AE23" s="102" t="s">
        <v>359</v>
      </c>
      <c r="AF23" s="227"/>
    </row>
    <row r="24" spans="1:41" ht="21" thickBot="1" x14ac:dyDescent="0.35">
      <c r="A24" s="211"/>
      <c r="B24" s="214"/>
      <c r="C24" s="3" t="s">
        <v>10</v>
      </c>
      <c r="D24" s="211"/>
      <c r="E24" s="3" t="s">
        <v>8</v>
      </c>
      <c r="F24" s="3" t="s">
        <v>8</v>
      </c>
      <c r="G24" s="3" t="s">
        <v>8</v>
      </c>
      <c r="H24" s="7">
        <v>6234</v>
      </c>
      <c r="I24" s="7">
        <v>11832</v>
      </c>
      <c r="J24" s="7">
        <v>16848</v>
      </c>
      <c r="K24" s="7">
        <v>21332</v>
      </c>
      <c r="L24" s="7">
        <v>25328</v>
      </c>
      <c r="M24" s="7">
        <v>28881</v>
      </c>
      <c r="N24" s="7">
        <v>32028</v>
      </c>
      <c r="O24" s="7">
        <v>34807</v>
      </c>
      <c r="P24" s="69">
        <v>37252</v>
      </c>
      <c r="Q24" s="7">
        <v>39392</v>
      </c>
      <c r="R24" s="7">
        <v>41257</v>
      </c>
      <c r="S24" s="7">
        <v>42872</v>
      </c>
      <c r="T24" s="7">
        <v>44263</v>
      </c>
      <c r="U24" s="7">
        <v>4545</v>
      </c>
      <c r="V24" s="7">
        <v>46455</v>
      </c>
      <c r="W24" s="7">
        <v>47296</v>
      </c>
      <c r="X24" s="7">
        <v>4799</v>
      </c>
      <c r="Y24" s="89">
        <v>48552</v>
      </c>
      <c r="Z24" s="104"/>
      <c r="AA24" s="106"/>
      <c r="AB24" s="93"/>
      <c r="AC24" s="93"/>
      <c r="AD24" s="107"/>
      <c r="AE24" s="107"/>
      <c r="AF24" s="107"/>
      <c r="AG24" s="108"/>
      <c r="AH24" s="108"/>
      <c r="AI24" s="108"/>
      <c r="AJ24" s="108"/>
      <c r="AK24" s="108"/>
      <c r="AL24" s="108"/>
      <c r="AM24" s="108"/>
      <c r="AN24" s="108"/>
      <c r="AO24" s="94"/>
    </row>
    <row r="25" spans="1:41" ht="21" thickBot="1" x14ac:dyDescent="0.35">
      <c r="A25" s="209">
        <v>8</v>
      </c>
      <c r="B25" s="212" t="s">
        <v>21</v>
      </c>
      <c r="C25" s="3" t="s">
        <v>13</v>
      </c>
      <c r="D25" s="209" t="s">
        <v>7</v>
      </c>
      <c r="E25" s="3"/>
      <c r="F25" s="3"/>
      <c r="G25" s="3"/>
      <c r="H25" s="7"/>
      <c r="I25" s="7"/>
      <c r="J25" s="7"/>
      <c r="K25" s="7"/>
      <c r="L25" s="7"/>
      <c r="M25" s="7"/>
      <c r="N25" s="7"/>
      <c r="O25" s="7"/>
      <c r="P25" s="69"/>
      <c r="Q25" s="7"/>
      <c r="R25" s="7"/>
      <c r="S25" s="7"/>
      <c r="T25" s="7"/>
      <c r="U25" s="7"/>
      <c r="V25" s="7"/>
      <c r="W25" s="7"/>
      <c r="X25" s="7"/>
      <c r="Y25" s="89"/>
      <c r="Z25" s="90">
        <v>1</v>
      </c>
      <c r="AA25" s="91" t="s">
        <v>371</v>
      </c>
      <c r="AB25" s="91" t="s">
        <v>372</v>
      </c>
      <c r="AC25" s="93" t="s">
        <v>373</v>
      </c>
      <c r="AD25" s="92" t="s">
        <v>374</v>
      </c>
      <c r="AE25" s="102" t="s">
        <v>359</v>
      </c>
      <c r="AF25" s="235">
        <v>0</v>
      </c>
      <c r="AG25" s="109"/>
      <c r="AH25" s="109"/>
      <c r="AI25" s="109"/>
      <c r="AJ25" s="109"/>
      <c r="AK25" s="109"/>
      <c r="AL25" s="109"/>
      <c r="AM25" s="109"/>
      <c r="AN25" s="109"/>
    </row>
    <row r="26" spans="1:41" ht="31.2" thickBot="1" x14ac:dyDescent="0.35">
      <c r="A26" s="210"/>
      <c r="B26" s="213"/>
      <c r="C26" s="3" t="s">
        <v>9</v>
      </c>
      <c r="D26" s="210"/>
      <c r="E26" s="3"/>
      <c r="F26" s="3"/>
      <c r="G26" s="3"/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0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03">
        <v>0</v>
      </c>
      <c r="Z26" s="105">
        <v>2</v>
      </c>
      <c r="AA26" s="105" t="s">
        <v>377</v>
      </c>
      <c r="AB26" s="91" t="s">
        <v>372</v>
      </c>
      <c r="AC26" s="93" t="s">
        <v>373</v>
      </c>
      <c r="AD26" s="92" t="s">
        <v>376</v>
      </c>
      <c r="AE26" s="102" t="s">
        <v>359</v>
      </c>
      <c r="AF26" s="236"/>
    </row>
    <row r="27" spans="1:41" ht="21" thickBot="1" x14ac:dyDescent="0.35">
      <c r="A27" s="211"/>
      <c r="B27" s="214"/>
      <c r="C27" s="3" t="s">
        <v>10</v>
      </c>
      <c r="D27" s="211"/>
      <c r="E27" s="3" t="s">
        <v>8</v>
      </c>
      <c r="F27" s="3" t="s">
        <v>8</v>
      </c>
      <c r="G27" s="3" t="s">
        <v>8</v>
      </c>
      <c r="H27" s="7">
        <v>4264</v>
      </c>
      <c r="I27" s="7">
        <v>8457</v>
      </c>
      <c r="J27" s="7">
        <v>12579</v>
      </c>
      <c r="K27" s="7">
        <v>16631</v>
      </c>
      <c r="L27" s="7">
        <v>20615</v>
      </c>
      <c r="M27" s="7">
        <v>24531</v>
      </c>
      <c r="N27" s="7">
        <v>2838</v>
      </c>
      <c r="O27" s="7">
        <v>32163</v>
      </c>
      <c r="P27" s="69">
        <v>35881</v>
      </c>
      <c r="Q27" s="7">
        <v>39535</v>
      </c>
      <c r="R27" s="7">
        <v>43125</v>
      </c>
      <c r="S27" s="7">
        <v>46653</v>
      </c>
      <c r="T27" s="7">
        <v>50119</v>
      </c>
      <c r="U27" s="7">
        <v>53525</v>
      </c>
      <c r="V27" s="7">
        <v>5687</v>
      </c>
      <c r="W27" s="7">
        <v>60157</v>
      </c>
      <c r="X27" s="7">
        <v>63384</v>
      </c>
      <c r="Y27" s="89">
        <v>66555</v>
      </c>
      <c r="Z27" s="106"/>
      <c r="AA27" s="57"/>
      <c r="AB27" s="93"/>
      <c r="AC27" s="93"/>
      <c r="AD27" s="93"/>
      <c r="AE27" s="93"/>
      <c r="AF27" s="93"/>
    </row>
  </sheetData>
  <mergeCells count="66">
    <mergeCell ref="AF22:AF23"/>
    <mergeCell ref="A25:A27"/>
    <mergeCell ref="B25:B27"/>
    <mergeCell ref="D25:D27"/>
    <mergeCell ref="AF25:AF26"/>
    <mergeCell ref="A22:A24"/>
    <mergeCell ref="B22:B24"/>
    <mergeCell ref="D22:D24"/>
    <mergeCell ref="V19:V20"/>
    <mergeCell ref="W19:W20"/>
    <mergeCell ref="P19:P20"/>
    <mergeCell ref="Q19:Q20"/>
    <mergeCell ref="R19:R20"/>
    <mergeCell ref="M19:M20"/>
    <mergeCell ref="N19:N20"/>
    <mergeCell ref="A18:A21"/>
    <mergeCell ref="B18:B21"/>
    <mergeCell ref="D18:D21"/>
    <mergeCell ref="AD19:AD20"/>
    <mergeCell ref="AE19:AE20"/>
    <mergeCell ref="X19:X20"/>
    <mergeCell ref="Y19:Y20"/>
    <mergeCell ref="Z19:Z20"/>
    <mergeCell ref="AA19:AA20"/>
    <mergeCell ref="AF18:AF21"/>
    <mergeCell ref="C19:C20"/>
    <mergeCell ref="E19:E20"/>
    <mergeCell ref="F19:F20"/>
    <mergeCell ref="G19:G20"/>
    <mergeCell ref="H19:H20"/>
    <mergeCell ref="I19:I20"/>
    <mergeCell ref="S19:S20"/>
    <mergeCell ref="T19:T20"/>
    <mergeCell ref="U19:U20"/>
    <mergeCell ref="J19:J20"/>
    <mergeCell ref="K19:K20"/>
    <mergeCell ref="L19:L20"/>
    <mergeCell ref="O19:O20"/>
    <mergeCell ref="AB19:AB20"/>
    <mergeCell ref="AC19:AC20"/>
    <mergeCell ref="A12:A14"/>
    <mergeCell ref="B12:B14"/>
    <mergeCell ref="D12:D14"/>
    <mergeCell ref="AF12:AF14"/>
    <mergeCell ref="A15:A17"/>
    <mergeCell ref="B15:B17"/>
    <mergeCell ref="D15:D17"/>
    <mergeCell ref="AF15:AF17"/>
    <mergeCell ref="A6:A8"/>
    <mergeCell ref="B6:B8"/>
    <mergeCell ref="D6:D8"/>
    <mergeCell ref="AF6:AF8"/>
    <mergeCell ref="A9:A11"/>
    <mergeCell ref="AF9:AF11"/>
    <mergeCell ref="Z1:AA2"/>
    <mergeCell ref="AB1:AF1"/>
    <mergeCell ref="A3:A5"/>
    <mergeCell ref="B3:B5"/>
    <mergeCell ref="D3:D5"/>
    <mergeCell ref="AF3:AF5"/>
    <mergeCell ref="A1:A2"/>
    <mergeCell ref="B1:B2"/>
    <mergeCell ref="C1:C2"/>
    <mergeCell ref="D1:D2"/>
    <mergeCell ref="E1:O1"/>
    <mergeCell ref="P1:Y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4894-4313-4B24-B98C-389A76A4D977}">
  <dimension ref="A1:AE32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4" sqref="C24"/>
    </sheetView>
  </sheetViews>
  <sheetFormatPr defaultRowHeight="14.4" x14ac:dyDescent="0.3"/>
  <cols>
    <col min="26" max="26" width="17.21875" customWidth="1"/>
    <col min="27" max="27" width="11.21875" bestFit="1" customWidth="1"/>
    <col min="28" max="28" width="13.77734375" style="152" bestFit="1" customWidth="1"/>
    <col min="29" max="29" width="13.77734375" bestFit="1" customWidth="1"/>
    <col min="30" max="30" width="14.77734375" bestFit="1" customWidth="1"/>
    <col min="31" max="31" width="14.44140625" customWidth="1"/>
  </cols>
  <sheetData>
    <row r="1" spans="1:31" ht="46.2" customHeight="1" thickBot="1" x14ac:dyDescent="0.35">
      <c r="A1" s="290" t="s">
        <v>1</v>
      </c>
      <c r="B1" s="21" t="s">
        <v>56</v>
      </c>
      <c r="C1" s="292" t="s">
        <v>57</v>
      </c>
      <c r="D1" s="292" t="s">
        <v>58</v>
      </c>
      <c r="E1" s="294" t="s">
        <v>4</v>
      </c>
      <c r="F1" s="295"/>
      <c r="G1" s="295"/>
      <c r="H1" s="295"/>
      <c r="I1" s="295"/>
      <c r="J1" s="295"/>
      <c r="K1" s="295"/>
      <c r="L1" s="295"/>
      <c r="M1" s="295"/>
      <c r="N1" s="295"/>
      <c r="O1" s="296"/>
      <c r="P1" s="294" t="s">
        <v>4</v>
      </c>
      <c r="Q1" s="295"/>
      <c r="R1" s="295"/>
      <c r="S1" s="295"/>
      <c r="T1" s="295"/>
      <c r="U1" s="295"/>
      <c r="V1" s="295"/>
      <c r="W1" s="295"/>
      <c r="X1" s="295"/>
      <c r="Y1" s="295"/>
      <c r="Z1" s="188" t="s">
        <v>320</v>
      </c>
      <c r="AA1" s="188"/>
      <c r="AB1" s="188"/>
      <c r="AC1" s="188"/>
      <c r="AD1" s="188"/>
      <c r="AE1" s="112"/>
    </row>
    <row r="2" spans="1:31" ht="15" customHeight="1" thickBot="1" x14ac:dyDescent="0.35">
      <c r="A2" s="291"/>
      <c r="B2" s="22"/>
      <c r="C2" s="293"/>
      <c r="D2" s="293"/>
      <c r="E2" s="10">
        <v>2010</v>
      </c>
      <c r="F2" s="10">
        <v>2011</v>
      </c>
      <c r="G2" s="10">
        <v>2012</v>
      </c>
      <c r="H2" s="10">
        <v>2013</v>
      </c>
      <c r="I2" s="10">
        <v>2014</v>
      </c>
      <c r="J2" s="10">
        <v>2015</v>
      </c>
      <c r="K2" s="10">
        <v>2016</v>
      </c>
      <c r="L2" s="10">
        <v>2017</v>
      </c>
      <c r="M2" s="10">
        <v>2018</v>
      </c>
      <c r="N2" s="10">
        <v>2019</v>
      </c>
      <c r="O2" s="10">
        <v>2020</v>
      </c>
      <c r="P2" s="113">
        <v>2021</v>
      </c>
      <c r="Q2" s="10">
        <v>2022</v>
      </c>
      <c r="R2" s="10">
        <v>2023</v>
      </c>
      <c r="S2" s="10">
        <v>2024</v>
      </c>
      <c r="T2" s="10">
        <v>2025</v>
      </c>
      <c r="U2" s="10">
        <v>2026</v>
      </c>
      <c r="V2" s="10">
        <v>2027</v>
      </c>
      <c r="W2" s="10">
        <v>2028</v>
      </c>
      <c r="X2" s="10">
        <v>2029</v>
      </c>
      <c r="Y2" s="145">
        <v>2030</v>
      </c>
      <c r="Z2" s="59" t="s">
        <v>321</v>
      </c>
      <c r="AA2" s="60" t="s">
        <v>322</v>
      </c>
      <c r="AB2" s="146" t="s">
        <v>323</v>
      </c>
      <c r="AC2" s="60" t="s">
        <v>325</v>
      </c>
      <c r="AD2" s="60" t="s">
        <v>324</v>
      </c>
      <c r="AE2" s="60" t="s">
        <v>344</v>
      </c>
    </row>
    <row r="3" spans="1:31" ht="21.45" customHeight="1" thickBot="1" x14ac:dyDescent="0.35">
      <c r="A3" s="279" t="s">
        <v>59</v>
      </c>
      <c r="B3" s="287">
        <v>1</v>
      </c>
      <c r="C3" s="162" t="s">
        <v>60</v>
      </c>
      <c r="D3" s="287" t="s">
        <v>61</v>
      </c>
      <c r="E3" s="24" t="s">
        <v>62</v>
      </c>
      <c r="F3" s="24" t="s">
        <v>63</v>
      </c>
      <c r="G3" s="24" t="s">
        <v>64</v>
      </c>
      <c r="H3" s="24" t="s">
        <v>65</v>
      </c>
      <c r="I3" s="24" t="s">
        <v>66</v>
      </c>
      <c r="J3" s="24" t="s">
        <v>67</v>
      </c>
      <c r="K3" s="24" t="s">
        <v>68</v>
      </c>
      <c r="L3" s="24" t="s">
        <v>69</v>
      </c>
      <c r="M3" s="24" t="s">
        <v>70</v>
      </c>
      <c r="N3" s="25" t="s">
        <v>71</v>
      </c>
      <c r="O3" s="25" t="s">
        <v>72</v>
      </c>
      <c r="P3" s="32" t="s">
        <v>183</v>
      </c>
      <c r="Q3" s="24" t="s">
        <v>64</v>
      </c>
      <c r="R3" s="24" t="s">
        <v>64</v>
      </c>
      <c r="S3" s="24" t="s">
        <v>184</v>
      </c>
      <c r="T3" s="24" t="s">
        <v>64</v>
      </c>
      <c r="U3" s="24" t="s">
        <v>64</v>
      </c>
      <c r="V3" s="24" t="s">
        <v>64</v>
      </c>
      <c r="W3" s="24" t="s">
        <v>64</v>
      </c>
      <c r="X3" s="24" t="s">
        <v>64</v>
      </c>
      <c r="Y3" s="147" t="s">
        <v>64</v>
      </c>
      <c r="Z3" s="282" t="s">
        <v>414</v>
      </c>
      <c r="AA3" s="286" t="s">
        <v>415</v>
      </c>
      <c r="AB3" s="278" t="s">
        <v>416</v>
      </c>
      <c r="AC3" s="278" t="s">
        <v>417</v>
      </c>
      <c r="AD3" s="266" t="s">
        <v>418</v>
      </c>
      <c r="AE3" s="269" t="s">
        <v>419</v>
      </c>
    </row>
    <row r="4" spans="1:31" ht="31.2" thickBot="1" x14ac:dyDescent="0.35">
      <c r="A4" s="280"/>
      <c r="B4" s="288"/>
      <c r="C4" s="23" t="s">
        <v>73</v>
      </c>
      <c r="D4" s="288"/>
      <c r="E4" s="25" t="s">
        <v>74</v>
      </c>
      <c r="F4" s="25" t="s">
        <v>75</v>
      </c>
      <c r="G4" s="25">
        <v>0</v>
      </c>
      <c r="H4" s="25" t="s">
        <v>76</v>
      </c>
      <c r="I4" s="25" t="s">
        <v>77</v>
      </c>
      <c r="J4" s="25" t="s">
        <v>78</v>
      </c>
      <c r="K4" s="25" t="s">
        <v>79</v>
      </c>
      <c r="L4" s="25" t="s">
        <v>80</v>
      </c>
      <c r="M4" s="25" t="s">
        <v>81</v>
      </c>
      <c r="N4" s="25" t="s">
        <v>82</v>
      </c>
      <c r="O4" s="25" t="s">
        <v>83</v>
      </c>
      <c r="P4" s="32" t="s">
        <v>185</v>
      </c>
      <c r="Q4" s="24">
        <v>0</v>
      </c>
      <c r="R4" s="24">
        <v>0</v>
      </c>
      <c r="S4" s="24" t="s">
        <v>186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147">
        <v>0</v>
      </c>
      <c r="Z4" s="282"/>
      <c r="AA4" s="286"/>
      <c r="AB4" s="278"/>
      <c r="AC4" s="278"/>
      <c r="AD4" s="267"/>
      <c r="AE4" s="270"/>
    </row>
    <row r="5" spans="1:31" ht="32.4" thickBot="1" x14ac:dyDescent="0.35">
      <c r="A5" s="280"/>
      <c r="B5" s="289"/>
      <c r="C5" s="23" t="s">
        <v>84</v>
      </c>
      <c r="D5" s="289"/>
      <c r="E5" s="25" t="s">
        <v>85</v>
      </c>
      <c r="F5" s="25" t="s">
        <v>86</v>
      </c>
      <c r="G5" s="25" t="s">
        <v>64</v>
      </c>
      <c r="H5" s="25" t="s">
        <v>87</v>
      </c>
      <c r="I5" s="25" t="s">
        <v>88</v>
      </c>
      <c r="J5" s="25" t="s">
        <v>89</v>
      </c>
      <c r="K5" s="25" t="s">
        <v>90</v>
      </c>
      <c r="L5" s="25" t="s">
        <v>91</v>
      </c>
      <c r="M5" s="25" t="s">
        <v>92</v>
      </c>
      <c r="N5" s="25" t="s">
        <v>93</v>
      </c>
      <c r="O5" s="25" t="s">
        <v>94</v>
      </c>
      <c r="P5" s="32" t="s">
        <v>187</v>
      </c>
      <c r="Q5" s="24" t="s">
        <v>64</v>
      </c>
      <c r="R5" s="24" t="s">
        <v>64</v>
      </c>
      <c r="S5" s="24" t="s">
        <v>188</v>
      </c>
      <c r="T5" s="24" t="s">
        <v>64</v>
      </c>
      <c r="U5" s="24" t="s">
        <v>64</v>
      </c>
      <c r="V5" s="24" t="s">
        <v>64</v>
      </c>
      <c r="W5" s="24" t="s">
        <v>64</v>
      </c>
      <c r="X5" s="24" t="s">
        <v>64</v>
      </c>
      <c r="Y5" s="147" t="s">
        <v>64</v>
      </c>
      <c r="Z5" s="282"/>
      <c r="AA5" s="286"/>
      <c r="AB5" s="278"/>
      <c r="AC5" s="278"/>
      <c r="AD5" s="268"/>
      <c r="AE5" s="271"/>
    </row>
    <row r="6" spans="1:31" ht="21.45" customHeight="1" thickBot="1" x14ac:dyDescent="0.35">
      <c r="A6" s="280"/>
      <c r="B6" s="272">
        <v>2</v>
      </c>
      <c r="C6" s="163" t="s">
        <v>95</v>
      </c>
      <c r="D6" s="272" t="s">
        <v>61</v>
      </c>
      <c r="E6" s="28" t="s">
        <v>96</v>
      </c>
      <c r="F6" s="28" t="s">
        <v>97</v>
      </c>
      <c r="G6" s="28" t="s">
        <v>64</v>
      </c>
      <c r="H6" s="28" t="s">
        <v>64</v>
      </c>
      <c r="I6" s="28" t="s">
        <v>66</v>
      </c>
      <c r="J6" s="28" t="s">
        <v>64</v>
      </c>
      <c r="K6" s="28" t="s">
        <v>66</v>
      </c>
      <c r="L6" s="28" t="s">
        <v>98</v>
      </c>
      <c r="M6" s="28" t="s">
        <v>99</v>
      </c>
      <c r="N6" s="29" t="s">
        <v>99</v>
      </c>
      <c r="O6" s="29" t="s">
        <v>99</v>
      </c>
      <c r="P6" s="33" t="s">
        <v>99</v>
      </c>
      <c r="Q6" s="28" t="s">
        <v>99</v>
      </c>
      <c r="R6" s="28" t="s">
        <v>99</v>
      </c>
      <c r="S6" s="28" t="s">
        <v>99</v>
      </c>
      <c r="T6" s="28" t="s">
        <v>99</v>
      </c>
      <c r="U6" s="28" t="s">
        <v>99</v>
      </c>
      <c r="V6" s="28" t="s">
        <v>99</v>
      </c>
      <c r="W6" s="28" t="s">
        <v>99</v>
      </c>
      <c r="X6" s="28" t="s">
        <v>99</v>
      </c>
      <c r="Y6" s="148" t="s">
        <v>99</v>
      </c>
      <c r="Z6" s="282" t="s">
        <v>414</v>
      </c>
      <c r="AA6" s="286" t="s">
        <v>415</v>
      </c>
      <c r="AB6" s="278" t="s">
        <v>416</v>
      </c>
      <c r="AC6" s="278" t="s">
        <v>417</v>
      </c>
      <c r="AD6" s="266" t="s">
        <v>418</v>
      </c>
      <c r="AE6" s="269" t="s">
        <v>419</v>
      </c>
    </row>
    <row r="7" spans="1:31" ht="31.2" thickBot="1" x14ac:dyDescent="0.35">
      <c r="A7" s="280"/>
      <c r="B7" s="273"/>
      <c r="C7" s="27" t="s">
        <v>73</v>
      </c>
      <c r="D7" s="273"/>
      <c r="E7" s="29" t="s">
        <v>100</v>
      </c>
      <c r="F7" s="29" t="s">
        <v>101</v>
      </c>
      <c r="G7" s="29" t="s">
        <v>102</v>
      </c>
      <c r="H7" s="29">
        <v>0</v>
      </c>
      <c r="I7" s="29" t="s">
        <v>103</v>
      </c>
      <c r="J7" s="29">
        <v>0</v>
      </c>
      <c r="K7" s="29">
        <v>0</v>
      </c>
      <c r="L7" s="29">
        <v>0</v>
      </c>
      <c r="M7" s="29" t="s">
        <v>104</v>
      </c>
      <c r="N7" s="29" t="s">
        <v>105</v>
      </c>
      <c r="O7" s="29" t="s">
        <v>106</v>
      </c>
      <c r="P7" s="33" t="s">
        <v>105</v>
      </c>
      <c r="Q7" s="28" t="s">
        <v>105</v>
      </c>
      <c r="R7" s="28" t="s">
        <v>105</v>
      </c>
      <c r="S7" s="28" t="s">
        <v>105</v>
      </c>
      <c r="T7" s="28" t="s">
        <v>105</v>
      </c>
      <c r="U7" s="28" t="s">
        <v>105</v>
      </c>
      <c r="V7" s="28" t="s">
        <v>105</v>
      </c>
      <c r="W7" s="28" t="s">
        <v>105</v>
      </c>
      <c r="X7" s="28" t="s">
        <v>105</v>
      </c>
      <c r="Y7" s="148" t="s">
        <v>105</v>
      </c>
      <c r="Z7" s="282"/>
      <c r="AA7" s="286"/>
      <c r="AB7" s="278"/>
      <c r="AC7" s="278"/>
      <c r="AD7" s="267"/>
      <c r="AE7" s="270"/>
    </row>
    <row r="8" spans="1:31" ht="32.4" thickBot="1" x14ac:dyDescent="0.35">
      <c r="A8" s="280"/>
      <c r="B8" s="274"/>
      <c r="C8" s="27" t="s">
        <v>84</v>
      </c>
      <c r="D8" s="274"/>
      <c r="E8" s="29" t="s">
        <v>107</v>
      </c>
      <c r="F8" s="29" t="s">
        <v>108</v>
      </c>
      <c r="G8" s="29" t="s">
        <v>109</v>
      </c>
      <c r="H8" s="29" t="s">
        <v>64</v>
      </c>
      <c r="I8" s="29" t="s">
        <v>88</v>
      </c>
      <c r="J8" s="29" t="s">
        <v>64</v>
      </c>
      <c r="K8" s="29" t="s">
        <v>88</v>
      </c>
      <c r="L8" s="29" t="s">
        <v>110</v>
      </c>
      <c r="M8" s="29" t="s">
        <v>111</v>
      </c>
      <c r="N8" s="29" t="s">
        <v>111</v>
      </c>
      <c r="O8" s="29" t="s">
        <v>112</v>
      </c>
      <c r="P8" s="33" t="s">
        <v>111</v>
      </c>
      <c r="Q8" s="28" t="s">
        <v>111</v>
      </c>
      <c r="R8" s="28" t="s">
        <v>111</v>
      </c>
      <c r="S8" s="28" t="s">
        <v>111</v>
      </c>
      <c r="T8" s="28" t="s">
        <v>111</v>
      </c>
      <c r="U8" s="28" t="s">
        <v>111</v>
      </c>
      <c r="V8" s="28" t="s">
        <v>111</v>
      </c>
      <c r="W8" s="28" t="s">
        <v>111</v>
      </c>
      <c r="X8" s="28" t="s">
        <v>111</v>
      </c>
      <c r="Y8" s="148" t="s">
        <v>111</v>
      </c>
      <c r="Z8" s="282"/>
      <c r="AA8" s="286"/>
      <c r="AB8" s="278"/>
      <c r="AC8" s="278"/>
      <c r="AD8" s="268"/>
      <c r="AE8" s="271"/>
    </row>
    <row r="9" spans="1:31" ht="21.45" customHeight="1" thickBot="1" x14ac:dyDescent="0.35">
      <c r="A9" s="280"/>
      <c r="B9" s="272">
        <v>3</v>
      </c>
      <c r="C9" s="27" t="s">
        <v>113</v>
      </c>
      <c r="D9" s="272" t="s">
        <v>61</v>
      </c>
      <c r="E9" s="30" t="s">
        <v>8</v>
      </c>
      <c r="F9" s="30" t="s">
        <v>8</v>
      </c>
      <c r="G9" s="30" t="s">
        <v>8</v>
      </c>
      <c r="H9" s="30" t="s">
        <v>8</v>
      </c>
      <c r="I9" s="30" t="s">
        <v>8</v>
      </c>
      <c r="J9" s="30" t="s">
        <v>8</v>
      </c>
      <c r="K9" s="30" t="s">
        <v>8</v>
      </c>
      <c r="L9" s="30"/>
      <c r="M9" s="30"/>
      <c r="N9" s="30" t="s">
        <v>8</v>
      </c>
      <c r="O9" s="29" t="s">
        <v>114</v>
      </c>
      <c r="P9" s="33" t="s">
        <v>114</v>
      </c>
      <c r="Q9" s="30"/>
      <c r="R9" s="28" t="s">
        <v>114</v>
      </c>
      <c r="S9" s="30"/>
      <c r="T9" s="28" t="s">
        <v>114</v>
      </c>
      <c r="U9" s="30"/>
      <c r="V9" s="30"/>
      <c r="W9" s="30"/>
      <c r="X9" s="30"/>
      <c r="Y9" s="149"/>
      <c r="Z9" s="282" t="s">
        <v>420</v>
      </c>
      <c r="AA9" s="286" t="s">
        <v>421</v>
      </c>
      <c r="AB9" s="277" t="s">
        <v>416</v>
      </c>
      <c r="AC9" s="278" t="s">
        <v>417</v>
      </c>
      <c r="AD9" s="266" t="s">
        <v>418</v>
      </c>
      <c r="AE9" s="269" t="s">
        <v>419</v>
      </c>
    </row>
    <row r="10" spans="1:31" ht="31.2" thickBot="1" x14ac:dyDescent="0.35">
      <c r="A10" s="280"/>
      <c r="B10" s="273"/>
      <c r="C10" s="27" t="s">
        <v>73</v>
      </c>
      <c r="D10" s="273"/>
      <c r="E10" s="29" t="s">
        <v>8</v>
      </c>
      <c r="F10" s="29" t="s">
        <v>8</v>
      </c>
      <c r="G10" s="29" t="s">
        <v>8</v>
      </c>
      <c r="H10" s="29" t="s">
        <v>8</v>
      </c>
      <c r="I10" s="29" t="s">
        <v>8</v>
      </c>
      <c r="J10" s="29" t="s">
        <v>8</v>
      </c>
      <c r="K10" s="29" t="s">
        <v>8</v>
      </c>
      <c r="L10" s="29" t="s">
        <v>8</v>
      </c>
      <c r="M10" s="29"/>
      <c r="N10" s="29" t="s">
        <v>8</v>
      </c>
      <c r="O10" s="29" t="s">
        <v>115</v>
      </c>
      <c r="P10" s="33" t="s">
        <v>115</v>
      </c>
      <c r="Q10" s="28">
        <v>0</v>
      </c>
      <c r="R10" s="28" t="s">
        <v>115</v>
      </c>
      <c r="S10" s="28">
        <v>0</v>
      </c>
      <c r="T10" s="28" t="s">
        <v>115</v>
      </c>
      <c r="U10" s="30"/>
      <c r="V10" s="30"/>
      <c r="W10" s="30"/>
      <c r="X10" s="30"/>
      <c r="Y10" s="149"/>
      <c r="Z10" s="282"/>
      <c r="AA10" s="286"/>
      <c r="AB10" s="277"/>
      <c r="AC10" s="278"/>
      <c r="AD10" s="267"/>
      <c r="AE10" s="270"/>
    </row>
    <row r="11" spans="1:31" ht="32.4" thickBot="1" x14ac:dyDescent="0.35">
      <c r="A11" s="280"/>
      <c r="B11" s="274"/>
      <c r="C11" s="27" t="s">
        <v>84</v>
      </c>
      <c r="D11" s="274"/>
      <c r="E11" s="29" t="s">
        <v>8</v>
      </c>
      <c r="F11" s="29" t="s">
        <v>8</v>
      </c>
      <c r="G11" s="29" t="s">
        <v>8</v>
      </c>
      <c r="H11" s="29" t="s">
        <v>8</v>
      </c>
      <c r="I11" s="29" t="s">
        <v>8</v>
      </c>
      <c r="J11" s="29" t="s">
        <v>8</v>
      </c>
      <c r="K11" s="29" t="s">
        <v>8</v>
      </c>
      <c r="L11" s="5"/>
      <c r="M11" s="29"/>
      <c r="N11" s="29" t="s">
        <v>8</v>
      </c>
      <c r="O11" s="29" t="s">
        <v>116</v>
      </c>
      <c r="P11" s="33" t="s">
        <v>116</v>
      </c>
      <c r="Q11" s="30"/>
      <c r="R11" s="28" t="s">
        <v>116</v>
      </c>
      <c r="S11" s="30"/>
      <c r="T11" s="28" t="s">
        <v>116</v>
      </c>
      <c r="U11" s="30"/>
      <c r="V11" s="30"/>
      <c r="W11" s="30"/>
      <c r="X11" s="30"/>
      <c r="Y11" s="149"/>
      <c r="Z11" s="282"/>
      <c r="AA11" s="286"/>
      <c r="AB11" s="277"/>
      <c r="AC11" s="278"/>
      <c r="AD11" s="268"/>
      <c r="AE11" s="271"/>
    </row>
    <row r="12" spans="1:31" ht="31.95" customHeight="1" thickBot="1" x14ac:dyDescent="0.35">
      <c r="A12" s="280"/>
      <c r="B12" s="272">
        <v>4</v>
      </c>
      <c r="C12" s="27" t="s">
        <v>117</v>
      </c>
      <c r="D12" s="272" t="s">
        <v>61</v>
      </c>
      <c r="E12" s="29"/>
      <c r="F12" s="29"/>
      <c r="G12" s="29"/>
      <c r="H12" s="30"/>
      <c r="I12" s="29"/>
      <c r="J12" s="30"/>
      <c r="K12" s="29"/>
      <c r="L12" s="29" t="s">
        <v>118</v>
      </c>
      <c r="M12" s="29"/>
      <c r="N12" s="28" t="s">
        <v>119</v>
      </c>
      <c r="O12" s="28" t="s">
        <v>119</v>
      </c>
      <c r="P12" s="33" t="s">
        <v>119</v>
      </c>
      <c r="Q12" s="28" t="s">
        <v>119</v>
      </c>
      <c r="R12" s="28" t="s">
        <v>119</v>
      </c>
      <c r="S12" s="28" t="s">
        <v>119</v>
      </c>
      <c r="T12" s="28" t="s">
        <v>119</v>
      </c>
      <c r="U12" s="28" t="s">
        <v>119</v>
      </c>
      <c r="V12" s="28" t="s">
        <v>119</v>
      </c>
      <c r="W12" s="28" t="s">
        <v>119</v>
      </c>
      <c r="X12" s="28" t="s">
        <v>119</v>
      </c>
      <c r="Y12" s="148" t="s">
        <v>119</v>
      </c>
      <c r="Z12" s="275" t="s">
        <v>422</v>
      </c>
      <c r="AA12" s="286" t="s">
        <v>415</v>
      </c>
      <c r="AB12" s="277" t="s">
        <v>416</v>
      </c>
      <c r="AC12" s="278" t="s">
        <v>417</v>
      </c>
      <c r="AD12" s="266" t="s">
        <v>418</v>
      </c>
      <c r="AE12" s="269" t="s">
        <v>419</v>
      </c>
    </row>
    <row r="13" spans="1:31" ht="31.95" customHeight="1" thickBot="1" x14ac:dyDescent="0.35">
      <c r="A13" s="280"/>
      <c r="B13" s="273"/>
      <c r="C13" s="27" t="s">
        <v>120</v>
      </c>
      <c r="D13" s="273"/>
      <c r="E13" s="29"/>
      <c r="F13" s="29"/>
      <c r="G13" s="29"/>
      <c r="H13" s="29"/>
      <c r="I13" s="29"/>
      <c r="J13" s="29"/>
      <c r="K13" s="29"/>
      <c r="L13" s="29">
        <v>964.95399999999995</v>
      </c>
      <c r="M13" s="29">
        <v>0</v>
      </c>
      <c r="N13" s="29" t="s">
        <v>121</v>
      </c>
      <c r="O13" s="29" t="s">
        <v>121</v>
      </c>
      <c r="P13" s="33" t="s">
        <v>121</v>
      </c>
      <c r="Q13" s="28" t="s">
        <v>121</v>
      </c>
      <c r="R13" s="28" t="s">
        <v>121</v>
      </c>
      <c r="S13" s="28" t="s">
        <v>121</v>
      </c>
      <c r="T13" s="28" t="s">
        <v>121</v>
      </c>
      <c r="U13" s="28" t="s">
        <v>121</v>
      </c>
      <c r="V13" s="28" t="s">
        <v>121</v>
      </c>
      <c r="W13" s="28" t="s">
        <v>121</v>
      </c>
      <c r="X13" s="28" t="s">
        <v>121</v>
      </c>
      <c r="Y13" s="148" t="s">
        <v>121</v>
      </c>
      <c r="Z13" s="275"/>
      <c r="AA13" s="286"/>
      <c r="AB13" s="277"/>
      <c r="AC13" s="278"/>
      <c r="AD13" s="267"/>
      <c r="AE13" s="270"/>
    </row>
    <row r="14" spans="1:31" ht="32.4" thickBot="1" x14ac:dyDescent="0.35">
      <c r="A14" s="280"/>
      <c r="B14" s="274"/>
      <c r="C14" s="27" t="s">
        <v>84</v>
      </c>
      <c r="D14" s="274"/>
      <c r="E14" s="29"/>
      <c r="F14" s="29"/>
      <c r="G14" s="29"/>
      <c r="H14" s="29"/>
      <c r="I14" s="29"/>
      <c r="J14" s="29"/>
      <c r="K14" s="29"/>
      <c r="L14" s="29" t="s">
        <v>122</v>
      </c>
      <c r="M14" s="29" t="s">
        <v>64</v>
      </c>
      <c r="N14" s="29" t="s">
        <v>123</v>
      </c>
      <c r="O14" s="29" t="s">
        <v>123</v>
      </c>
      <c r="P14" s="33" t="s">
        <v>123</v>
      </c>
      <c r="Q14" s="28" t="s">
        <v>123</v>
      </c>
      <c r="R14" s="28" t="s">
        <v>123</v>
      </c>
      <c r="S14" s="28" t="s">
        <v>123</v>
      </c>
      <c r="T14" s="28" t="s">
        <v>123</v>
      </c>
      <c r="U14" s="28" t="s">
        <v>123</v>
      </c>
      <c r="V14" s="28" t="s">
        <v>123</v>
      </c>
      <c r="W14" s="28" t="s">
        <v>123</v>
      </c>
      <c r="X14" s="28" t="s">
        <v>123</v>
      </c>
      <c r="Y14" s="148" t="s">
        <v>123</v>
      </c>
      <c r="Z14" s="275"/>
      <c r="AA14" s="286"/>
      <c r="AB14" s="277"/>
      <c r="AC14" s="278"/>
      <c r="AD14" s="268"/>
      <c r="AE14" s="271"/>
    </row>
    <row r="15" spans="1:31" ht="21.45" customHeight="1" thickBot="1" x14ac:dyDescent="0.35">
      <c r="A15" s="280"/>
      <c r="B15" s="272">
        <v>5</v>
      </c>
      <c r="C15" s="27" t="s">
        <v>124</v>
      </c>
      <c r="D15" s="272" t="s">
        <v>61</v>
      </c>
      <c r="E15" s="29"/>
      <c r="F15" s="29"/>
      <c r="G15" s="29"/>
      <c r="H15" s="30"/>
      <c r="I15" s="29"/>
      <c r="J15" s="30"/>
      <c r="K15" s="29"/>
      <c r="L15" s="29"/>
      <c r="M15" s="29"/>
      <c r="N15" s="28" t="s">
        <v>125</v>
      </c>
      <c r="O15" s="28" t="s">
        <v>125</v>
      </c>
      <c r="P15" s="34"/>
      <c r="Q15" s="30"/>
      <c r="R15" s="30"/>
      <c r="S15" s="30"/>
      <c r="T15" s="30"/>
      <c r="U15" s="30"/>
      <c r="V15" s="30"/>
      <c r="W15" s="30"/>
      <c r="X15" s="30"/>
      <c r="Y15" s="149"/>
      <c r="Z15" s="282" t="s">
        <v>414</v>
      </c>
      <c r="AA15" s="286" t="s">
        <v>415</v>
      </c>
      <c r="AB15" s="277" t="s">
        <v>416</v>
      </c>
      <c r="AC15" s="278" t="s">
        <v>417</v>
      </c>
      <c r="AD15" s="266" t="s">
        <v>418</v>
      </c>
      <c r="AE15" s="269" t="s">
        <v>419</v>
      </c>
    </row>
    <row r="16" spans="1:31" ht="31.2" thickBot="1" x14ac:dyDescent="0.35">
      <c r="A16" s="280"/>
      <c r="B16" s="273"/>
      <c r="C16" s="27" t="s">
        <v>120</v>
      </c>
      <c r="D16" s="273"/>
      <c r="E16" s="29"/>
      <c r="F16" s="29"/>
      <c r="G16" s="29"/>
      <c r="H16" s="29"/>
      <c r="I16" s="29"/>
      <c r="J16" s="29"/>
      <c r="K16" s="29"/>
      <c r="L16" s="5"/>
      <c r="M16" s="29"/>
      <c r="N16" s="29" t="s">
        <v>106</v>
      </c>
      <c r="O16" s="29" t="s">
        <v>106</v>
      </c>
      <c r="P16" s="34"/>
      <c r="Q16" s="30"/>
      <c r="R16" s="30"/>
      <c r="S16" s="30"/>
      <c r="T16" s="30"/>
      <c r="U16" s="30"/>
      <c r="V16" s="30"/>
      <c r="W16" s="30"/>
      <c r="X16" s="30"/>
      <c r="Y16" s="149"/>
      <c r="Z16" s="282"/>
      <c r="AA16" s="286"/>
      <c r="AB16" s="277"/>
      <c r="AC16" s="278"/>
      <c r="AD16" s="267"/>
      <c r="AE16" s="270"/>
    </row>
    <row r="17" spans="1:31" ht="33" customHeight="1" thickBot="1" x14ac:dyDescent="0.35">
      <c r="A17" s="280"/>
      <c r="B17" s="274"/>
      <c r="C17" s="27" t="s">
        <v>84</v>
      </c>
      <c r="D17" s="274"/>
      <c r="E17" s="29"/>
      <c r="F17" s="29"/>
      <c r="G17" s="29"/>
      <c r="H17" s="29"/>
      <c r="I17" s="29"/>
      <c r="J17" s="29"/>
      <c r="K17" s="29"/>
      <c r="L17" s="5"/>
      <c r="M17" s="29"/>
      <c r="N17" s="29" t="s">
        <v>126</v>
      </c>
      <c r="O17" s="29" t="s">
        <v>126</v>
      </c>
      <c r="P17" s="34"/>
      <c r="Q17" s="30"/>
      <c r="R17" s="30"/>
      <c r="S17" s="30"/>
      <c r="T17" s="30"/>
      <c r="U17" s="30"/>
      <c r="V17" s="30"/>
      <c r="W17" s="30"/>
      <c r="X17" s="30"/>
      <c r="Y17" s="149"/>
      <c r="Z17" s="282"/>
      <c r="AA17" s="286"/>
      <c r="AB17" s="277"/>
      <c r="AC17" s="278"/>
      <c r="AD17" s="268"/>
      <c r="AE17" s="271"/>
    </row>
    <row r="18" spans="1:31" ht="31.95" customHeight="1" thickBot="1" x14ac:dyDescent="0.35">
      <c r="A18" s="280"/>
      <c r="B18" s="272">
        <v>6</v>
      </c>
      <c r="C18" s="27" t="s">
        <v>127</v>
      </c>
      <c r="D18" s="272" t="s">
        <v>61</v>
      </c>
      <c r="E18" s="29"/>
      <c r="F18" s="29"/>
      <c r="G18" s="29"/>
      <c r="H18" s="30"/>
      <c r="I18" s="29"/>
      <c r="J18" s="30"/>
      <c r="K18" s="29"/>
      <c r="L18" s="29"/>
      <c r="M18" s="29"/>
      <c r="N18" s="30"/>
      <c r="O18" s="30"/>
      <c r="P18" s="33" t="s">
        <v>189</v>
      </c>
      <c r="Q18" s="28" t="s">
        <v>189</v>
      </c>
      <c r="R18" s="30"/>
      <c r="S18" s="30"/>
      <c r="T18" s="30"/>
      <c r="U18" s="30"/>
      <c r="V18" s="30"/>
      <c r="W18" s="30"/>
      <c r="X18" s="30"/>
      <c r="Y18" s="149"/>
      <c r="Z18" s="282" t="s">
        <v>414</v>
      </c>
      <c r="AA18" s="286" t="s">
        <v>421</v>
      </c>
      <c r="AB18" s="277" t="s">
        <v>416</v>
      </c>
      <c r="AC18" s="278" t="s">
        <v>417</v>
      </c>
      <c r="AD18" s="266" t="s">
        <v>418</v>
      </c>
      <c r="AE18" s="269" t="s">
        <v>419</v>
      </c>
    </row>
    <row r="19" spans="1:31" ht="31.2" thickBot="1" x14ac:dyDescent="0.35">
      <c r="A19" s="280"/>
      <c r="B19" s="273"/>
      <c r="C19" s="27" t="s">
        <v>120</v>
      </c>
      <c r="D19" s="273"/>
      <c r="E19" s="29"/>
      <c r="F19" s="29"/>
      <c r="G19" s="29"/>
      <c r="H19" s="29"/>
      <c r="I19" s="29"/>
      <c r="J19" s="29"/>
      <c r="K19" s="29"/>
      <c r="L19" s="5"/>
      <c r="M19" s="29"/>
      <c r="N19" s="29"/>
      <c r="O19" s="29"/>
      <c r="P19" s="33" t="s">
        <v>190</v>
      </c>
      <c r="Q19" s="28" t="s">
        <v>190</v>
      </c>
      <c r="R19" s="30"/>
      <c r="S19" s="30"/>
      <c r="T19" s="30"/>
      <c r="U19" s="30"/>
      <c r="V19" s="30"/>
      <c r="W19" s="30"/>
      <c r="X19" s="30"/>
      <c r="Y19" s="149"/>
      <c r="Z19" s="282"/>
      <c r="AA19" s="286"/>
      <c r="AB19" s="277"/>
      <c r="AC19" s="278"/>
      <c r="AD19" s="267"/>
      <c r="AE19" s="270"/>
    </row>
    <row r="20" spans="1:31" ht="32.4" thickBot="1" x14ac:dyDescent="0.35">
      <c r="A20" s="280"/>
      <c r="B20" s="274"/>
      <c r="C20" s="27" t="s">
        <v>84</v>
      </c>
      <c r="D20" s="274"/>
      <c r="E20" s="29"/>
      <c r="F20" s="29"/>
      <c r="G20" s="29"/>
      <c r="H20" s="29"/>
      <c r="I20" s="29"/>
      <c r="J20" s="29"/>
      <c r="K20" s="29"/>
      <c r="L20" s="5"/>
      <c r="M20" s="29"/>
      <c r="N20" s="29"/>
      <c r="O20" s="29"/>
      <c r="P20" s="33" t="s">
        <v>191</v>
      </c>
      <c r="Q20" s="28" t="s">
        <v>191</v>
      </c>
      <c r="R20" s="30"/>
      <c r="S20" s="30"/>
      <c r="T20" s="30"/>
      <c r="U20" s="30"/>
      <c r="V20" s="30"/>
      <c r="W20" s="30"/>
      <c r="X20" s="30"/>
      <c r="Y20" s="149"/>
      <c r="Z20" s="282"/>
      <c r="AA20" s="286"/>
      <c r="AB20" s="277"/>
      <c r="AC20" s="278"/>
      <c r="AD20" s="268"/>
      <c r="AE20" s="271"/>
    </row>
    <row r="21" spans="1:31" ht="21" thickBot="1" x14ac:dyDescent="0.35">
      <c r="A21" s="280"/>
      <c r="B21" s="272">
        <v>7</v>
      </c>
      <c r="C21" s="27" t="s">
        <v>128</v>
      </c>
      <c r="D21" s="272" t="s">
        <v>61</v>
      </c>
      <c r="E21" s="29" t="s">
        <v>129</v>
      </c>
      <c r="F21" s="29" t="s">
        <v>130</v>
      </c>
      <c r="G21" s="29" t="s">
        <v>131</v>
      </c>
      <c r="H21" s="28" t="s">
        <v>132</v>
      </c>
      <c r="I21" s="29" t="s">
        <v>133</v>
      </c>
      <c r="J21" s="28" t="s">
        <v>132</v>
      </c>
      <c r="K21" s="29"/>
      <c r="L21" s="29" t="s">
        <v>134</v>
      </c>
      <c r="M21" s="29"/>
      <c r="N21" s="30"/>
      <c r="O21" s="30"/>
      <c r="P21" s="34" t="s">
        <v>8</v>
      </c>
      <c r="Q21" s="30" t="s">
        <v>8</v>
      </c>
      <c r="R21" s="30" t="s">
        <v>8</v>
      </c>
      <c r="S21" s="30" t="s">
        <v>8</v>
      </c>
      <c r="T21" s="30"/>
      <c r="U21" s="30"/>
      <c r="V21" s="30"/>
      <c r="W21" s="30"/>
      <c r="X21" s="30"/>
      <c r="Y21" s="149"/>
      <c r="Z21" s="282" t="s">
        <v>423</v>
      </c>
      <c r="AA21" s="276" t="s">
        <v>424</v>
      </c>
      <c r="AB21" s="277" t="s">
        <v>416</v>
      </c>
      <c r="AC21" s="278" t="s">
        <v>417</v>
      </c>
      <c r="AD21" s="266" t="s">
        <v>418</v>
      </c>
      <c r="AE21" s="269" t="s">
        <v>419</v>
      </c>
    </row>
    <row r="22" spans="1:31" ht="31.2" thickBot="1" x14ac:dyDescent="0.35">
      <c r="A22" s="280"/>
      <c r="B22" s="273"/>
      <c r="C22" s="27" t="s">
        <v>120</v>
      </c>
      <c r="D22" s="273"/>
      <c r="E22" s="29" t="s">
        <v>135</v>
      </c>
      <c r="F22" s="29" t="s">
        <v>136</v>
      </c>
      <c r="G22" s="29" t="s">
        <v>137</v>
      </c>
      <c r="H22" s="29">
        <v>0</v>
      </c>
      <c r="I22" s="29" t="s">
        <v>138</v>
      </c>
      <c r="J22" s="29">
        <v>0</v>
      </c>
      <c r="K22" s="29" t="s">
        <v>139</v>
      </c>
      <c r="L22" s="29">
        <v>858.19299999999998</v>
      </c>
      <c r="M22" s="29">
        <v>0</v>
      </c>
      <c r="N22" s="29">
        <v>0</v>
      </c>
      <c r="O22" s="29">
        <v>0</v>
      </c>
      <c r="P22" s="34" t="s">
        <v>8</v>
      </c>
      <c r="Q22" s="30" t="s">
        <v>8</v>
      </c>
      <c r="R22" s="30" t="s">
        <v>8</v>
      </c>
      <c r="S22" s="30" t="s">
        <v>8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148">
        <v>0</v>
      </c>
      <c r="Z22" s="282"/>
      <c r="AA22" s="276"/>
      <c r="AB22" s="277"/>
      <c r="AC22" s="278"/>
      <c r="AD22" s="267"/>
      <c r="AE22" s="270"/>
    </row>
    <row r="23" spans="1:31" ht="32.4" thickBot="1" x14ac:dyDescent="0.35">
      <c r="A23" s="281"/>
      <c r="B23" s="274"/>
      <c r="C23" s="27" t="s">
        <v>84</v>
      </c>
      <c r="D23" s="274"/>
      <c r="E23" s="29" t="s">
        <v>140</v>
      </c>
      <c r="F23" s="29" t="s">
        <v>141</v>
      </c>
      <c r="G23" s="29" t="s">
        <v>142</v>
      </c>
      <c r="H23" s="29" t="s">
        <v>64</v>
      </c>
      <c r="I23" s="29" t="s">
        <v>143</v>
      </c>
      <c r="J23" s="29" t="s">
        <v>64</v>
      </c>
      <c r="K23" s="29"/>
      <c r="L23" s="29" t="s">
        <v>144</v>
      </c>
      <c r="M23" s="29"/>
      <c r="N23" s="29"/>
      <c r="O23" s="29"/>
      <c r="P23" s="34" t="s">
        <v>8</v>
      </c>
      <c r="Q23" s="30" t="s">
        <v>8</v>
      </c>
      <c r="R23" s="30" t="s">
        <v>8</v>
      </c>
      <c r="S23" s="30" t="s">
        <v>8</v>
      </c>
      <c r="T23" s="28" t="s">
        <v>64</v>
      </c>
      <c r="U23" s="28" t="s">
        <v>64</v>
      </c>
      <c r="V23" s="28" t="s">
        <v>64</v>
      </c>
      <c r="W23" s="28" t="s">
        <v>64</v>
      </c>
      <c r="X23" s="28" t="s">
        <v>64</v>
      </c>
      <c r="Y23" s="148" t="s">
        <v>64</v>
      </c>
      <c r="Z23" s="282"/>
      <c r="AA23" s="276"/>
      <c r="AB23" s="277"/>
      <c r="AC23" s="278"/>
      <c r="AD23" s="268"/>
      <c r="AE23" s="271"/>
    </row>
    <row r="24" spans="1:31" ht="15" thickBot="1" x14ac:dyDescent="0.35">
      <c r="A24" s="283" t="s">
        <v>145</v>
      </c>
      <c r="B24" s="272">
        <v>8</v>
      </c>
      <c r="C24" s="162" t="s">
        <v>146</v>
      </c>
      <c r="D24" s="26" t="s">
        <v>61</v>
      </c>
      <c r="E24" s="28" t="s">
        <v>147</v>
      </c>
      <c r="F24" s="28" t="s">
        <v>147</v>
      </c>
      <c r="G24" s="28" t="s">
        <v>148</v>
      </c>
      <c r="H24" s="28" t="s">
        <v>149</v>
      </c>
      <c r="I24" s="28" t="s">
        <v>150</v>
      </c>
      <c r="J24" s="29" t="s">
        <v>151</v>
      </c>
      <c r="K24" s="28" t="s">
        <v>152</v>
      </c>
      <c r="L24" s="28" t="s">
        <v>153</v>
      </c>
      <c r="M24" s="28" t="s">
        <v>154</v>
      </c>
      <c r="N24" s="28" t="s">
        <v>125</v>
      </c>
      <c r="O24" s="28" t="s">
        <v>125</v>
      </c>
      <c r="P24" s="33" t="s">
        <v>125</v>
      </c>
      <c r="Q24" s="28" t="s">
        <v>125</v>
      </c>
      <c r="R24" s="28" t="s">
        <v>125</v>
      </c>
      <c r="S24" s="28" t="s">
        <v>125</v>
      </c>
      <c r="T24" s="28" t="s">
        <v>125</v>
      </c>
      <c r="U24" s="28" t="s">
        <v>125</v>
      </c>
      <c r="V24" s="28" t="s">
        <v>125</v>
      </c>
      <c r="W24" s="28" t="s">
        <v>125</v>
      </c>
      <c r="X24" s="28" t="s">
        <v>125</v>
      </c>
      <c r="Y24" s="148" t="s">
        <v>125</v>
      </c>
      <c r="Z24" s="275" t="s">
        <v>425</v>
      </c>
      <c r="AA24" s="276" t="s">
        <v>426</v>
      </c>
      <c r="AB24" s="277" t="s">
        <v>427</v>
      </c>
      <c r="AC24" s="278" t="s">
        <v>417</v>
      </c>
      <c r="AD24" s="266" t="s">
        <v>418</v>
      </c>
      <c r="AE24" s="269" t="s">
        <v>419</v>
      </c>
    </row>
    <row r="25" spans="1:31" ht="41.4" thickBot="1" x14ac:dyDescent="0.35">
      <c r="A25" s="284"/>
      <c r="B25" s="273"/>
      <c r="C25" s="27" t="s">
        <v>155</v>
      </c>
      <c r="D25" s="26" t="s">
        <v>61</v>
      </c>
      <c r="E25" s="29" t="s">
        <v>156</v>
      </c>
      <c r="F25" s="29" t="s">
        <v>157</v>
      </c>
      <c r="G25" s="29" t="s">
        <v>158</v>
      </c>
      <c r="H25" s="29" t="s">
        <v>159</v>
      </c>
      <c r="I25" s="29" t="s">
        <v>160</v>
      </c>
      <c r="J25" s="29" t="s">
        <v>158</v>
      </c>
      <c r="K25" s="29">
        <v>996000</v>
      </c>
      <c r="L25" s="29">
        <v>1128000</v>
      </c>
      <c r="M25" s="29">
        <v>2340000</v>
      </c>
      <c r="N25" s="29">
        <v>1200000</v>
      </c>
      <c r="O25" s="29">
        <v>1200000</v>
      </c>
      <c r="P25" s="33" t="s">
        <v>192</v>
      </c>
      <c r="Q25" s="28" t="s">
        <v>192</v>
      </c>
      <c r="R25" s="28" t="s">
        <v>192</v>
      </c>
      <c r="S25" s="28" t="s">
        <v>192</v>
      </c>
      <c r="T25" s="28" t="s">
        <v>192</v>
      </c>
      <c r="U25" s="28" t="s">
        <v>192</v>
      </c>
      <c r="V25" s="28" t="s">
        <v>192</v>
      </c>
      <c r="W25" s="28" t="s">
        <v>192</v>
      </c>
      <c r="X25" s="28" t="s">
        <v>192</v>
      </c>
      <c r="Y25" s="148" t="s">
        <v>192</v>
      </c>
      <c r="Z25" s="275"/>
      <c r="AA25" s="276"/>
      <c r="AB25" s="277"/>
      <c r="AC25" s="278"/>
      <c r="AD25" s="267"/>
      <c r="AE25" s="270"/>
    </row>
    <row r="26" spans="1:31" ht="31.2" thickBot="1" x14ac:dyDescent="0.35">
      <c r="A26" s="285"/>
      <c r="B26" s="274"/>
      <c r="C26" s="27" t="s">
        <v>161</v>
      </c>
      <c r="D26" s="26" t="s">
        <v>61</v>
      </c>
      <c r="E26" s="29" t="s">
        <v>162</v>
      </c>
      <c r="F26" s="29" t="s">
        <v>162</v>
      </c>
      <c r="G26" s="29" t="s">
        <v>163</v>
      </c>
      <c r="H26" s="29" t="s">
        <v>164</v>
      </c>
      <c r="I26" s="29" t="s">
        <v>165</v>
      </c>
      <c r="J26" s="29" t="s">
        <v>166</v>
      </c>
      <c r="K26" s="29" t="s">
        <v>167</v>
      </c>
      <c r="L26" s="29" t="s">
        <v>168</v>
      </c>
      <c r="M26" s="29" t="s">
        <v>169</v>
      </c>
      <c r="N26" s="29" t="s">
        <v>170</v>
      </c>
      <c r="O26" s="29" t="s">
        <v>170</v>
      </c>
      <c r="P26" s="33" t="s">
        <v>170</v>
      </c>
      <c r="Q26" s="28" t="s">
        <v>170</v>
      </c>
      <c r="R26" s="28" t="s">
        <v>170</v>
      </c>
      <c r="S26" s="28" t="s">
        <v>170</v>
      </c>
      <c r="T26" s="28" t="s">
        <v>170</v>
      </c>
      <c r="U26" s="28" t="s">
        <v>170</v>
      </c>
      <c r="V26" s="28" t="s">
        <v>170</v>
      </c>
      <c r="W26" s="28" t="s">
        <v>170</v>
      </c>
      <c r="X26" s="28" t="s">
        <v>170</v>
      </c>
      <c r="Y26" s="148" t="s">
        <v>170</v>
      </c>
      <c r="Z26" s="275"/>
      <c r="AA26" s="276"/>
      <c r="AB26" s="277"/>
      <c r="AC26" s="278"/>
      <c r="AD26" s="268"/>
      <c r="AE26" s="271"/>
    </row>
    <row r="27" spans="1:31" ht="31.95" customHeight="1" thickBot="1" x14ac:dyDescent="0.35">
      <c r="A27" s="279" t="s">
        <v>171</v>
      </c>
      <c r="B27" s="272">
        <v>9</v>
      </c>
      <c r="C27" s="27" t="s">
        <v>172</v>
      </c>
      <c r="D27" s="31"/>
      <c r="E27" s="29">
        <v>0</v>
      </c>
      <c r="F27" s="29">
        <v>30</v>
      </c>
      <c r="G27" s="29">
        <v>50</v>
      </c>
      <c r="H27" s="29">
        <v>60</v>
      </c>
      <c r="I27" s="29">
        <v>60</v>
      </c>
      <c r="J27" s="29">
        <v>60</v>
      </c>
      <c r="K27" s="29">
        <v>60</v>
      </c>
      <c r="L27" s="29">
        <v>60</v>
      </c>
      <c r="M27" s="29">
        <v>60</v>
      </c>
      <c r="N27" s="29">
        <v>60</v>
      </c>
      <c r="O27" s="29">
        <v>60</v>
      </c>
      <c r="P27" s="33">
        <v>60</v>
      </c>
      <c r="Q27" s="28">
        <v>60</v>
      </c>
      <c r="R27" s="28">
        <v>60</v>
      </c>
      <c r="S27" s="28">
        <v>60</v>
      </c>
      <c r="T27" s="28">
        <v>60</v>
      </c>
      <c r="U27" s="28">
        <v>60</v>
      </c>
      <c r="V27" s="28">
        <v>60</v>
      </c>
      <c r="W27" s="28">
        <v>60</v>
      </c>
      <c r="X27" s="28">
        <v>60</v>
      </c>
      <c r="Y27" s="148">
        <v>60</v>
      </c>
      <c r="Z27" s="275" t="s">
        <v>422</v>
      </c>
      <c r="AA27" s="276" t="s">
        <v>426</v>
      </c>
      <c r="AB27" s="277" t="s">
        <v>428</v>
      </c>
      <c r="AC27" s="278" t="s">
        <v>417</v>
      </c>
      <c r="AD27" s="266" t="s">
        <v>418</v>
      </c>
      <c r="AE27" s="269" t="s">
        <v>419</v>
      </c>
    </row>
    <row r="28" spans="1:31" ht="31.2" thickBot="1" x14ac:dyDescent="0.35">
      <c r="A28" s="280"/>
      <c r="B28" s="273"/>
      <c r="C28" s="27" t="s">
        <v>120</v>
      </c>
      <c r="D28" s="31"/>
      <c r="E28" s="29"/>
      <c r="F28" s="29"/>
      <c r="G28" s="29">
        <v>900</v>
      </c>
      <c r="H28" s="29" t="s">
        <v>173</v>
      </c>
      <c r="I28" s="29" t="s">
        <v>173</v>
      </c>
      <c r="J28" s="29" t="s">
        <v>173</v>
      </c>
      <c r="K28" s="29" t="s">
        <v>173</v>
      </c>
      <c r="L28" s="29" t="s">
        <v>173</v>
      </c>
      <c r="M28" s="29" t="s">
        <v>173</v>
      </c>
      <c r="N28" s="29" t="s">
        <v>173</v>
      </c>
      <c r="O28" s="29" t="s">
        <v>173</v>
      </c>
      <c r="P28" s="33" t="s">
        <v>173</v>
      </c>
      <c r="Q28" s="28" t="s">
        <v>173</v>
      </c>
      <c r="R28" s="28" t="s">
        <v>173</v>
      </c>
      <c r="S28" s="28" t="s">
        <v>173</v>
      </c>
      <c r="T28" s="28" t="s">
        <v>173</v>
      </c>
      <c r="U28" s="28" t="s">
        <v>173</v>
      </c>
      <c r="V28" s="28" t="s">
        <v>173</v>
      </c>
      <c r="W28" s="28" t="s">
        <v>173</v>
      </c>
      <c r="X28" s="28" t="s">
        <v>173</v>
      </c>
      <c r="Y28" s="148" t="s">
        <v>173</v>
      </c>
      <c r="Z28" s="275"/>
      <c r="AA28" s="276"/>
      <c r="AB28" s="277"/>
      <c r="AC28" s="278"/>
      <c r="AD28" s="267"/>
      <c r="AE28" s="270"/>
    </row>
    <row r="29" spans="1:31" ht="31.2" thickBot="1" x14ac:dyDescent="0.35">
      <c r="A29" s="280"/>
      <c r="B29" s="274"/>
      <c r="C29" s="27" t="s">
        <v>161</v>
      </c>
      <c r="D29" s="31"/>
      <c r="E29" s="29" t="s">
        <v>64</v>
      </c>
      <c r="F29" s="29" t="s">
        <v>174</v>
      </c>
      <c r="G29" s="29" t="s">
        <v>175</v>
      </c>
      <c r="H29" s="29" t="s">
        <v>176</v>
      </c>
      <c r="I29" s="29" t="s">
        <v>176</v>
      </c>
      <c r="J29" s="29" t="s">
        <v>176</v>
      </c>
      <c r="K29" s="29" t="s">
        <v>176</v>
      </c>
      <c r="L29" s="29" t="s">
        <v>176</v>
      </c>
      <c r="M29" s="29" t="s">
        <v>176</v>
      </c>
      <c r="N29" s="29" t="s">
        <v>176</v>
      </c>
      <c r="O29" s="29" t="s">
        <v>176</v>
      </c>
      <c r="P29" s="33" t="s">
        <v>176</v>
      </c>
      <c r="Q29" s="28" t="s">
        <v>176</v>
      </c>
      <c r="R29" s="28" t="s">
        <v>176</v>
      </c>
      <c r="S29" s="28" t="s">
        <v>176</v>
      </c>
      <c r="T29" s="28" t="s">
        <v>176</v>
      </c>
      <c r="U29" s="28" t="s">
        <v>176</v>
      </c>
      <c r="V29" s="28" t="s">
        <v>176</v>
      </c>
      <c r="W29" s="28" t="s">
        <v>176</v>
      </c>
      <c r="X29" s="28" t="s">
        <v>176</v>
      </c>
      <c r="Y29" s="148" t="s">
        <v>176</v>
      </c>
      <c r="Z29" s="275"/>
      <c r="AA29" s="276"/>
      <c r="AB29" s="277"/>
      <c r="AC29" s="278"/>
      <c r="AD29" s="268"/>
      <c r="AE29" s="271"/>
    </row>
    <row r="30" spans="1:31" ht="31.2" thickBot="1" x14ac:dyDescent="0.35">
      <c r="A30" s="280"/>
      <c r="B30" s="272">
        <v>10</v>
      </c>
      <c r="C30" s="162" t="s">
        <v>177</v>
      </c>
      <c r="D30" s="31"/>
      <c r="E30" s="29">
        <v>0</v>
      </c>
      <c r="F30" s="29">
        <v>254</v>
      </c>
      <c r="G30" s="29">
        <v>255</v>
      </c>
      <c r="H30" s="29">
        <v>255</v>
      </c>
      <c r="I30" s="29">
        <v>256</v>
      </c>
      <c r="J30" s="29">
        <v>256</v>
      </c>
      <c r="K30" s="29">
        <v>257</v>
      </c>
      <c r="L30" s="29">
        <v>257</v>
      </c>
      <c r="M30" s="29">
        <v>258</v>
      </c>
      <c r="N30" s="29">
        <v>258</v>
      </c>
      <c r="O30" s="29">
        <v>258</v>
      </c>
      <c r="P30" s="35">
        <v>258</v>
      </c>
      <c r="Q30" s="29">
        <v>258</v>
      </c>
      <c r="R30" s="29">
        <v>258</v>
      </c>
      <c r="S30" s="29">
        <v>258</v>
      </c>
      <c r="T30" s="29">
        <v>258</v>
      </c>
      <c r="U30" s="29">
        <v>258</v>
      </c>
      <c r="V30" s="29">
        <v>258</v>
      </c>
      <c r="W30" s="29">
        <v>258</v>
      </c>
      <c r="X30" s="29">
        <v>258</v>
      </c>
      <c r="Y30" s="150">
        <v>258</v>
      </c>
      <c r="Z30" s="275" t="s">
        <v>422</v>
      </c>
      <c r="AA30" s="276" t="s">
        <v>426</v>
      </c>
      <c r="AB30" s="277" t="s">
        <v>428</v>
      </c>
      <c r="AC30" s="278" t="s">
        <v>417</v>
      </c>
      <c r="AD30" s="266" t="s">
        <v>418</v>
      </c>
      <c r="AE30" s="269" t="s">
        <v>419</v>
      </c>
    </row>
    <row r="31" spans="1:31" ht="31.2" thickBot="1" x14ac:dyDescent="0.35">
      <c r="A31" s="280"/>
      <c r="B31" s="273"/>
      <c r="C31" s="27" t="s">
        <v>120</v>
      </c>
      <c r="D31" s="31"/>
      <c r="E31" s="29">
        <v>0</v>
      </c>
      <c r="F31" s="29">
        <v>428.4</v>
      </c>
      <c r="G31" s="29">
        <v>430.2</v>
      </c>
      <c r="H31" s="29">
        <v>430.2</v>
      </c>
      <c r="I31" s="29">
        <v>432</v>
      </c>
      <c r="J31" s="29">
        <v>432</v>
      </c>
      <c r="K31" s="29">
        <v>433</v>
      </c>
      <c r="L31" s="29">
        <v>433</v>
      </c>
      <c r="M31" s="29">
        <v>434.8</v>
      </c>
      <c r="N31" s="29">
        <v>434.8</v>
      </c>
      <c r="O31" s="29">
        <v>434.8</v>
      </c>
      <c r="P31" s="35">
        <v>434800</v>
      </c>
      <c r="Q31" s="29">
        <v>434800</v>
      </c>
      <c r="R31" s="29">
        <v>434800</v>
      </c>
      <c r="S31" s="29">
        <v>434800</v>
      </c>
      <c r="T31" s="29">
        <v>434800</v>
      </c>
      <c r="U31" s="29">
        <v>434800</v>
      </c>
      <c r="V31" s="29">
        <v>434800</v>
      </c>
      <c r="W31" s="29">
        <v>434800</v>
      </c>
      <c r="X31" s="29">
        <v>434800</v>
      </c>
      <c r="Y31" s="150">
        <v>434800</v>
      </c>
      <c r="Z31" s="275"/>
      <c r="AA31" s="276"/>
      <c r="AB31" s="277"/>
      <c r="AC31" s="278"/>
      <c r="AD31" s="267"/>
      <c r="AE31" s="270"/>
    </row>
    <row r="32" spans="1:31" ht="31.2" thickBot="1" x14ac:dyDescent="0.35">
      <c r="A32" s="281"/>
      <c r="B32" s="274"/>
      <c r="C32" s="27" t="s">
        <v>161</v>
      </c>
      <c r="D32" s="9"/>
      <c r="E32" s="29" t="s">
        <v>64</v>
      </c>
      <c r="F32" s="29" t="s">
        <v>178</v>
      </c>
      <c r="G32" s="29" t="s">
        <v>179</v>
      </c>
      <c r="H32" s="29" t="s">
        <v>179</v>
      </c>
      <c r="I32" s="29" t="s">
        <v>180</v>
      </c>
      <c r="J32" s="29" t="s">
        <v>180</v>
      </c>
      <c r="K32" s="29" t="s">
        <v>181</v>
      </c>
      <c r="L32" s="29" t="s">
        <v>181</v>
      </c>
      <c r="M32" s="29" t="s">
        <v>182</v>
      </c>
      <c r="N32" s="29" t="s">
        <v>182</v>
      </c>
      <c r="O32" s="29" t="s">
        <v>182</v>
      </c>
      <c r="P32" s="36" t="s">
        <v>182</v>
      </c>
      <c r="Q32" s="37" t="s">
        <v>182</v>
      </c>
      <c r="R32" s="37" t="s">
        <v>182</v>
      </c>
      <c r="S32" s="37" t="s">
        <v>182</v>
      </c>
      <c r="T32" s="37" t="s">
        <v>182</v>
      </c>
      <c r="U32" s="37" t="s">
        <v>182</v>
      </c>
      <c r="V32" s="37" t="s">
        <v>182</v>
      </c>
      <c r="W32" s="37" t="s">
        <v>182</v>
      </c>
      <c r="X32" s="37" t="s">
        <v>182</v>
      </c>
      <c r="Y32" s="151" t="s">
        <v>182</v>
      </c>
      <c r="Z32" s="275"/>
      <c r="AA32" s="276"/>
      <c r="AB32" s="277"/>
      <c r="AC32" s="278"/>
      <c r="AD32" s="268"/>
      <c r="AE32" s="271"/>
    </row>
  </sheetData>
  <mergeCells count="86">
    <mergeCell ref="Z1:AD1"/>
    <mergeCell ref="A1:A2"/>
    <mergeCell ref="C1:C2"/>
    <mergeCell ref="D1:D2"/>
    <mergeCell ref="E1:O1"/>
    <mergeCell ref="P1:Y1"/>
    <mergeCell ref="A3:A23"/>
    <mergeCell ref="B3:B5"/>
    <mergeCell ref="D3:D5"/>
    <mergeCell ref="Z3:Z5"/>
    <mergeCell ref="AA3:AA5"/>
    <mergeCell ref="B12:B14"/>
    <mergeCell ref="D12:D14"/>
    <mergeCell ref="Z12:Z14"/>
    <mergeCell ref="AA12:AA14"/>
    <mergeCell ref="B9:B11"/>
    <mergeCell ref="D9:D11"/>
    <mergeCell ref="Z9:Z11"/>
    <mergeCell ref="AA9:AA11"/>
    <mergeCell ref="B15:B17"/>
    <mergeCell ref="D15:D17"/>
    <mergeCell ref="Z15:Z17"/>
    <mergeCell ref="AC3:AC5"/>
    <mergeCell ref="AD3:AD5"/>
    <mergeCell ref="AE3:AE5"/>
    <mergeCell ref="B6:B8"/>
    <mergeCell ref="D6:D8"/>
    <mergeCell ref="Z6:Z8"/>
    <mergeCell ref="AA6:AA8"/>
    <mergeCell ref="AB6:AB8"/>
    <mergeCell ref="AC6:AC8"/>
    <mergeCell ref="AD6:AD8"/>
    <mergeCell ref="AB3:AB5"/>
    <mergeCell ref="AE6:AE8"/>
    <mergeCell ref="AB9:AB11"/>
    <mergeCell ref="AC9:AC11"/>
    <mergeCell ref="AD9:AD11"/>
    <mergeCell ref="AE9:AE11"/>
    <mergeCell ref="AB12:AB14"/>
    <mergeCell ref="AC12:AC14"/>
    <mergeCell ref="AD12:AD14"/>
    <mergeCell ref="AE12:AE14"/>
    <mergeCell ref="AA15:AA17"/>
    <mergeCell ref="AB15:AB17"/>
    <mergeCell ref="AC15:AC17"/>
    <mergeCell ref="AD15:AD17"/>
    <mergeCell ref="AE15:AE17"/>
    <mergeCell ref="B18:B20"/>
    <mergeCell ref="D18:D20"/>
    <mergeCell ref="Z18:Z20"/>
    <mergeCell ref="AA18:AA20"/>
    <mergeCell ref="AB18:AB20"/>
    <mergeCell ref="AC18:AC20"/>
    <mergeCell ref="AD18:AD20"/>
    <mergeCell ref="AE18:AE20"/>
    <mergeCell ref="AD21:AD23"/>
    <mergeCell ref="AE21:AE23"/>
    <mergeCell ref="A24:A26"/>
    <mergeCell ref="B24:B26"/>
    <mergeCell ref="Z24:Z26"/>
    <mergeCell ref="AA24:AA26"/>
    <mergeCell ref="AB24:AB26"/>
    <mergeCell ref="AC24:AC26"/>
    <mergeCell ref="AD24:AD26"/>
    <mergeCell ref="AE24:AE26"/>
    <mergeCell ref="B21:B23"/>
    <mergeCell ref="D21:D23"/>
    <mergeCell ref="Z21:Z23"/>
    <mergeCell ref="AA21:AA23"/>
    <mergeCell ref="AB21:AB23"/>
    <mergeCell ref="AC21:AC23"/>
    <mergeCell ref="A27:A32"/>
    <mergeCell ref="B27:B29"/>
    <mergeCell ref="Z27:Z29"/>
    <mergeCell ref="AA27:AA29"/>
    <mergeCell ref="AB27:AB29"/>
    <mergeCell ref="AD27:AD29"/>
    <mergeCell ref="AE27:AE29"/>
    <mergeCell ref="B30:B32"/>
    <mergeCell ref="Z30:Z32"/>
    <mergeCell ref="AA30:AA32"/>
    <mergeCell ref="AB30:AB32"/>
    <mergeCell ref="AC30:AC32"/>
    <mergeCell ref="AD30:AD32"/>
    <mergeCell ref="AE30:AE32"/>
    <mergeCell ref="AC27:AC2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1"/>
  <sheetViews>
    <sheetView zoomScale="85" zoomScaleNormal="85" workbookViewId="0">
      <pane xSplit="3" topLeftCell="D1" activePane="topRight" state="frozen"/>
      <selection pane="topRight" activeCell="F8" sqref="F8"/>
    </sheetView>
  </sheetViews>
  <sheetFormatPr defaultRowHeight="14.4" x14ac:dyDescent="0.3"/>
  <cols>
    <col min="1" max="1" width="7.77734375" customWidth="1"/>
    <col min="2" max="2" width="27.77734375" customWidth="1"/>
    <col min="3" max="3" width="17.5546875" customWidth="1"/>
    <col min="26" max="26" width="13.21875" bestFit="1" customWidth="1"/>
    <col min="27" max="27" width="12" bestFit="1" customWidth="1"/>
    <col min="28" max="28" width="14.77734375" bestFit="1" customWidth="1"/>
    <col min="29" max="29" width="14.44140625" bestFit="1" customWidth="1"/>
    <col min="30" max="30" width="15" customWidth="1"/>
    <col min="31" max="31" width="18.5546875" customWidth="1"/>
    <col min="32" max="32" width="11" customWidth="1"/>
    <col min="33" max="33" width="11.77734375" customWidth="1"/>
    <col min="34" max="34" width="16.5546875" bestFit="1" customWidth="1"/>
  </cols>
  <sheetData>
    <row r="1" spans="1:34" ht="53.55" customHeight="1" thickBot="1" x14ac:dyDescent="0.35">
      <c r="A1" s="264" t="s">
        <v>0</v>
      </c>
      <c r="B1" s="264" t="s">
        <v>1</v>
      </c>
      <c r="C1" s="264" t="s">
        <v>22</v>
      </c>
      <c r="D1" s="264" t="s">
        <v>23</v>
      </c>
      <c r="E1" s="258" t="s">
        <v>4</v>
      </c>
      <c r="F1" s="259"/>
      <c r="G1" s="259"/>
      <c r="H1" s="259"/>
      <c r="I1" s="259"/>
      <c r="J1" s="259"/>
      <c r="K1" s="259"/>
      <c r="L1" s="259"/>
      <c r="M1" s="259"/>
      <c r="N1" s="259"/>
      <c r="O1" s="260"/>
      <c r="P1" s="249" t="s">
        <v>4</v>
      </c>
      <c r="Q1" s="250"/>
      <c r="R1" s="250"/>
      <c r="S1" s="250"/>
      <c r="T1" s="250"/>
      <c r="U1" s="250"/>
      <c r="V1" s="250"/>
      <c r="W1" s="250"/>
      <c r="X1" s="250"/>
      <c r="Y1" s="251"/>
      <c r="Z1" s="188" t="s">
        <v>320</v>
      </c>
      <c r="AA1" s="188"/>
      <c r="AB1" s="188"/>
      <c r="AC1" s="188"/>
      <c r="AD1" s="188"/>
      <c r="AE1" s="68"/>
      <c r="AF1" s="57"/>
      <c r="AG1" s="57"/>
      <c r="AH1" s="57"/>
    </row>
    <row r="2" spans="1:34" ht="15" thickBot="1" x14ac:dyDescent="0.35">
      <c r="A2" s="265"/>
      <c r="B2" s="265"/>
      <c r="C2" s="265"/>
      <c r="D2" s="265"/>
      <c r="E2" s="13">
        <v>2010</v>
      </c>
      <c r="F2" s="13">
        <v>2011</v>
      </c>
      <c r="G2" s="13">
        <v>2012</v>
      </c>
      <c r="H2" s="13">
        <v>2013</v>
      </c>
      <c r="I2" s="13">
        <v>2014</v>
      </c>
      <c r="J2" s="13">
        <v>2015</v>
      </c>
      <c r="K2" s="13">
        <v>2016</v>
      </c>
      <c r="L2" s="13">
        <v>2017</v>
      </c>
      <c r="M2" s="13">
        <v>2018</v>
      </c>
      <c r="N2" s="13">
        <v>2019</v>
      </c>
      <c r="O2" s="13">
        <v>2020</v>
      </c>
      <c r="P2" s="17">
        <v>2021</v>
      </c>
      <c r="Q2" s="18">
        <v>2022</v>
      </c>
      <c r="R2" s="18">
        <v>2023</v>
      </c>
      <c r="S2" s="18">
        <v>2024</v>
      </c>
      <c r="T2" s="18">
        <v>2025</v>
      </c>
      <c r="U2" s="18">
        <v>2026</v>
      </c>
      <c r="V2" s="18">
        <v>2027</v>
      </c>
      <c r="W2" s="18">
        <v>2028</v>
      </c>
      <c r="X2" s="18">
        <v>2029</v>
      </c>
      <c r="Y2" s="18">
        <v>2030</v>
      </c>
      <c r="Z2" s="110" t="s">
        <v>321</v>
      </c>
      <c r="AA2" s="111" t="s">
        <v>322</v>
      </c>
      <c r="AB2" s="111" t="s">
        <v>323</v>
      </c>
      <c r="AC2" s="111" t="s">
        <v>325</v>
      </c>
      <c r="AD2" s="111" t="s">
        <v>385</v>
      </c>
      <c r="AE2" s="111" t="s">
        <v>344</v>
      </c>
      <c r="AF2" s="61" t="s">
        <v>333</v>
      </c>
      <c r="AG2" s="61" t="s">
        <v>334</v>
      </c>
      <c r="AH2" s="60" t="s">
        <v>339</v>
      </c>
    </row>
    <row r="3" spans="1:34" ht="17.25" customHeight="1" thickBot="1" x14ac:dyDescent="0.35">
      <c r="A3" s="252">
        <v>1</v>
      </c>
      <c r="B3" s="261" t="s">
        <v>24</v>
      </c>
      <c r="C3" s="14" t="s">
        <v>6</v>
      </c>
      <c r="D3" s="252" t="s">
        <v>25</v>
      </c>
      <c r="E3" s="15">
        <v>0</v>
      </c>
      <c r="F3" s="15">
        <v>0</v>
      </c>
      <c r="G3" s="15">
        <v>0</v>
      </c>
      <c r="H3" s="15">
        <v>0</v>
      </c>
      <c r="I3" s="15">
        <v>51</v>
      </c>
      <c r="J3" s="15">
        <v>48</v>
      </c>
      <c r="K3" s="16">
        <v>50</v>
      </c>
      <c r="L3" s="15">
        <v>86</v>
      </c>
      <c r="M3" s="15">
        <v>86</v>
      </c>
      <c r="N3" s="15">
        <v>86</v>
      </c>
      <c r="O3" s="15">
        <v>86</v>
      </c>
      <c r="P3" s="19">
        <v>86</v>
      </c>
      <c r="Q3" s="15">
        <v>86</v>
      </c>
      <c r="R3" s="15">
        <v>86</v>
      </c>
      <c r="S3" s="15">
        <v>86</v>
      </c>
      <c r="T3" s="15">
        <v>86</v>
      </c>
      <c r="U3" s="15">
        <v>86</v>
      </c>
      <c r="V3" s="15">
        <v>86</v>
      </c>
      <c r="W3" s="15">
        <v>86</v>
      </c>
      <c r="X3" s="15">
        <v>86</v>
      </c>
      <c r="Y3" s="15">
        <v>86</v>
      </c>
      <c r="Z3" s="243" t="s">
        <v>327</v>
      </c>
      <c r="AA3" s="246" t="s">
        <v>347</v>
      </c>
      <c r="AB3" s="246" t="s">
        <v>378</v>
      </c>
      <c r="AC3" s="246" t="s">
        <v>359</v>
      </c>
      <c r="AD3" s="237">
        <v>161250000</v>
      </c>
      <c r="AE3" s="240" t="s">
        <v>382</v>
      </c>
    </row>
    <row r="4" spans="1:34" ht="36" customHeight="1" thickBot="1" x14ac:dyDescent="0.35">
      <c r="A4" s="253"/>
      <c r="B4" s="262"/>
      <c r="C4" s="14" t="s">
        <v>9</v>
      </c>
      <c r="D4" s="253"/>
      <c r="E4" s="16">
        <v>0</v>
      </c>
      <c r="F4" s="16">
        <v>0</v>
      </c>
      <c r="G4" s="16">
        <v>0</v>
      </c>
      <c r="H4" s="16">
        <v>0</v>
      </c>
      <c r="I4" s="16" t="s">
        <v>26</v>
      </c>
      <c r="J4" s="16" t="s">
        <v>27</v>
      </c>
      <c r="K4" s="16" t="s">
        <v>28</v>
      </c>
      <c r="L4" s="16" t="s">
        <v>29</v>
      </c>
      <c r="M4" s="16" t="s">
        <v>29</v>
      </c>
      <c r="N4" s="16" t="s">
        <v>29</v>
      </c>
      <c r="O4" s="16" t="s">
        <v>29</v>
      </c>
      <c r="P4" s="20" t="s">
        <v>29</v>
      </c>
      <c r="Q4" s="16" t="s">
        <v>29</v>
      </c>
      <c r="R4" s="16" t="s">
        <v>29</v>
      </c>
      <c r="S4" s="16" t="s">
        <v>29</v>
      </c>
      <c r="T4" s="16" t="s">
        <v>29</v>
      </c>
      <c r="U4" s="16" t="s">
        <v>29</v>
      </c>
      <c r="V4" s="16" t="s">
        <v>29</v>
      </c>
      <c r="W4" s="16" t="s">
        <v>29</v>
      </c>
      <c r="X4" s="16" t="s">
        <v>29</v>
      </c>
      <c r="Y4" s="16" t="s">
        <v>29</v>
      </c>
      <c r="Z4" s="244"/>
      <c r="AA4" s="247"/>
      <c r="AB4" s="247"/>
      <c r="AC4" s="247"/>
      <c r="AD4" s="238"/>
      <c r="AE4" s="241"/>
    </row>
    <row r="5" spans="1:34" ht="27.75" customHeight="1" thickBot="1" x14ac:dyDescent="0.35">
      <c r="A5" s="254"/>
      <c r="B5" s="263"/>
      <c r="C5" s="14" t="s">
        <v>10</v>
      </c>
      <c r="D5" s="254"/>
      <c r="E5" s="15">
        <v>0</v>
      </c>
      <c r="F5" s="15">
        <v>0</v>
      </c>
      <c r="G5" s="15">
        <v>0</v>
      </c>
      <c r="H5" s="15">
        <v>0</v>
      </c>
      <c r="I5" s="15" t="s">
        <v>30</v>
      </c>
      <c r="J5" s="15" t="s">
        <v>31</v>
      </c>
      <c r="K5" s="16" t="s">
        <v>32</v>
      </c>
      <c r="L5" s="15" t="s">
        <v>33</v>
      </c>
      <c r="M5" s="15" t="s">
        <v>33</v>
      </c>
      <c r="N5" s="15" t="s">
        <v>33</v>
      </c>
      <c r="O5" s="15" t="s">
        <v>33</v>
      </c>
      <c r="P5" s="19" t="s">
        <v>33</v>
      </c>
      <c r="Q5" s="15" t="s">
        <v>33</v>
      </c>
      <c r="R5" s="15" t="s">
        <v>33</v>
      </c>
      <c r="S5" s="15" t="s">
        <v>33</v>
      </c>
      <c r="T5" s="15" t="s">
        <v>33</v>
      </c>
      <c r="U5" s="15" t="s">
        <v>33</v>
      </c>
      <c r="V5" s="15" t="s">
        <v>33</v>
      </c>
      <c r="W5" s="15" t="s">
        <v>33</v>
      </c>
      <c r="X5" s="15" t="s">
        <v>33</v>
      </c>
      <c r="Y5" s="15" t="s">
        <v>33</v>
      </c>
      <c r="Z5" s="245"/>
      <c r="AA5" s="248"/>
      <c r="AB5" s="248"/>
      <c r="AC5" s="248"/>
      <c r="AD5" s="239"/>
      <c r="AE5" s="242"/>
    </row>
    <row r="6" spans="1:34" ht="15" thickBot="1" x14ac:dyDescent="0.35">
      <c r="A6" s="252">
        <v>2</v>
      </c>
      <c r="B6" s="255" t="s">
        <v>34</v>
      </c>
      <c r="C6" s="14" t="s">
        <v>6</v>
      </c>
      <c r="D6" s="252" t="s">
        <v>25</v>
      </c>
      <c r="E6" s="15">
        <v>0</v>
      </c>
      <c r="F6" s="15">
        <v>36.481999999999999</v>
      </c>
      <c r="G6" s="15">
        <v>72.963999999999999</v>
      </c>
      <c r="H6" s="15">
        <v>109.446</v>
      </c>
      <c r="I6" s="15">
        <v>145.928</v>
      </c>
      <c r="J6" s="15">
        <v>182.41</v>
      </c>
      <c r="K6" s="15">
        <v>218.892</v>
      </c>
      <c r="L6" s="15">
        <v>218.892</v>
      </c>
      <c r="M6" s="15">
        <v>218.892</v>
      </c>
      <c r="N6" s="15">
        <v>218.892</v>
      </c>
      <c r="O6" s="15">
        <v>218.892</v>
      </c>
      <c r="P6" s="19">
        <v>218.892</v>
      </c>
      <c r="Q6" s="15">
        <v>218.892</v>
      </c>
      <c r="R6" s="15">
        <v>218.892</v>
      </c>
      <c r="S6" s="15">
        <v>218.892</v>
      </c>
      <c r="T6" s="15">
        <v>218.892</v>
      </c>
      <c r="U6" s="15">
        <v>218.892</v>
      </c>
      <c r="V6" s="15">
        <v>218.892</v>
      </c>
      <c r="W6" s="15">
        <v>218.892</v>
      </c>
      <c r="X6" s="15">
        <v>218.892</v>
      </c>
      <c r="Y6" s="15">
        <v>218.892</v>
      </c>
      <c r="Z6" s="243" t="s">
        <v>379</v>
      </c>
      <c r="AA6" s="246" t="s">
        <v>347</v>
      </c>
      <c r="AB6" s="246" t="s">
        <v>380</v>
      </c>
      <c r="AC6" s="246" t="s">
        <v>359</v>
      </c>
      <c r="AD6" s="237">
        <v>5791877360</v>
      </c>
      <c r="AE6" s="240" t="s">
        <v>383</v>
      </c>
    </row>
    <row r="7" spans="1:34" ht="35.25" customHeight="1" thickBot="1" x14ac:dyDescent="0.35">
      <c r="A7" s="253"/>
      <c r="B7" s="256"/>
      <c r="C7" s="14" t="s">
        <v>9</v>
      </c>
      <c r="D7" s="253"/>
      <c r="E7" s="15">
        <v>0</v>
      </c>
      <c r="F7" s="15" t="s">
        <v>35</v>
      </c>
      <c r="G7" s="15" t="s">
        <v>36</v>
      </c>
      <c r="H7" s="15" t="s">
        <v>37</v>
      </c>
      <c r="I7" s="15" t="s">
        <v>38</v>
      </c>
      <c r="J7" s="15" t="s">
        <v>39</v>
      </c>
      <c r="K7" s="15" t="s">
        <v>40</v>
      </c>
      <c r="L7" s="15" t="s">
        <v>40</v>
      </c>
      <c r="M7" s="15" t="s">
        <v>40</v>
      </c>
      <c r="N7" s="15" t="s">
        <v>40</v>
      </c>
      <c r="O7" s="15" t="s">
        <v>40</v>
      </c>
      <c r="P7" s="19" t="s">
        <v>40</v>
      </c>
      <c r="Q7" s="15" t="s">
        <v>40</v>
      </c>
      <c r="R7" s="15" t="s">
        <v>40</v>
      </c>
      <c r="S7" s="15" t="s">
        <v>40</v>
      </c>
      <c r="T7" s="15" t="s">
        <v>40</v>
      </c>
      <c r="U7" s="15" t="s">
        <v>40</v>
      </c>
      <c r="V7" s="15" t="s">
        <v>40</v>
      </c>
      <c r="W7" s="15" t="s">
        <v>40</v>
      </c>
      <c r="X7" s="15" t="s">
        <v>40</v>
      </c>
      <c r="Y7" s="15" t="s">
        <v>40</v>
      </c>
      <c r="Z7" s="244"/>
      <c r="AA7" s="247"/>
      <c r="AB7" s="247"/>
      <c r="AC7" s="247"/>
      <c r="AD7" s="238"/>
      <c r="AE7" s="241"/>
    </row>
    <row r="8" spans="1:34" ht="30.75" customHeight="1" thickBot="1" x14ac:dyDescent="0.35">
      <c r="A8" s="254"/>
      <c r="B8" s="257"/>
      <c r="C8" s="14" t="s">
        <v>10</v>
      </c>
      <c r="D8" s="254"/>
      <c r="E8" s="15">
        <v>0</v>
      </c>
      <c r="F8" s="15" t="s">
        <v>41</v>
      </c>
      <c r="G8" s="15" t="s">
        <v>42</v>
      </c>
      <c r="H8" s="15" t="s">
        <v>43</v>
      </c>
      <c r="I8" s="15" t="s">
        <v>44</v>
      </c>
      <c r="J8" s="15" t="s">
        <v>45</v>
      </c>
      <c r="K8" s="15">
        <v>798.78300000000002</v>
      </c>
      <c r="L8" s="15">
        <v>798.78300000000002</v>
      </c>
      <c r="M8" s="15">
        <v>798.78300000000002</v>
      </c>
      <c r="N8" s="15">
        <v>798.78300000000002</v>
      </c>
      <c r="O8" s="15">
        <v>798.78300000000002</v>
      </c>
      <c r="P8" s="19">
        <v>798.78300000000002</v>
      </c>
      <c r="Q8" s="15">
        <v>798.78300000000002</v>
      </c>
      <c r="R8" s="15">
        <v>798.78300000000002</v>
      </c>
      <c r="S8" s="15">
        <v>798.78300000000002</v>
      </c>
      <c r="T8" s="15">
        <v>798.78300000000002</v>
      </c>
      <c r="U8" s="15">
        <v>798.78300000000002</v>
      </c>
      <c r="V8" s="15">
        <v>798.78300000000002</v>
      </c>
      <c r="W8" s="15">
        <v>798.78300000000002</v>
      </c>
      <c r="X8" s="15">
        <v>798.78300000000002</v>
      </c>
      <c r="Y8" s="15">
        <v>798.78300000000002</v>
      </c>
      <c r="Z8" s="245"/>
      <c r="AA8" s="248"/>
      <c r="AB8" s="248"/>
      <c r="AC8" s="248"/>
      <c r="AD8" s="239"/>
      <c r="AE8" s="242"/>
    </row>
    <row r="9" spans="1:34" ht="15" thickBot="1" x14ac:dyDescent="0.35">
      <c r="A9" s="252">
        <v>3</v>
      </c>
      <c r="B9" s="261" t="s">
        <v>46</v>
      </c>
      <c r="C9" s="14" t="s">
        <v>13</v>
      </c>
      <c r="D9" s="252" t="s">
        <v>25</v>
      </c>
      <c r="E9" s="15">
        <v>0</v>
      </c>
      <c r="F9" s="15">
        <v>2.875</v>
      </c>
      <c r="G9" s="15">
        <v>5.75</v>
      </c>
      <c r="H9" s="15">
        <v>8.625</v>
      </c>
      <c r="I9" s="15">
        <v>11.5</v>
      </c>
      <c r="J9" s="15">
        <v>14.374000000000001</v>
      </c>
      <c r="K9" s="15">
        <v>14.374000000000001</v>
      </c>
      <c r="L9" s="15">
        <v>14.374000000000001</v>
      </c>
      <c r="M9" s="15">
        <v>14.374000000000001</v>
      </c>
      <c r="N9" s="15">
        <v>14.374000000000001</v>
      </c>
      <c r="O9" s="15">
        <v>14.374000000000001</v>
      </c>
      <c r="P9" s="19">
        <v>14.374000000000001</v>
      </c>
      <c r="Q9" s="15">
        <v>14.374000000000001</v>
      </c>
      <c r="R9" s="15">
        <v>14.374000000000001</v>
      </c>
      <c r="S9" s="15">
        <v>14.374000000000001</v>
      </c>
      <c r="T9" s="15">
        <v>14.374000000000001</v>
      </c>
      <c r="U9" s="15">
        <v>14.374000000000001</v>
      </c>
      <c r="V9" s="15">
        <v>14.374000000000001</v>
      </c>
      <c r="W9" s="15">
        <v>14.374000000000001</v>
      </c>
      <c r="X9" s="15">
        <v>14.374000000000001</v>
      </c>
      <c r="Y9" s="15">
        <v>14.374000000000001</v>
      </c>
      <c r="Z9" s="243" t="s">
        <v>379</v>
      </c>
      <c r="AA9" s="246" t="s">
        <v>347</v>
      </c>
      <c r="AB9" s="246" t="s">
        <v>381</v>
      </c>
      <c r="AC9" s="246" t="s">
        <v>359</v>
      </c>
      <c r="AD9" s="237">
        <v>5791877360</v>
      </c>
      <c r="AE9" s="240" t="s">
        <v>384</v>
      </c>
    </row>
    <row r="10" spans="1:34" ht="23.4" thickBot="1" x14ac:dyDescent="0.35">
      <c r="A10" s="253"/>
      <c r="B10" s="262"/>
      <c r="C10" s="14" t="s">
        <v>9</v>
      </c>
      <c r="D10" s="253"/>
      <c r="E10" s="15">
        <v>0</v>
      </c>
      <c r="F10" s="15" t="s">
        <v>47</v>
      </c>
      <c r="G10" s="15" t="s">
        <v>48</v>
      </c>
      <c r="H10" s="15" t="s">
        <v>49</v>
      </c>
      <c r="I10" s="15" t="s">
        <v>50</v>
      </c>
      <c r="J10" s="15" t="s">
        <v>51</v>
      </c>
      <c r="K10" s="15" t="s">
        <v>51</v>
      </c>
      <c r="L10" s="15" t="s">
        <v>51</v>
      </c>
      <c r="M10" s="15" t="s">
        <v>51</v>
      </c>
      <c r="N10" s="15" t="s">
        <v>51</v>
      </c>
      <c r="O10" s="15" t="s">
        <v>51</v>
      </c>
      <c r="P10" s="19" t="s">
        <v>40</v>
      </c>
      <c r="Q10" s="15" t="s">
        <v>40</v>
      </c>
      <c r="R10" s="15" t="s">
        <v>40</v>
      </c>
      <c r="S10" s="15" t="s">
        <v>40</v>
      </c>
      <c r="T10" s="15" t="s">
        <v>40</v>
      </c>
      <c r="U10" s="15" t="s">
        <v>40</v>
      </c>
      <c r="V10" s="15" t="s">
        <v>40</v>
      </c>
      <c r="W10" s="15" t="s">
        <v>40</v>
      </c>
      <c r="X10" s="15" t="s">
        <v>40</v>
      </c>
      <c r="Y10" s="15" t="s">
        <v>40</v>
      </c>
      <c r="Z10" s="244"/>
      <c r="AA10" s="247"/>
      <c r="AB10" s="247"/>
      <c r="AC10" s="247"/>
      <c r="AD10" s="238"/>
      <c r="AE10" s="241"/>
    </row>
    <row r="11" spans="1:34" ht="23.4" thickBot="1" x14ac:dyDescent="0.35">
      <c r="A11" s="254"/>
      <c r="B11" s="263"/>
      <c r="C11" s="14" t="s">
        <v>10</v>
      </c>
      <c r="D11" s="254"/>
      <c r="E11" s="15">
        <v>0</v>
      </c>
      <c r="F11" s="15" t="s">
        <v>52</v>
      </c>
      <c r="G11" s="15" t="s">
        <v>53</v>
      </c>
      <c r="H11" s="15" t="s">
        <v>54</v>
      </c>
      <c r="I11" s="15" t="s">
        <v>55</v>
      </c>
      <c r="J11" s="15">
        <v>28.17</v>
      </c>
      <c r="K11" s="15">
        <v>28.17</v>
      </c>
      <c r="L11" s="15">
        <v>28.17</v>
      </c>
      <c r="M11" s="15">
        <v>28.17</v>
      </c>
      <c r="N11" s="15">
        <v>28.17</v>
      </c>
      <c r="O11" s="15">
        <v>28.17</v>
      </c>
      <c r="P11" s="19">
        <v>28.17</v>
      </c>
      <c r="Q11" s="15">
        <v>28.17</v>
      </c>
      <c r="R11" s="15">
        <v>28.17</v>
      </c>
      <c r="S11" s="15">
        <v>28.17</v>
      </c>
      <c r="T11" s="15">
        <v>28.17</v>
      </c>
      <c r="U11" s="15">
        <v>28.17</v>
      </c>
      <c r="V11" s="15">
        <v>28.17</v>
      </c>
      <c r="W11" s="15">
        <v>28.17</v>
      </c>
      <c r="X11" s="15">
        <v>28.17</v>
      </c>
      <c r="Y11" s="15">
        <v>28.17</v>
      </c>
      <c r="Z11" s="245"/>
      <c r="AA11" s="248"/>
      <c r="AB11" s="248"/>
      <c r="AC11" s="248"/>
      <c r="AD11" s="239"/>
      <c r="AE11" s="242"/>
    </row>
  </sheetData>
  <mergeCells count="34">
    <mergeCell ref="A9:A11"/>
    <mergeCell ref="B9:B11"/>
    <mergeCell ref="D9:D11"/>
    <mergeCell ref="A1:A2"/>
    <mergeCell ref="B1:B2"/>
    <mergeCell ref="C1:C2"/>
    <mergeCell ref="D1:D2"/>
    <mergeCell ref="A3:A5"/>
    <mergeCell ref="B3:B5"/>
    <mergeCell ref="D3:D5"/>
    <mergeCell ref="AE3:AE5"/>
    <mergeCell ref="P1:Y1"/>
    <mergeCell ref="A6:A8"/>
    <mergeCell ref="B6:B8"/>
    <mergeCell ref="D6:D8"/>
    <mergeCell ref="E1:O1"/>
    <mergeCell ref="Z1:AD1"/>
    <mergeCell ref="Z3:Z5"/>
    <mergeCell ref="AA3:AA5"/>
    <mergeCell ref="AB3:AB5"/>
    <mergeCell ref="AC3:AC5"/>
    <mergeCell ref="AD3:AD5"/>
    <mergeCell ref="Z6:Z8"/>
    <mergeCell ref="AA6:AA8"/>
    <mergeCell ref="AB6:AB8"/>
    <mergeCell ref="AC6:AC8"/>
    <mergeCell ref="AD6:AD8"/>
    <mergeCell ref="AE9:AE11"/>
    <mergeCell ref="Z9:Z11"/>
    <mergeCell ref="AA9:AA11"/>
    <mergeCell ref="AB9:AB11"/>
    <mergeCell ref="AC9:AC11"/>
    <mergeCell ref="AD9:AD11"/>
    <mergeCell ref="AE6:A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zoomScale="110" zoomScaleNormal="110" workbookViewId="0">
      <pane xSplit="3" topLeftCell="N1" activePane="topRight" state="frozen"/>
      <selection pane="topRight" activeCell="P5" sqref="P5"/>
    </sheetView>
  </sheetViews>
  <sheetFormatPr defaultRowHeight="14.4" x14ac:dyDescent="0.3"/>
  <cols>
    <col min="2" max="2" width="34" bestFit="1" customWidth="1"/>
    <col min="3" max="3" width="39.77734375" bestFit="1" customWidth="1"/>
    <col min="25" max="25" width="14.77734375" bestFit="1" customWidth="1"/>
    <col min="26" max="26" width="17.21875" style="58" customWidth="1"/>
    <col min="27" max="27" width="11.21875" bestFit="1" customWidth="1"/>
    <col min="28" max="29" width="13.77734375" bestFit="1" customWidth="1"/>
    <col min="30" max="30" width="14.44140625" bestFit="1" customWidth="1"/>
    <col min="31" max="31" width="14.44140625" customWidth="1"/>
    <col min="32" max="32" width="10.77734375" bestFit="1" customWidth="1"/>
    <col min="33" max="33" width="12.21875" bestFit="1" customWidth="1"/>
    <col min="34" max="34" width="15.5546875" bestFit="1" customWidth="1"/>
  </cols>
  <sheetData>
    <row r="1" spans="1:34" ht="15" thickBot="1" x14ac:dyDescent="0.35">
      <c r="A1" s="185" t="s">
        <v>0</v>
      </c>
      <c r="B1" s="185" t="s">
        <v>1</v>
      </c>
      <c r="C1" s="185" t="s">
        <v>211</v>
      </c>
      <c r="D1" s="185" t="s">
        <v>212</v>
      </c>
      <c r="E1" s="183" t="s">
        <v>4</v>
      </c>
      <c r="F1" s="184"/>
      <c r="G1" s="184"/>
      <c r="H1" s="184"/>
      <c r="I1" s="184"/>
      <c r="J1" s="184"/>
      <c r="K1" s="184"/>
      <c r="L1" s="184"/>
      <c r="M1" s="184"/>
      <c r="N1" s="184"/>
      <c r="O1" s="187"/>
      <c r="P1" s="183" t="s">
        <v>4</v>
      </c>
      <c r="Q1" s="184"/>
      <c r="R1" s="184"/>
      <c r="S1" s="184"/>
      <c r="T1" s="184"/>
      <c r="U1" s="184"/>
      <c r="V1" s="184"/>
      <c r="W1" s="184"/>
      <c r="X1" s="184"/>
      <c r="Y1" s="184"/>
      <c r="Z1" s="188" t="s">
        <v>320</v>
      </c>
      <c r="AA1" s="188"/>
      <c r="AB1" s="188"/>
      <c r="AC1" s="188"/>
      <c r="AD1" s="188"/>
      <c r="AE1" s="68"/>
      <c r="AF1" s="57"/>
      <c r="AG1" s="57"/>
      <c r="AH1" s="57"/>
    </row>
    <row r="2" spans="1:34" s="52" customFormat="1" ht="15" thickBot="1" x14ac:dyDescent="0.35">
      <c r="A2" s="186"/>
      <c r="B2" s="186"/>
      <c r="C2" s="186"/>
      <c r="D2" s="186"/>
      <c r="E2" s="38">
        <v>2010</v>
      </c>
      <c r="F2" s="38">
        <v>2011</v>
      </c>
      <c r="G2" s="38">
        <v>2012</v>
      </c>
      <c r="H2" s="38">
        <v>2013</v>
      </c>
      <c r="I2" s="38">
        <v>2014</v>
      </c>
      <c r="J2" s="38">
        <v>2015</v>
      </c>
      <c r="K2" s="38">
        <v>2016</v>
      </c>
      <c r="L2" s="38">
        <v>2017</v>
      </c>
      <c r="M2" s="38">
        <v>2018</v>
      </c>
      <c r="N2" s="38">
        <v>2019</v>
      </c>
      <c r="O2" s="38">
        <v>2020</v>
      </c>
      <c r="P2" s="45">
        <v>2021</v>
      </c>
      <c r="Q2" s="38">
        <v>2022</v>
      </c>
      <c r="R2" s="38">
        <v>2023</v>
      </c>
      <c r="S2" s="38">
        <v>2024</v>
      </c>
      <c r="T2" s="38">
        <v>2025</v>
      </c>
      <c r="U2" s="38">
        <v>2026</v>
      </c>
      <c r="V2" s="38">
        <v>2027</v>
      </c>
      <c r="W2" s="38">
        <v>2028</v>
      </c>
      <c r="X2" s="38">
        <v>2029</v>
      </c>
      <c r="Y2" s="53">
        <v>2030</v>
      </c>
      <c r="Z2" s="59" t="s">
        <v>321</v>
      </c>
      <c r="AA2" s="60" t="s">
        <v>322</v>
      </c>
      <c r="AB2" s="60" t="s">
        <v>323</v>
      </c>
      <c r="AC2" s="60" t="s">
        <v>325</v>
      </c>
      <c r="AD2" s="60" t="s">
        <v>324</v>
      </c>
      <c r="AE2" s="60" t="s">
        <v>344</v>
      </c>
      <c r="AF2" s="61" t="s">
        <v>333</v>
      </c>
      <c r="AG2" s="61" t="s">
        <v>334</v>
      </c>
      <c r="AH2" s="60" t="s">
        <v>339</v>
      </c>
    </row>
    <row r="3" spans="1:34" ht="15" customHeight="1" thickBot="1" x14ac:dyDescent="0.35">
      <c r="A3" s="174">
        <v>1</v>
      </c>
      <c r="B3" s="177" t="s">
        <v>213</v>
      </c>
      <c r="C3" s="39" t="s">
        <v>214</v>
      </c>
      <c r="D3" s="180" t="s">
        <v>215</v>
      </c>
      <c r="E3" s="40" t="s">
        <v>8</v>
      </c>
      <c r="F3" s="40" t="s">
        <v>8</v>
      </c>
      <c r="G3" s="40" t="s">
        <v>8</v>
      </c>
      <c r="H3" s="40" t="s">
        <v>8</v>
      </c>
      <c r="I3" s="40" t="s">
        <v>8</v>
      </c>
      <c r="J3" s="40" t="s">
        <v>8</v>
      </c>
      <c r="K3" s="40" t="s">
        <v>8</v>
      </c>
      <c r="L3" s="40" t="s">
        <v>8</v>
      </c>
      <c r="M3" s="40" t="s">
        <v>8</v>
      </c>
      <c r="N3" s="40" t="s">
        <v>8</v>
      </c>
      <c r="O3" s="40" t="s">
        <v>8</v>
      </c>
      <c r="P3" s="46">
        <v>63610</v>
      </c>
      <c r="Q3" s="40"/>
      <c r="R3" s="40"/>
      <c r="S3" s="40"/>
      <c r="T3" s="40"/>
      <c r="U3" s="40"/>
      <c r="V3" s="40"/>
      <c r="W3" s="40"/>
      <c r="X3" s="40"/>
      <c r="Y3" s="54"/>
      <c r="Z3" s="189" t="s">
        <v>326</v>
      </c>
      <c r="AA3" s="192" t="s">
        <v>329</v>
      </c>
      <c r="AB3" s="192" t="s">
        <v>331</v>
      </c>
      <c r="AC3" s="192" t="s">
        <v>332</v>
      </c>
      <c r="AD3" s="195">
        <f>(P3/4)*AF3</f>
        <v>197986125</v>
      </c>
      <c r="AE3" s="195" t="s">
        <v>345</v>
      </c>
      <c r="AF3" s="66">
        <v>12450</v>
      </c>
      <c r="AG3" s="65">
        <v>4000000000</v>
      </c>
      <c r="AH3" s="63"/>
    </row>
    <row r="4" spans="1:34" ht="15" customHeight="1" thickBot="1" x14ac:dyDescent="0.35">
      <c r="A4" s="175"/>
      <c r="B4" s="178"/>
      <c r="C4" s="39" t="s">
        <v>216</v>
      </c>
      <c r="D4" s="181"/>
      <c r="E4" s="40" t="s">
        <v>8</v>
      </c>
      <c r="F4" s="40" t="s">
        <v>8</v>
      </c>
      <c r="G4" s="40" t="s">
        <v>8</v>
      </c>
      <c r="H4" s="40" t="s">
        <v>8</v>
      </c>
      <c r="I4" s="40" t="s">
        <v>8</v>
      </c>
      <c r="J4" s="40" t="s">
        <v>8</v>
      </c>
      <c r="K4" s="40" t="s">
        <v>8</v>
      </c>
      <c r="L4" s="40" t="s">
        <v>8</v>
      </c>
      <c r="M4" s="40" t="s">
        <v>8</v>
      </c>
      <c r="N4" s="40" t="s">
        <v>8</v>
      </c>
      <c r="O4" s="40" t="s">
        <v>8</v>
      </c>
      <c r="P4" s="46">
        <v>35</v>
      </c>
      <c r="Q4" s="40"/>
      <c r="R4" s="40"/>
      <c r="S4" s="40"/>
      <c r="T4" s="40"/>
      <c r="U4" s="40"/>
      <c r="V4" s="40"/>
      <c r="W4" s="40"/>
      <c r="X4" s="40"/>
      <c r="Y4" s="54"/>
      <c r="Z4" s="190"/>
      <c r="AA4" s="193"/>
      <c r="AB4" s="193"/>
      <c r="AC4" s="193"/>
      <c r="AD4" s="196"/>
      <c r="AE4" s="196"/>
      <c r="AF4" s="64"/>
      <c r="AG4" s="64" t="s">
        <v>341</v>
      </c>
      <c r="AH4" s="63"/>
    </row>
    <row r="5" spans="1:34" ht="15" customHeight="1" thickBot="1" x14ac:dyDescent="0.35">
      <c r="A5" s="176"/>
      <c r="B5" s="179"/>
      <c r="C5" s="39" t="s">
        <v>217</v>
      </c>
      <c r="D5" s="182"/>
      <c r="E5" s="40" t="s">
        <v>8</v>
      </c>
      <c r="F5" s="40" t="s">
        <v>8</v>
      </c>
      <c r="G5" s="40" t="s">
        <v>8</v>
      </c>
      <c r="H5" s="40" t="s">
        <v>8</v>
      </c>
      <c r="I5" s="40" t="s">
        <v>8</v>
      </c>
      <c r="J5" s="40" t="s">
        <v>8</v>
      </c>
      <c r="K5" s="40" t="s">
        <v>8</v>
      </c>
      <c r="L5" s="40" t="s">
        <v>8</v>
      </c>
      <c r="M5" s="40" t="s">
        <v>8</v>
      </c>
      <c r="N5" s="40" t="s">
        <v>8</v>
      </c>
      <c r="O5" s="40" t="s">
        <v>8</v>
      </c>
      <c r="P5" s="46">
        <v>2.34</v>
      </c>
      <c r="Q5" s="40">
        <v>2.34</v>
      </c>
      <c r="R5" s="40">
        <v>2.34</v>
      </c>
      <c r="S5" s="40">
        <v>2.34</v>
      </c>
      <c r="T5" s="40">
        <v>2.34</v>
      </c>
      <c r="U5" s="40">
        <v>2.34</v>
      </c>
      <c r="V5" s="40">
        <v>2.34</v>
      </c>
      <c r="W5" s="40">
        <v>2.34</v>
      </c>
      <c r="X5" s="40">
        <v>2.34</v>
      </c>
      <c r="Y5" s="54">
        <v>2.34</v>
      </c>
      <c r="Z5" s="191"/>
      <c r="AA5" s="194"/>
      <c r="AB5" s="194"/>
      <c r="AC5" s="194"/>
      <c r="AD5" s="197"/>
      <c r="AE5" s="197"/>
      <c r="AF5" s="64"/>
      <c r="AG5" s="64"/>
      <c r="AH5" s="63"/>
    </row>
    <row r="6" spans="1:34" ht="15" customHeight="1" thickBot="1" x14ac:dyDescent="0.35">
      <c r="A6" s="174">
        <v>2</v>
      </c>
      <c r="B6" s="180" t="s">
        <v>218</v>
      </c>
      <c r="C6" s="39" t="s">
        <v>219</v>
      </c>
      <c r="D6" s="180" t="s">
        <v>215</v>
      </c>
      <c r="E6" s="40" t="s">
        <v>8</v>
      </c>
      <c r="F6" s="40" t="s">
        <v>8</v>
      </c>
      <c r="G6" s="40" t="s">
        <v>8</v>
      </c>
      <c r="H6" s="40" t="s">
        <v>8</v>
      </c>
      <c r="I6" s="40" t="s">
        <v>8</v>
      </c>
      <c r="J6" s="40" t="s">
        <v>8</v>
      </c>
      <c r="K6" s="40" t="s">
        <v>8</v>
      </c>
      <c r="L6" s="40" t="s">
        <v>220</v>
      </c>
      <c r="M6" s="40" t="s">
        <v>8</v>
      </c>
      <c r="N6" s="40" t="s">
        <v>8</v>
      </c>
      <c r="O6" s="40" t="s">
        <v>8</v>
      </c>
      <c r="P6" s="46" t="s">
        <v>8</v>
      </c>
      <c r="Q6" s="40" t="s">
        <v>8</v>
      </c>
      <c r="R6" s="40" t="s">
        <v>8</v>
      </c>
      <c r="S6" s="40" t="s">
        <v>8</v>
      </c>
      <c r="T6" s="40" t="s">
        <v>8</v>
      </c>
      <c r="U6" s="40" t="s">
        <v>8</v>
      </c>
      <c r="V6" s="40" t="s">
        <v>8</v>
      </c>
      <c r="W6" s="40" t="s">
        <v>8</v>
      </c>
      <c r="X6" s="40" t="s">
        <v>8</v>
      </c>
      <c r="Y6" s="54" t="s">
        <v>8</v>
      </c>
      <c r="Z6" s="189" t="s">
        <v>335</v>
      </c>
      <c r="AA6" s="189" t="s">
        <v>337</v>
      </c>
      <c r="AB6" s="189" t="s">
        <v>330</v>
      </c>
      <c r="AC6" s="192" t="s">
        <v>332</v>
      </c>
      <c r="AD6" s="198">
        <f>10*AF6*365</f>
        <v>182500000</v>
      </c>
      <c r="AE6" s="192" t="s">
        <v>346</v>
      </c>
      <c r="AF6" s="65">
        <v>50000</v>
      </c>
      <c r="AG6" s="65">
        <v>345000</v>
      </c>
      <c r="AH6" s="62">
        <v>80000</v>
      </c>
    </row>
    <row r="7" spans="1:34" ht="15" customHeight="1" thickBot="1" x14ac:dyDescent="0.35">
      <c r="A7" s="175"/>
      <c r="B7" s="181"/>
      <c r="C7" s="39" t="s">
        <v>221</v>
      </c>
      <c r="D7" s="181"/>
      <c r="E7" s="40" t="s">
        <v>8</v>
      </c>
      <c r="F7" s="40" t="s">
        <v>8</v>
      </c>
      <c r="G7" s="40" t="s">
        <v>8</v>
      </c>
      <c r="H7" s="40" t="s">
        <v>8</v>
      </c>
      <c r="I7" s="40" t="s">
        <v>8</v>
      </c>
      <c r="J7" s="40" t="s">
        <v>8</v>
      </c>
      <c r="K7" s="40" t="s">
        <v>8</v>
      </c>
      <c r="L7" s="40">
        <v>1.8</v>
      </c>
      <c r="M7" s="40" t="s">
        <v>8</v>
      </c>
      <c r="N7" s="40" t="s">
        <v>8</v>
      </c>
      <c r="O7" s="40" t="s">
        <v>8</v>
      </c>
      <c r="P7" s="46" t="s">
        <v>8</v>
      </c>
      <c r="Q7" s="40" t="s">
        <v>8</v>
      </c>
      <c r="R7" s="40" t="s">
        <v>8</v>
      </c>
      <c r="S7" s="40" t="s">
        <v>8</v>
      </c>
      <c r="T7" s="40" t="s">
        <v>8</v>
      </c>
      <c r="U7" s="40" t="s">
        <v>8</v>
      </c>
      <c r="V7" s="40" t="s">
        <v>8</v>
      </c>
      <c r="W7" s="40" t="s">
        <v>8</v>
      </c>
      <c r="X7" s="40" t="s">
        <v>8</v>
      </c>
      <c r="Y7" s="54" t="s">
        <v>8</v>
      </c>
      <c r="Z7" s="193"/>
      <c r="AA7" s="193"/>
      <c r="AB7" s="190"/>
      <c r="AC7" s="193"/>
      <c r="AD7" s="193"/>
      <c r="AE7" s="193"/>
      <c r="AF7" s="64" t="s">
        <v>338</v>
      </c>
      <c r="AG7" s="64" t="s">
        <v>340</v>
      </c>
      <c r="AH7" s="62">
        <v>100000</v>
      </c>
    </row>
    <row r="8" spans="1:34" ht="15" customHeight="1" thickBot="1" x14ac:dyDescent="0.35">
      <c r="A8" s="175"/>
      <c r="B8" s="181"/>
      <c r="C8" s="39" t="s">
        <v>222</v>
      </c>
      <c r="D8" s="181"/>
      <c r="E8" s="40" t="s">
        <v>8</v>
      </c>
      <c r="F8" s="40" t="s">
        <v>8</v>
      </c>
      <c r="G8" s="40" t="s">
        <v>8</v>
      </c>
      <c r="H8" s="40" t="s">
        <v>8</v>
      </c>
      <c r="I8" s="40" t="s">
        <v>8</v>
      </c>
      <c r="J8" s="40" t="s">
        <v>8</v>
      </c>
      <c r="K8" s="40" t="s">
        <v>8</v>
      </c>
      <c r="L8" s="41">
        <v>0.1</v>
      </c>
      <c r="M8" s="40" t="s">
        <v>8</v>
      </c>
      <c r="N8" s="40" t="s">
        <v>8</v>
      </c>
      <c r="O8" s="40" t="s">
        <v>8</v>
      </c>
      <c r="P8" s="46" t="s">
        <v>8</v>
      </c>
      <c r="Q8" s="40" t="s">
        <v>8</v>
      </c>
      <c r="R8" s="40" t="s">
        <v>8</v>
      </c>
      <c r="S8" s="40" t="s">
        <v>8</v>
      </c>
      <c r="T8" s="40" t="s">
        <v>8</v>
      </c>
      <c r="U8" s="40" t="s">
        <v>8</v>
      </c>
      <c r="V8" s="40" t="s">
        <v>8</v>
      </c>
      <c r="W8" s="40" t="s">
        <v>8</v>
      </c>
      <c r="X8" s="40" t="s">
        <v>8</v>
      </c>
      <c r="Y8" s="54" t="s">
        <v>8</v>
      </c>
      <c r="Z8" s="193"/>
      <c r="AA8" s="193"/>
      <c r="AB8" s="190"/>
      <c r="AC8" s="193"/>
      <c r="AD8" s="193"/>
      <c r="AE8" s="193"/>
      <c r="AF8" s="64"/>
      <c r="AG8" s="65">
        <v>5000000000</v>
      </c>
      <c r="AH8" s="67" t="s">
        <v>340</v>
      </c>
    </row>
    <row r="9" spans="1:34" ht="15" customHeight="1" thickBot="1" x14ac:dyDescent="0.35">
      <c r="A9" s="175"/>
      <c r="B9" s="181"/>
      <c r="C9" s="39" t="s">
        <v>223</v>
      </c>
      <c r="D9" s="181"/>
      <c r="E9" s="40"/>
      <c r="F9" s="40"/>
      <c r="G9" s="40"/>
      <c r="H9" s="40"/>
      <c r="I9" s="40"/>
      <c r="J9" s="40"/>
      <c r="K9" s="40"/>
      <c r="L9" s="40">
        <v>65.7</v>
      </c>
      <c r="M9" s="40" t="s">
        <v>8</v>
      </c>
      <c r="N9" s="40" t="s">
        <v>8</v>
      </c>
      <c r="O9" s="40" t="s">
        <v>8</v>
      </c>
      <c r="P9" s="46" t="s">
        <v>8</v>
      </c>
      <c r="Q9" s="40" t="s">
        <v>8</v>
      </c>
      <c r="R9" s="40" t="s">
        <v>8</v>
      </c>
      <c r="S9" s="40" t="s">
        <v>8</v>
      </c>
      <c r="T9" s="40" t="s">
        <v>8</v>
      </c>
      <c r="U9" s="40" t="s">
        <v>8</v>
      </c>
      <c r="V9" s="40" t="s">
        <v>8</v>
      </c>
      <c r="W9" s="40" t="s">
        <v>8</v>
      </c>
      <c r="X9" s="40" t="s">
        <v>8</v>
      </c>
      <c r="Y9" s="54" t="s">
        <v>8</v>
      </c>
      <c r="Z9" s="193"/>
      <c r="AA9" s="193"/>
      <c r="AB9" s="190"/>
      <c r="AC9" s="193"/>
      <c r="AD9" s="193"/>
      <c r="AE9" s="193"/>
      <c r="AF9" s="64"/>
      <c r="AG9" s="64" t="s">
        <v>341</v>
      </c>
      <c r="AH9" s="63"/>
    </row>
    <row r="10" spans="1:34" ht="15" customHeight="1" thickBot="1" x14ac:dyDescent="0.35">
      <c r="A10" s="175"/>
      <c r="B10" s="181"/>
      <c r="C10" s="39" t="s">
        <v>224</v>
      </c>
      <c r="D10" s="181"/>
      <c r="E10" s="40" t="s">
        <v>8</v>
      </c>
      <c r="F10" s="40" t="s">
        <v>8</v>
      </c>
      <c r="G10" s="40" t="s">
        <v>8</v>
      </c>
      <c r="H10" s="40" t="s">
        <v>8</v>
      </c>
      <c r="I10" s="40" t="s">
        <v>8</v>
      </c>
      <c r="J10" s="40" t="s">
        <v>8</v>
      </c>
      <c r="K10" s="40" t="s">
        <v>8</v>
      </c>
      <c r="L10" s="40" t="s">
        <v>225</v>
      </c>
      <c r="M10" s="40" t="s">
        <v>8</v>
      </c>
      <c r="N10" s="40" t="s">
        <v>8</v>
      </c>
      <c r="O10" s="40" t="s">
        <v>8</v>
      </c>
      <c r="P10" s="46" t="s">
        <v>8</v>
      </c>
      <c r="Q10" s="40" t="s">
        <v>8</v>
      </c>
      <c r="R10" s="40" t="s">
        <v>8</v>
      </c>
      <c r="S10" s="40" t="s">
        <v>8</v>
      </c>
      <c r="T10" s="40" t="s">
        <v>8</v>
      </c>
      <c r="U10" s="40" t="s">
        <v>8</v>
      </c>
      <c r="V10" s="40" t="s">
        <v>8</v>
      </c>
      <c r="W10" s="40" t="s">
        <v>8</v>
      </c>
      <c r="X10" s="40" t="s">
        <v>8</v>
      </c>
      <c r="Y10" s="54" t="s">
        <v>8</v>
      </c>
      <c r="Z10" s="193"/>
      <c r="AA10" s="193"/>
      <c r="AB10" s="190"/>
      <c r="AC10" s="193"/>
      <c r="AD10" s="193"/>
      <c r="AE10" s="193"/>
      <c r="AF10" s="64"/>
      <c r="AG10" s="64"/>
      <c r="AH10" s="63"/>
    </row>
    <row r="11" spans="1:34" ht="15" customHeight="1" thickBot="1" x14ac:dyDescent="0.35">
      <c r="A11" s="175"/>
      <c r="B11" s="181"/>
      <c r="C11" s="39" t="s">
        <v>216</v>
      </c>
      <c r="D11" s="181"/>
      <c r="E11" s="40" t="s">
        <v>8</v>
      </c>
      <c r="F11" s="40" t="s">
        <v>8</v>
      </c>
      <c r="G11" s="40" t="s">
        <v>8</v>
      </c>
      <c r="H11" s="40" t="s">
        <v>8</v>
      </c>
      <c r="I11" s="40" t="s">
        <v>8</v>
      </c>
      <c r="J11" s="40" t="s">
        <v>8</v>
      </c>
      <c r="K11" s="40" t="s">
        <v>8</v>
      </c>
      <c r="L11" s="40" t="s">
        <v>225</v>
      </c>
      <c r="M11" s="40" t="s">
        <v>8</v>
      </c>
      <c r="N11" s="40" t="s">
        <v>8</v>
      </c>
      <c r="O11" s="40" t="s">
        <v>8</v>
      </c>
      <c r="P11" s="46" t="s">
        <v>282</v>
      </c>
      <c r="Q11" s="40" t="s">
        <v>8</v>
      </c>
      <c r="R11" s="40" t="s">
        <v>233</v>
      </c>
      <c r="S11" s="40" t="s">
        <v>233</v>
      </c>
      <c r="T11" s="40" t="s">
        <v>233</v>
      </c>
      <c r="U11" s="40" t="s">
        <v>233</v>
      </c>
      <c r="V11" s="40" t="s">
        <v>233</v>
      </c>
      <c r="W11" s="40" t="s">
        <v>233</v>
      </c>
      <c r="X11" s="40" t="s">
        <v>233</v>
      </c>
      <c r="Y11" s="54" t="s">
        <v>233</v>
      </c>
      <c r="Z11" s="193"/>
      <c r="AA11" s="193"/>
      <c r="AB11" s="190"/>
      <c r="AC11" s="193"/>
      <c r="AD11" s="193"/>
      <c r="AE11" s="193"/>
      <c r="AF11" s="64"/>
      <c r="AG11" s="64"/>
      <c r="AH11" s="63"/>
    </row>
    <row r="12" spans="1:34" ht="15" customHeight="1" thickBot="1" x14ac:dyDescent="0.35">
      <c r="A12" s="176"/>
      <c r="B12" s="182"/>
      <c r="C12" s="39" t="s">
        <v>226</v>
      </c>
      <c r="D12" s="182"/>
      <c r="E12" s="40" t="s">
        <v>8</v>
      </c>
      <c r="F12" s="40" t="s">
        <v>8</v>
      </c>
      <c r="G12" s="40" t="s">
        <v>8</v>
      </c>
      <c r="H12" s="40" t="s">
        <v>8</v>
      </c>
      <c r="I12" s="40" t="s">
        <v>8</v>
      </c>
      <c r="J12" s="40" t="s">
        <v>8</v>
      </c>
      <c r="K12" s="40" t="s">
        <v>8</v>
      </c>
      <c r="L12" s="40">
        <v>0</v>
      </c>
      <c r="M12" s="40" t="s">
        <v>227</v>
      </c>
      <c r="N12" s="40" t="s">
        <v>228</v>
      </c>
      <c r="O12" s="40" t="s">
        <v>229</v>
      </c>
      <c r="P12" s="46" t="s">
        <v>283</v>
      </c>
      <c r="Q12" s="40" t="s">
        <v>284</v>
      </c>
      <c r="R12" s="40">
        <v>98.7</v>
      </c>
      <c r="S12" s="40" t="s">
        <v>285</v>
      </c>
      <c r="T12" s="40" t="s">
        <v>286</v>
      </c>
      <c r="U12" s="40" t="s">
        <v>287</v>
      </c>
      <c r="V12" s="40" t="s">
        <v>288</v>
      </c>
      <c r="W12" s="40">
        <v>44.841000000000001</v>
      </c>
      <c r="X12" s="40" t="s">
        <v>289</v>
      </c>
      <c r="Y12" s="54">
        <v>32.332000000000001</v>
      </c>
      <c r="Z12" s="194"/>
      <c r="AA12" s="194"/>
      <c r="AB12" s="191"/>
      <c r="AC12" s="194"/>
      <c r="AD12" s="194"/>
      <c r="AE12" s="194"/>
      <c r="AF12" s="64"/>
      <c r="AG12" s="64"/>
      <c r="AH12" s="63"/>
    </row>
    <row r="13" spans="1:34" ht="15" customHeight="1" thickBot="1" x14ac:dyDescent="0.35">
      <c r="A13" s="174">
        <v>3</v>
      </c>
      <c r="B13" s="180" t="s">
        <v>230</v>
      </c>
      <c r="C13" s="39" t="s">
        <v>231</v>
      </c>
      <c r="D13" s="180" t="s">
        <v>232</v>
      </c>
      <c r="E13" s="40" t="s">
        <v>8</v>
      </c>
      <c r="F13" s="40" t="s">
        <v>8</v>
      </c>
      <c r="G13" s="40" t="s">
        <v>8</v>
      </c>
      <c r="H13" s="40" t="s">
        <v>8</v>
      </c>
      <c r="I13" s="40" t="s">
        <v>8</v>
      </c>
      <c r="J13" s="40" t="s">
        <v>8</v>
      </c>
      <c r="K13" s="40" t="s">
        <v>8</v>
      </c>
      <c r="L13" s="40" t="s">
        <v>233</v>
      </c>
      <c r="M13" s="40" t="s">
        <v>233</v>
      </c>
      <c r="N13" s="40" t="s">
        <v>233</v>
      </c>
      <c r="O13" s="40">
        <v>301.125</v>
      </c>
      <c r="P13" s="47">
        <v>328.5</v>
      </c>
      <c r="Q13" s="48" t="s">
        <v>8</v>
      </c>
      <c r="R13" s="48">
        <v>182.5</v>
      </c>
      <c r="S13" s="48" t="s">
        <v>8</v>
      </c>
      <c r="T13" s="48">
        <v>365</v>
      </c>
      <c r="U13" s="48" t="s">
        <v>8</v>
      </c>
      <c r="V13" s="48" t="s">
        <v>8</v>
      </c>
      <c r="W13" s="48" t="s">
        <v>8</v>
      </c>
      <c r="X13" s="48" t="s">
        <v>8</v>
      </c>
      <c r="Y13" s="55" t="s">
        <v>8</v>
      </c>
      <c r="Z13" s="189" t="s">
        <v>326</v>
      </c>
      <c r="AA13" s="192" t="s">
        <v>329</v>
      </c>
      <c r="AB13" s="189" t="s">
        <v>331</v>
      </c>
      <c r="AC13" s="192" t="s">
        <v>332</v>
      </c>
      <c r="AD13" s="199">
        <v>16050000000000</v>
      </c>
      <c r="AE13" s="195" t="s">
        <v>342</v>
      </c>
      <c r="AF13" s="65">
        <v>500000000</v>
      </c>
      <c r="AG13" s="65">
        <v>500000000</v>
      </c>
      <c r="AH13" s="63"/>
    </row>
    <row r="14" spans="1:34" ht="15" customHeight="1" thickBot="1" x14ac:dyDescent="0.35">
      <c r="A14" s="175"/>
      <c r="B14" s="181"/>
      <c r="C14" s="39" t="s">
        <v>234</v>
      </c>
      <c r="D14" s="181"/>
      <c r="E14" s="40" t="s">
        <v>8</v>
      </c>
      <c r="F14" s="40" t="s">
        <v>8</v>
      </c>
      <c r="G14" s="40" t="s">
        <v>8</v>
      </c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  <c r="N14" s="40" t="s">
        <v>8</v>
      </c>
      <c r="O14" s="40" t="s">
        <v>235</v>
      </c>
      <c r="P14" s="47" t="s">
        <v>290</v>
      </c>
      <c r="Q14" s="48" t="s">
        <v>8</v>
      </c>
      <c r="R14" s="48">
        <v>625</v>
      </c>
      <c r="S14" s="48" t="s">
        <v>8</v>
      </c>
      <c r="T14" s="48" t="s">
        <v>291</v>
      </c>
      <c r="U14" s="48" t="s">
        <v>8</v>
      </c>
      <c r="V14" s="48" t="s">
        <v>8</v>
      </c>
      <c r="W14" s="48" t="s">
        <v>8</v>
      </c>
      <c r="X14" s="48" t="s">
        <v>8</v>
      </c>
      <c r="Y14" s="55" t="s">
        <v>8</v>
      </c>
      <c r="Z14" s="190"/>
      <c r="AA14" s="193"/>
      <c r="AB14" s="190"/>
      <c r="AC14" s="193"/>
      <c r="AD14" s="200"/>
      <c r="AE14" s="196"/>
      <c r="AF14" s="64" t="s">
        <v>340</v>
      </c>
      <c r="AG14" s="64"/>
      <c r="AH14" s="63"/>
    </row>
    <row r="15" spans="1:34" ht="15" customHeight="1" thickBot="1" x14ac:dyDescent="0.35">
      <c r="A15" s="175"/>
      <c r="B15" s="181"/>
      <c r="C15" s="39" t="s">
        <v>236</v>
      </c>
      <c r="D15" s="181"/>
      <c r="E15" s="40" t="s">
        <v>8</v>
      </c>
      <c r="F15" s="40" t="s">
        <v>8</v>
      </c>
      <c r="G15" s="40" t="s">
        <v>8</v>
      </c>
      <c r="H15" s="40" t="s">
        <v>8</v>
      </c>
      <c r="I15" s="40" t="s">
        <v>8</v>
      </c>
      <c r="J15" s="40" t="s">
        <v>8</v>
      </c>
      <c r="K15" s="40" t="s">
        <v>8</v>
      </c>
      <c r="L15" s="40" t="s">
        <v>233</v>
      </c>
      <c r="M15" s="40" t="s">
        <v>233</v>
      </c>
      <c r="N15" s="40" t="s">
        <v>233</v>
      </c>
      <c r="O15" s="40" t="s">
        <v>237</v>
      </c>
      <c r="P15" s="47" t="s">
        <v>292</v>
      </c>
      <c r="Q15" s="48"/>
      <c r="R15" s="48" t="s">
        <v>293</v>
      </c>
      <c r="S15" s="48" t="s">
        <v>8</v>
      </c>
      <c r="T15" s="48" t="s">
        <v>294</v>
      </c>
      <c r="U15" s="48" t="s">
        <v>8</v>
      </c>
      <c r="V15" s="48" t="s">
        <v>8</v>
      </c>
      <c r="W15" s="48" t="s">
        <v>8</v>
      </c>
      <c r="X15" s="48" t="s">
        <v>8</v>
      </c>
      <c r="Y15" s="55" t="s">
        <v>8</v>
      </c>
      <c r="Z15" s="190"/>
      <c r="AA15" s="193"/>
      <c r="AB15" s="190"/>
      <c r="AC15" s="193"/>
      <c r="AD15" s="200"/>
      <c r="AE15" s="196"/>
      <c r="AF15" s="64"/>
      <c r="AG15" s="64"/>
      <c r="AH15" s="63"/>
    </row>
    <row r="16" spans="1:34" ht="15" customHeight="1" thickBot="1" x14ac:dyDescent="0.35">
      <c r="A16" s="176"/>
      <c r="B16" s="182"/>
      <c r="C16" s="39" t="s">
        <v>226</v>
      </c>
      <c r="D16" s="182"/>
      <c r="E16" s="40" t="s">
        <v>8</v>
      </c>
      <c r="F16" s="40" t="s">
        <v>8</v>
      </c>
      <c r="G16" s="40" t="s">
        <v>8</v>
      </c>
      <c r="H16" s="40" t="s">
        <v>8</v>
      </c>
      <c r="I16" s="40" t="s">
        <v>8</v>
      </c>
      <c r="J16" s="40" t="s">
        <v>8</v>
      </c>
      <c r="K16" s="40" t="s">
        <v>8</v>
      </c>
      <c r="L16" s="40" t="s">
        <v>8</v>
      </c>
      <c r="M16" s="40" t="s">
        <v>233</v>
      </c>
      <c r="N16" s="40" t="s">
        <v>233</v>
      </c>
      <c r="O16" s="40" t="s">
        <v>238</v>
      </c>
      <c r="P16" s="49" t="s">
        <v>295</v>
      </c>
      <c r="Q16" s="50" t="s">
        <v>295</v>
      </c>
      <c r="R16" s="50" t="s">
        <v>296</v>
      </c>
      <c r="S16" s="48" t="s">
        <v>296</v>
      </c>
      <c r="T16" s="48" t="s">
        <v>297</v>
      </c>
      <c r="U16" s="48" t="s">
        <v>297</v>
      </c>
      <c r="V16" s="48" t="s">
        <v>297</v>
      </c>
      <c r="W16" s="48" t="s">
        <v>297</v>
      </c>
      <c r="X16" s="48" t="s">
        <v>297</v>
      </c>
      <c r="Y16" s="55" t="s">
        <v>297</v>
      </c>
      <c r="Z16" s="191"/>
      <c r="AA16" s="194"/>
      <c r="AB16" s="191"/>
      <c r="AC16" s="194"/>
      <c r="AD16" s="201"/>
      <c r="AE16" s="197"/>
      <c r="AF16" s="64"/>
      <c r="AG16" s="64"/>
      <c r="AH16" s="63"/>
    </row>
    <row r="17" spans="1:34" ht="15" customHeight="1" thickBot="1" x14ac:dyDescent="0.35">
      <c r="A17" s="174">
        <v>4</v>
      </c>
      <c r="B17" s="177" t="s">
        <v>239</v>
      </c>
      <c r="C17" s="42" t="s">
        <v>240</v>
      </c>
      <c r="D17" s="180" t="s">
        <v>241</v>
      </c>
      <c r="E17" s="40">
        <v>1.095</v>
      </c>
      <c r="F17" s="40" t="s">
        <v>242</v>
      </c>
      <c r="G17" s="40">
        <v>1.095</v>
      </c>
      <c r="H17" s="40" t="s">
        <v>243</v>
      </c>
      <c r="I17" s="40" t="s">
        <v>242</v>
      </c>
      <c r="J17" s="40" t="s">
        <v>244</v>
      </c>
      <c r="K17" s="40" t="s">
        <v>245</v>
      </c>
      <c r="L17" s="40" t="s">
        <v>245</v>
      </c>
      <c r="M17" s="40" t="s">
        <v>245</v>
      </c>
      <c r="N17" s="43">
        <v>5.4749999999999996</v>
      </c>
      <c r="O17" s="43">
        <v>7.3</v>
      </c>
      <c r="P17" s="51">
        <v>8.3949999999999996</v>
      </c>
      <c r="Q17" s="43" t="s">
        <v>298</v>
      </c>
      <c r="R17" s="43">
        <v>10.220000000000001</v>
      </c>
      <c r="S17" s="43" t="s">
        <v>299</v>
      </c>
      <c r="T17" s="43">
        <v>11.315</v>
      </c>
      <c r="U17" s="43" t="s">
        <v>300</v>
      </c>
      <c r="V17" s="43">
        <v>12.41</v>
      </c>
      <c r="W17" s="43" t="s">
        <v>301</v>
      </c>
      <c r="X17" s="43">
        <v>13.505000000000001</v>
      </c>
      <c r="Y17" s="56" t="s">
        <v>302</v>
      </c>
      <c r="Z17" s="192" t="s">
        <v>327</v>
      </c>
      <c r="AA17" s="192" t="s">
        <v>328</v>
      </c>
      <c r="AB17" s="192" t="s">
        <v>336</v>
      </c>
      <c r="AC17" s="192" t="s">
        <v>332</v>
      </c>
      <c r="AD17" s="199">
        <v>13774875000</v>
      </c>
      <c r="AE17" s="189" t="s">
        <v>343</v>
      </c>
      <c r="AF17" s="65">
        <v>16000</v>
      </c>
      <c r="AG17" s="65">
        <v>500000000</v>
      </c>
      <c r="AH17" s="62">
        <v>80000</v>
      </c>
    </row>
    <row r="18" spans="1:34" ht="15" customHeight="1" thickBot="1" x14ac:dyDescent="0.35">
      <c r="A18" s="175"/>
      <c r="B18" s="178"/>
      <c r="C18" s="42" t="s">
        <v>246</v>
      </c>
      <c r="D18" s="181"/>
      <c r="E18" s="40">
        <v>657</v>
      </c>
      <c r="F18" s="40">
        <v>920</v>
      </c>
      <c r="G18" s="40">
        <v>657</v>
      </c>
      <c r="H18" s="40">
        <v>788</v>
      </c>
      <c r="I18" s="40">
        <v>920</v>
      </c>
      <c r="J18" s="40">
        <v>1.4450000000000001</v>
      </c>
      <c r="K18" s="40">
        <v>3.1539999999999999</v>
      </c>
      <c r="L18" s="40">
        <v>3.1539999999999999</v>
      </c>
      <c r="M18" s="40">
        <v>3.1539999999999999</v>
      </c>
      <c r="N18" s="43">
        <v>3.3180000000000001</v>
      </c>
      <c r="O18" s="43">
        <v>4.4240000000000004</v>
      </c>
      <c r="P18" s="51">
        <v>664</v>
      </c>
      <c r="Q18" s="43">
        <v>553</v>
      </c>
      <c r="R18" s="43">
        <v>553</v>
      </c>
      <c r="S18" s="43">
        <v>332</v>
      </c>
      <c r="T18" s="43">
        <v>332</v>
      </c>
      <c r="U18" s="43">
        <v>332</v>
      </c>
      <c r="V18" s="43">
        <v>332</v>
      </c>
      <c r="W18" s="43">
        <v>332</v>
      </c>
      <c r="X18" s="43">
        <v>332</v>
      </c>
      <c r="Y18" s="56">
        <v>332</v>
      </c>
      <c r="Z18" s="193"/>
      <c r="AA18" s="193"/>
      <c r="AB18" s="193"/>
      <c r="AC18" s="193"/>
      <c r="AD18" s="200"/>
      <c r="AE18" s="190"/>
      <c r="AF18" s="64" t="s">
        <v>338</v>
      </c>
      <c r="AG18" s="64" t="s">
        <v>341</v>
      </c>
      <c r="AH18" s="62">
        <v>100000</v>
      </c>
    </row>
    <row r="19" spans="1:34" ht="15" customHeight="1" thickBot="1" x14ac:dyDescent="0.35">
      <c r="A19" s="175"/>
      <c r="B19" s="178"/>
      <c r="C19" s="42" t="s">
        <v>247</v>
      </c>
      <c r="D19" s="181"/>
      <c r="E19" s="40" t="s">
        <v>248</v>
      </c>
      <c r="F19" s="40" t="s">
        <v>249</v>
      </c>
      <c r="G19" s="40" t="s">
        <v>248</v>
      </c>
      <c r="H19" s="40" t="s">
        <v>250</v>
      </c>
      <c r="I19" s="40" t="s">
        <v>249</v>
      </c>
      <c r="J19" s="40" t="s">
        <v>251</v>
      </c>
      <c r="K19" s="40">
        <v>287</v>
      </c>
      <c r="L19" s="40">
        <v>287</v>
      </c>
      <c r="M19" s="40">
        <v>287</v>
      </c>
      <c r="N19" s="43">
        <v>299</v>
      </c>
      <c r="O19" s="43">
        <v>398</v>
      </c>
      <c r="P19" s="51" t="s">
        <v>303</v>
      </c>
      <c r="Q19" s="43" t="s">
        <v>304</v>
      </c>
      <c r="R19" s="43" t="s">
        <v>304</v>
      </c>
      <c r="S19" s="43" t="s">
        <v>305</v>
      </c>
      <c r="T19" s="43" t="s">
        <v>305</v>
      </c>
      <c r="U19" s="43" t="s">
        <v>305</v>
      </c>
      <c r="V19" s="43" t="s">
        <v>305</v>
      </c>
      <c r="W19" s="43" t="s">
        <v>305</v>
      </c>
      <c r="X19" s="43" t="s">
        <v>305</v>
      </c>
      <c r="Y19" s="56" t="s">
        <v>305</v>
      </c>
      <c r="Z19" s="193"/>
      <c r="AA19" s="193"/>
      <c r="AB19" s="193"/>
      <c r="AC19" s="193"/>
      <c r="AD19" s="200"/>
      <c r="AE19" s="190"/>
      <c r="AF19" s="64"/>
      <c r="AG19" s="64"/>
      <c r="AH19" s="67" t="s">
        <v>340</v>
      </c>
    </row>
    <row r="20" spans="1:34" ht="15" customHeight="1" thickBot="1" x14ac:dyDescent="0.35">
      <c r="A20" s="175"/>
      <c r="B20" s="178"/>
      <c r="C20" s="39" t="s">
        <v>252</v>
      </c>
      <c r="D20" s="181"/>
      <c r="E20" s="40">
        <v>5</v>
      </c>
      <c r="F20" s="40">
        <v>7</v>
      </c>
      <c r="G20" s="40">
        <v>5</v>
      </c>
      <c r="H20" s="40">
        <v>6</v>
      </c>
      <c r="I20" s="40">
        <v>7</v>
      </c>
      <c r="J20" s="40">
        <v>11</v>
      </c>
      <c r="K20" s="40">
        <v>24</v>
      </c>
      <c r="L20" s="40">
        <v>24</v>
      </c>
      <c r="M20" s="40">
        <v>24</v>
      </c>
      <c r="N20" s="43">
        <v>30</v>
      </c>
      <c r="O20" s="43">
        <v>40</v>
      </c>
      <c r="P20" s="51">
        <v>6</v>
      </c>
      <c r="Q20" s="43">
        <v>5</v>
      </c>
      <c r="R20" s="43">
        <v>5</v>
      </c>
      <c r="S20" s="43">
        <v>3</v>
      </c>
      <c r="T20" s="43">
        <v>3</v>
      </c>
      <c r="U20" s="43">
        <v>3</v>
      </c>
      <c r="V20" s="43">
        <v>3</v>
      </c>
      <c r="W20" s="43">
        <v>3</v>
      </c>
      <c r="X20" s="43">
        <v>3</v>
      </c>
      <c r="Y20" s="56">
        <v>3</v>
      </c>
      <c r="Z20" s="193"/>
      <c r="AA20" s="193"/>
      <c r="AB20" s="193"/>
      <c r="AC20" s="193"/>
      <c r="AD20" s="200"/>
      <c r="AE20" s="190"/>
      <c r="AF20" s="64"/>
      <c r="AG20" s="64"/>
      <c r="AH20" s="63"/>
    </row>
    <row r="21" spans="1:34" ht="15" customHeight="1" thickBot="1" x14ac:dyDescent="0.35">
      <c r="A21" s="175"/>
      <c r="B21" s="178"/>
      <c r="C21" s="39" t="s">
        <v>253</v>
      </c>
      <c r="D21" s="181"/>
      <c r="E21" s="40" t="s">
        <v>254</v>
      </c>
      <c r="F21" s="40" t="s">
        <v>254</v>
      </c>
      <c r="G21" s="40" t="s">
        <v>254</v>
      </c>
      <c r="H21" s="40" t="s">
        <v>254</v>
      </c>
      <c r="I21" s="40" t="s">
        <v>254</v>
      </c>
      <c r="J21" s="40" t="s">
        <v>254</v>
      </c>
      <c r="K21" s="40" t="s">
        <v>254</v>
      </c>
      <c r="L21" s="40" t="s">
        <v>254</v>
      </c>
      <c r="M21" s="40" t="s">
        <v>254</v>
      </c>
      <c r="N21" s="43" t="s">
        <v>254</v>
      </c>
      <c r="O21" s="43" t="s">
        <v>254</v>
      </c>
      <c r="P21" s="51" t="s">
        <v>254</v>
      </c>
      <c r="Q21" s="43" t="s">
        <v>254</v>
      </c>
      <c r="R21" s="43" t="s">
        <v>254</v>
      </c>
      <c r="S21" s="43" t="s">
        <v>254</v>
      </c>
      <c r="T21" s="43" t="s">
        <v>254</v>
      </c>
      <c r="U21" s="43" t="s">
        <v>254</v>
      </c>
      <c r="V21" s="43" t="s">
        <v>254</v>
      </c>
      <c r="W21" s="43" t="s">
        <v>254</v>
      </c>
      <c r="X21" s="43" t="s">
        <v>254</v>
      </c>
      <c r="Y21" s="56" t="s">
        <v>254</v>
      </c>
      <c r="Z21" s="193"/>
      <c r="AA21" s="193"/>
      <c r="AB21" s="193"/>
      <c r="AC21" s="193"/>
      <c r="AD21" s="200"/>
      <c r="AE21" s="190"/>
      <c r="AF21" s="64"/>
      <c r="AG21" s="64"/>
      <c r="AH21" s="63"/>
    </row>
    <row r="22" spans="1:34" ht="15" customHeight="1" thickBot="1" x14ac:dyDescent="0.35">
      <c r="A22" s="175"/>
      <c r="B22" s="178"/>
      <c r="C22" s="39" t="s">
        <v>216</v>
      </c>
      <c r="D22" s="181"/>
      <c r="E22" s="40" t="s">
        <v>255</v>
      </c>
      <c r="F22" s="40" t="s">
        <v>256</v>
      </c>
      <c r="G22" s="40" t="s">
        <v>255</v>
      </c>
      <c r="H22" s="40" t="s">
        <v>257</v>
      </c>
      <c r="I22" s="40" t="s">
        <v>256</v>
      </c>
      <c r="J22" s="40" t="s">
        <v>258</v>
      </c>
      <c r="K22" s="40" t="s">
        <v>259</v>
      </c>
      <c r="L22" s="40" t="s">
        <v>259</v>
      </c>
      <c r="M22" s="40" t="s">
        <v>259</v>
      </c>
      <c r="N22" s="43" t="s">
        <v>260</v>
      </c>
      <c r="O22" s="44">
        <v>2142.96</v>
      </c>
      <c r="P22" s="51">
        <v>2401.9650000000001</v>
      </c>
      <c r="Q22" s="43">
        <v>1993.98</v>
      </c>
      <c r="R22" s="43">
        <v>2130</v>
      </c>
      <c r="S22" s="43">
        <v>1200</v>
      </c>
      <c r="T22" s="43">
        <v>650.995</v>
      </c>
      <c r="U22" s="43">
        <v>650.995</v>
      </c>
      <c r="V22" s="43">
        <v>650.995</v>
      </c>
      <c r="W22" s="43">
        <v>650.995</v>
      </c>
      <c r="X22" s="43">
        <v>650.995</v>
      </c>
      <c r="Y22" s="56">
        <v>650.995</v>
      </c>
      <c r="Z22" s="193"/>
      <c r="AA22" s="193"/>
      <c r="AB22" s="193"/>
      <c r="AC22" s="193"/>
      <c r="AD22" s="200"/>
      <c r="AE22" s="190"/>
      <c r="AF22" s="64"/>
      <c r="AG22" s="64"/>
      <c r="AH22" s="63"/>
    </row>
    <row r="23" spans="1:34" ht="15" customHeight="1" thickBot="1" x14ac:dyDescent="0.35">
      <c r="A23" s="175"/>
      <c r="B23" s="178"/>
      <c r="C23" s="39" t="s">
        <v>261</v>
      </c>
      <c r="D23" s="181"/>
      <c r="E23" s="40" t="s">
        <v>262</v>
      </c>
      <c r="F23" s="40" t="s">
        <v>262</v>
      </c>
      <c r="G23" s="40" t="s">
        <v>263</v>
      </c>
      <c r="H23" s="40" t="s">
        <v>264</v>
      </c>
      <c r="I23" s="40" t="s">
        <v>265</v>
      </c>
      <c r="J23" s="40" t="s">
        <v>266</v>
      </c>
      <c r="K23" s="40" t="s">
        <v>267</v>
      </c>
      <c r="L23" s="40" t="s">
        <v>268</v>
      </c>
      <c r="M23" s="40" t="s">
        <v>269</v>
      </c>
      <c r="N23" s="43" t="s">
        <v>270</v>
      </c>
      <c r="O23" s="43" t="s">
        <v>271</v>
      </c>
      <c r="P23" s="51" t="s">
        <v>306</v>
      </c>
      <c r="Q23" s="43" t="s">
        <v>307</v>
      </c>
      <c r="R23" s="43" t="s">
        <v>308</v>
      </c>
      <c r="S23" s="43">
        <v>5.3</v>
      </c>
      <c r="T23" s="43" t="s">
        <v>309</v>
      </c>
      <c r="U23" s="43">
        <v>6.6210000000000004</v>
      </c>
      <c r="V23" s="43" t="s">
        <v>310</v>
      </c>
      <c r="W23" s="43" t="s">
        <v>311</v>
      </c>
      <c r="X23" s="43" t="s">
        <v>312</v>
      </c>
      <c r="Y23" s="56">
        <v>8.9589999999999996</v>
      </c>
      <c r="Z23" s="193"/>
      <c r="AA23" s="193"/>
      <c r="AB23" s="193"/>
      <c r="AC23" s="193"/>
      <c r="AD23" s="200"/>
      <c r="AE23" s="190"/>
      <c r="AF23" s="64"/>
      <c r="AG23" s="64"/>
      <c r="AH23" s="63"/>
    </row>
    <row r="24" spans="1:34" ht="15" customHeight="1" thickBot="1" x14ac:dyDescent="0.35">
      <c r="A24" s="176"/>
      <c r="B24" s="179"/>
      <c r="C24" s="39" t="s">
        <v>272</v>
      </c>
      <c r="D24" s="182"/>
      <c r="E24" s="40">
        <v>0</v>
      </c>
      <c r="F24" s="40" t="s">
        <v>273</v>
      </c>
      <c r="G24" s="40" t="s">
        <v>274</v>
      </c>
      <c r="H24" s="40" t="s">
        <v>275</v>
      </c>
      <c r="I24" s="40" t="s">
        <v>276</v>
      </c>
      <c r="J24" s="40" t="s">
        <v>277</v>
      </c>
      <c r="K24" s="40">
        <v>347</v>
      </c>
      <c r="L24" s="40" t="s">
        <v>278</v>
      </c>
      <c r="M24" s="40" t="s">
        <v>279</v>
      </c>
      <c r="N24" s="43" t="s">
        <v>280</v>
      </c>
      <c r="O24" s="43" t="s">
        <v>281</v>
      </c>
      <c r="P24" s="51">
        <v>2.2650000000000001</v>
      </c>
      <c r="Q24" s="43" t="s">
        <v>313</v>
      </c>
      <c r="R24" s="43" t="s">
        <v>314</v>
      </c>
      <c r="S24" s="43" t="s">
        <v>315</v>
      </c>
      <c r="T24" s="43">
        <v>4.04</v>
      </c>
      <c r="U24" s="43" t="s">
        <v>316</v>
      </c>
      <c r="V24" s="43" t="s">
        <v>317</v>
      </c>
      <c r="W24" s="43" t="s">
        <v>318</v>
      </c>
      <c r="X24" s="43">
        <v>5.3310000000000004</v>
      </c>
      <c r="Y24" s="56" t="s">
        <v>319</v>
      </c>
      <c r="Z24" s="194"/>
      <c r="AA24" s="194"/>
      <c r="AB24" s="194"/>
      <c r="AC24" s="194"/>
      <c r="AD24" s="201"/>
      <c r="AE24" s="191"/>
      <c r="AF24" s="64"/>
      <c r="AG24" s="64"/>
      <c r="AH24" s="63"/>
    </row>
  </sheetData>
  <mergeCells count="43">
    <mergeCell ref="AE13:AE16"/>
    <mergeCell ref="AE17:AE24"/>
    <mergeCell ref="AE3:AE5"/>
    <mergeCell ref="AE6:AE12"/>
    <mergeCell ref="AC13:AC16"/>
    <mergeCell ref="AD13:AD16"/>
    <mergeCell ref="AB6:AB12"/>
    <mergeCell ref="AC6:AC12"/>
    <mergeCell ref="AD6:AD12"/>
    <mergeCell ref="AA17:AA24"/>
    <mergeCell ref="AB17:AB24"/>
    <mergeCell ref="AC17:AC24"/>
    <mergeCell ref="AD17:AD24"/>
    <mergeCell ref="AB13:AB16"/>
    <mergeCell ref="Z6:Z12"/>
    <mergeCell ref="Z13:Z16"/>
    <mergeCell ref="Z17:Z24"/>
    <mergeCell ref="AA6:AA12"/>
    <mergeCell ref="AA13:AA16"/>
    <mergeCell ref="D1:D2"/>
    <mergeCell ref="E1:O1"/>
    <mergeCell ref="Z1:AD1"/>
    <mergeCell ref="Z3:Z5"/>
    <mergeCell ref="AA3:AA5"/>
    <mergeCell ref="AB3:AB5"/>
    <mergeCell ref="AC3:AC5"/>
    <mergeCell ref="AD3:AD5"/>
    <mergeCell ref="A17:A24"/>
    <mergeCell ref="B17:B24"/>
    <mergeCell ref="D17:D24"/>
    <mergeCell ref="P1:Y1"/>
    <mergeCell ref="A6:A12"/>
    <mergeCell ref="B6:B12"/>
    <mergeCell ref="D6:D12"/>
    <mergeCell ref="A13:A16"/>
    <mergeCell ref="B13:B16"/>
    <mergeCell ref="D13:D16"/>
    <mergeCell ref="A3:A5"/>
    <mergeCell ref="B3:B5"/>
    <mergeCell ref="D3:D5"/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28DC-1BFA-436F-A655-7D2562DDF51C}">
  <dimension ref="A1:AJ20"/>
  <sheetViews>
    <sheetView zoomScale="109" zoomScaleNormal="5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X15" sqref="X15"/>
    </sheetView>
  </sheetViews>
  <sheetFormatPr defaultRowHeight="14.4" x14ac:dyDescent="0.3"/>
  <cols>
    <col min="5" max="14" width="8.77734375" customWidth="1"/>
    <col min="16" max="25" width="8.77734375" customWidth="1"/>
    <col min="26" max="26" width="9.88671875" style="129" bestFit="1" customWidth="1"/>
    <col min="27" max="27" width="11.33203125" style="139" bestFit="1" customWidth="1"/>
    <col min="28" max="28" width="42.109375" style="140" bestFit="1" customWidth="1"/>
    <col min="29" max="29" width="17.77734375" style="141" bestFit="1" customWidth="1"/>
    <col min="30" max="30" width="26.109375" style="142" customWidth="1"/>
    <col min="31" max="31" width="18.21875" style="143" customWidth="1"/>
    <col min="32" max="32" width="17.21875" style="144" bestFit="1" customWidth="1"/>
    <col min="33" max="33" width="11.5546875" style="144" bestFit="1" customWidth="1"/>
    <col min="34" max="34" width="16" bestFit="1" customWidth="1"/>
    <col min="35" max="35" width="13.21875" bestFit="1" customWidth="1"/>
    <col min="36" max="36" width="21.21875" customWidth="1"/>
  </cols>
  <sheetData>
    <row r="1" spans="1:36" ht="53.4" customHeight="1" x14ac:dyDescent="0.3">
      <c r="A1" s="313" t="s">
        <v>0</v>
      </c>
      <c r="B1" s="314" t="s">
        <v>1</v>
      </c>
      <c r="C1" s="314" t="s">
        <v>22</v>
      </c>
      <c r="D1" s="314" t="s">
        <v>193</v>
      </c>
      <c r="E1" s="314" t="s">
        <v>194</v>
      </c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 t="s">
        <v>210</v>
      </c>
      <c r="Q1" s="314"/>
      <c r="R1" s="314"/>
      <c r="S1" s="314"/>
      <c r="T1" s="314"/>
      <c r="U1" s="314"/>
      <c r="V1" s="314"/>
      <c r="W1" s="314"/>
      <c r="X1" s="314"/>
      <c r="Y1" s="314"/>
      <c r="Z1" s="114"/>
      <c r="AA1" s="312" t="s">
        <v>386</v>
      </c>
      <c r="AB1" s="312"/>
      <c r="AC1" s="315" t="s">
        <v>354</v>
      </c>
      <c r="AD1" s="315" t="s">
        <v>387</v>
      </c>
      <c r="AE1" s="312" t="s">
        <v>353</v>
      </c>
      <c r="AF1" s="312" t="s">
        <v>351</v>
      </c>
      <c r="AG1" s="312" t="s">
        <v>352</v>
      </c>
    </row>
    <row r="2" spans="1:36" x14ac:dyDescent="0.3">
      <c r="A2" s="313"/>
      <c r="B2" s="314"/>
      <c r="C2" s="314"/>
      <c r="D2" s="314"/>
      <c r="E2" s="115">
        <v>2010</v>
      </c>
      <c r="F2" s="115">
        <v>2011</v>
      </c>
      <c r="G2" s="115">
        <v>2012</v>
      </c>
      <c r="H2" s="115">
        <v>2013</v>
      </c>
      <c r="I2" s="115">
        <v>2014</v>
      </c>
      <c r="J2" s="115">
        <v>2015</v>
      </c>
      <c r="K2" s="115">
        <v>2016</v>
      </c>
      <c r="L2" s="115">
        <v>2017</v>
      </c>
      <c r="M2" s="115">
        <v>2018</v>
      </c>
      <c r="N2" s="115">
        <v>2019</v>
      </c>
      <c r="O2" s="115">
        <v>2020</v>
      </c>
      <c r="P2" s="116">
        <v>2021</v>
      </c>
      <c r="Q2" s="116">
        <v>2022</v>
      </c>
      <c r="R2" s="116">
        <v>2023</v>
      </c>
      <c r="S2" s="116">
        <v>2024</v>
      </c>
      <c r="T2" s="116">
        <v>2025</v>
      </c>
      <c r="U2" s="116">
        <v>2026</v>
      </c>
      <c r="V2" s="116">
        <v>2027</v>
      </c>
      <c r="W2" s="116">
        <v>2028</v>
      </c>
      <c r="X2" s="116">
        <v>2029</v>
      </c>
      <c r="Y2" s="116">
        <v>2030</v>
      </c>
      <c r="Z2" s="117" t="s">
        <v>388</v>
      </c>
      <c r="AA2" s="118" t="s">
        <v>348</v>
      </c>
      <c r="AB2" s="119" t="s">
        <v>389</v>
      </c>
      <c r="AC2" s="315"/>
      <c r="AD2" s="315"/>
      <c r="AE2" s="312"/>
      <c r="AF2" s="312"/>
      <c r="AG2" s="312"/>
    </row>
    <row r="3" spans="1:36" ht="45.6" x14ac:dyDescent="0.3">
      <c r="A3" s="310">
        <v>1</v>
      </c>
      <c r="B3" s="311" t="s">
        <v>195</v>
      </c>
      <c r="C3" s="120" t="s">
        <v>196</v>
      </c>
      <c r="D3" s="297" t="s">
        <v>197</v>
      </c>
      <c r="E3" s="121" t="s">
        <v>8</v>
      </c>
      <c r="F3" s="121" t="s">
        <v>8</v>
      </c>
      <c r="G3" s="121" t="s">
        <v>8</v>
      </c>
      <c r="H3" s="122">
        <v>30</v>
      </c>
      <c r="I3" s="123" t="s">
        <v>8</v>
      </c>
      <c r="J3" s="122">
        <v>21</v>
      </c>
      <c r="K3" s="171">
        <v>47</v>
      </c>
      <c r="L3" s="171">
        <v>118</v>
      </c>
      <c r="M3" s="171">
        <v>21</v>
      </c>
      <c r="N3" s="171">
        <v>21</v>
      </c>
      <c r="O3" s="171">
        <v>21</v>
      </c>
      <c r="P3" s="171">
        <v>82</v>
      </c>
      <c r="Q3" s="171">
        <v>49</v>
      </c>
      <c r="R3" s="171">
        <v>107</v>
      </c>
      <c r="S3" s="171">
        <v>26</v>
      </c>
      <c r="T3" s="171">
        <v>48</v>
      </c>
      <c r="U3" s="171">
        <v>14</v>
      </c>
      <c r="V3" s="171">
        <v>26</v>
      </c>
      <c r="W3" s="171">
        <v>14</v>
      </c>
      <c r="X3" s="171">
        <v>14</v>
      </c>
      <c r="Y3" s="171">
        <v>16</v>
      </c>
      <c r="Z3" s="124">
        <f>SUM(O3:Y3)</f>
        <v>417</v>
      </c>
      <c r="AA3" s="125" t="s">
        <v>390</v>
      </c>
      <c r="AB3" s="168" t="s">
        <v>391</v>
      </c>
      <c r="AC3" s="124">
        <f>Z3*750000000</f>
        <v>312750000000</v>
      </c>
      <c r="AD3" s="127" t="s">
        <v>392</v>
      </c>
      <c r="AE3" s="128" t="s">
        <v>393</v>
      </c>
      <c r="AF3" s="298" t="s">
        <v>394</v>
      </c>
      <c r="AG3" s="297" t="s">
        <v>395</v>
      </c>
      <c r="AH3" s="170"/>
      <c r="AI3" s="169"/>
      <c r="AJ3" s="129"/>
    </row>
    <row r="4" spans="1:36" ht="45.6" x14ac:dyDescent="0.3">
      <c r="A4" s="310"/>
      <c r="B4" s="311"/>
      <c r="C4" s="130" t="s">
        <v>9</v>
      </c>
      <c r="D4" s="297"/>
      <c r="E4" s="121" t="s">
        <v>8</v>
      </c>
      <c r="F4" s="121" t="s">
        <v>8</v>
      </c>
      <c r="G4" s="121" t="s">
        <v>8</v>
      </c>
      <c r="H4" s="123">
        <v>1500000</v>
      </c>
      <c r="I4" s="123" t="s">
        <v>8</v>
      </c>
      <c r="J4" s="123"/>
      <c r="K4" s="164">
        <v>6600746</v>
      </c>
      <c r="L4" s="164"/>
      <c r="M4" s="164"/>
      <c r="N4" s="164"/>
      <c r="O4" s="164"/>
      <c r="P4" s="165">
        <v>11642850.779999999</v>
      </c>
      <c r="Q4" s="165">
        <v>6946067.2000000002</v>
      </c>
      <c r="R4" s="165">
        <v>15183372.32</v>
      </c>
      <c r="S4" s="165">
        <v>3683048.54</v>
      </c>
      <c r="T4" s="165">
        <v>6787494.1200000001</v>
      </c>
      <c r="U4" s="165">
        <v>2027470.08</v>
      </c>
      <c r="V4" s="165">
        <v>3683048.54</v>
      </c>
      <c r="W4" s="165">
        <v>1984590.63</v>
      </c>
      <c r="X4" s="165">
        <v>1984590.63</v>
      </c>
      <c r="Y4" s="165">
        <v>2237822.13</v>
      </c>
      <c r="Z4" s="124">
        <f>SUM(O4:Y4)</f>
        <v>56160354.969999999</v>
      </c>
      <c r="AA4" s="125" t="s">
        <v>396</v>
      </c>
      <c r="AB4" s="168" t="s">
        <v>327</v>
      </c>
      <c r="AC4" s="124">
        <f>Z4*10%</f>
        <v>5616035.4970000004</v>
      </c>
      <c r="AD4" s="309"/>
      <c r="AE4" s="297" t="s">
        <v>397</v>
      </c>
      <c r="AF4" s="298"/>
      <c r="AG4" s="297"/>
    </row>
    <row r="5" spans="1:36" ht="34.200000000000003" x14ac:dyDescent="0.3">
      <c r="A5" s="310"/>
      <c r="B5" s="311"/>
      <c r="C5" s="130" t="s">
        <v>10</v>
      </c>
      <c r="D5" s="297"/>
      <c r="E5" s="121" t="s">
        <v>8</v>
      </c>
      <c r="F5" s="121" t="s">
        <v>8</v>
      </c>
      <c r="G5" s="121" t="s">
        <v>8</v>
      </c>
      <c r="H5" s="123">
        <v>5257</v>
      </c>
      <c r="I5" s="123" t="s">
        <v>8</v>
      </c>
      <c r="J5" s="123">
        <v>152.29</v>
      </c>
      <c r="K5" s="172">
        <v>639.6</v>
      </c>
      <c r="L5" s="172">
        <v>3752.6</v>
      </c>
      <c r="M5" s="172">
        <v>523.99</v>
      </c>
      <c r="N5" s="172">
        <v>277.39999999999998</v>
      </c>
      <c r="O5" s="172">
        <v>424.91</v>
      </c>
      <c r="P5" s="173">
        <v>3275.17</v>
      </c>
      <c r="Q5" s="173">
        <v>704.87</v>
      </c>
      <c r="R5" s="173">
        <v>3308.14</v>
      </c>
      <c r="S5" s="173">
        <v>489.17</v>
      </c>
      <c r="T5" s="173">
        <v>1033.17</v>
      </c>
      <c r="U5" s="173">
        <v>254.15</v>
      </c>
      <c r="V5" s="173">
        <v>56.66</v>
      </c>
      <c r="W5" s="173">
        <v>285.8</v>
      </c>
      <c r="X5" s="173">
        <v>248.78</v>
      </c>
      <c r="Y5" s="173">
        <v>320.60000000000002</v>
      </c>
      <c r="Z5" s="124">
        <f t="shared" ref="Z5:Z20" si="0">SUM(O5:Y5)</f>
        <v>10401.42</v>
      </c>
      <c r="AA5" s="125" t="s">
        <v>398</v>
      </c>
      <c r="AB5" s="168" t="s">
        <v>399</v>
      </c>
      <c r="AC5" s="124">
        <f>Z4*90%</f>
        <v>50544319.472999997</v>
      </c>
      <c r="AD5" s="309"/>
      <c r="AE5" s="297"/>
      <c r="AF5" s="298"/>
      <c r="AG5" s="297"/>
    </row>
    <row r="6" spans="1:36" ht="57" x14ac:dyDescent="0.3">
      <c r="A6" s="297">
        <v>2</v>
      </c>
      <c r="B6" s="307" t="s">
        <v>198</v>
      </c>
      <c r="C6" s="130" t="s">
        <v>199</v>
      </c>
      <c r="D6" s="297" t="s">
        <v>197</v>
      </c>
      <c r="E6" s="121" t="s">
        <v>8</v>
      </c>
      <c r="F6" s="121" t="s">
        <v>8</v>
      </c>
      <c r="G6" s="121" t="s">
        <v>8</v>
      </c>
      <c r="H6" s="122">
        <v>41</v>
      </c>
      <c r="I6" s="123" t="s">
        <v>8</v>
      </c>
      <c r="J6" s="122">
        <v>42</v>
      </c>
      <c r="K6" s="122">
        <v>42</v>
      </c>
      <c r="L6" s="122">
        <v>42</v>
      </c>
      <c r="M6" s="122">
        <v>42</v>
      </c>
      <c r="N6" s="122">
        <v>42</v>
      </c>
      <c r="O6" s="122">
        <v>42</v>
      </c>
      <c r="P6" s="133">
        <v>42</v>
      </c>
      <c r="Q6" s="133">
        <v>42</v>
      </c>
      <c r="R6" s="133">
        <v>42</v>
      </c>
      <c r="S6" s="133">
        <v>42</v>
      </c>
      <c r="T6" s="133">
        <v>42</v>
      </c>
      <c r="U6" s="133">
        <v>42</v>
      </c>
      <c r="V6" s="133">
        <v>43</v>
      </c>
      <c r="W6" s="133">
        <v>43</v>
      </c>
      <c r="X6" s="133">
        <v>43</v>
      </c>
      <c r="Y6" s="133">
        <v>43</v>
      </c>
      <c r="Z6" s="124">
        <f t="shared" si="0"/>
        <v>466</v>
      </c>
      <c r="AA6" s="125" t="s">
        <v>390</v>
      </c>
      <c r="AB6" s="134" t="s">
        <v>391</v>
      </c>
      <c r="AC6" s="124">
        <f>160000000*Z6</f>
        <v>74560000000</v>
      </c>
      <c r="AD6" s="127" t="s">
        <v>400</v>
      </c>
      <c r="AE6" s="131" t="s">
        <v>401</v>
      </c>
      <c r="AF6" s="298" t="s">
        <v>394</v>
      </c>
      <c r="AG6" s="297" t="s">
        <v>402</v>
      </c>
    </row>
    <row r="7" spans="1:36" ht="45.6" x14ac:dyDescent="0.3">
      <c r="A7" s="297"/>
      <c r="B7" s="307"/>
      <c r="C7" s="130" t="s">
        <v>9</v>
      </c>
      <c r="D7" s="297"/>
      <c r="E7" s="121" t="s">
        <v>8</v>
      </c>
      <c r="F7" s="121" t="s">
        <v>8</v>
      </c>
      <c r="G7" s="121" t="s">
        <v>8</v>
      </c>
      <c r="H7" s="123">
        <v>600</v>
      </c>
      <c r="I7" s="121" t="s">
        <v>8</v>
      </c>
      <c r="J7" s="122">
        <v>614634</v>
      </c>
      <c r="K7" s="122">
        <v>614634</v>
      </c>
      <c r="L7" s="122">
        <v>614634</v>
      </c>
      <c r="M7" s="122">
        <v>614634</v>
      </c>
      <c r="N7" s="122">
        <v>614634</v>
      </c>
      <c r="O7" s="124">
        <v>614634</v>
      </c>
      <c r="P7" s="122">
        <v>614634</v>
      </c>
      <c r="Q7" s="122" t="s">
        <v>15</v>
      </c>
      <c r="R7" s="122">
        <v>614634</v>
      </c>
      <c r="S7" s="122">
        <v>614634</v>
      </c>
      <c r="T7" s="122">
        <v>614634</v>
      </c>
      <c r="U7" s="122">
        <v>614634</v>
      </c>
      <c r="V7" s="122">
        <v>629268</v>
      </c>
      <c r="W7" s="122">
        <v>629268</v>
      </c>
      <c r="X7" s="122">
        <v>629268</v>
      </c>
      <c r="Y7" s="122">
        <v>629268</v>
      </c>
      <c r="Z7" s="124">
        <f t="shared" si="0"/>
        <v>6204876</v>
      </c>
      <c r="AA7" s="298" t="s">
        <v>403</v>
      </c>
      <c r="AB7" s="301" t="s">
        <v>404</v>
      </c>
      <c r="AC7" s="300">
        <f>Z7</f>
        <v>6204876</v>
      </c>
      <c r="AD7" s="309"/>
      <c r="AE7" s="297" t="s">
        <v>397</v>
      </c>
      <c r="AF7" s="298"/>
      <c r="AG7" s="297"/>
    </row>
    <row r="8" spans="1:36" ht="34.200000000000003" x14ac:dyDescent="0.3">
      <c r="A8" s="297"/>
      <c r="B8" s="307"/>
      <c r="C8" s="130" t="s">
        <v>10</v>
      </c>
      <c r="D8" s="297"/>
      <c r="E8" s="121" t="s">
        <v>8</v>
      </c>
      <c r="F8" s="121" t="s">
        <v>8</v>
      </c>
      <c r="G8" s="121" t="s">
        <v>8</v>
      </c>
      <c r="H8" s="123">
        <v>46</v>
      </c>
      <c r="I8" s="135"/>
      <c r="J8" s="123">
        <v>997.48</v>
      </c>
      <c r="K8" s="123">
        <v>997.48</v>
      </c>
      <c r="L8" s="123">
        <v>997.48</v>
      </c>
      <c r="M8" s="123">
        <v>997.48</v>
      </c>
      <c r="N8" s="123">
        <v>997.48</v>
      </c>
      <c r="O8" s="123">
        <v>997.48</v>
      </c>
      <c r="P8" s="123">
        <v>997.48</v>
      </c>
      <c r="Q8" s="123">
        <v>997.48</v>
      </c>
      <c r="R8" s="123">
        <v>997.48</v>
      </c>
      <c r="S8" s="123">
        <v>997.48</v>
      </c>
      <c r="T8" s="123">
        <v>997.48</v>
      </c>
      <c r="U8" s="123">
        <v>997.48</v>
      </c>
      <c r="V8" s="132">
        <v>1023.07</v>
      </c>
      <c r="W8" s="132">
        <v>1023.07</v>
      </c>
      <c r="X8" s="132">
        <v>1023.07</v>
      </c>
      <c r="Y8" s="132">
        <v>1023.07</v>
      </c>
      <c r="Z8" s="124">
        <f t="shared" si="0"/>
        <v>11074.639999999998</v>
      </c>
      <c r="AA8" s="298"/>
      <c r="AB8" s="301"/>
      <c r="AC8" s="300"/>
      <c r="AD8" s="309"/>
      <c r="AE8" s="297"/>
      <c r="AF8" s="298"/>
      <c r="AG8" s="297"/>
    </row>
    <row r="9" spans="1:36" ht="61.05" customHeight="1" x14ac:dyDescent="0.3">
      <c r="A9" s="297">
        <v>3</v>
      </c>
      <c r="B9" s="307" t="s">
        <v>200</v>
      </c>
      <c r="C9" s="130" t="s">
        <v>201</v>
      </c>
      <c r="D9" s="297" t="s">
        <v>197</v>
      </c>
      <c r="E9" s="121" t="s">
        <v>8</v>
      </c>
      <c r="F9" s="121" t="s">
        <v>8</v>
      </c>
      <c r="G9" s="121" t="s">
        <v>8</v>
      </c>
      <c r="H9" s="122">
        <v>500</v>
      </c>
      <c r="I9" s="121" t="s">
        <v>8</v>
      </c>
      <c r="J9" s="136" t="s">
        <v>8</v>
      </c>
      <c r="K9" s="136" t="s">
        <v>8</v>
      </c>
      <c r="L9" s="122" t="s">
        <v>8</v>
      </c>
      <c r="M9" s="122">
        <v>500</v>
      </c>
      <c r="N9" s="122" t="s">
        <v>8</v>
      </c>
      <c r="O9" s="122" t="s">
        <v>8</v>
      </c>
      <c r="P9" s="133" t="s">
        <v>8</v>
      </c>
      <c r="Q9" s="133">
        <v>500</v>
      </c>
      <c r="R9" s="133" t="s">
        <v>8</v>
      </c>
      <c r="S9" s="133" t="s">
        <v>8</v>
      </c>
      <c r="T9" s="133" t="s">
        <v>8</v>
      </c>
      <c r="U9" s="133">
        <v>500</v>
      </c>
      <c r="V9" s="133" t="s">
        <v>8</v>
      </c>
      <c r="W9" s="133" t="s">
        <v>8</v>
      </c>
      <c r="X9" s="133">
        <v>500</v>
      </c>
      <c r="Y9" s="133" t="s">
        <v>8</v>
      </c>
      <c r="Z9" s="124">
        <f t="shared" si="0"/>
        <v>1500</v>
      </c>
      <c r="AA9" s="125" t="s">
        <v>390</v>
      </c>
      <c r="AB9" s="137" t="s">
        <v>327</v>
      </c>
      <c r="AC9" s="124">
        <f>Z10*12%*1000</f>
        <v>99000</v>
      </c>
      <c r="AD9" s="308" t="s">
        <v>405</v>
      </c>
      <c r="AE9" s="297" t="s">
        <v>397</v>
      </c>
      <c r="AF9" s="298" t="s">
        <v>394</v>
      </c>
      <c r="AG9" s="297" t="s">
        <v>406</v>
      </c>
      <c r="AH9" s="94"/>
      <c r="AI9" s="94"/>
    </row>
    <row r="10" spans="1:36" ht="45.6" x14ac:dyDescent="0.3">
      <c r="A10" s="297"/>
      <c r="B10" s="307"/>
      <c r="C10" s="130" t="s">
        <v>9</v>
      </c>
      <c r="D10" s="297"/>
      <c r="E10" s="121" t="s">
        <v>8</v>
      </c>
      <c r="F10" s="121" t="s">
        <v>8</v>
      </c>
      <c r="G10" s="121" t="s">
        <v>8</v>
      </c>
      <c r="H10" s="123">
        <v>275</v>
      </c>
      <c r="I10" s="121" t="s">
        <v>8</v>
      </c>
      <c r="J10" s="136" t="s">
        <v>8</v>
      </c>
      <c r="K10" s="136" t="s">
        <v>8</v>
      </c>
      <c r="L10" s="122" t="s">
        <v>8</v>
      </c>
      <c r="M10" s="123">
        <v>275</v>
      </c>
      <c r="N10" s="122" t="s">
        <v>8</v>
      </c>
      <c r="O10" s="122" t="s">
        <v>8</v>
      </c>
      <c r="P10" s="133" t="s">
        <v>8</v>
      </c>
      <c r="Q10" s="132">
        <v>275</v>
      </c>
      <c r="R10" s="133" t="s">
        <v>8</v>
      </c>
      <c r="S10" s="133" t="s">
        <v>8</v>
      </c>
      <c r="T10" s="132" t="s">
        <v>8</v>
      </c>
      <c r="U10" s="132">
        <v>275</v>
      </c>
      <c r="V10" s="133" t="s">
        <v>8</v>
      </c>
      <c r="W10" s="133" t="s">
        <v>8</v>
      </c>
      <c r="X10" s="132">
        <v>275</v>
      </c>
      <c r="Y10" s="133" t="s">
        <v>8</v>
      </c>
      <c r="Z10" s="124">
        <f t="shared" si="0"/>
        <v>825</v>
      </c>
      <c r="AA10" s="298" t="s">
        <v>398</v>
      </c>
      <c r="AB10" s="301" t="s">
        <v>404</v>
      </c>
      <c r="AC10" s="300">
        <f>Z10*88%*1000</f>
        <v>726000</v>
      </c>
      <c r="AD10" s="308"/>
      <c r="AE10" s="297"/>
      <c r="AF10" s="298"/>
      <c r="AG10" s="297"/>
      <c r="AH10" s="94"/>
      <c r="AI10" s="94"/>
    </row>
    <row r="11" spans="1:36" ht="60.45" customHeight="1" x14ac:dyDescent="0.3">
      <c r="A11" s="297"/>
      <c r="B11" s="307"/>
      <c r="C11" s="130" t="s">
        <v>10</v>
      </c>
      <c r="D11" s="297"/>
      <c r="E11" s="121" t="s">
        <v>8</v>
      </c>
      <c r="F11" s="121" t="s">
        <v>8</v>
      </c>
      <c r="G11" s="121" t="s">
        <v>8</v>
      </c>
      <c r="H11" s="123">
        <v>736</v>
      </c>
      <c r="I11" s="123" t="s">
        <v>8</v>
      </c>
      <c r="J11" s="123" t="s">
        <v>8</v>
      </c>
      <c r="K11" s="123" t="s">
        <v>8</v>
      </c>
      <c r="L11" s="123" t="s">
        <v>8</v>
      </c>
      <c r="M11" s="123">
        <v>736</v>
      </c>
      <c r="N11" s="123" t="s">
        <v>8</v>
      </c>
      <c r="O11" s="123" t="s">
        <v>8</v>
      </c>
      <c r="P11" s="132" t="s">
        <v>8</v>
      </c>
      <c r="Q11" s="132">
        <v>736</v>
      </c>
      <c r="R11" s="132" t="s">
        <v>8</v>
      </c>
      <c r="S11" s="132" t="s">
        <v>8</v>
      </c>
      <c r="T11" s="132" t="s">
        <v>8</v>
      </c>
      <c r="U11" s="132">
        <v>736</v>
      </c>
      <c r="V11" s="132" t="s">
        <v>8</v>
      </c>
      <c r="W11" s="132" t="s">
        <v>8</v>
      </c>
      <c r="X11" s="132">
        <v>736</v>
      </c>
      <c r="Y11" s="132" t="s">
        <v>8</v>
      </c>
      <c r="Z11" s="124">
        <f t="shared" si="0"/>
        <v>2208</v>
      </c>
      <c r="AA11" s="298"/>
      <c r="AB11" s="301"/>
      <c r="AC11" s="300"/>
      <c r="AD11" s="308"/>
      <c r="AE11" s="297"/>
      <c r="AF11" s="298"/>
      <c r="AG11" s="297"/>
      <c r="AH11" s="94"/>
      <c r="AI11" s="94"/>
    </row>
    <row r="12" spans="1:36" ht="68.400000000000006" x14ac:dyDescent="0.3">
      <c r="A12" s="297">
        <v>4</v>
      </c>
      <c r="B12" s="307" t="s">
        <v>202</v>
      </c>
      <c r="C12" s="130" t="s">
        <v>203</v>
      </c>
      <c r="D12" s="297" t="s">
        <v>204</v>
      </c>
      <c r="E12" s="121" t="s">
        <v>8</v>
      </c>
      <c r="F12" s="121" t="s">
        <v>8</v>
      </c>
      <c r="G12" s="121" t="s">
        <v>8</v>
      </c>
      <c r="H12" s="122">
        <v>4</v>
      </c>
      <c r="I12" s="121" t="s">
        <v>8</v>
      </c>
      <c r="J12" s="136" t="s">
        <v>8</v>
      </c>
      <c r="K12" s="121" t="s">
        <v>8</v>
      </c>
      <c r="L12" s="121" t="s">
        <v>8</v>
      </c>
      <c r="M12" s="121" t="s">
        <v>8</v>
      </c>
      <c r="N12" s="121" t="s">
        <v>8</v>
      </c>
      <c r="O12" s="123" t="s">
        <v>8</v>
      </c>
      <c r="P12" s="123" t="s">
        <v>8</v>
      </c>
      <c r="Q12" s="123" t="s">
        <v>8</v>
      </c>
      <c r="R12" s="123" t="s">
        <v>8</v>
      </c>
      <c r="S12" s="123" t="s">
        <v>8</v>
      </c>
      <c r="T12" s="123" t="s">
        <v>8</v>
      </c>
      <c r="U12" s="123" t="s">
        <v>8</v>
      </c>
      <c r="V12" s="123" t="s">
        <v>8</v>
      </c>
      <c r="W12" s="123" t="s">
        <v>8</v>
      </c>
      <c r="X12" s="123" t="s">
        <v>8</v>
      </c>
      <c r="Y12" s="123" t="s">
        <v>8</v>
      </c>
      <c r="Z12" s="124">
        <f>SUM(O12:Y12)</f>
        <v>0</v>
      </c>
      <c r="AA12" s="125" t="s">
        <v>390</v>
      </c>
      <c r="AB12" s="126" t="s">
        <v>327</v>
      </c>
      <c r="AC12" s="124" t="s">
        <v>8</v>
      </c>
      <c r="AD12" s="127" t="s">
        <v>407</v>
      </c>
      <c r="AE12" s="297" t="s">
        <v>397</v>
      </c>
      <c r="AF12" s="298" t="s">
        <v>394</v>
      </c>
      <c r="AG12" s="297" t="s">
        <v>408</v>
      </c>
    </row>
    <row r="13" spans="1:36" ht="70.95" customHeight="1" x14ac:dyDescent="0.3">
      <c r="A13" s="297"/>
      <c r="B13" s="307"/>
      <c r="C13" s="130" t="s">
        <v>9</v>
      </c>
      <c r="D13" s="297"/>
      <c r="E13" s="121" t="s">
        <v>8</v>
      </c>
      <c r="F13" s="121" t="s">
        <v>8</v>
      </c>
      <c r="G13" s="121" t="s">
        <v>8</v>
      </c>
      <c r="H13" s="122">
        <v>4846</v>
      </c>
      <c r="I13" s="121" t="s">
        <v>8</v>
      </c>
      <c r="J13" s="136" t="s">
        <v>8</v>
      </c>
      <c r="K13" s="121" t="s">
        <v>8</v>
      </c>
      <c r="L13" s="121" t="s">
        <v>8</v>
      </c>
      <c r="M13" s="121" t="s">
        <v>8</v>
      </c>
      <c r="N13" s="121" t="s">
        <v>8</v>
      </c>
      <c r="O13" s="123" t="s">
        <v>8</v>
      </c>
      <c r="P13" s="123" t="s">
        <v>8</v>
      </c>
      <c r="Q13" s="123" t="s">
        <v>8</v>
      </c>
      <c r="R13" s="123" t="s">
        <v>8</v>
      </c>
      <c r="S13" s="123" t="s">
        <v>8</v>
      </c>
      <c r="T13" s="123" t="s">
        <v>8</v>
      </c>
      <c r="U13" s="123" t="s">
        <v>8</v>
      </c>
      <c r="V13" s="123" t="s">
        <v>8</v>
      </c>
      <c r="W13" s="123" t="s">
        <v>8</v>
      </c>
      <c r="X13" s="123" t="s">
        <v>8</v>
      </c>
      <c r="Y13" s="123" t="s">
        <v>8</v>
      </c>
      <c r="Z13" s="124">
        <f t="shared" si="0"/>
        <v>0</v>
      </c>
      <c r="AA13" s="298" t="s">
        <v>398</v>
      </c>
      <c r="AB13" s="302" t="s">
        <v>404</v>
      </c>
      <c r="AC13" s="300" t="s">
        <v>8</v>
      </c>
      <c r="AD13" s="303" t="s">
        <v>409</v>
      </c>
      <c r="AE13" s="297"/>
      <c r="AF13" s="298"/>
      <c r="AG13" s="297"/>
    </row>
    <row r="14" spans="1:36" ht="34.200000000000003" x14ac:dyDescent="0.3">
      <c r="A14" s="297"/>
      <c r="B14" s="307"/>
      <c r="C14" s="130" t="s">
        <v>10</v>
      </c>
      <c r="D14" s="297"/>
      <c r="E14" s="121" t="s">
        <v>8</v>
      </c>
      <c r="F14" s="121" t="s">
        <v>8</v>
      </c>
      <c r="G14" s="121" t="s">
        <v>8</v>
      </c>
      <c r="H14" s="136" t="s">
        <v>8</v>
      </c>
      <c r="I14" s="121" t="s">
        <v>8</v>
      </c>
      <c r="J14" s="136" t="s">
        <v>8</v>
      </c>
      <c r="K14" s="121" t="s">
        <v>8</v>
      </c>
      <c r="L14" s="121" t="s">
        <v>8</v>
      </c>
      <c r="M14" s="121" t="s">
        <v>8</v>
      </c>
      <c r="N14" s="121" t="s">
        <v>8</v>
      </c>
      <c r="O14" s="123" t="s">
        <v>8</v>
      </c>
      <c r="P14" s="123" t="s">
        <v>8</v>
      </c>
      <c r="Q14" s="123" t="s">
        <v>8</v>
      </c>
      <c r="R14" s="123" t="s">
        <v>8</v>
      </c>
      <c r="S14" s="123" t="s">
        <v>8</v>
      </c>
      <c r="T14" s="123" t="s">
        <v>8</v>
      </c>
      <c r="U14" s="123" t="s">
        <v>8</v>
      </c>
      <c r="V14" s="123" t="s">
        <v>8</v>
      </c>
      <c r="W14" s="123" t="s">
        <v>8</v>
      </c>
      <c r="X14" s="123" t="s">
        <v>8</v>
      </c>
      <c r="Y14" s="123" t="s">
        <v>8</v>
      </c>
      <c r="Z14" s="124">
        <f t="shared" si="0"/>
        <v>0</v>
      </c>
      <c r="AA14" s="298"/>
      <c r="AB14" s="302"/>
      <c r="AC14" s="300"/>
      <c r="AD14" s="303"/>
      <c r="AE14" s="297"/>
      <c r="AF14" s="298"/>
      <c r="AG14" s="297"/>
    </row>
    <row r="15" spans="1:36" ht="57" customHeight="1" x14ac:dyDescent="0.3">
      <c r="A15" s="297">
        <v>5</v>
      </c>
      <c r="B15" s="304" t="s">
        <v>205</v>
      </c>
      <c r="C15" s="130" t="s">
        <v>206</v>
      </c>
      <c r="D15" s="297" t="s">
        <v>197</v>
      </c>
      <c r="E15" s="121" t="s">
        <v>8</v>
      </c>
      <c r="F15" s="121" t="s">
        <v>8</v>
      </c>
      <c r="G15" s="121" t="s">
        <v>8</v>
      </c>
      <c r="H15" s="136" t="s">
        <v>8</v>
      </c>
      <c r="I15" s="121" t="s">
        <v>8</v>
      </c>
      <c r="J15" s="136" t="s">
        <v>8</v>
      </c>
      <c r="K15" s="166">
        <v>7</v>
      </c>
      <c r="L15" s="166">
        <v>6</v>
      </c>
      <c r="M15" s="122"/>
      <c r="N15" s="166">
        <v>1</v>
      </c>
      <c r="O15" s="122"/>
      <c r="P15" s="167">
        <v>1</v>
      </c>
      <c r="Q15" s="133" t="s">
        <v>8</v>
      </c>
      <c r="R15" s="167">
        <v>1</v>
      </c>
      <c r="S15" s="133" t="s">
        <v>8</v>
      </c>
      <c r="T15" s="167">
        <v>1</v>
      </c>
      <c r="U15" s="133" t="s">
        <v>8</v>
      </c>
      <c r="V15" s="167">
        <v>1</v>
      </c>
      <c r="W15" s="133" t="s">
        <v>8</v>
      </c>
      <c r="X15" s="167">
        <v>1</v>
      </c>
      <c r="Y15" s="133" t="s">
        <v>8</v>
      </c>
      <c r="Z15" s="124">
        <f t="shared" si="0"/>
        <v>5</v>
      </c>
      <c r="AA15" s="298" t="s">
        <v>410</v>
      </c>
      <c r="AB15" s="305" t="s">
        <v>404</v>
      </c>
      <c r="AC15" s="306">
        <f>(2805200000/3)*5</f>
        <v>4675333333.333333</v>
      </c>
      <c r="AD15" s="299" t="s">
        <v>411</v>
      </c>
      <c r="AE15" s="297" t="s">
        <v>397</v>
      </c>
      <c r="AF15" s="298" t="s">
        <v>394</v>
      </c>
      <c r="AG15" s="297" t="s">
        <v>412</v>
      </c>
    </row>
    <row r="16" spans="1:36" ht="45.6" x14ac:dyDescent="0.3">
      <c r="A16" s="297"/>
      <c r="B16" s="304"/>
      <c r="C16" s="130" t="s">
        <v>9</v>
      </c>
      <c r="D16" s="297"/>
      <c r="E16" s="121" t="s">
        <v>8</v>
      </c>
      <c r="F16" s="121" t="s">
        <v>8</v>
      </c>
      <c r="G16" s="121" t="s">
        <v>8</v>
      </c>
      <c r="H16" s="136" t="s">
        <v>8</v>
      </c>
      <c r="I16" s="136" t="s">
        <v>8</v>
      </c>
      <c r="J16" s="121" t="s">
        <v>8</v>
      </c>
      <c r="K16" s="121" t="s">
        <v>8</v>
      </c>
      <c r="L16" s="121" t="s">
        <v>8</v>
      </c>
      <c r="M16" s="121" t="s">
        <v>8</v>
      </c>
      <c r="N16" s="123" t="s">
        <v>8</v>
      </c>
      <c r="O16" s="123" t="s">
        <v>8</v>
      </c>
      <c r="P16" s="123" t="s">
        <v>8</v>
      </c>
      <c r="Q16" s="123" t="s">
        <v>8</v>
      </c>
      <c r="R16" s="123" t="s">
        <v>8</v>
      </c>
      <c r="S16" s="123" t="s">
        <v>8</v>
      </c>
      <c r="T16" s="123" t="s">
        <v>8</v>
      </c>
      <c r="U16" s="123" t="s">
        <v>8</v>
      </c>
      <c r="V16" s="123" t="s">
        <v>8</v>
      </c>
      <c r="W16" s="123" t="s">
        <v>8</v>
      </c>
      <c r="X16" s="123" t="s">
        <v>8</v>
      </c>
      <c r="Y16" s="123" t="s">
        <v>8</v>
      </c>
      <c r="Z16" s="124">
        <f t="shared" si="0"/>
        <v>0</v>
      </c>
      <c r="AA16" s="298"/>
      <c r="AB16" s="305"/>
      <c r="AC16" s="306"/>
      <c r="AD16" s="299"/>
      <c r="AE16" s="297"/>
      <c r="AF16" s="298"/>
      <c r="AG16" s="297"/>
    </row>
    <row r="17" spans="1:33" ht="34.200000000000003" x14ac:dyDescent="0.3">
      <c r="A17" s="297"/>
      <c r="B17" s="304"/>
      <c r="C17" s="130" t="s">
        <v>10</v>
      </c>
      <c r="D17" s="297"/>
      <c r="E17" s="121" t="s">
        <v>8</v>
      </c>
      <c r="F17" s="121" t="s">
        <v>8</v>
      </c>
      <c r="G17" s="121" t="s">
        <v>8</v>
      </c>
      <c r="H17" s="136" t="s">
        <v>8</v>
      </c>
      <c r="I17" s="136" t="s">
        <v>8</v>
      </c>
      <c r="J17" s="121" t="s">
        <v>8</v>
      </c>
      <c r="K17" s="123">
        <v>4731.1000000000004</v>
      </c>
      <c r="L17" s="123">
        <v>103.84</v>
      </c>
      <c r="M17" s="123"/>
      <c r="N17" s="123">
        <v>17.38</v>
      </c>
      <c r="O17" s="123"/>
      <c r="P17" s="123">
        <v>17.38</v>
      </c>
      <c r="Q17" s="132"/>
      <c r="R17" s="123">
        <v>17.38</v>
      </c>
      <c r="S17" s="132"/>
      <c r="T17" s="123">
        <v>17.38</v>
      </c>
      <c r="U17" s="132"/>
      <c r="V17" s="123">
        <v>17.38</v>
      </c>
      <c r="W17" s="132"/>
      <c r="X17" s="123">
        <v>17.38</v>
      </c>
      <c r="Y17" s="132"/>
      <c r="Z17" s="124">
        <f t="shared" si="0"/>
        <v>86.899999999999991</v>
      </c>
      <c r="AA17" s="298"/>
      <c r="AB17" s="305"/>
      <c r="AC17" s="306"/>
      <c r="AD17" s="299"/>
      <c r="AE17" s="297"/>
      <c r="AF17" s="298"/>
      <c r="AG17" s="297"/>
    </row>
    <row r="18" spans="1:33" ht="45.6" x14ac:dyDescent="0.3">
      <c r="A18" s="297">
        <v>6</v>
      </c>
      <c r="B18" s="130" t="s">
        <v>207</v>
      </c>
      <c r="C18" s="130" t="s">
        <v>209</v>
      </c>
      <c r="D18" s="297" t="s">
        <v>197</v>
      </c>
      <c r="E18" s="123" t="s">
        <v>8</v>
      </c>
      <c r="F18" s="123">
        <v>20</v>
      </c>
      <c r="G18" s="122">
        <v>20</v>
      </c>
      <c r="H18" s="123">
        <v>2052</v>
      </c>
      <c r="I18" s="123">
        <v>26</v>
      </c>
      <c r="J18" s="122">
        <v>54</v>
      </c>
      <c r="K18" s="122">
        <v>54</v>
      </c>
      <c r="L18" s="122">
        <v>54</v>
      </c>
      <c r="M18" s="122">
        <v>54</v>
      </c>
      <c r="N18" s="122">
        <v>54</v>
      </c>
      <c r="O18" s="122">
        <v>54</v>
      </c>
      <c r="P18" s="133">
        <v>54</v>
      </c>
      <c r="Q18" s="133">
        <v>54</v>
      </c>
      <c r="R18" s="133">
        <v>54</v>
      </c>
      <c r="S18" s="133">
        <v>54</v>
      </c>
      <c r="T18" s="133">
        <v>54</v>
      </c>
      <c r="U18" s="133">
        <v>54</v>
      </c>
      <c r="V18" s="133">
        <v>54</v>
      </c>
      <c r="W18" s="133">
        <v>54</v>
      </c>
      <c r="X18" s="133">
        <v>54</v>
      </c>
      <c r="Y18" s="133">
        <v>54</v>
      </c>
      <c r="Z18" s="124">
        <f t="shared" si="0"/>
        <v>594</v>
      </c>
      <c r="AA18" s="298" t="s">
        <v>410</v>
      </c>
      <c r="AB18" s="301" t="s">
        <v>404</v>
      </c>
      <c r="AC18" s="300">
        <f>Z19*1000</f>
        <v>53625000</v>
      </c>
      <c r="AD18" s="300"/>
      <c r="AE18" s="297" t="s">
        <v>397</v>
      </c>
      <c r="AF18" s="298" t="s">
        <v>394</v>
      </c>
      <c r="AG18" s="297" t="s">
        <v>413</v>
      </c>
    </row>
    <row r="19" spans="1:33" ht="45.6" x14ac:dyDescent="0.3">
      <c r="A19" s="297"/>
      <c r="B19" s="130" t="s">
        <v>208</v>
      </c>
      <c r="C19" s="130" t="s">
        <v>9</v>
      </c>
      <c r="D19" s="297"/>
      <c r="E19" s="123" t="s">
        <v>8</v>
      </c>
      <c r="F19" s="123">
        <v>350</v>
      </c>
      <c r="G19" s="123">
        <v>150</v>
      </c>
      <c r="H19" s="123">
        <v>487</v>
      </c>
      <c r="I19" s="123">
        <v>150</v>
      </c>
      <c r="J19" s="122">
        <v>4875</v>
      </c>
      <c r="K19" s="122">
        <v>4875</v>
      </c>
      <c r="L19" s="122">
        <v>4875</v>
      </c>
      <c r="M19" s="122">
        <v>4875</v>
      </c>
      <c r="N19" s="122">
        <v>4875</v>
      </c>
      <c r="O19" s="122">
        <v>4875</v>
      </c>
      <c r="P19" s="133">
        <v>4875</v>
      </c>
      <c r="Q19" s="133">
        <v>4875</v>
      </c>
      <c r="R19" s="133">
        <v>4875</v>
      </c>
      <c r="S19" s="133">
        <v>4875</v>
      </c>
      <c r="T19" s="133">
        <v>4875</v>
      </c>
      <c r="U19" s="133">
        <v>4875</v>
      </c>
      <c r="V19" s="133">
        <v>4875</v>
      </c>
      <c r="W19" s="133">
        <v>4875</v>
      </c>
      <c r="X19" s="133">
        <v>4875</v>
      </c>
      <c r="Y19" s="133">
        <v>4875</v>
      </c>
      <c r="Z19" s="124">
        <f t="shared" si="0"/>
        <v>53625</v>
      </c>
      <c r="AA19" s="298"/>
      <c r="AB19" s="301"/>
      <c r="AC19" s="300"/>
      <c r="AD19" s="300"/>
      <c r="AE19" s="297"/>
      <c r="AF19" s="298"/>
      <c r="AG19" s="297"/>
    </row>
    <row r="20" spans="1:33" ht="34.200000000000003" x14ac:dyDescent="0.3">
      <c r="A20" s="297"/>
      <c r="B20" s="138"/>
      <c r="C20" s="130" t="s">
        <v>10</v>
      </c>
      <c r="D20" s="297"/>
      <c r="E20" s="123" t="s">
        <v>8</v>
      </c>
      <c r="F20" s="123">
        <v>5</v>
      </c>
      <c r="G20" s="123">
        <v>5</v>
      </c>
      <c r="H20" s="123">
        <v>18</v>
      </c>
      <c r="I20" s="123">
        <v>5</v>
      </c>
      <c r="J20" s="123">
        <v>243</v>
      </c>
      <c r="K20" s="123">
        <v>243</v>
      </c>
      <c r="L20" s="123">
        <v>243</v>
      </c>
      <c r="M20" s="123">
        <v>243</v>
      </c>
      <c r="N20" s="123">
        <v>243</v>
      </c>
      <c r="O20" s="123">
        <v>243</v>
      </c>
      <c r="P20" s="132">
        <v>243</v>
      </c>
      <c r="Q20" s="132">
        <v>243</v>
      </c>
      <c r="R20" s="132">
        <v>243</v>
      </c>
      <c r="S20" s="132">
        <v>243</v>
      </c>
      <c r="T20" s="132">
        <v>243</v>
      </c>
      <c r="U20" s="132">
        <v>243</v>
      </c>
      <c r="V20" s="132">
        <v>243</v>
      </c>
      <c r="W20" s="132">
        <v>243</v>
      </c>
      <c r="X20" s="132">
        <v>243</v>
      </c>
      <c r="Y20" s="132">
        <v>243</v>
      </c>
      <c r="Z20" s="124">
        <f t="shared" si="0"/>
        <v>2673</v>
      </c>
      <c r="AA20" s="298"/>
      <c r="AB20" s="301"/>
      <c r="AC20" s="300"/>
      <c r="AD20" s="300"/>
      <c r="AE20" s="297"/>
      <c r="AF20" s="298"/>
      <c r="AG20" s="297"/>
    </row>
  </sheetData>
  <mergeCells count="68">
    <mergeCell ref="AG1:AG2"/>
    <mergeCell ref="A1:A2"/>
    <mergeCell ref="B1:B2"/>
    <mergeCell ref="C1:C2"/>
    <mergeCell ref="D1:D2"/>
    <mergeCell ref="E1:O1"/>
    <mergeCell ref="P1:Y1"/>
    <mergeCell ref="AA1:AB1"/>
    <mergeCell ref="AC1:AC2"/>
    <mergeCell ref="AD1:AD2"/>
    <mergeCell ref="AE1:AE2"/>
    <mergeCell ref="AF1:AF2"/>
    <mergeCell ref="A3:A5"/>
    <mergeCell ref="B3:B5"/>
    <mergeCell ref="D3:D5"/>
    <mergeCell ref="AF3:AF5"/>
    <mergeCell ref="AG3:AG5"/>
    <mergeCell ref="AD4:AD5"/>
    <mergeCell ref="AE4:AE5"/>
    <mergeCell ref="A6:A8"/>
    <mergeCell ref="B6:B8"/>
    <mergeCell ref="D6:D8"/>
    <mergeCell ref="AF6:AF8"/>
    <mergeCell ref="AG6:AG8"/>
    <mergeCell ref="AA7:AA8"/>
    <mergeCell ref="AB7:AB8"/>
    <mergeCell ref="AC7:AC8"/>
    <mergeCell ref="AD7:AD8"/>
    <mergeCell ref="AE7:AE8"/>
    <mergeCell ref="AG9:AG11"/>
    <mergeCell ref="AA10:AA11"/>
    <mergeCell ref="AB10:AB11"/>
    <mergeCell ref="AC10:AC11"/>
    <mergeCell ref="A12:A14"/>
    <mergeCell ref="B12:B14"/>
    <mergeCell ref="D12:D14"/>
    <mergeCell ref="AE12:AE14"/>
    <mergeCell ref="AF12:AF14"/>
    <mergeCell ref="AG12:AG14"/>
    <mergeCell ref="A9:A11"/>
    <mergeCell ref="B9:B11"/>
    <mergeCell ref="D9:D11"/>
    <mergeCell ref="AD9:AD11"/>
    <mergeCell ref="AE9:AE11"/>
    <mergeCell ref="AF9:AF11"/>
    <mergeCell ref="AA13:AA14"/>
    <mergeCell ref="AB13:AB14"/>
    <mergeCell ref="AC13:AC14"/>
    <mergeCell ref="AD13:AD14"/>
    <mergeCell ref="A15:A17"/>
    <mergeCell ref="B15:B17"/>
    <mergeCell ref="D15:D17"/>
    <mergeCell ref="AA15:AA17"/>
    <mergeCell ref="AB15:AB17"/>
    <mergeCell ref="AC15:AC17"/>
    <mergeCell ref="A18:A20"/>
    <mergeCell ref="D18:D20"/>
    <mergeCell ref="AA18:AA20"/>
    <mergeCell ref="AB18:AB20"/>
    <mergeCell ref="AC18:AC20"/>
    <mergeCell ref="AE18:AE20"/>
    <mergeCell ref="AF18:AF20"/>
    <mergeCell ref="AG18:AG20"/>
    <mergeCell ref="AD15:AD17"/>
    <mergeCell ref="AE15:AE17"/>
    <mergeCell ref="AF15:AF17"/>
    <mergeCell ref="AG15:AG17"/>
    <mergeCell ref="AD18:AD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F25D-91EF-491D-8516-C37ADB365AD7}">
  <sheetPr>
    <tabColor rgb="FFFFC000"/>
  </sheetPr>
  <dimension ref="A1:I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4.4" x14ac:dyDescent="0.3"/>
  <cols>
    <col min="1" max="1" width="12.77734375" style="153" customWidth="1"/>
    <col min="2" max="2" width="21.88671875" style="155" customWidth="1"/>
    <col min="3" max="3" width="19" style="155" customWidth="1"/>
    <col min="4" max="4" width="19" style="153" customWidth="1"/>
    <col min="5" max="5" width="19" style="154" customWidth="1"/>
    <col min="6" max="6" width="19" style="153" customWidth="1"/>
    <col min="7" max="7" width="24.44140625" style="155" bestFit="1" customWidth="1"/>
    <col min="8" max="8" width="31.77734375" style="155" customWidth="1"/>
    <col min="9" max="9" width="32.77734375" style="155" customWidth="1"/>
    <col min="10" max="16384" width="8.88671875" style="154"/>
  </cols>
  <sheetData>
    <row r="1" spans="1:9" x14ac:dyDescent="0.3">
      <c r="A1" s="156" t="s">
        <v>455</v>
      </c>
      <c r="B1" s="157" t="s">
        <v>449</v>
      </c>
      <c r="C1" s="157" t="s">
        <v>429</v>
      </c>
      <c r="D1" s="156" t="s">
        <v>430</v>
      </c>
      <c r="E1" s="156" t="s">
        <v>431</v>
      </c>
      <c r="F1" s="156" t="s">
        <v>432</v>
      </c>
      <c r="G1" s="157" t="s">
        <v>438</v>
      </c>
      <c r="H1" s="157" t="s">
        <v>440</v>
      </c>
      <c r="I1" s="157" t="s">
        <v>447</v>
      </c>
    </row>
    <row r="2" spans="1:9" x14ac:dyDescent="0.3">
      <c r="A2" s="317" t="s">
        <v>436</v>
      </c>
      <c r="B2" s="316" t="s">
        <v>446</v>
      </c>
      <c r="C2" s="158" t="s">
        <v>433</v>
      </c>
      <c r="D2" s="159" t="s">
        <v>452</v>
      </c>
      <c r="E2" s="160" t="s">
        <v>436</v>
      </c>
      <c r="F2" s="161" t="s">
        <v>8</v>
      </c>
      <c r="G2" s="158" t="s">
        <v>445</v>
      </c>
      <c r="H2" s="158"/>
      <c r="I2" s="316" t="s">
        <v>448</v>
      </c>
    </row>
    <row r="3" spans="1:9" x14ac:dyDescent="0.3">
      <c r="A3" s="317"/>
      <c r="B3" s="316"/>
      <c r="C3" s="158" t="s">
        <v>434</v>
      </c>
      <c r="D3" s="159" t="s">
        <v>452</v>
      </c>
      <c r="E3" s="160" t="s">
        <v>436</v>
      </c>
      <c r="F3" s="161" t="s">
        <v>8</v>
      </c>
      <c r="G3" s="158" t="s">
        <v>445</v>
      </c>
      <c r="H3" s="158"/>
      <c r="I3" s="316"/>
    </row>
    <row r="4" spans="1:9" ht="43.2" x14ac:dyDescent="0.3">
      <c r="A4" s="317"/>
      <c r="B4" s="316"/>
      <c r="C4" s="158" t="s">
        <v>435</v>
      </c>
      <c r="D4" s="159" t="s">
        <v>452</v>
      </c>
      <c r="E4" s="160" t="s">
        <v>436</v>
      </c>
      <c r="F4" s="161" t="s">
        <v>8</v>
      </c>
      <c r="G4" s="158" t="s">
        <v>327</v>
      </c>
      <c r="H4" s="158" t="s">
        <v>453</v>
      </c>
      <c r="I4" s="316"/>
    </row>
    <row r="5" spans="1:9" x14ac:dyDescent="0.3">
      <c r="A5" s="317"/>
      <c r="B5" s="316"/>
      <c r="C5" s="158" t="s">
        <v>437</v>
      </c>
      <c r="D5" s="159" t="s">
        <v>452</v>
      </c>
      <c r="E5" s="160" t="s">
        <v>436</v>
      </c>
      <c r="F5" s="161" t="s">
        <v>8</v>
      </c>
      <c r="G5" s="158" t="s">
        <v>327</v>
      </c>
      <c r="H5" s="158"/>
      <c r="I5" s="316"/>
    </row>
    <row r="6" spans="1:9" x14ac:dyDescent="0.3">
      <c r="A6" s="317"/>
      <c r="B6" s="316"/>
      <c r="C6" s="158" t="s">
        <v>439</v>
      </c>
      <c r="D6" s="159" t="s">
        <v>452</v>
      </c>
      <c r="E6" s="160" t="s">
        <v>441</v>
      </c>
      <c r="F6" s="161" t="s">
        <v>8</v>
      </c>
      <c r="G6" s="158" t="s">
        <v>327</v>
      </c>
      <c r="H6" s="158" t="s">
        <v>442</v>
      </c>
      <c r="I6" s="316"/>
    </row>
    <row r="7" spans="1:9" x14ac:dyDescent="0.3">
      <c r="A7" s="317"/>
      <c r="B7" s="316"/>
      <c r="C7" s="158" t="s">
        <v>443</v>
      </c>
      <c r="D7" s="159" t="s">
        <v>452</v>
      </c>
      <c r="E7" s="160" t="s">
        <v>436</v>
      </c>
      <c r="F7" s="161" t="s">
        <v>8</v>
      </c>
      <c r="G7" s="158" t="s">
        <v>327</v>
      </c>
      <c r="H7" s="158"/>
      <c r="I7" s="316"/>
    </row>
    <row r="8" spans="1:9" x14ac:dyDescent="0.3">
      <c r="A8" s="317"/>
      <c r="B8" s="316"/>
      <c r="C8" s="158" t="s">
        <v>444</v>
      </c>
      <c r="D8" s="159" t="s">
        <v>452</v>
      </c>
      <c r="E8" s="160" t="s">
        <v>436</v>
      </c>
      <c r="F8" s="161" t="s">
        <v>8</v>
      </c>
      <c r="G8" s="158" t="s">
        <v>327</v>
      </c>
      <c r="H8" s="158"/>
      <c r="I8" s="316"/>
    </row>
    <row r="9" spans="1:9" x14ac:dyDescent="0.3">
      <c r="A9" s="317"/>
      <c r="B9" s="316" t="s">
        <v>171</v>
      </c>
      <c r="C9" s="158" t="s">
        <v>450</v>
      </c>
      <c r="D9" s="159" t="s">
        <v>452</v>
      </c>
      <c r="E9" s="160" t="s">
        <v>436</v>
      </c>
      <c r="F9" s="161" t="s">
        <v>8</v>
      </c>
      <c r="G9" s="158" t="s">
        <v>327</v>
      </c>
      <c r="H9" s="158"/>
      <c r="I9" s="158"/>
    </row>
    <row r="10" spans="1:9" ht="72" x14ac:dyDescent="0.3">
      <c r="A10" s="317"/>
      <c r="B10" s="316"/>
      <c r="C10" s="158" t="s">
        <v>451</v>
      </c>
      <c r="D10" s="159" t="s">
        <v>452</v>
      </c>
      <c r="E10" s="160" t="s">
        <v>436</v>
      </c>
      <c r="F10" s="161" t="s">
        <v>8</v>
      </c>
      <c r="G10" s="158" t="s">
        <v>445</v>
      </c>
      <c r="H10" s="158" t="s">
        <v>454</v>
      </c>
      <c r="I10" s="158"/>
    </row>
    <row r="11" spans="1:9" ht="57.6" x14ac:dyDescent="0.3">
      <c r="A11" s="161" t="s">
        <v>456</v>
      </c>
      <c r="B11" s="158" t="s">
        <v>471</v>
      </c>
      <c r="C11" s="158" t="s">
        <v>457</v>
      </c>
      <c r="D11" s="159" t="s">
        <v>452</v>
      </c>
      <c r="E11" s="160" t="s">
        <v>436</v>
      </c>
      <c r="F11" s="161" t="s">
        <v>8</v>
      </c>
      <c r="G11" s="158" t="s">
        <v>464</v>
      </c>
      <c r="H11" s="158"/>
      <c r="I11" s="158" t="s">
        <v>458</v>
      </c>
    </row>
    <row r="12" spans="1:9" ht="28.8" x14ac:dyDescent="0.3">
      <c r="A12" s="161" t="s">
        <v>459</v>
      </c>
      <c r="B12" s="158"/>
      <c r="C12" s="158"/>
      <c r="D12" s="159" t="s">
        <v>452</v>
      </c>
      <c r="E12" s="160"/>
      <c r="F12" s="161" t="s">
        <v>8</v>
      </c>
      <c r="G12" s="158" t="s">
        <v>356</v>
      </c>
      <c r="H12" s="158"/>
      <c r="I12" s="158" t="s">
        <v>460</v>
      </c>
    </row>
    <row r="13" spans="1:9" ht="28.8" x14ac:dyDescent="0.3">
      <c r="A13" s="317" t="s">
        <v>461</v>
      </c>
      <c r="B13" s="158" t="s">
        <v>462</v>
      </c>
      <c r="C13" s="158"/>
      <c r="D13" s="159" t="s">
        <v>452</v>
      </c>
      <c r="E13" s="160" t="s">
        <v>465</v>
      </c>
      <c r="F13" s="161" t="s">
        <v>8</v>
      </c>
      <c r="G13" s="158" t="s">
        <v>463</v>
      </c>
      <c r="H13" s="158"/>
      <c r="I13" s="158"/>
    </row>
    <row r="14" spans="1:9" ht="43.2" x14ac:dyDescent="0.3">
      <c r="A14" s="317"/>
      <c r="B14" s="158" t="s">
        <v>466</v>
      </c>
      <c r="C14" s="158" t="s">
        <v>469</v>
      </c>
      <c r="D14" s="159" t="s">
        <v>452</v>
      </c>
      <c r="E14" s="160" t="s">
        <v>459</v>
      </c>
      <c r="F14" s="161" t="s">
        <v>8</v>
      </c>
      <c r="G14" s="158" t="s">
        <v>470</v>
      </c>
      <c r="H14" s="158"/>
      <c r="I14" s="158" t="s">
        <v>468</v>
      </c>
    </row>
    <row r="15" spans="1:9" ht="28.8" x14ac:dyDescent="0.3">
      <c r="A15" s="317"/>
      <c r="B15" s="158"/>
      <c r="C15" s="158" t="s">
        <v>467</v>
      </c>
      <c r="D15" s="159" t="s">
        <v>452</v>
      </c>
      <c r="E15" s="160" t="s">
        <v>459</v>
      </c>
      <c r="F15" s="161" t="s">
        <v>8</v>
      </c>
      <c r="G15" s="158" t="s">
        <v>470</v>
      </c>
      <c r="H15" s="158"/>
      <c r="I15" s="158" t="s">
        <v>468</v>
      </c>
    </row>
    <row r="16" spans="1:9" ht="43.2" x14ac:dyDescent="0.3">
      <c r="A16" s="161" t="s">
        <v>465</v>
      </c>
      <c r="B16" s="158" t="s">
        <v>218</v>
      </c>
      <c r="C16" s="158"/>
      <c r="D16" s="159" t="s">
        <v>452</v>
      </c>
      <c r="E16" s="160" t="s">
        <v>465</v>
      </c>
      <c r="F16" s="161" t="s">
        <v>8</v>
      </c>
      <c r="G16" s="158" t="s">
        <v>472</v>
      </c>
      <c r="H16" s="158"/>
      <c r="I16" s="158"/>
    </row>
  </sheetData>
  <mergeCells count="5">
    <mergeCell ref="B2:B8"/>
    <mergeCell ref="I2:I8"/>
    <mergeCell ref="B9:B10"/>
    <mergeCell ref="A2:A10"/>
    <mergeCell ref="A13:A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MITIGASI KEHUTANAN_HIP</vt:lpstr>
      <vt:lpstr>MITIGASI ENERGI_HG</vt:lpstr>
      <vt:lpstr>MITIGASI PERTANIAN_NM</vt:lpstr>
      <vt:lpstr>MITIGASI LIMBAH_KR</vt:lpstr>
      <vt:lpstr>MITIGASI TRANSPORTASI_GG</vt:lpstr>
      <vt:lpstr>MRV Meeting (4 Maret)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Karimah, Yumna   (ICRAF)</cp:lastModifiedBy>
  <dcterms:created xsi:type="dcterms:W3CDTF">2020-02-06T02:12:29Z</dcterms:created>
  <dcterms:modified xsi:type="dcterms:W3CDTF">2020-04-23T08:48:40Z</dcterms:modified>
</cp:coreProperties>
</file>