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V\Data_REDCLUWE\SUMSEL\baru\"/>
    </mc:Choice>
  </mc:AlternateContent>
  <xr:revisionPtr revIDLastSave="0" documentId="13_ncr:1_{E114CF92-B9ED-4F10-8CF2-F3D2958C1720}" xr6:coauthVersionLast="44" xr6:coauthVersionMax="44" xr10:uidLastSave="{00000000-0000-0000-0000-000000000000}"/>
  <bookViews>
    <workbookView xWindow="-108" yWindow="-108" windowWidth="23256" windowHeight="12576" xr2:uid="{D748D35E-9C92-4A7F-84D3-DE5E69D742B6}"/>
  </bookViews>
  <sheets>
    <sheet name="kons_pupuk_sektor" sheetId="2" r:id="rId1"/>
    <sheet name="Tabel I-O Sumsel 2015" sheetId="4" r:id="rId2"/>
    <sheet name="proyeksi" sheetId="6" r:id="rId3"/>
    <sheet name="BAU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C6" i="6" l="1" a="1"/>
  <c r="BC6" i="6" s="1"/>
  <c r="BB6" i="6" a="1"/>
  <c r="BB6" i="6" s="1"/>
  <c r="BA6" i="6" a="1"/>
  <c r="BA6" i="6" s="1"/>
  <c r="AZ6" i="6" a="1"/>
  <c r="AZ6" i="6" s="1"/>
  <c r="AY6" i="6" a="1"/>
  <c r="AY6" i="6" s="1"/>
  <c r="AX6" i="6" a="1"/>
  <c r="AX6" i="6" s="1"/>
  <c r="AW6" i="6" a="1"/>
  <c r="AW6" i="6" s="1"/>
  <c r="AV6" i="6" a="1"/>
  <c r="AV6" i="6" s="1"/>
  <c r="AU6" i="6" a="1"/>
  <c r="AU30" i="6" s="1"/>
  <c r="AT6" i="6" a="1"/>
  <c r="AT6" i="6" s="1"/>
  <c r="AS6" i="6" a="1"/>
  <c r="AS6" i="6" s="1"/>
  <c r="AR6" i="6" a="1"/>
  <c r="AR6" i="6" s="1"/>
  <c r="AQ6" i="6" a="1"/>
  <c r="AQ6" i="6" s="1"/>
  <c r="AP6" i="6" a="1"/>
  <c r="AP6" i="6" s="1"/>
  <c r="AO6" i="6" a="1"/>
  <c r="AO6" i="6" s="1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6" i="6"/>
  <c r="H276" i="4" a="1"/>
  <c r="H276" i="4" s="1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276" i="4"/>
  <c r="W6" i="6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W7" i="6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W14" i="6"/>
  <c r="X14" i="6" s="1"/>
  <c r="Y14" i="6" s="1"/>
  <c r="Z14" i="6" s="1"/>
  <c r="AA14" i="6" s="1"/>
  <c r="AB14" i="6" s="1"/>
  <c r="AC14" i="6" s="1"/>
  <c r="AD14" i="6" s="1"/>
  <c r="AE14" i="6" s="1"/>
  <c r="AF14" i="6" s="1"/>
  <c r="AG14" i="6" s="1"/>
  <c r="AH14" i="6" s="1"/>
  <c r="AI14" i="6" s="1"/>
  <c r="AJ14" i="6" s="1"/>
  <c r="W15" i="6"/>
  <c r="X15" i="6" s="1"/>
  <c r="Y15" i="6" s="1"/>
  <c r="Z15" i="6" s="1"/>
  <c r="AA15" i="6" s="1"/>
  <c r="AB15" i="6" s="1"/>
  <c r="AC15" i="6" s="1"/>
  <c r="AD15" i="6" s="1"/>
  <c r="AE15" i="6" s="1"/>
  <c r="AF15" i="6" s="1"/>
  <c r="AG15" i="6" s="1"/>
  <c r="AH15" i="6" s="1"/>
  <c r="AI15" i="6" s="1"/>
  <c r="AJ15" i="6" s="1"/>
  <c r="W23" i="6"/>
  <c r="X23" i="6" s="1"/>
  <c r="Y23" i="6" s="1"/>
  <c r="Z23" i="6" s="1"/>
  <c r="AA23" i="6" s="1"/>
  <c r="AB23" i="6" s="1"/>
  <c r="AC23" i="6" s="1"/>
  <c r="AD23" i="6" s="1"/>
  <c r="AE23" i="6" s="1"/>
  <c r="AF23" i="6" s="1"/>
  <c r="AG23" i="6" s="1"/>
  <c r="AH23" i="6" s="1"/>
  <c r="AI23" i="6" s="1"/>
  <c r="AJ23" i="6" s="1"/>
  <c r="W36" i="6"/>
  <c r="X36" i="6" s="1"/>
  <c r="Y36" i="6" s="1"/>
  <c r="Z36" i="6" s="1"/>
  <c r="AA36" i="6" s="1"/>
  <c r="AB36" i="6" s="1"/>
  <c r="AC36" i="6" s="1"/>
  <c r="AD36" i="6" s="1"/>
  <c r="AE36" i="6" s="1"/>
  <c r="AF36" i="6" s="1"/>
  <c r="AG36" i="6" s="1"/>
  <c r="AH36" i="6" s="1"/>
  <c r="AI36" i="6" s="1"/>
  <c r="AJ36" i="6" s="1"/>
  <c r="W44" i="6"/>
  <c r="X44" i="6" s="1"/>
  <c r="Y44" i="6" s="1"/>
  <c r="Z44" i="6" s="1"/>
  <c r="AA44" i="6" s="1"/>
  <c r="AB44" i="6" s="1"/>
  <c r="AC44" i="6" s="1"/>
  <c r="AD44" i="6" s="1"/>
  <c r="AE44" i="6" s="1"/>
  <c r="AF44" i="6" s="1"/>
  <c r="AG44" i="6" s="1"/>
  <c r="AH44" i="6" s="1"/>
  <c r="AI44" i="6" s="1"/>
  <c r="AJ44" i="6" s="1"/>
  <c r="V7" i="6"/>
  <c r="V10" i="6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AG10" i="6" s="1"/>
  <c r="AH10" i="6" s="1"/>
  <c r="AI10" i="6" s="1"/>
  <c r="AJ10" i="6" s="1"/>
  <c r="V12" i="6"/>
  <c r="W12" i="6" s="1"/>
  <c r="X12" i="6" s="1"/>
  <c r="Y12" i="6" s="1"/>
  <c r="Z12" i="6" s="1"/>
  <c r="AA12" i="6" s="1"/>
  <c r="AB12" i="6" s="1"/>
  <c r="AC12" i="6" s="1"/>
  <c r="AD12" i="6" s="1"/>
  <c r="AE12" i="6" s="1"/>
  <c r="AF12" i="6" s="1"/>
  <c r="AG12" i="6" s="1"/>
  <c r="AH12" i="6" s="1"/>
  <c r="AI12" i="6" s="1"/>
  <c r="AJ12" i="6" s="1"/>
  <c r="V14" i="6"/>
  <c r="V15" i="6"/>
  <c r="V18" i="6"/>
  <c r="W18" i="6" s="1"/>
  <c r="X18" i="6" s="1"/>
  <c r="Y18" i="6" s="1"/>
  <c r="Z18" i="6" s="1"/>
  <c r="AA18" i="6" s="1"/>
  <c r="AB18" i="6" s="1"/>
  <c r="AC18" i="6" s="1"/>
  <c r="AD18" i="6" s="1"/>
  <c r="AE18" i="6" s="1"/>
  <c r="AF18" i="6" s="1"/>
  <c r="AG18" i="6" s="1"/>
  <c r="AH18" i="6" s="1"/>
  <c r="AI18" i="6" s="1"/>
  <c r="AJ18" i="6" s="1"/>
  <c r="V20" i="6"/>
  <c r="W20" i="6" s="1"/>
  <c r="X20" i="6" s="1"/>
  <c r="Y20" i="6" s="1"/>
  <c r="Z20" i="6" s="1"/>
  <c r="AA20" i="6" s="1"/>
  <c r="AB20" i="6" s="1"/>
  <c r="AC20" i="6" s="1"/>
  <c r="AD20" i="6" s="1"/>
  <c r="AE20" i="6" s="1"/>
  <c r="AF20" i="6" s="1"/>
  <c r="AG20" i="6" s="1"/>
  <c r="AH20" i="6" s="1"/>
  <c r="AI20" i="6" s="1"/>
  <c r="AJ20" i="6" s="1"/>
  <c r="V22" i="6"/>
  <c r="W22" i="6" s="1"/>
  <c r="X22" i="6" s="1"/>
  <c r="Y22" i="6" s="1"/>
  <c r="Z22" i="6" s="1"/>
  <c r="AA22" i="6" s="1"/>
  <c r="AB22" i="6" s="1"/>
  <c r="AC22" i="6" s="1"/>
  <c r="AD22" i="6" s="1"/>
  <c r="AE22" i="6" s="1"/>
  <c r="AF22" i="6" s="1"/>
  <c r="AG22" i="6" s="1"/>
  <c r="AH22" i="6" s="1"/>
  <c r="AI22" i="6" s="1"/>
  <c r="AJ22" i="6" s="1"/>
  <c r="V23" i="6"/>
  <c r="V26" i="6"/>
  <c r="W26" i="6" s="1"/>
  <c r="X26" i="6" s="1"/>
  <c r="Y26" i="6" s="1"/>
  <c r="Z26" i="6" s="1"/>
  <c r="AA26" i="6" s="1"/>
  <c r="AB26" i="6" s="1"/>
  <c r="AC26" i="6" s="1"/>
  <c r="AD26" i="6" s="1"/>
  <c r="AE26" i="6" s="1"/>
  <c r="AF26" i="6" s="1"/>
  <c r="AG26" i="6" s="1"/>
  <c r="AH26" i="6" s="1"/>
  <c r="AI26" i="6" s="1"/>
  <c r="AJ26" i="6" s="1"/>
  <c r="V28" i="6"/>
  <c r="W28" i="6" s="1"/>
  <c r="X28" i="6" s="1"/>
  <c r="Y28" i="6" s="1"/>
  <c r="Z28" i="6" s="1"/>
  <c r="AA28" i="6" s="1"/>
  <c r="AB28" i="6" s="1"/>
  <c r="AC28" i="6" s="1"/>
  <c r="AD28" i="6" s="1"/>
  <c r="AE28" i="6" s="1"/>
  <c r="AF28" i="6" s="1"/>
  <c r="AG28" i="6" s="1"/>
  <c r="AH28" i="6" s="1"/>
  <c r="AI28" i="6" s="1"/>
  <c r="AJ28" i="6" s="1"/>
  <c r="V30" i="6"/>
  <c r="W30" i="6" s="1"/>
  <c r="X30" i="6" s="1"/>
  <c r="Y30" i="6" s="1"/>
  <c r="Z30" i="6" s="1"/>
  <c r="AA30" i="6" s="1"/>
  <c r="AB30" i="6" s="1"/>
  <c r="AC30" i="6" s="1"/>
  <c r="AD30" i="6" s="1"/>
  <c r="AE30" i="6" s="1"/>
  <c r="AF30" i="6" s="1"/>
  <c r="AG30" i="6" s="1"/>
  <c r="AH30" i="6" s="1"/>
  <c r="AI30" i="6" s="1"/>
  <c r="AJ30" i="6" s="1"/>
  <c r="V31" i="6"/>
  <c r="W31" i="6" s="1"/>
  <c r="X31" i="6" s="1"/>
  <c r="Y31" i="6" s="1"/>
  <c r="Z31" i="6" s="1"/>
  <c r="AA31" i="6" s="1"/>
  <c r="AB31" i="6" s="1"/>
  <c r="AC31" i="6" s="1"/>
  <c r="AD31" i="6" s="1"/>
  <c r="AE31" i="6" s="1"/>
  <c r="AF31" i="6" s="1"/>
  <c r="AG31" i="6" s="1"/>
  <c r="AH31" i="6" s="1"/>
  <c r="AI31" i="6" s="1"/>
  <c r="AJ31" i="6" s="1"/>
  <c r="V34" i="6"/>
  <c r="W34" i="6" s="1"/>
  <c r="X34" i="6" s="1"/>
  <c r="Y34" i="6" s="1"/>
  <c r="Z34" i="6" s="1"/>
  <c r="AA34" i="6" s="1"/>
  <c r="AB34" i="6" s="1"/>
  <c r="AC34" i="6" s="1"/>
  <c r="AD34" i="6" s="1"/>
  <c r="AE34" i="6" s="1"/>
  <c r="AF34" i="6" s="1"/>
  <c r="AG34" i="6" s="1"/>
  <c r="AH34" i="6" s="1"/>
  <c r="AI34" i="6" s="1"/>
  <c r="AJ34" i="6" s="1"/>
  <c r="V36" i="6"/>
  <c r="V38" i="6"/>
  <c r="W38" i="6" s="1"/>
  <c r="X38" i="6" s="1"/>
  <c r="Y38" i="6" s="1"/>
  <c r="Z38" i="6" s="1"/>
  <c r="AA38" i="6" s="1"/>
  <c r="AB38" i="6" s="1"/>
  <c r="AC38" i="6" s="1"/>
  <c r="AD38" i="6" s="1"/>
  <c r="AE38" i="6" s="1"/>
  <c r="AF38" i="6" s="1"/>
  <c r="AG38" i="6" s="1"/>
  <c r="AH38" i="6" s="1"/>
  <c r="AI38" i="6" s="1"/>
  <c r="AJ38" i="6" s="1"/>
  <c r="V39" i="6"/>
  <c r="W39" i="6" s="1"/>
  <c r="X39" i="6" s="1"/>
  <c r="Y39" i="6" s="1"/>
  <c r="Z39" i="6" s="1"/>
  <c r="AA39" i="6" s="1"/>
  <c r="AB39" i="6" s="1"/>
  <c r="AC39" i="6" s="1"/>
  <c r="AD39" i="6" s="1"/>
  <c r="AE39" i="6" s="1"/>
  <c r="AF39" i="6" s="1"/>
  <c r="AG39" i="6" s="1"/>
  <c r="AH39" i="6" s="1"/>
  <c r="AI39" i="6" s="1"/>
  <c r="AJ39" i="6" s="1"/>
  <c r="V42" i="6"/>
  <c r="W42" i="6" s="1"/>
  <c r="X42" i="6" s="1"/>
  <c r="Y42" i="6" s="1"/>
  <c r="Z42" i="6" s="1"/>
  <c r="AA42" i="6" s="1"/>
  <c r="AB42" i="6" s="1"/>
  <c r="AC42" i="6" s="1"/>
  <c r="AD42" i="6" s="1"/>
  <c r="AE42" i="6" s="1"/>
  <c r="AF42" i="6" s="1"/>
  <c r="AG42" i="6" s="1"/>
  <c r="AH42" i="6" s="1"/>
  <c r="AI42" i="6" s="1"/>
  <c r="AJ42" i="6" s="1"/>
  <c r="V44" i="6"/>
  <c r="V46" i="6"/>
  <c r="W46" i="6" s="1"/>
  <c r="X46" i="6" s="1"/>
  <c r="Y46" i="6" s="1"/>
  <c r="Z46" i="6" s="1"/>
  <c r="AA46" i="6" s="1"/>
  <c r="AB46" i="6" s="1"/>
  <c r="AC46" i="6" s="1"/>
  <c r="AD46" i="6" s="1"/>
  <c r="AE46" i="6" s="1"/>
  <c r="AF46" i="6" s="1"/>
  <c r="AG46" i="6" s="1"/>
  <c r="AH46" i="6" s="1"/>
  <c r="AI46" i="6" s="1"/>
  <c r="AJ46" i="6" s="1"/>
  <c r="V6" i="6"/>
  <c r="U7" i="6"/>
  <c r="U8" i="6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AI8" i="6" s="1"/>
  <c r="AJ8" i="6" s="1"/>
  <c r="U9" i="6"/>
  <c r="V9" i="6" s="1"/>
  <c r="W9" i="6" s="1"/>
  <c r="X9" i="6" s="1"/>
  <c r="Y9" i="6" s="1"/>
  <c r="Z9" i="6" s="1"/>
  <c r="AA9" i="6" s="1"/>
  <c r="AB9" i="6" s="1"/>
  <c r="AC9" i="6" s="1"/>
  <c r="AD9" i="6" s="1"/>
  <c r="AE9" i="6" s="1"/>
  <c r="AF9" i="6" s="1"/>
  <c r="AG9" i="6" s="1"/>
  <c r="AH9" i="6" s="1"/>
  <c r="AI9" i="6" s="1"/>
  <c r="AJ9" i="6" s="1"/>
  <c r="U10" i="6"/>
  <c r="U11" i="6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U12" i="6"/>
  <c r="U13" i="6"/>
  <c r="V13" i="6" s="1"/>
  <c r="W13" i="6" s="1"/>
  <c r="X13" i="6" s="1"/>
  <c r="Y13" i="6" s="1"/>
  <c r="Z13" i="6" s="1"/>
  <c r="AA13" i="6" s="1"/>
  <c r="AB13" i="6" s="1"/>
  <c r="AC13" i="6" s="1"/>
  <c r="AD13" i="6" s="1"/>
  <c r="AE13" i="6" s="1"/>
  <c r="AF13" i="6" s="1"/>
  <c r="AG13" i="6" s="1"/>
  <c r="AH13" i="6" s="1"/>
  <c r="AI13" i="6" s="1"/>
  <c r="AJ13" i="6" s="1"/>
  <c r="U14" i="6"/>
  <c r="U15" i="6"/>
  <c r="U16" i="6"/>
  <c r="V16" i="6" s="1"/>
  <c r="W16" i="6" s="1"/>
  <c r="X16" i="6" s="1"/>
  <c r="Y16" i="6" s="1"/>
  <c r="Z16" i="6" s="1"/>
  <c r="AA16" i="6" s="1"/>
  <c r="AB16" i="6" s="1"/>
  <c r="AC16" i="6" s="1"/>
  <c r="AD16" i="6" s="1"/>
  <c r="AE16" i="6" s="1"/>
  <c r="AF16" i="6" s="1"/>
  <c r="AG16" i="6" s="1"/>
  <c r="AH16" i="6" s="1"/>
  <c r="AI16" i="6" s="1"/>
  <c r="AJ16" i="6" s="1"/>
  <c r="U17" i="6"/>
  <c r="V17" i="6" s="1"/>
  <c r="W17" i="6" s="1"/>
  <c r="X17" i="6" s="1"/>
  <c r="Y17" i="6" s="1"/>
  <c r="Z17" i="6" s="1"/>
  <c r="AA17" i="6" s="1"/>
  <c r="AB17" i="6" s="1"/>
  <c r="AC17" i="6" s="1"/>
  <c r="AD17" i="6" s="1"/>
  <c r="AE17" i="6" s="1"/>
  <c r="AF17" i="6" s="1"/>
  <c r="AG17" i="6" s="1"/>
  <c r="AH17" i="6" s="1"/>
  <c r="AI17" i="6" s="1"/>
  <c r="AJ17" i="6" s="1"/>
  <c r="U18" i="6"/>
  <c r="U19" i="6"/>
  <c r="V19" i="6" s="1"/>
  <c r="W19" i="6" s="1"/>
  <c r="X19" i="6" s="1"/>
  <c r="Y19" i="6" s="1"/>
  <c r="Z19" i="6" s="1"/>
  <c r="AA19" i="6" s="1"/>
  <c r="AB19" i="6" s="1"/>
  <c r="AC19" i="6" s="1"/>
  <c r="AD19" i="6" s="1"/>
  <c r="AE19" i="6" s="1"/>
  <c r="AF19" i="6" s="1"/>
  <c r="AG19" i="6" s="1"/>
  <c r="AH19" i="6" s="1"/>
  <c r="AI19" i="6" s="1"/>
  <c r="AJ19" i="6" s="1"/>
  <c r="U20" i="6"/>
  <c r="U21" i="6"/>
  <c r="V21" i="6" s="1"/>
  <c r="W21" i="6" s="1"/>
  <c r="X21" i="6" s="1"/>
  <c r="Y21" i="6" s="1"/>
  <c r="Z21" i="6" s="1"/>
  <c r="AA21" i="6" s="1"/>
  <c r="AB21" i="6" s="1"/>
  <c r="AC21" i="6" s="1"/>
  <c r="AD21" i="6" s="1"/>
  <c r="AE21" i="6" s="1"/>
  <c r="AF21" i="6" s="1"/>
  <c r="AG21" i="6" s="1"/>
  <c r="AH21" i="6" s="1"/>
  <c r="AI21" i="6" s="1"/>
  <c r="AJ21" i="6" s="1"/>
  <c r="U22" i="6"/>
  <c r="U23" i="6"/>
  <c r="U24" i="6"/>
  <c r="V24" i="6" s="1"/>
  <c r="W24" i="6" s="1"/>
  <c r="X24" i="6" s="1"/>
  <c r="Y24" i="6" s="1"/>
  <c r="Z24" i="6" s="1"/>
  <c r="AA24" i="6" s="1"/>
  <c r="AB24" i="6" s="1"/>
  <c r="AC24" i="6" s="1"/>
  <c r="AD24" i="6" s="1"/>
  <c r="AE24" i="6" s="1"/>
  <c r="AF24" i="6" s="1"/>
  <c r="AG24" i="6" s="1"/>
  <c r="AH24" i="6" s="1"/>
  <c r="AI24" i="6" s="1"/>
  <c r="AJ24" i="6" s="1"/>
  <c r="U25" i="6"/>
  <c r="V25" i="6" s="1"/>
  <c r="W25" i="6" s="1"/>
  <c r="X25" i="6" s="1"/>
  <c r="Y25" i="6" s="1"/>
  <c r="Z25" i="6" s="1"/>
  <c r="AA25" i="6" s="1"/>
  <c r="AB25" i="6" s="1"/>
  <c r="AC25" i="6" s="1"/>
  <c r="AD25" i="6" s="1"/>
  <c r="AE25" i="6" s="1"/>
  <c r="AF25" i="6" s="1"/>
  <c r="AG25" i="6" s="1"/>
  <c r="AH25" i="6" s="1"/>
  <c r="AI25" i="6" s="1"/>
  <c r="AJ25" i="6" s="1"/>
  <c r="U26" i="6"/>
  <c r="U27" i="6"/>
  <c r="V27" i="6" s="1"/>
  <c r="W27" i="6" s="1"/>
  <c r="X27" i="6" s="1"/>
  <c r="Y27" i="6" s="1"/>
  <c r="Z27" i="6" s="1"/>
  <c r="AA27" i="6" s="1"/>
  <c r="AB27" i="6" s="1"/>
  <c r="AC27" i="6" s="1"/>
  <c r="AD27" i="6" s="1"/>
  <c r="AE27" i="6" s="1"/>
  <c r="AF27" i="6" s="1"/>
  <c r="AG27" i="6" s="1"/>
  <c r="AH27" i="6" s="1"/>
  <c r="AI27" i="6" s="1"/>
  <c r="AJ27" i="6" s="1"/>
  <c r="U28" i="6"/>
  <c r="U29" i="6"/>
  <c r="V29" i="6" s="1"/>
  <c r="W29" i="6" s="1"/>
  <c r="X29" i="6" s="1"/>
  <c r="Y29" i="6" s="1"/>
  <c r="Z29" i="6" s="1"/>
  <c r="AA29" i="6" s="1"/>
  <c r="AB29" i="6" s="1"/>
  <c r="AC29" i="6" s="1"/>
  <c r="AD29" i="6" s="1"/>
  <c r="AE29" i="6" s="1"/>
  <c r="AF29" i="6" s="1"/>
  <c r="AG29" i="6" s="1"/>
  <c r="AH29" i="6" s="1"/>
  <c r="AI29" i="6" s="1"/>
  <c r="AJ29" i="6" s="1"/>
  <c r="U30" i="6"/>
  <c r="U31" i="6"/>
  <c r="U32" i="6"/>
  <c r="V32" i="6" s="1"/>
  <c r="W32" i="6" s="1"/>
  <c r="X32" i="6" s="1"/>
  <c r="Y32" i="6" s="1"/>
  <c r="Z32" i="6" s="1"/>
  <c r="AA32" i="6" s="1"/>
  <c r="AB32" i="6" s="1"/>
  <c r="AC32" i="6" s="1"/>
  <c r="AD32" i="6" s="1"/>
  <c r="AE32" i="6" s="1"/>
  <c r="AF32" i="6" s="1"/>
  <c r="AG32" i="6" s="1"/>
  <c r="AH32" i="6" s="1"/>
  <c r="AI32" i="6" s="1"/>
  <c r="AJ32" i="6" s="1"/>
  <c r="U33" i="6"/>
  <c r="V33" i="6" s="1"/>
  <c r="W33" i="6" s="1"/>
  <c r="X33" i="6" s="1"/>
  <c r="Y33" i="6" s="1"/>
  <c r="Z33" i="6" s="1"/>
  <c r="AA33" i="6" s="1"/>
  <c r="AB33" i="6" s="1"/>
  <c r="AC33" i="6" s="1"/>
  <c r="AD33" i="6" s="1"/>
  <c r="AE33" i="6" s="1"/>
  <c r="AF33" i="6" s="1"/>
  <c r="AG33" i="6" s="1"/>
  <c r="AH33" i="6" s="1"/>
  <c r="AI33" i="6" s="1"/>
  <c r="AJ33" i="6" s="1"/>
  <c r="U34" i="6"/>
  <c r="U35" i="6"/>
  <c r="V35" i="6" s="1"/>
  <c r="W35" i="6" s="1"/>
  <c r="X35" i="6" s="1"/>
  <c r="Y35" i="6" s="1"/>
  <c r="Z35" i="6" s="1"/>
  <c r="AA35" i="6" s="1"/>
  <c r="AB35" i="6" s="1"/>
  <c r="AC35" i="6" s="1"/>
  <c r="AD35" i="6" s="1"/>
  <c r="AE35" i="6" s="1"/>
  <c r="AF35" i="6" s="1"/>
  <c r="AG35" i="6" s="1"/>
  <c r="AH35" i="6" s="1"/>
  <c r="AI35" i="6" s="1"/>
  <c r="AJ35" i="6" s="1"/>
  <c r="U36" i="6"/>
  <c r="U37" i="6"/>
  <c r="V37" i="6" s="1"/>
  <c r="W37" i="6" s="1"/>
  <c r="X37" i="6" s="1"/>
  <c r="Y37" i="6" s="1"/>
  <c r="Z37" i="6" s="1"/>
  <c r="AA37" i="6" s="1"/>
  <c r="AB37" i="6" s="1"/>
  <c r="AC37" i="6" s="1"/>
  <c r="AD37" i="6" s="1"/>
  <c r="AE37" i="6" s="1"/>
  <c r="AF37" i="6" s="1"/>
  <c r="AG37" i="6" s="1"/>
  <c r="AH37" i="6" s="1"/>
  <c r="AI37" i="6" s="1"/>
  <c r="AJ37" i="6" s="1"/>
  <c r="U38" i="6"/>
  <c r="U39" i="6"/>
  <c r="U40" i="6"/>
  <c r="V40" i="6" s="1"/>
  <c r="W40" i="6" s="1"/>
  <c r="X40" i="6" s="1"/>
  <c r="Y40" i="6" s="1"/>
  <c r="Z40" i="6" s="1"/>
  <c r="AA40" i="6" s="1"/>
  <c r="AB40" i="6" s="1"/>
  <c r="AC40" i="6" s="1"/>
  <c r="AD40" i="6" s="1"/>
  <c r="AE40" i="6" s="1"/>
  <c r="AF40" i="6" s="1"/>
  <c r="AG40" i="6" s="1"/>
  <c r="AH40" i="6" s="1"/>
  <c r="AI40" i="6" s="1"/>
  <c r="AJ40" i="6" s="1"/>
  <c r="U41" i="6"/>
  <c r="V41" i="6" s="1"/>
  <c r="W41" i="6" s="1"/>
  <c r="X41" i="6" s="1"/>
  <c r="Y41" i="6" s="1"/>
  <c r="Z41" i="6" s="1"/>
  <c r="AA41" i="6" s="1"/>
  <c r="AB41" i="6" s="1"/>
  <c r="AC41" i="6" s="1"/>
  <c r="AD41" i="6" s="1"/>
  <c r="AE41" i="6" s="1"/>
  <c r="AF41" i="6" s="1"/>
  <c r="AG41" i="6" s="1"/>
  <c r="AH41" i="6" s="1"/>
  <c r="AI41" i="6" s="1"/>
  <c r="AJ41" i="6" s="1"/>
  <c r="U42" i="6"/>
  <c r="U43" i="6"/>
  <c r="V43" i="6" s="1"/>
  <c r="W43" i="6" s="1"/>
  <c r="X43" i="6" s="1"/>
  <c r="Y43" i="6" s="1"/>
  <c r="Z43" i="6" s="1"/>
  <c r="AA43" i="6" s="1"/>
  <c r="AB43" i="6" s="1"/>
  <c r="AC43" i="6" s="1"/>
  <c r="AD43" i="6" s="1"/>
  <c r="AE43" i="6" s="1"/>
  <c r="AF43" i="6" s="1"/>
  <c r="AG43" i="6" s="1"/>
  <c r="AH43" i="6" s="1"/>
  <c r="AI43" i="6" s="1"/>
  <c r="AJ43" i="6" s="1"/>
  <c r="U44" i="6"/>
  <c r="U45" i="6"/>
  <c r="V45" i="6" s="1"/>
  <c r="W45" i="6" s="1"/>
  <c r="X45" i="6" s="1"/>
  <c r="Y45" i="6" s="1"/>
  <c r="Z45" i="6" s="1"/>
  <c r="AA45" i="6" s="1"/>
  <c r="AB45" i="6" s="1"/>
  <c r="AC45" i="6" s="1"/>
  <c r="AD45" i="6" s="1"/>
  <c r="AE45" i="6" s="1"/>
  <c r="AF45" i="6" s="1"/>
  <c r="AG45" i="6" s="1"/>
  <c r="AH45" i="6" s="1"/>
  <c r="AI45" i="6" s="1"/>
  <c r="AJ45" i="6" s="1"/>
  <c r="U46" i="6"/>
  <c r="U6" i="6"/>
  <c r="H13" i="5"/>
  <c r="H14" i="5"/>
  <c r="H15" i="5"/>
  <c r="H16" i="5"/>
  <c r="H17" i="5"/>
  <c r="H18" i="5"/>
  <c r="H19" i="5"/>
  <c r="H20" i="5"/>
  <c r="D66" i="5" s="1"/>
  <c r="H21" i="5"/>
  <c r="H22" i="5"/>
  <c r="H23" i="5"/>
  <c r="H24" i="5"/>
  <c r="H25" i="5"/>
  <c r="H26" i="5"/>
  <c r="H27" i="5"/>
  <c r="H28" i="5"/>
  <c r="D74" i="5" s="1"/>
  <c r="H29" i="5"/>
  <c r="H30" i="5"/>
  <c r="H31" i="5"/>
  <c r="H32" i="5"/>
  <c r="H33" i="5"/>
  <c r="H34" i="5"/>
  <c r="H35" i="5"/>
  <c r="H36" i="5"/>
  <c r="D82" i="5" s="1"/>
  <c r="H37" i="5"/>
  <c r="H38" i="5"/>
  <c r="H39" i="5"/>
  <c r="H40" i="5"/>
  <c r="H41" i="5"/>
  <c r="H42" i="5"/>
  <c r="H43" i="5"/>
  <c r="H44" i="5"/>
  <c r="D90" i="5" s="1"/>
  <c r="C51" i="5"/>
  <c r="C52" i="5"/>
  <c r="C53" i="5"/>
  <c r="C54" i="5"/>
  <c r="C55" i="5"/>
  <c r="C56" i="5"/>
  <c r="C57" i="5"/>
  <c r="C58" i="5"/>
  <c r="C59" i="5"/>
  <c r="C60" i="5"/>
  <c r="C61" i="5"/>
  <c r="D61" i="5" s="1"/>
  <c r="C62" i="5"/>
  <c r="C63" i="5"/>
  <c r="D63" i="5" s="1"/>
  <c r="C64" i="5"/>
  <c r="C65" i="5"/>
  <c r="C66" i="5"/>
  <c r="C67" i="5"/>
  <c r="C68" i="5"/>
  <c r="C69" i="5"/>
  <c r="D69" i="5" s="1"/>
  <c r="C70" i="5"/>
  <c r="C71" i="5"/>
  <c r="D71" i="5" s="1"/>
  <c r="C72" i="5"/>
  <c r="C73" i="5"/>
  <c r="C74" i="5"/>
  <c r="C75" i="5"/>
  <c r="C76" i="5"/>
  <c r="C77" i="5"/>
  <c r="D77" i="5" s="1"/>
  <c r="C78" i="5"/>
  <c r="C79" i="5"/>
  <c r="D79" i="5" s="1"/>
  <c r="C80" i="5"/>
  <c r="C81" i="5"/>
  <c r="C82" i="5"/>
  <c r="C83" i="5"/>
  <c r="C84" i="5"/>
  <c r="C85" i="5"/>
  <c r="D85" i="5" s="1"/>
  <c r="C86" i="5"/>
  <c r="C87" i="5"/>
  <c r="D87" i="5" s="1"/>
  <c r="C88" i="5"/>
  <c r="C89" i="5"/>
  <c r="C90" i="5"/>
  <c r="C50" i="5"/>
  <c r="G5" i="5"/>
  <c r="G6" i="5"/>
  <c r="G7" i="5"/>
  <c r="G8" i="5"/>
  <c r="G9" i="5"/>
  <c r="G10" i="5"/>
  <c r="G11" i="5"/>
  <c r="G12" i="5"/>
  <c r="G4" i="5"/>
  <c r="F5" i="5"/>
  <c r="F6" i="5"/>
  <c r="F7" i="5"/>
  <c r="F8" i="5"/>
  <c r="F9" i="5"/>
  <c r="F10" i="5"/>
  <c r="F11" i="5"/>
  <c r="F12" i="5"/>
  <c r="F4" i="5"/>
  <c r="E5" i="5"/>
  <c r="E6" i="5"/>
  <c r="E7" i="5"/>
  <c r="E8" i="5"/>
  <c r="E9" i="5"/>
  <c r="E10" i="5"/>
  <c r="E11" i="5"/>
  <c r="E12" i="5"/>
  <c r="E4" i="5"/>
  <c r="D5" i="5"/>
  <c r="D6" i="5"/>
  <c r="D7" i="5"/>
  <c r="D8" i="5"/>
  <c r="D9" i="5"/>
  <c r="D10" i="5"/>
  <c r="D11" i="5"/>
  <c r="D12" i="5"/>
  <c r="D4" i="5"/>
  <c r="C5" i="5"/>
  <c r="C6" i="5"/>
  <c r="C7" i="5"/>
  <c r="C8" i="5"/>
  <c r="C9" i="5"/>
  <c r="C10" i="5"/>
  <c r="C11" i="5"/>
  <c r="C12" i="5"/>
  <c r="C4" i="5"/>
  <c r="C317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B275" i="4"/>
  <c r="A275" i="4"/>
  <c r="D273" i="4"/>
  <c r="K271" i="4"/>
  <c r="I271" i="4"/>
  <c r="H271" i="4"/>
  <c r="M271" i="4" s="1"/>
  <c r="H270" i="4"/>
  <c r="M269" i="4"/>
  <c r="K269" i="4"/>
  <c r="J269" i="4"/>
  <c r="I269" i="4"/>
  <c r="N269" i="4" s="1"/>
  <c r="H269" i="4"/>
  <c r="L269" i="4" s="1"/>
  <c r="L268" i="4"/>
  <c r="K268" i="4"/>
  <c r="J268" i="4"/>
  <c r="H268" i="4"/>
  <c r="I268" i="4" s="1"/>
  <c r="M267" i="4"/>
  <c r="K267" i="4"/>
  <c r="H267" i="4"/>
  <c r="L267" i="4" s="1"/>
  <c r="L266" i="4"/>
  <c r="H266" i="4"/>
  <c r="M266" i="4" s="1"/>
  <c r="M265" i="4"/>
  <c r="K265" i="4"/>
  <c r="J265" i="4"/>
  <c r="I265" i="4"/>
  <c r="N265" i="4" s="1"/>
  <c r="H265" i="4"/>
  <c r="L265" i="4" s="1"/>
  <c r="H264" i="4"/>
  <c r="K263" i="4"/>
  <c r="I263" i="4"/>
  <c r="H263" i="4"/>
  <c r="M263" i="4" s="1"/>
  <c r="J262" i="4"/>
  <c r="H262" i="4"/>
  <c r="M261" i="4"/>
  <c r="K261" i="4"/>
  <c r="J261" i="4"/>
  <c r="I261" i="4"/>
  <c r="H261" i="4"/>
  <c r="L261" i="4" s="1"/>
  <c r="L260" i="4"/>
  <c r="K260" i="4"/>
  <c r="J260" i="4"/>
  <c r="H260" i="4"/>
  <c r="I260" i="4" s="1"/>
  <c r="M259" i="4"/>
  <c r="L259" i="4"/>
  <c r="K259" i="4"/>
  <c r="H259" i="4"/>
  <c r="J259" i="4" s="1"/>
  <c r="L258" i="4"/>
  <c r="H258" i="4"/>
  <c r="M258" i="4" s="1"/>
  <c r="M257" i="4"/>
  <c r="L257" i="4"/>
  <c r="K257" i="4"/>
  <c r="J257" i="4"/>
  <c r="I257" i="4"/>
  <c r="N257" i="4" s="1"/>
  <c r="H257" i="4"/>
  <c r="H256" i="4"/>
  <c r="K255" i="4"/>
  <c r="I255" i="4"/>
  <c r="H255" i="4"/>
  <c r="M255" i="4" s="1"/>
  <c r="J254" i="4"/>
  <c r="H254" i="4"/>
  <c r="M253" i="4"/>
  <c r="K253" i="4"/>
  <c r="J253" i="4"/>
  <c r="I253" i="4"/>
  <c r="N253" i="4" s="1"/>
  <c r="H253" i="4"/>
  <c r="L253" i="4" s="1"/>
  <c r="L252" i="4"/>
  <c r="K252" i="4"/>
  <c r="J252" i="4"/>
  <c r="H252" i="4"/>
  <c r="I252" i="4" s="1"/>
  <c r="M251" i="4"/>
  <c r="L251" i="4"/>
  <c r="K251" i="4"/>
  <c r="H251" i="4"/>
  <c r="J251" i="4" s="1"/>
  <c r="L250" i="4"/>
  <c r="H250" i="4"/>
  <c r="M249" i="4"/>
  <c r="L249" i="4"/>
  <c r="K249" i="4"/>
  <c r="J249" i="4"/>
  <c r="I249" i="4"/>
  <c r="H249" i="4"/>
  <c r="H248" i="4"/>
  <c r="K247" i="4"/>
  <c r="I247" i="4"/>
  <c r="H247" i="4"/>
  <c r="M247" i="4" s="1"/>
  <c r="L246" i="4"/>
  <c r="H246" i="4"/>
  <c r="M245" i="4"/>
  <c r="K245" i="4"/>
  <c r="J245" i="4"/>
  <c r="I245" i="4"/>
  <c r="N245" i="4" s="1"/>
  <c r="H245" i="4"/>
  <c r="L245" i="4" s="1"/>
  <c r="L244" i="4"/>
  <c r="K244" i="4"/>
  <c r="J244" i="4"/>
  <c r="H244" i="4"/>
  <c r="I244" i="4" s="1"/>
  <c r="M243" i="4"/>
  <c r="L243" i="4"/>
  <c r="K243" i="4"/>
  <c r="H243" i="4"/>
  <c r="J243" i="4" s="1"/>
  <c r="L242" i="4"/>
  <c r="H242" i="4"/>
  <c r="M241" i="4"/>
  <c r="L241" i="4"/>
  <c r="K241" i="4"/>
  <c r="J241" i="4"/>
  <c r="I241" i="4"/>
  <c r="N241" i="4" s="1"/>
  <c r="H241" i="4"/>
  <c r="H240" i="4"/>
  <c r="K239" i="4"/>
  <c r="I239" i="4"/>
  <c r="H239" i="4"/>
  <c r="M239" i="4" s="1"/>
  <c r="L238" i="4"/>
  <c r="H238" i="4"/>
  <c r="M237" i="4"/>
  <c r="K237" i="4"/>
  <c r="J237" i="4"/>
  <c r="I237" i="4"/>
  <c r="H237" i="4"/>
  <c r="L237" i="4" s="1"/>
  <c r="L236" i="4"/>
  <c r="K236" i="4"/>
  <c r="J236" i="4"/>
  <c r="H236" i="4"/>
  <c r="I236" i="4" s="1"/>
  <c r="M235" i="4"/>
  <c r="L235" i="4"/>
  <c r="K235" i="4"/>
  <c r="H235" i="4"/>
  <c r="J235" i="4" s="1"/>
  <c r="H234" i="4"/>
  <c r="M233" i="4"/>
  <c r="L233" i="4"/>
  <c r="K233" i="4"/>
  <c r="J233" i="4"/>
  <c r="I233" i="4"/>
  <c r="N233" i="4" s="1"/>
  <c r="H233" i="4"/>
  <c r="H232" i="4"/>
  <c r="B223" i="4"/>
  <c r="B267" i="4" s="1"/>
  <c r="B311" i="4" s="1"/>
  <c r="B157" i="4"/>
  <c r="B201" i="4" s="1"/>
  <c r="B245" i="4" s="1"/>
  <c r="B289" i="4" s="1"/>
  <c r="B137" i="4"/>
  <c r="B181" i="4" s="1"/>
  <c r="B225" i="4" s="1"/>
  <c r="B269" i="4" s="1"/>
  <c r="B313" i="4" s="1"/>
  <c r="B133" i="4"/>
  <c r="B177" i="4" s="1"/>
  <c r="B221" i="4" s="1"/>
  <c r="B265" i="4" s="1"/>
  <c r="B309" i="4" s="1"/>
  <c r="B121" i="4"/>
  <c r="B165" i="4" s="1"/>
  <c r="B209" i="4" s="1"/>
  <c r="B253" i="4" s="1"/>
  <c r="B297" i="4" s="1"/>
  <c r="B96" i="4"/>
  <c r="B140" i="4" s="1"/>
  <c r="B184" i="4" s="1"/>
  <c r="B228" i="4" s="1"/>
  <c r="B272" i="4" s="1"/>
  <c r="B316" i="4" s="1"/>
  <c r="A96" i="4"/>
  <c r="A140" i="4" s="1"/>
  <c r="A184" i="4" s="1"/>
  <c r="A228" i="4" s="1"/>
  <c r="A272" i="4" s="1"/>
  <c r="A316" i="4" s="1"/>
  <c r="B95" i="4"/>
  <c r="B139" i="4" s="1"/>
  <c r="B183" i="4" s="1"/>
  <c r="B227" i="4" s="1"/>
  <c r="B271" i="4" s="1"/>
  <c r="B315" i="4" s="1"/>
  <c r="B94" i="4"/>
  <c r="B138" i="4" s="1"/>
  <c r="B182" i="4" s="1"/>
  <c r="B226" i="4" s="1"/>
  <c r="B270" i="4" s="1"/>
  <c r="B314" i="4" s="1"/>
  <c r="B93" i="4"/>
  <c r="B92" i="4"/>
  <c r="B136" i="4" s="1"/>
  <c r="B180" i="4" s="1"/>
  <c r="B224" i="4" s="1"/>
  <c r="B268" i="4" s="1"/>
  <c r="B312" i="4" s="1"/>
  <c r="B91" i="4"/>
  <c r="B135" i="4" s="1"/>
  <c r="B179" i="4" s="1"/>
  <c r="B90" i="4"/>
  <c r="B134" i="4" s="1"/>
  <c r="B178" i="4" s="1"/>
  <c r="B222" i="4" s="1"/>
  <c r="B266" i="4" s="1"/>
  <c r="B310" i="4" s="1"/>
  <c r="B89" i="4"/>
  <c r="B88" i="4"/>
  <c r="B132" i="4" s="1"/>
  <c r="B176" i="4" s="1"/>
  <c r="B220" i="4" s="1"/>
  <c r="B264" i="4" s="1"/>
  <c r="B308" i="4" s="1"/>
  <c r="B87" i="4"/>
  <c r="B131" i="4" s="1"/>
  <c r="B175" i="4" s="1"/>
  <c r="B219" i="4" s="1"/>
  <c r="B263" i="4" s="1"/>
  <c r="B307" i="4" s="1"/>
  <c r="B86" i="4"/>
  <c r="B130" i="4" s="1"/>
  <c r="B174" i="4" s="1"/>
  <c r="B218" i="4" s="1"/>
  <c r="B262" i="4" s="1"/>
  <c r="B306" i="4" s="1"/>
  <c r="B85" i="4"/>
  <c r="B129" i="4" s="1"/>
  <c r="B173" i="4" s="1"/>
  <c r="B217" i="4" s="1"/>
  <c r="B261" i="4" s="1"/>
  <c r="B305" i="4" s="1"/>
  <c r="B84" i="4"/>
  <c r="B128" i="4" s="1"/>
  <c r="B172" i="4" s="1"/>
  <c r="B216" i="4" s="1"/>
  <c r="B260" i="4" s="1"/>
  <c r="B304" i="4" s="1"/>
  <c r="B83" i="4"/>
  <c r="B127" i="4" s="1"/>
  <c r="B171" i="4" s="1"/>
  <c r="B215" i="4" s="1"/>
  <c r="B259" i="4" s="1"/>
  <c r="B303" i="4" s="1"/>
  <c r="B82" i="4"/>
  <c r="B126" i="4" s="1"/>
  <c r="B170" i="4" s="1"/>
  <c r="B214" i="4" s="1"/>
  <c r="B258" i="4" s="1"/>
  <c r="B302" i="4" s="1"/>
  <c r="B81" i="4"/>
  <c r="B125" i="4" s="1"/>
  <c r="B169" i="4" s="1"/>
  <c r="B213" i="4" s="1"/>
  <c r="B257" i="4" s="1"/>
  <c r="B301" i="4" s="1"/>
  <c r="B80" i="4"/>
  <c r="B124" i="4" s="1"/>
  <c r="B168" i="4" s="1"/>
  <c r="B212" i="4" s="1"/>
  <c r="B256" i="4" s="1"/>
  <c r="B300" i="4" s="1"/>
  <c r="B79" i="4"/>
  <c r="B123" i="4" s="1"/>
  <c r="B167" i="4" s="1"/>
  <c r="B211" i="4" s="1"/>
  <c r="B255" i="4" s="1"/>
  <c r="B299" i="4" s="1"/>
  <c r="B78" i="4"/>
  <c r="B122" i="4" s="1"/>
  <c r="B166" i="4" s="1"/>
  <c r="B210" i="4" s="1"/>
  <c r="B254" i="4" s="1"/>
  <c r="B298" i="4" s="1"/>
  <c r="B77" i="4"/>
  <c r="B76" i="4"/>
  <c r="B120" i="4" s="1"/>
  <c r="B164" i="4" s="1"/>
  <c r="B208" i="4" s="1"/>
  <c r="B252" i="4" s="1"/>
  <c r="B296" i="4" s="1"/>
  <c r="B75" i="4"/>
  <c r="B119" i="4" s="1"/>
  <c r="B163" i="4" s="1"/>
  <c r="B207" i="4" s="1"/>
  <c r="B251" i="4" s="1"/>
  <c r="B295" i="4" s="1"/>
  <c r="B74" i="4"/>
  <c r="B118" i="4" s="1"/>
  <c r="B162" i="4" s="1"/>
  <c r="B206" i="4" s="1"/>
  <c r="B250" i="4" s="1"/>
  <c r="B294" i="4" s="1"/>
  <c r="B73" i="4"/>
  <c r="B117" i="4" s="1"/>
  <c r="B161" i="4" s="1"/>
  <c r="B205" i="4" s="1"/>
  <c r="B249" i="4" s="1"/>
  <c r="B293" i="4" s="1"/>
  <c r="B72" i="4"/>
  <c r="B116" i="4" s="1"/>
  <c r="B160" i="4" s="1"/>
  <c r="B204" i="4" s="1"/>
  <c r="B248" i="4" s="1"/>
  <c r="B292" i="4" s="1"/>
  <c r="B71" i="4"/>
  <c r="B115" i="4" s="1"/>
  <c r="B159" i="4" s="1"/>
  <c r="B203" i="4" s="1"/>
  <c r="B247" i="4" s="1"/>
  <c r="B291" i="4" s="1"/>
  <c r="B70" i="4"/>
  <c r="B114" i="4" s="1"/>
  <c r="B158" i="4" s="1"/>
  <c r="B202" i="4" s="1"/>
  <c r="B246" i="4" s="1"/>
  <c r="B290" i="4" s="1"/>
  <c r="B69" i="4"/>
  <c r="B113" i="4" s="1"/>
  <c r="B68" i="4"/>
  <c r="B112" i="4" s="1"/>
  <c r="B156" i="4" s="1"/>
  <c r="B200" i="4" s="1"/>
  <c r="B244" i="4" s="1"/>
  <c r="B288" i="4" s="1"/>
  <c r="B67" i="4"/>
  <c r="B111" i="4" s="1"/>
  <c r="B155" i="4" s="1"/>
  <c r="B199" i="4" s="1"/>
  <c r="B243" i="4" s="1"/>
  <c r="B287" i="4" s="1"/>
  <c r="B66" i="4"/>
  <c r="B110" i="4" s="1"/>
  <c r="B154" i="4" s="1"/>
  <c r="B198" i="4" s="1"/>
  <c r="B242" i="4" s="1"/>
  <c r="B286" i="4" s="1"/>
  <c r="B65" i="4"/>
  <c r="B109" i="4" s="1"/>
  <c r="B153" i="4" s="1"/>
  <c r="B197" i="4" s="1"/>
  <c r="B241" i="4" s="1"/>
  <c r="B285" i="4" s="1"/>
  <c r="B64" i="4"/>
  <c r="B108" i="4" s="1"/>
  <c r="B152" i="4" s="1"/>
  <c r="B196" i="4" s="1"/>
  <c r="B240" i="4" s="1"/>
  <c r="B284" i="4" s="1"/>
  <c r="B63" i="4"/>
  <c r="B107" i="4" s="1"/>
  <c r="B151" i="4" s="1"/>
  <c r="B195" i="4" s="1"/>
  <c r="B239" i="4" s="1"/>
  <c r="B283" i="4" s="1"/>
  <c r="B62" i="4"/>
  <c r="B106" i="4" s="1"/>
  <c r="B150" i="4" s="1"/>
  <c r="B194" i="4" s="1"/>
  <c r="B238" i="4" s="1"/>
  <c r="B282" i="4" s="1"/>
  <c r="B61" i="4"/>
  <c r="B105" i="4" s="1"/>
  <c r="B149" i="4" s="1"/>
  <c r="B193" i="4" s="1"/>
  <c r="B237" i="4" s="1"/>
  <c r="B281" i="4" s="1"/>
  <c r="B60" i="4"/>
  <c r="B104" i="4" s="1"/>
  <c r="B148" i="4" s="1"/>
  <c r="B192" i="4" s="1"/>
  <c r="B236" i="4" s="1"/>
  <c r="B280" i="4" s="1"/>
  <c r="B59" i="4"/>
  <c r="B103" i="4" s="1"/>
  <c r="B147" i="4" s="1"/>
  <c r="B191" i="4" s="1"/>
  <c r="B235" i="4" s="1"/>
  <c r="B279" i="4" s="1"/>
  <c r="B58" i="4"/>
  <c r="B102" i="4" s="1"/>
  <c r="B146" i="4" s="1"/>
  <c r="B190" i="4" s="1"/>
  <c r="B234" i="4" s="1"/>
  <c r="B278" i="4" s="1"/>
  <c r="B57" i="4"/>
  <c r="B101" i="4" s="1"/>
  <c r="B145" i="4" s="1"/>
  <c r="B189" i="4" s="1"/>
  <c r="B233" i="4" s="1"/>
  <c r="B277" i="4" s="1"/>
  <c r="B56" i="4"/>
  <c r="B100" i="4" s="1"/>
  <c r="B144" i="4" s="1"/>
  <c r="B188" i="4" s="1"/>
  <c r="B232" i="4" s="1"/>
  <c r="B276" i="4" s="1"/>
  <c r="A56" i="4"/>
  <c r="A100" i="4" s="1"/>
  <c r="A144" i="4" s="1"/>
  <c r="A188" i="4" s="1"/>
  <c r="A232" i="4" s="1"/>
  <c r="A276" i="4" s="1"/>
  <c r="AQ55" i="4"/>
  <c r="AQ99" i="4" s="1"/>
  <c r="AQ143" i="4" s="1"/>
  <c r="AQ187" i="4" s="1"/>
  <c r="AP55" i="4"/>
  <c r="AP99" i="4" s="1"/>
  <c r="AP143" i="4" s="1"/>
  <c r="AP187" i="4" s="1"/>
  <c r="AO55" i="4"/>
  <c r="AO99" i="4" s="1"/>
  <c r="AO143" i="4" s="1"/>
  <c r="AO187" i="4" s="1"/>
  <c r="AN55" i="4"/>
  <c r="AN99" i="4" s="1"/>
  <c r="AN143" i="4" s="1"/>
  <c r="AN187" i="4" s="1"/>
  <c r="AM55" i="4"/>
  <c r="AM99" i="4" s="1"/>
  <c r="AM143" i="4" s="1"/>
  <c r="AM187" i="4" s="1"/>
  <c r="AL55" i="4"/>
  <c r="AL99" i="4" s="1"/>
  <c r="AL143" i="4" s="1"/>
  <c r="AL187" i="4" s="1"/>
  <c r="AK55" i="4"/>
  <c r="AK99" i="4" s="1"/>
  <c r="AK143" i="4" s="1"/>
  <c r="AK187" i="4" s="1"/>
  <c r="AJ55" i="4"/>
  <c r="AJ99" i="4" s="1"/>
  <c r="AJ143" i="4" s="1"/>
  <c r="AJ187" i="4" s="1"/>
  <c r="AI55" i="4"/>
  <c r="AI99" i="4" s="1"/>
  <c r="AI143" i="4" s="1"/>
  <c r="AI187" i="4" s="1"/>
  <c r="AH55" i="4"/>
  <c r="AH99" i="4" s="1"/>
  <c r="AH143" i="4" s="1"/>
  <c r="AH187" i="4" s="1"/>
  <c r="AG55" i="4"/>
  <c r="AG99" i="4" s="1"/>
  <c r="AG143" i="4" s="1"/>
  <c r="AG187" i="4" s="1"/>
  <c r="AF55" i="4"/>
  <c r="AF99" i="4" s="1"/>
  <c r="AF143" i="4" s="1"/>
  <c r="AF187" i="4" s="1"/>
  <c r="AE55" i="4"/>
  <c r="AE99" i="4" s="1"/>
  <c r="AE143" i="4" s="1"/>
  <c r="AE187" i="4" s="1"/>
  <c r="AD55" i="4"/>
  <c r="AD99" i="4" s="1"/>
  <c r="AD143" i="4" s="1"/>
  <c r="AD187" i="4" s="1"/>
  <c r="AC55" i="4"/>
  <c r="AC99" i="4" s="1"/>
  <c r="AC143" i="4" s="1"/>
  <c r="AC187" i="4" s="1"/>
  <c r="AB55" i="4"/>
  <c r="AB99" i="4" s="1"/>
  <c r="AB143" i="4" s="1"/>
  <c r="AB187" i="4" s="1"/>
  <c r="AA55" i="4"/>
  <c r="AA99" i="4" s="1"/>
  <c r="AA143" i="4" s="1"/>
  <c r="AA187" i="4" s="1"/>
  <c r="Z55" i="4"/>
  <c r="Z99" i="4" s="1"/>
  <c r="Z143" i="4" s="1"/>
  <c r="Z187" i="4" s="1"/>
  <c r="Y55" i="4"/>
  <c r="Y99" i="4" s="1"/>
  <c r="Y143" i="4" s="1"/>
  <c r="Y187" i="4" s="1"/>
  <c r="X55" i="4"/>
  <c r="X99" i="4" s="1"/>
  <c r="X143" i="4" s="1"/>
  <c r="X187" i="4" s="1"/>
  <c r="W55" i="4"/>
  <c r="W99" i="4" s="1"/>
  <c r="W143" i="4" s="1"/>
  <c r="W187" i="4" s="1"/>
  <c r="V55" i="4"/>
  <c r="V99" i="4" s="1"/>
  <c r="V143" i="4" s="1"/>
  <c r="V187" i="4" s="1"/>
  <c r="U55" i="4"/>
  <c r="U99" i="4" s="1"/>
  <c r="U143" i="4" s="1"/>
  <c r="U187" i="4" s="1"/>
  <c r="T55" i="4"/>
  <c r="T99" i="4" s="1"/>
  <c r="T143" i="4" s="1"/>
  <c r="T187" i="4" s="1"/>
  <c r="S55" i="4"/>
  <c r="S99" i="4" s="1"/>
  <c r="S143" i="4" s="1"/>
  <c r="S187" i="4" s="1"/>
  <c r="R55" i="4"/>
  <c r="R99" i="4" s="1"/>
  <c r="R143" i="4" s="1"/>
  <c r="R187" i="4" s="1"/>
  <c r="Q55" i="4"/>
  <c r="Q99" i="4" s="1"/>
  <c r="Q143" i="4" s="1"/>
  <c r="Q187" i="4" s="1"/>
  <c r="P55" i="4"/>
  <c r="P99" i="4" s="1"/>
  <c r="P143" i="4" s="1"/>
  <c r="P187" i="4" s="1"/>
  <c r="O55" i="4"/>
  <c r="O99" i="4" s="1"/>
  <c r="O143" i="4" s="1"/>
  <c r="O187" i="4" s="1"/>
  <c r="N55" i="4"/>
  <c r="N99" i="4" s="1"/>
  <c r="N143" i="4" s="1"/>
  <c r="N187" i="4" s="1"/>
  <c r="M55" i="4"/>
  <c r="M99" i="4" s="1"/>
  <c r="M143" i="4" s="1"/>
  <c r="M187" i="4" s="1"/>
  <c r="L55" i="4"/>
  <c r="L99" i="4" s="1"/>
  <c r="L143" i="4" s="1"/>
  <c r="L187" i="4" s="1"/>
  <c r="K55" i="4"/>
  <c r="K99" i="4" s="1"/>
  <c r="K143" i="4" s="1"/>
  <c r="K187" i="4" s="1"/>
  <c r="J55" i="4"/>
  <c r="J99" i="4" s="1"/>
  <c r="J143" i="4" s="1"/>
  <c r="J187" i="4" s="1"/>
  <c r="I55" i="4"/>
  <c r="I99" i="4" s="1"/>
  <c r="I143" i="4" s="1"/>
  <c r="I187" i="4" s="1"/>
  <c r="H55" i="4"/>
  <c r="H99" i="4" s="1"/>
  <c r="H143" i="4" s="1"/>
  <c r="H187" i="4" s="1"/>
  <c r="G55" i="4"/>
  <c r="G99" i="4" s="1"/>
  <c r="G143" i="4" s="1"/>
  <c r="G187" i="4" s="1"/>
  <c r="F55" i="4"/>
  <c r="F99" i="4" s="1"/>
  <c r="F143" i="4" s="1"/>
  <c r="F187" i="4" s="1"/>
  <c r="E55" i="4"/>
  <c r="E99" i="4" s="1"/>
  <c r="E143" i="4" s="1"/>
  <c r="E187" i="4" s="1"/>
  <c r="D55" i="4"/>
  <c r="D99" i="4" s="1"/>
  <c r="D143" i="4" s="1"/>
  <c r="D187" i="4" s="1"/>
  <c r="C55" i="4"/>
  <c r="C99" i="4" s="1"/>
  <c r="C143" i="4" s="1"/>
  <c r="C187" i="4" s="1"/>
  <c r="AL53" i="4"/>
  <c r="AD53" i="4"/>
  <c r="V53" i="4"/>
  <c r="N53" i="4"/>
  <c r="F53" i="4"/>
  <c r="AN52" i="4"/>
  <c r="AL52" i="4"/>
  <c r="AL64" i="4" s="1"/>
  <c r="AL152" i="4" s="1"/>
  <c r="AF52" i="4"/>
  <c r="AF61" i="4" s="1"/>
  <c r="AF149" i="4" s="1"/>
  <c r="AD52" i="4"/>
  <c r="AD86" i="4" s="1"/>
  <c r="AD174" i="4" s="1"/>
  <c r="X52" i="4"/>
  <c r="X62" i="4" s="1"/>
  <c r="X150" i="4" s="1"/>
  <c r="V52" i="4"/>
  <c r="V84" i="4" s="1"/>
  <c r="V172" i="4" s="1"/>
  <c r="P52" i="4"/>
  <c r="P58" i="4" s="1"/>
  <c r="P146" i="4" s="1"/>
  <c r="N52" i="4"/>
  <c r="N66" i="4" s="1"/>
  <c r="N154" i="4" s="1"/>
  <c r="H52" i="4"/>
  <c r="H66" i="4" s="1"/>
  <c r="H154" i="4" s="1"/>
  <c r="F52" i="4"/>
  <c r="F57" i="4" s="1"/>
  <c r="F145" i="4" s="1"/>
  <c r="AQ51" i="4"/>
  <c r="AP51" i="4"/>
  <c r="AO51" i="4"/>
  <c r="AN51" i="4"/>
  <c r="AN53" i="4" s="1"/>
  <c r="AM51" i="4"/>
  <c r="AM52" i="4" s="1"/>
  <c r="AL51" i="4"/>
  <c r="AK51" i="4"/>
  <c r="AK53" i="4" s="1"/>
  <c r="AJ51" i="4"/>
  <c r="AJ52" i="4" s="1"/>
  <c r="AI51" i="4"/>
  <c r="AH51" i="4"/>
  <c r="AG51" i="4"/>
  <c r="AF51" i="4"/>
  <c r="AF53" i="4" s="1"/>
  <c r="AE51" i="4"/>
  <c r="AE52" i="4" s="1"/>
  <c r="AD51" i="4"/>
  <c r="AC51" i="4"/>
  <c r="AC53" i="4" s="1"/>
  <c r="AB51" i="4"/>
  <c r="AB52" i="4" s="1"/>
  <c r="AA51" i="4"/>
  <c r="Z51" i="4"/>
  <c r="Y51" i="4"/>
  <c r="X51" i="4"/>
  <c r="X53" i="4" s="1"/>
  <c r="W51" i="4"/>
  <c r="W52" i="4" s="1"/>
  <c r="V51" i="4"/>
  <c r="U51" i="4"/>
  <c r="U53" i="4" s="1"/>
  <c r="T51" i="4"/>
  <c r="T52" i="4" s="1"/>
  <c r="S51" i="4"/>
  <c r="R51" i="4"/>
  <c r="Q51" i="4"/>
  <c r="P51" i="4"/>
  <c r="P53" i="4" s="1"/>
  <c r="O51" i="4"/>
  <c r="O52" i="4" s="1"/>
  <c r="N51" i="4"/>
  <c r="M51" i="4"/>
  <c r="M53" i="4" s="1"/>
  <c r="L51" i="4"/>
  <c r="L52" i="4" s="1"/>
  <c r="K51" i="4"/>
  <c r="J51" i="4"/>
  <c r="I51" i="4"/>
  <c r="H51" i="4"/>
  <c r="H53" i="4" s="1"/>
  <c r="G51" i="4"/>
  <c r="G52" i="4" s="1"/>
  <c r="F51" i="4"/>
  <c r="E51" i="4"/>
  <c r="E53" i="4" s="1"/>
  <c r="D51" i="4"/>
  <c r="D52" i="4" s="1"/>
  <c r="C51" i="4"/>
  <c r="AR50" i="4"/>
  <c r="AR49" i="4"/>
  <c r="AR48" i="4"/>
  <c r="AR47" i="4"/>
  <c r="AR51" i="4" s="1"/>
  <c r="AR46" i="4"/>
  <c r="AR45" i="4"/>
  <c r="BB44" i="4"/>
  <c r="BA44" i="4"/>
  <c r="AZ44" i="4"/>
  <c r="AW44" i="4"/>
  <c r="AV44" i="4"/>
  <c r="AU44" i="4"/>
  <c r="AT44" i="4"/>
  <c r="AS44" i="4"/>
  <c r="AQ44" i="4"/>
  <c r="AQ52" i="4" s="1"/>
  <c r="AP44" i="4"/>
  <c r="AO44" i="4"/>
  <c r="AN44" i="4"/>
  <c r="AM44" i="4"/>
  <c r="AL44" i="4"/>
  <c r="AK44" i="4"/>
  <c r="AK52" i="4" s="1"/>
  <c r="AJ44" i="4"/>
  <c r="AI44" i="4"/>
  <c r="AI52" i="4" s="1"/>
  <c r="AH44" i="4"/>
  <c r="AG44" i="4"/>
  <c r="AF44" i="4"/>
  <c r="AE44" i="4"/>
  <c r="AD44" i="4"/>
  <c r="AC44" i="4"/>
  <c r="AC52" i="4" s="1"/>
  <c r="AB44" i="4"/>
  <c r="AA44" i="4"/>
  <c r="AA52" i="4" s="1"/>
  <c r="Z44" i="4"/>
  <c r="Y44" i="4"/>
  <c r="X44" i="4"/>
  <c r="W44" i="4"/>
  <c r="V44" i="4"/>
  <c r="U44" i="4"/>
  <c r="U52" i="4" s="1"/>
  <c r="T44" i="4"/>
  <c r="S44" i="4"/>
  <c r="S52" i="4" s="1"/>
  <c r="R44" i="4"/>
  <c r="Q44" i="4"/>
  <c r="P44" i="4"/>
  <c r="O44" i="4"/>
  <c r="N44" i="4"/>
  <c r="M44" i="4"/>
  <c r="M52" i="4" s="1"/>
  <c r="L44" i="4"/>
  <c r="K44" i="4"/>
  <c r="K52" i="4" s="1"/>
  <c r="J44" i="4"/>
  <c r="I44" i="4"/>
  <c r="H44" i="4"/>
  <c r="G44" i="4"/>
  <c r="F44" i="4"/>
  <c r="E44" i="4"/>
  <c r="E52" i="4" s="1"/>
  <c r="D44" i="4"/>
  <c r="C44" i="4"/>
  <c r="C52" i="4" s="1"/>
  <c r="BC43" i="4"/>
  <c r="AX43" i="4"/>
  <c r="AT228" i="4" s="1"/>
  <c r="AR43" i="4"/>
  <c r="BC42" i="4"/>
  <c r="AY42" i="4"/>
  <c r="AX42" i="4"/>
  <c r="AT227" i="4" s="1"/>
  <c r="AR42" i="4"/>
  <c r="BC41" i="4"/>
  <c r="AX41" i="4"/>
  <c r="AT226" i="4" s="1"/>
  <c r="AR41" i="4"/>
  <c r="AY41" i="4" s="1"/>
  <c r="BC40" i="4"/>
  <c r="AY40" i="4"/>
  <c r="AX40" i="4"/>
  <c r="AT225" i="4" s="1"/>
  <c r="AR40" i="4"/>
  <c r="BC39" i="4"/>
  <c r="AX39" i="4"/>
  <c r="AT224" i="4" s="1"/>
  <c r="AR39" i="4"/>
  <c r="BC38" i="4"/>
  <c r="AX38" i="4"/>
  <c r="AT223" i="4" s="1"/>
  <c r="AR38" i="4"/>
  <c r="BC37" i="4"/>
  <c r="AX37" i="4"/>
  <c r="AT222" i="4" s="1"/>
  <c r="AR37" i="4"/>
  <c r="BC36" i="4"/>
  <c r="AX36" i="4"/>
  <c r="AT221" i="4" s="1"/>
  <c r="AR36" i="4"/>
  <c r="AY36" i="4" s="1"/>
  <c r="BC35" i="4"/>
  <c r="AY35" i="4"/>
  <c r="AX35" i="4"/>
  <c r="AT220" i="4" s="1"/>
  <c r="AR35" i="4"/>
  <c r="BC34" i="4"/>
  <c r="AY34" i="4"/>
  <c r="AX34" i="4"/>
  <c r="AT219" i="4" s="1"/>
  <c r="AR34" i="4"/>
  <c r="BC33" i="4"/>
  <c r="AX33" i="4"/>
  <c r="AT218" i="4" s="1"/>
  <c r="AR33" i="4"/>
  <c r="AY33" i="4" s="1"/>
  <c r="BC32" i="4"/>
  <c r="AY32" i="4"/>
  <c r="AX32" i="4"/>
  <c r="AT217" i="4" s="1"/>
  <c r="AR32" i="4"/>
  <c r="BC31" i="4"/>
  <c r="AX31" i="4"/>
  <c r="AT216" i="4" s="1"/>
  <c r="AR31" i="4"/>
  <c r="BC30" i="4"/>
  <c r="AX30" i="4"/>
  <c r="AT215" i="4" s="1"/>
  <c r="AR30" i="4"/>
  <c r="BC29" i="4"/>
  <c r="AX29" i="4"/>
  <c r="AT214" i="4" s="1"/>
  <c r="AR29" i="4"/>
  <c r="BC28" i="4"/>
  <c r="AX28" i="4"/>
  <c r="AT213" i="4" s="1"/>
  <c r="AR28" i="4"/>
  <c r="BC27" i="4"/>
  <c r="AY27" i="4"/>
  <c r="AX27" i="4"/>
  <c r="AT212" i="4" s="1"/>
  <c r="AR27" i="4"/>
  <c r="BC26" i="4"/>
  <c r="AY26" i="4"/>
  <c r="AX26" i="4"/>
  <c r="AT211" i="4" s="1"/>
  <c r="AR26" i="4"/>
  <c r="BC25" i="4"/>
  <c r="AX25" i="4"/>
  <c r="AT210" i="4" s="1"/>
  <c r="AR25" i="4"/>
  <c r="AY25" i="4" s="1"/>
  <c r="BC24" i="4"/>
  <c r="AY24" i="4"/>
  <c r="AX24" i="4"/>
  <c r="AT209" i="4" s="1"/>
  <c r="AR24" i="4"/>
  <c r="BC23" i="4"/>
  <c r="AX23" i="4"/>
  <c r="AT208" i="4" s="1"/>
  <c r="AR23" i="4"/>
  <c r="BC22" i="4"/>
  <c r="AX22" i="4"/>
  <c r="AT207" i="4" s="1"/>
  <c r="AR22" i="4"/>
  <c r="BC21" i="4"/>
  <c r="AX21" i="4"/>
  <c r="AT206" i="4" s="1"/>
  <c r="AR21" i="4"/>
  <c r="BC20" i="4"/>
  <c r="AX20" i="4"/>
  <c r="AT205" i="4" s="1"/>
  <c r="AR20" i="4"/>
  <c r="BC19" i="4"/>
  <c r="AY19" i="4"/>
  <c r="AX19" i="4"/>
  <c r="AT204" i="4" s="1"/>
  <c r="AR19" i="4"/>
  <c r="BC18" i="4"/>
  <c r="AY18" i="4"/>
  <c r="AX18" i="4"/>
  <c r="AT203" i="4" s="1"/>
  <c r="AR18" i="4"/>
  <c r="BC17" i="4"/>
  <c r="AY17" i="4"/>
  <c r="AX17" i="4"/>
  <c r="AT202" i="4" s="1"/>
  <c r="AR17" i="4"/>
  <c r="BC16" i="4"/>
  <c r="AY16" i="4"/>
  <c r="AX16" i="4"/>
  <c r="AT201" i="4" s="1"/>
  <c r="AR16" i="4"/>
  <c r="BC15" i="4"/>
  <c r="AX15" i="4"/>
  <c r="AT200" i="4" s="1"/>
  <c r="AR15" i="4"/>
  <c r="BC14" i="4"/>
  <c r="AX14" i="4"/>
  <c r="AT199" i="4" s="1"/>
  <c r="AR14" i="4"/>
  <c r="BC13" i="4"/>
  <c r="AX13" i="4"/>
  <c r="AT198" i="4" s="1"/>
  <c r="AR13" i="4"/>
  <c r="BC12" i="4"/>
  <c r="AX12" i="4"/>
  <c r="AT197" i="4" s="1"/>
  <c r="AR12" i="4"/>
  <c r="AY12" i="4" s="1"/>
  <c r="BC11" i="4"/>
  <c r="AY11" i="4"/>
  <c r="AX11" i="4"/>
  <c r="AT196" i="4" s="1"/>
  <c r="AR11" i="4"/>
  <c r="BC10" i="4"/>
  <c r="AY10" i="4"/>
  <c r="AX10" i="4"/>
  <c r="AT195" i="4" s="1"/>
  <c r="AR10" i="4"/>
  <c r="BC9" i="4"/>
  <c r="AY9" i="4"/>
  <c r="AX9" i="4"/>
  <c r="AT194" i="4" s="1"/>
  <c r="AR9" i="4"/>
  <c r="BC8" i="4"/>
  <c r="AY8" i="4"/>
  <c r="AX8" i="4"/>
  <c r="AT193" i="4" s="1"/>
  <c r="AR8" i="4"/>
  <c r="BC7" i="4"/>
  <c r="AX7" i="4"/>
  <c r="AT192" i="4" s="1"/>
  <c r="AR7" i="4"/>
  <c r="BC6" i="4"/>
  <c r="AX6" i="4"/>
  <c r="AT191" i="4" s="1"/>
  <c r="AR6" i="4"/>
  <c r="BC5" i="4"/>
  <c r="AX5" i="4"/>
  <c r="AT190" i="4" s="1"/>
  <c r="AR5" i="4"/>
  <c r="BC4" i="4"/>
  <c r="AX4" i="4"/>
  <c r="AT189" i="4" s="1"/>
  <c r="AR4" i="4"/>
  <c r="AY4" i="4" s="1"/>
  <c r="A4" i="4"/>
  <c r="A5" i="4" s="1"/>
  <c r="BC3" i="4"/>
  <c r="BC44" i="4" s="1"/>
  <c r="AX3" i="4"/>
  <c r="AT188" i="4" s="1"/>
  <c r="AR3" i="4"/>
  <c r="AR44" i="4" s="1"/>
  <c r="H126" i="5" l="1"/>
  <c r="P126" i="5"/>
  <c r="I126" i="5"/>
  <c r="Q126" i="5"/>
  <c r="J126" i="5"/>
  <c r="C126" i="5"/>
  <c r="K126" i="5"/>
  <c r="B126" i="5"/>
  <c r="D126" i="5"/>
  <c r="L126" i="5"/>
  <c r="E126" i="5"/>
  <c r="M126" i="5"/>
  <c r="F126" i="5"/>
  <c r="N126" i="5"/>
  <c r="G126" i="5"/>
  <c r="O126" i="5"/>
  <c r="D55" i="5"/>
  <c r="H10" i="5"/>
  <c r="F132" i="5"/>
  <c r="N132" i="5"/>
  <c r="G132" i="5"/>
  <c r="O132" i="5"/>
  <c r="B132" i="5"/>
  <c r="H132" i="5"/>
  <c r="P132" i="5"/>
  <c r="I132" i="5"/>
  <c r="Q132" i="5"/>
  <c r="J132" i="5"/>
  <c r="C132" i="5"/>
  <c r="K132" i="5"/>
  <c r="D132" i="5"/>
  <c r="L132" i="5"/>
  <c r="E132" i="5"/>
  <c r="M132" i="5"/>
  <c r="F124" i="5"/>
  <c r="N124" i="5"/>
  <c r="G124" i="5"/>
  <c r="O124" i="5"/>
  <c r="B124" i="5"/>
  <c r="H124" i="5"/>
  <c r="P124" i="5"/>
  <c r="I124" i="5"/>
  <c r="Q124" i="5"/>
  <c r="J124" i="5"/>
  <c r="C124" i="5"/>
  <c r="K124" i="5"/>
  <c r="D124" i="5"/>
  <c r="L124" i="5"/>
  <c r="E124" i="5"/>
  <c r="M124" i="5"/>
  <c r="F116" i="5"/>
  <c r="N116" i="5"/>
  <c r="G116" i="5"/>
  <c r="O116" i="5"/>
  <c r="B116" i="5"/>
  <c r="H116" i="5"/>
  <c r="P116" i="5"/>
  <c r="I116" i="5"/>
  <c r="Q116" i="5"/>
  <c r="J116" i="5"/>
  <c r="C116" i="5"/>
  <c r="K116" i="5"/>
  <c r="D116" i="5"/>
  <c r="L116" i="5"/>
  <c r="E116" i="5"/>
  <c r="M116" i="5"/>
  <c r="F108" i="5"/>
  <c r="N108" i="5"/>
  <c r="G108" i="5"/>
  <c r="O108" i="5"/>
  <c r="B108" i="5"/>
  <c r="H108" i="5"/>
  <c r="P108" i="5"/>
  <c r="I108" i="5"/>
  <c r="Q108" i="5"/>
  <c r="J108" i="5"/>
  <c r="C108" i="5"/>
  <c r="K108" i="5"/>
  <c r="D108" i="5"/>
  <c r="L108" i="5"/>
  <c r="E108" i="5"/>
  <c r="M108" i="5"/>
  <c r="D86" i="5"/>
  <c r="D78" i="5"/>
  <c r="D70" i="5"/>
  <c r="D62" i="5"/>
  <c r="H134" i="5"/>
  <c r="P134" i="5"/>
  <c r="I134" i="5"/>
  <c r="Q134" i="5"/>
  <c r="J134" i="5"/>
  <c r="C134" i="5"/>
  <c r="K134" i="5"/>
  <c r="B134" i="5"/>
  <c r="D134" i="5"/>
  <c r="L134" i="5"/>
  <c r="E134" i="5"/>
  <c r="M134" i="5"/>
  <c r="F134" i="5"/>
  <c r="N134" i="5"/>
  <c r="G134" i="5"/>
  <c r="O134" i="5"/>
  <c r="H118" i="5"/>
  <c r="P118" i="5"/>
  <c r="I118" i="5"/>
  <c r="Q118" i="5"/>
  <c r="J118" i="5"/>
  <c r="C118" i="5"/>
  <c r="K118" i="5"/>
  <c r="B118" i="5"/>
  <c r="D118" i="5"/>
  <c r="L118" i="5"/>
  <c r="E118" i="5"/>
  <c r="M118" i="5"/>
  <c r="F118" i="5"/>
  <c r="N118" i="5"/>
  <c r="G118" i="5"/>
  <c r="O118" i="5"/>
  <c r="H110" i="5"/>
  <c r="P110" i="5"/>
  <c r="I110" i="5"/>
  <c r="Q110" i="5"/>
  <c r="J110" i="5"/>
  <c r="C110" i="5"/>
  <c r="K110" i="5"/>
  <c r="B110" i="5"/>
  <c r="D110" i="5"/>
  <c r="L110" i="5"/>
  <c r="E110" i="5"/>
  <c r="M110" i="5"/>
  <c r="F110" i="5"/>
  <c r="N110" i="5"/>
  <c r="G110" i="5"/>
  <c r="O110" i="5"/>
  <c r="H9" i="5"/>
  <c r="H11" i="5"/>
  <c r="D57" i="5" s="1"/>
  <c r="H12" i="5"/>
  <c r="D58" i="5" s="1"/>
  <c r="H4" i="5"/>
  <c r="D50" i="5" s="1"/>
  <c r="H5" i="5"/>
  <c r="D51" i="5" s="1"/>
  <c r="D84" i="5"/>
  <c r="D76" i="5"/>
  <c r="D68" i="5"/>
  <c r="D60" i="5"/>
  <c r="D52" i="5"/>
  <c r="E50" i="5" s="1" a="1"/>
  <c r="E50" i="5" s="1"/>
  <c r="D83" i="5"/>
  <c r="D75" i="5"/>
  <c r="D67" i="5"/>
  <c r="D59" i="5"/>
  <c r="H6" i="5"/>
  <c r="H7" i="5"/>
  <c r="D53" i="5" s="1"/>
  <c r="H8" i="5"/>
  <c r="D54" i="5" s="1"/>
  <c r="C137" i="5"/>
  <c r="K137" i="5"/>
  <c r="D137" i="5"/>
  <c r="L137" i="5"/>
  <c r="E137" i="5"/>
  <c r="M137" i="5"/>
  <c r="F137" i="5"/>
  <c r="N137" i="5"/>
  <c r="G137" i="5"/>
  <c r="O137" i="5"/>
  <c r="H137" i="5"/>
  <c r="P137" i="5"/>
  <c r="I137" i="5"/>
  <c r="Q137" i="5"/>
  <c r="B137" i="5"/>
  <c r="J137" i="5"/>
  <c r="C129" i="5"/>
  <c r="K129" i="5"/>
  <c r="D129" i="5"/>
  <c r="L129" i="5"/>
  <c r="E129" i="5"/>
  <c r="M129" i="5"/>
  <c r="F129" i="5"/>
  <c r="N129" i="5"/>
  <c r="G129" i="5"/>
  <c r="O129" i="5"/>
  <c r="H129" i="5"/>
  <c r="P129" i="5"/>
  <c r="I129" i="5"/>
  <c r="Q129" i="5"/>
  <c r="B129" i="5"/>
  <c r="J129" i="5"/>
  <c r="C121" i="5"/>
  <c r="K121" i="5"/>
  <c r="D121" i="5"/>
  <c r="L121" i="5"/>
  <c r="E121" i="5"/>
  <c r="M121" i="5"/>
  <c r="F121" i="5"/>
  <c r="N121" i="5"/>
  <c r="G121" i="5"/>
  <c r="O121" i="5"/>
  <c r="H121" i="5"/>
  <c r="P121" i="5"/>
  <c r="I121" i="5"/>
  <c r="Q121" i="5"/>
  <c r="B121" i="5"/>
  <c r="J121" i="5"/>
  <c r="C113" i="5"/>
  <c r="K113" i="5"/>
  <c r="D113" i="5"/>
  <c r="L113" i="5"/>
  <c r="E113" i="5"/>
  <c r="M113" i="5"/>
  <c r="F113" i="5"/>
  <c r="N113" i="5"/>
  <c r="G113" i="5"/>
  <c r="O113" i="5"/>
  <c r="H113" i="5"/>
  <c r="P113" i="5"/>
  <c r="I113" i="5"/>
  <c r="Q113" i="5"/>
  <c r="B113" i="5"/>
  <c r="J113" i="5"/>
  <c r="D88" i="5"/>
  <c r="D80" i="5"/>
  <c r="D72" i="5"/>
  <c r="D64" i="5"/>
  <c r="D56" i="5"/>
  <c r="D89" i="5"/>
  <c r="D81" i="5"/>
  <c r="D73" i="5"/>
  <c r="D65" i="5"/>
  <c r="BC45" i="6"/>
  <c r="BC29" i="6"/>
  <c r="BC13" i="6"/>
  <c r="BC44" i="6"/>
  <c r="BC36" i="6"/>
  <c r="BC28" i="6"/>
  <c r="BC20" i="6"/>
  <c r="BC12" i="6"/>
  <c r="BC37" i="6"/>
  <c r="BC21" i="6"/>
  <c r="BC43" i="6"/>
  <c r="BC35" i="6"/>
  <c r="BC27" i="6"/>
  <c r="BC19" i="6"/>
  <c r="BC11" i="6"/>
  <c r="BC34" i="6"/>
  <c r="BC41" i="6"/>
  <c r="BC33" i="6"/>
  <c r="BC25" i="6"/>
  <c r="BC17" i="6"/>
  <c r="BC9" i="6"/>
  <c r="BC42" i="6"/>
  <c r="BC18" i="6"/>
  <c r="BC40" i="6"/>
  <c r="BC32" i="6"/>
  <c r="BC24" i="6"/>
  <c r="BC16" i="6"/>
  <c r="BC8" i="6"/>
  <c r="BC26" i="6"/>
  <c r="BC39" i="6"/>
  <c r="BC31" i="6"/>
  <c r="BC23" i="6"/>
  <c r="BC15" i="6"/>
  <c r="BC7" i="6"/>
  <c r="BC10" i="6"/>
  <c r="BC46" i="6"/>
  <c r="BC38" i="6"/>
  <c r="BC30" i="6"/>
  <c r="BC22" i="6"/>
  <c r="BC14" i="6"/>
  <c r="BB45" i="6"/>
  <c r="BB13" i="6"/>
  <c r="BB44" i="6"/>
  <c r="BB36" i="6"/>
  <c r="BB28" i="6"/>
  <c r="BB20" i="6"/>
  <c r="BB12" i="6"/>
  <c r="BB43" i="6"/>
  <c r="BB35" i="6"/>
  <c r="BB27" i="6"/>
  <c r="BB19" i="6"/>
  <c r="BB11" i="6"/>
  <c r="BB29" i="6"/>
  <c r="BB34" i="6"/>
  <c r="BB26" i="6"/>
  <c r="BB10" i="6"/>
  <c r="BB41" i="6"/>
  <c r="BB33" i="6"/>
  <c r="BB25" i="6"/>
  <c r="BB17" i="6"/>
  <c r="BB9" i="6"/>
  <c r="BB37" i="6"/>
  <c r="BB42" i="6"/>
  <c r="BB18" i="6"/>
  <c r="BB40" i="6"/>
  <c r="BB32" i="6"/>
  <c r="BB24" i="6"/>
  <c r="BB16" i="6"/>
  <c r="BB8" i="6"/>
  <c r="BB21" i="6"/>
  <c r="BB39" i="6"/>
  <c r="BB31" i="6"/>
  <c r="BB23" i="6"/>
  <c r="BB15" i="6"/>
  <c r="BB7" i="6"/>
  <c r="BB46" i="6"/>
  <c r="BB38" i="6"/>
  <c r="BB30" i="6"/>
  <c r="BB22" i="6"/>
  <c r="BB14" i="6"/>
  <c r="BA37" i="6"/>
  <c r="BA21" i="6"/>
  <c r="BA44" i="6"/>
  <c r="BA28" i="6"/>
  <c r="BA12" i="6"/>
  <c r="BA43" i="6"/>
  <c r="BA35" i="6"/>
  <c r="BA27" i="6"/>
  <c r="BA19" i="6"/>
  <c r="BA11" i="6"/>
  <c r="BA45" i="6"/>
  <c r="BA13" i="6"/>
  <c r="BA36" i="6"/>
  <c r="BA20" i="6"/>
  <c r="BA42" i="6"/>
  <c r="BA34" i="6"/>
  <c r="BA26" i="6"/>
  <c r="BA18" i="6"/>
  <c r="BA10" i="6"/>
  <c r="BA29" i="6"/>
  <c r="BA41" i="6"/>
  <c r="BA33" i="6"/>
  <c r="BA25" i="6"/>
  <c r="BA17" i="6"/>
  <c r="BA9" i="6"/>
  <c r="BA40" i="6"/>
  <c r="BA32" i="6"/>
  <c r="BA24" i="6"/>
  <c r="BA16" i="6"/>
  <c r="BA8" i="6"/>
  <c r="BA39" i="6"/>
  <c r="BA31" i="6"/>
  <c r="BA23" i="6"/>
  <c r="BA15" i="6"/>
  <c r="BA7" i="6"/>
  <c r="BA46" i="6"/>
  <c r="BA38" i="6"/>
  <c r="BA30" i="6"/>
  <c r="BA22" i="6"/>
  <c r="BA14" i="6"/>
  <c r="AZ45" i="6"/>
  <c r="AZ13" i="6"/>
  <c r="AZ44" i="6"/>
  <c r="AZ12" i="6"/>
  <c r="AZ43" i="6"/>
  <c r="AZ35" i="6"/>
  <c r="AZ27" i="6"/>
  <c r="AZ19" i="6"/>
  <c r="AZ11" i="6"/>
  <c r="AZ37" i="6"/>
  <c r="AZ21" i="6"/>
  <c r="AZ36" i="6"/>
  <c r="AZ28" i="6"/>
  <c r="AZ20" i="6"/>
  <c r="AZ42" i="6"/>
  <c r="AZ34" i="6"/>
  <c r="AZ26" i="6"/>
  <c r="AZ18" i="6"/>
  <c r="AZ10" i="6"/>
  <c r="AZ29" i="6"/>
  <c r="AZ41" i="6"/>
  <c r="AZ33" i="6"/>
  <c r="AZ25" i="6"/>
  <c r="AZ17" i="6"/>
  <c r="AZ9" i="6"/>
  <c r="AZ40" i="6"/>
  <c r="AZ32" i="6"/>
  <c r="AZ24" i="6"/>
  <c r="AZ16" i="6"/>
  <c r="AZ8" i="6"/>
  <c r="AZ39" i="6"/>
  <c r="AZ31" i="6"/>
  <c r="AZ23" i="6"/>
  <c r="AZ15" i="6"/>
  <c r="AZ7" i="6"/>
  <c r="AZ46" i="6"/>
  <c r="AZ38" i="6"/>
  <c r="AZ30" i="6"/>
  <c r="AZ22" i="6"/>
  <c r="AZ14" i="6"/>
  <c r="AY45" i="6"/>
  <c r="AY13" i="6"/>
  <c r="AY44" i="6"/>
  <c r="AY28" i="6"/>
  <c r="AY12" i="6"/>
  <c r="AY43" i="6"/>
  <c r="AY35" i="6"/>
  <c r="AY27" i="6"/>
  <c r="AY19" i="6"/>
  <c r="AY11" i="6"/>
  <c r="AY37" i="6"/>
  <c r="AY21" i="6"/>
  <c r="AY36" i="6"/>
  <c r="AY20" i="6"/>
  <c r="AY42" i="6"/>
  <c r="AY34" i="6"/>
  <c r="AY26" i="6"/>
  <c r="AY18" i="6"/>
  <c r="AY10" i="6"/>
  <c r="AY29" i="6"/>
  <c r="AY41" i="6"/>
  <c r="AY33" i="6"/>
  <c r="AY25" i="6"/>
  <c r="AY17" i="6"/>
  <c r="AY9" i="6"/>
  <c r="AY40" i="6"/>
  <c r="AY32" i="6"/>
  <c r="AY24" i="6"/>
  <c r="AY16" i="6"/>
  <c r="AY8" i="6"/>
  <c r="AY39" i="6"/>
  <c r="AY31" i="6"/>
  <c r="AY23" i="6"/>
  <c r="AY15" i="6"/>
  <c r="AY7" i="6"/>
  <c r="AY46" i="6"/>
  <c r="AY38" i="6"/>
  <c r="AY30" i="6"/>
  <c r="AY22" i="6"/>
  <c r="AY14" i="6"/>
  <c r="AX45" i="6"/>
  <c r="AX29" i="6"/>
  <c r="AX13" i="6"/>
  <c r="AX36" i="6"/>
  <c r="AX12" i="6"/>
  <c r="AX43" i="6"/>
  <c r="AX35" i="6"/>
  <c r="AX27" i="6"/>
  <c r="AX19" i="6"/>
  <c r="AX11" i="6"/>
  <c r="AX37" i="6"/>
  <c r="AX21" i="6"/>
  <c r="AX44" i="6"/>
  <c r="AX28" i="6"/>
  <c r="AX20" i="6"/>
  <c r="AX42" i="6"/>
  <c r="AX34" i="6"/>
  <c r="AX26" i="6"/>
  <c r="AX18" i="6"/>
  <c r="AX10" i="6"/>
  <c r="AX41" i="6"/>
  <c r="AX33" i="6"/>
  <c r="AX25" i="6"/>
  <c r="AX17" i="6"/>
  <c r="AX9" i="6"/>
  <c r="AX40" i="6"/>
  <c r="AX16" i="6"/>
  <c r="AX32" i="6"/>
  <c r="AX24" i="6"/>
  <c r="AX8" i="6"/>
  <c r="AX39" i="6"/>
  <c r="AX31" i="6"/>
  <c r="AX23" i="6"/>
  <c r="AX15" i="6"/>
  <c r="AX7" i="6"/>
  <c r="AX46" i="6"/>
  <c r="AX38" i="6"/>
  <c r="AX30" i="6"/>
  <c r="AX22" i="6"/>
  <c r="AX14" i="6"/>
  <c r="AW13" i="6"/>
  <c r="AW12" i="6"/>
  <c r="AW43" i="6"/>
  <c r="AW35" i="6"/>
  <c r="AW27" i="6"/>
  <c r="AW19" i="6"/>
  <c r="AW11" i="6"/>
  <c r="AW37" i="6"/>
  <c r="AW36" i="6"/>
  <c r="AW42" i="6"/>
  <c r="AW34" i="6"/>
  <c r="AW26" i="6"/>
  <c r="AW18" i="6"/>
  <c r="AW10" i="6"/>
  <c r="AW44" i="6"/>
  <c r="AW41" i="6"/>
  <c r="AW33" i="6"/>
  <c r="AW25" i="6"/>
  <c r="AW17" i="6"/>
  <c r="AW9" i="6"/>
  <c r="AW45" i="6"/>
  <c r="AW20" i="6"/>
  <c r="AW40" i="6"/>
  <c r="AW32" i="6"/>
  <c r="AW24" i="6"/>
  <c r="AW16" i="6"/>
  <c r="AW8" i="6"/>
  <c r="AW21" i="6"/>
  <c r="AW28" i="6"/>
  <c r="AW39" i="6"/>
  <c r="AW31" i="6"/>
  <c r="AW23" i="6"/>
  <c r="AW15" i="6"/>
  <c r="AW7" i="6"/>
  <c r="AW29" i="6"/>
  <c r="AW46" i="6"/>
  <c r="AW38" i="6"/>
  <c r="AW30" i="6"/>
  <c r="AW22" i="6"/>
  <c r="AW14" i="6"/>
  <c r="AV45" i="6"/>
  <c r="AV37" i="6"/>
  <c r="AV29" i="6"/>
  <c r="AV21" i="6"/>
  <c r="AV13" i="6"/>
  <c r="AV44" i="6"/>
  <c r="AV36" i="6"/>
  <c r="AV28" i="6"/>
  <c r="AV20" i="6"/>
  <c r="AV12" i="6"/>
  <c r="AV43" i="6"/>
  <c r="AV35" i="6"/>
  <c r="AV27" i="6"/>
  <c r="AV19" i="6"/>
  <c r="AV11" i="6"/>
  <c r="AV26" i="6"/>
  <c r="AV41" i="6"/>
  <c r="AV33" i="6"/>
  <c r="AV25" i="6"/>
  <c r="AV42" i="6"/>
  <c r="AV10" i="6"/>
  <c r="AV17" i="6"/>
  <c r="AV40" i="6"/>
  <c r="AV32" i="6"/>
  <c r="AV24" i="6"/>
  <c r="AV16" i="6"/>
  <c r="AV8" i="6"/>
  <c r="AV34" i="6"/>
  <c r="AV18" i="6"/>
  <c r="AV9" i="6"/>
  <c r="AV39" i="6"/>
  <c r="AV31" i="6"/>
  <c r="AV23" i="6"/>
  <c r="AV15" i="6"/>
  <c r="AV7" i="6"/>
  <c r="AV46" i="6"/>
  <c r="AV38" i="6"/>
  <c r="AV30" i="6"/>
  <c r="AV22" i="6"/>
  <c r="AV14" i="6"/>
  <c r="AU38" i="6"/>
  <c r="AU22" i="6"/>
  <c r="AU45" i="6"/>
  <c r="AU13" i="6"/>
  <c r="AU44" i="6"/>
  <c r="AU36" i="6"/>
  <c r="AU28" i="6"/>
  <c r="AU20" i="6"/>
  <c r="AU12" i="6"/>
  <c r="AU14" i="6"/>
  <c r="AU21" i="6"/>
  <c r="AU43" i="6"/>
  <c r="AU35" i="6"/>
  <c r="AU27" i="6"/>
  <c r="AU19" i="6"/>
  <c r="AU11" i="6"/>
  <c r="AU46" i="6"/>
  <c r="AU6" i="6"/>
  <c r="AU37" i="6"/>
  <c r="AU29" i="6"/>
  <c r="AU42" i="6"/>
  <c r="AU34" i="6"/>
  <c r="AU26" i="6"/>
  <c r="AU18" i="6"/>
  <c r="AU10" i="6"/>
  <c r="AU41" i="6"/>
  <c r="AU33" i="6"/>
  <c r="AU25" i="6"/>
  <c r="AU17" i="6"/>
  <c r="AU9" i="6"/>
  <c r="AU40" i="6"/>
  <c r="AU32" i="6"/>
  <c r="AU24" i="6"/>
  <c r="AU16" i="6"/>
  <c r="AU8" i="6"/>
  <c r="AU39" i="6"/>
  <c r="AU31" i="6"/>
  <c r="AU23" i="6"/>
  <c r="AU15" i="6"/>
  <c r="AU7" i="6"/>
  <c r="AT37" i="6"/>
  <c r="AT21" i="6"/>
  <c r="AT44" i="6"/>
  <c r="AT12" i="6"/>
  <c r="AT43" i="6"/>
  <c r="AT35" i="6"/>
  <c r="AT27" i="6"/>
  <c r="AT19" i="6"/>
  <c r="AT11" i="6"/>
  <c r="AT45" i="6"/>
  <c r="AT13" i="6"/>
  <c r="AT36" i="6"/>
  <c r="AT28" i="6"/>
  <c r="AT20" i="6"/>
  <c r="AT42" i="6"/>
  <c r="AT34" i="6"/>
  <c r="AT26" i="6"/>
  <c r="AT18" i="6"/>
  <c r="AT10" i="6"/>
  <c r="AT29" i="6"/>
  <c r="AT41" i="6"/>
  <c r="AT33" i="6"/>
  <c r="AT25" i="6"/>
  <c r="AT17" i="6"/>
  <c r="AT9" i="6"/>
  <c r="AT40" i="6"/>
  <c r="AT32" i="6"/>
  <c r="AT24" i="6"/>
  <c r="AT16" i="6"/>
  <c r="AT8" i="6"/>
  <c r="AT39" i="6"/>
  <c r="AT31" i="6"/>
  <c r="AT23" i="6"/>
  <c r="AT15" i="6"/>
  <c r="AT7" i="6"/>
  <c r="AT46" i="6"/>
  <c r="AT38" i="6"/>
  <c r="AT30" i="6"/>
  <c r="AT22" i="6"/>
  <c r="AT14" i="6"/>
  <c r="AS37" i="6"/>
  <c r="AS13" i="6"/>
  <c r="AS36" i="6"/>
  <c r="AS12" i="6"/>
  <c r="AS43" i="6"/>
  <c r="AS35" i="6"/>
  <c r="AS27" i="6"/>
  <c r="AS19" i="6"/>
  <c r="AS11" i="6"/>
  <c r="AS45" i="6"/>
  <c r="AS29" i="6"/>
  <c r="AS21" i="6"/>
  <c r="AS44" i="6"/>
  <c r="AS28" i="6"/>
  <c r="AS20" i="6"/>
  <c r="AS42" i="6"/>
  <c r="AS34" i="6"/>
  <c r="AS26" i="6"/>
  <c r="AS18" i="6"/>
  <c r="AS10" i="6"/>
  <c r="AS41" i="6"/>
  <c r="AS33" i="6"/>
  <c r="AS25" i="6"/>
  <c r="AS17" i="6"/>
  <c r="AS9" i="6"/>
  <c r="AS40" i="6"/>
  <c r="AS32" i="6"/>
  <c r="AS24" i="6"/>
  <c r="AS16" i="6"/>
  <c r="AS8" i="6"/>
  <c r="AS39" i="6"/>
  <c r="AS31" i="6"/>
  <c r="AS23" i="6"/>
  <c r="AS15" i="6"/>
  <c r="AS7" i="6"/>
  <c r="AS46" i="6"/>
  <c r="AS38" i="6"/>
  <c r="AS30" i="6"/>
  <c r="AS22" i="6"/>
  <c r="AS14" i="6"/>
  <c r="AR45" i="6"/>
  <c r="AR29" i="6"/>
  <c r="AR21" i="6"/>
  <c r="AR36" i="6"/>
  <c r="AR12" i="6"/>
  <c r="AR43" i="6"/>
  <c r="AR35" i="6"/>
  <c r="AR27" i="6"/>
  <c r="AR19" i="6"/>
  <c r="AR11" i="6"/>
  <c r="AR37" i="6"/>
  <c r="AR13" i="6"/>
  <c r="AR44" i="6"/>
  <c r="AR28" i="6"/>
  <c r="AR20" i="6"/>
  <c r="AR42" i="6"/>
  <c r="AR34" i="6"/>
  <c r="AR26" i="6"/>
  <c r="AR18" i="6"/>
  <c r="AR10" i="6"/>
  <c r="AR41" i="6"/>
  <c r="AR33" i="6"/>
  <c r="AR25" i="6"/>
  <c r="AR17" i="6"/>
  <c r="AR9" i="6"/>
  <c r="AR40" i="6"/>
  <c r="AR32" i="6"/>
  <c r="AR24" i="6"/>
  <c r="AR16" i="6"/>
  <c r="AR8" i="6"/>
  <c r="AR39" i="6"/>
  <c r="AR31" i="6"/>
  <c r="AR23" i="6"/>
  <c r="AR15" i="6"/>
  <c r="AR7" i="6"/>
  <c r="AR46" i="6"/>
  <c r="AR38" i="6"/>
  <c r="AR30" i="6"/>
  <c r="AR22" i="6"/>
  <c r="AR14" i="6"/>
  <c r="AQ45" i="6"/>
  <c r="AQ37" i="6"/>
  <c r="AQ29" i="6"/>
  <c r="AQ21" i="6"/>
  <c r="AQ13" i="6"/>
  <c r="AQ44" i="6"/>
  <c r="AQ36" i="6"/>
  <c r="AQ28" i="6"/>
  <c r="AQ20" i="6"/>
  <c r="AQ12" i="6"/>
  <c r="AQ43" i="6"/>
  <c r="AQ35" i="6"/>
  <c r="AQ27" i="6"/>
  <c r="AQ19" i="6"/>
  <c r="AQ11" i="6"/>
  <c r="AQ26" i="6"/>
  <c r="AQ25" i="6"/>
  <c r="AQ18" i="6"/>
  <c r="AQ17" i="6"/>
  <c r="AQ40" i="6"/>
  <c r="AQ32" i="6"/>
  <c r="AQ24" i="6"/>
  <c r="AQ16" i="6"/>
  <c r="AQ8" i="6"/>
  <c r="AQ42" i="6"/>
  <c r="AQ34" i="6"/>
  <c r="AQ10" i="6"/>
  <c r="AQ41" i="6"/>
  <c r="AQ33" i="6"/>
  <c r="AQ9" i="6"/>
  <c r="AQ39" i="6"/>
  <c r="AQ31" i="6"/>
  <c r="AQ23" i="6"/>
  <c r="AQ15" i="6"/>
  <c r="AQ7" i="6"/>
  <c r="AQ46" i="6"/>
  <c r="AQ38" i="6"/>
  <c r="AQ30" i="6"/>
  <c r="AQ22" i="6"/>
  <c r="AQ14" i="6"/>
  <c r="AP37" i="6"/>
  <c r="AP44" i="6"/>
  <c r="AP12" i="6"/>
  <c r="AP43" i="6"/>
  <c r="AP35" i="6"/>
  <c r="AP27" i="6"/>
  <c r="AP19" i="6"/>
  <c r="AP11" i="6"/>
  <c r="AP29" i="6"/>
  <c r="AP36" i="6"/>
  <c r="AP20" i="6"/>
  <c r="AP42" i="6"/>
  <c r="AP34" i="6"/>
  <c r="AP26" i="6"/>
  <c r="AP18" i="6"/>
  <c r="AP10" i="6"/>
  <c r="AP28" i="6"/>
  <c r="AP41" i="6"/>
  <c r="AP33" i="6"/>
  <c r="AP25" i="6"/>
  <c r="AP17" i="6"/>
  <c r="AP9" i="6"/>
  <c r="AP13" i="6"/>
  <c r="AP40" i="6"/>
  <c r="AP32" i="6"/>
  <c r="AP24" i="6"/>
  <c r="AP16" i="6"/>
  <c r="AP8" i="6"/>
  <c r="AP45" i="6"/>
  <c r="AP39" i="6"/>
  <c r="AP31" i="6"/>
  <c r="AP23" i="6"/>
  <c r="AP15" i="6"/>
  <c r="AP7" i="6"/>
  <c r="AP21" i="6"/>
  <c r="AP46" i="6"/>
  <c r="AP38" i="6"/>
  <c r="AP30" i="6"/>
  <c r="AP22" i="6"/>
  <c r="AP14" i="6"/>
  <c r="AO13" i="6"/>
  <c r="AO12" i="6"/>
  <c r="AO43" i="6"/>
  <c r="AO35" i="6"/>
  <c r="AO27" i="6"/>
  <c r="AO19" i="6"/>
  <c r="AO11" i="6"/>
  <c r="AO37" i="6"/>
  <c r="AO20" i="6"/>
  <c r="AO42" i="6"/>
  <c r="AO34" i="6"/>
  <c r="AO26" i="6"/>
  <c r="AO18" i="6"/>
  <c r="AO10" i="6"/>
  <c r="AO36" i="6"/>
  <c r="AO41" i="6"/>
  <c r="AO33" i="6"/>
  <c r="AO25" i="6"/>
  <c r="AO17" i="6"/>
  <c r="AO9" i="6"/>
  <c r="AO45" i="6"/>
  <c r="AO44" i="6"/>
  <c r="AO40" i="6"/>
  <c r="AO32" i="6"/>
  <c r="AO24" i="6"/>
  <c r="AO16" i="6"/>
  <c r="AO8" i="6"/>
  <c r="AO21" i="6"/>
  <c r="AO28" i="6"/>
  <c r="AO39" i="6"/>
  <c r="AO31" i="6"/>
  <c r="AO23" i="6"/>
  <c r="AO15" i="6"/>
  <c r="AO7" i="6"/>
  <c r="AO29" i="6"/>
  <c r="AO46" i="6"/>
  <c r="AO38" i="6"/>
  <c r="AO30" i="6"/>
  <c r="AO22" i="6"/>
  <c r="AO14" i="6"/>
  <c r="H283" i="4"/>
  <c r="H298" i="4"/>
  <c r="H299" i="4"/>
  <c r="H306" i="4"/>
  <c r="H289" i="4"/>
  <c r="H312" i="4"/>
  <c r="H304" i="4"/>
  <c r="H296" i="4"/>
  <c r="H288" i="4"/>
  <c r="H280" i="4"/>
  <c r="H307" i="4"/>
  <c r="H282" i="4"/>
  <c r="H281" i="4"/>
  <c r="H311" i="4"/>
  <c r="H303" i="4"/>
  <c r="H295" i="4"/>
  <c r="H287" i="4"/>
  <c r="H279" i="4"/>
  <c r="H315" i="4"/>
  <c r="H314" i="4"/>
  <c r="H297" i="4"/>
  <c r="H310" i="4"/>
  <c r="H302" i="4"/>
  <c r="H294" i="4"/>
  <c r="H286" i="4"/>
  <c r="H278" i="4"/>
  <c r="H305" i="4"/>
  <c r="H309" i="4"/>
  <c r="H301" i="4"/>
  <c r="H293" i="4"/>
  <c r="H285" i="4"/>
  <c r="H277" i="4"/>
  <c r="H291" i="4"/>
  <c r="H290" i="4"/>
  <c r="H313" i="4"/>
  <c r="H316" i="4"/>
  <c r="H308" i="4"/>
  <c r="H300" i="4"/>
  <c r="H292" i="4"/>
  <c r="H284" i="4"/>
  <c r="C92" i="4"/>
  <c r="C180" i="4" s="1"/>
  <c r="C89" i="4"/>
  <c r="C177" i="4" s="1"/>
  <c r="C94" i="4"/>
  <c r="C182" i="4" s="1"/>
  <c r="C86" i="4"/>
  <c r="C174" i="4" s="1"/>
  <c r="C91" i="4"/>
  <c r="C179" i="4" s="1"/>
  <c r="C96" i="4"/>
  <c r="C184" i="4" s="1"/>
  <c r="C88" i="4"/>
  <c r="C176" i="4" s="1"/>
  <c r="C93" i="4"/>
  <c r="C181" i="4" s="1"/>
  <c r="C90" i="4"/>
  <c r="C178" i="4" s="1"/>
  <c r="C82" i="4"/>
  <c r="C170" i="4" s="1"/>
  <c r="C74" i="4"/>
  <c r="C162" i="4" s="1"/>
  <c r="C66" i="4"/>
  <c r="C154" i="4" s="1"/>
  <c r="C58" i="4"/>
  <c r="C146" i="4" s="1"/>
  <c r="C87" i="4"/>
  <c r="C175" i="4" s="1"/>
  <c r="C79" i="4"/>
  <c r="C167" i="4" s="1"/>
  <c r="C71" i="4"/>
  <c r="C159" i="4" s="1"/>
  <c r="C84" i="4"/>
  <c r="C172" i="4" s="1"/>
  <c r="C76" i="4"/>
  <c r="C164" i="4" s="1"/>
  <c r="C81" i="4"/>
  <c r="C169" i="4" s="1"/>
  <c r="C73" i="4"/>
  <c r="C161" i="4" s="1"/>
  <c r="C78" i="4"/>
  <c r="C166" i="4" s="1"/>
  <c r="C70" i="4"/>
  <c r="C158" i="4" s="1"/>
  <c r="C62" i="4"/>
  <c r="C150" i="4" s="1"/>
  <c r="C83" i="4"/>
  <c r="C171" i="4" s="1"/>
  <c r="C75" i="4"/>
  <c r="C163" i="4" s="1"/>
  <c r="C67" i="4"/>
  <c r="C155" i="4" s="1"/>
  <c r="C95" i="4"/>
  <c r="C183" i="4" s="1"/>
  <c r="C80" i="4"/>
  <c r="C168" i="4" s="1"/>
  <c r="C72" i="4"/>
  <c r="C160" i="4" s="1"/>
  <c r="C64" i="4"/>
  <c r="C152" i="4" s="1"/>
  <c r="C77" i="4"/>
  <c r="C165" i="4" s="1"/>
  <c r="C69" i="4"/>
  <c r="C157" i="4" s="1"/>
  <c r="C53" i="4"/>
  <c r="C68" i="4"/>
  <c r="C156" i="4" s="1"/>
  <c r="C65" i="4"/>
  <c r="C153" i="4" s="1"/>
  <c r="C63" i="4"/>
  <c r="C151" i="4" s="1"/>
  <c r="C57" i="4"/>
  <c r="C145" i="4" s="1"/>
  <c r="C56" i="4"/>
  <c r="C144" i="4" s="1"/>
  <c r="C61" i="4"/>
  <c r="C149" i="4" s="1"/>
  <c r="C85" i="4"/>
  <c r="C173" i="4" s="1"/>
  <c r="C60" i="4"/>
  <c r="C148" i="4" s="1"/>
  <c r="C59" i="4"/>
  <c r="C147" i="4" s="1"/>
  <c r="K92" i="4"/>
  <c r="K180" i="4" s="1"/>
  <c r="K89" i="4"/>
  <c r="K177" i="4" s="1"/>
  <c r="K94" i="4"/>
  <c r="K182" i="4" s="1"/>
  <c r="K86" i="4"/>
  <c r="K174" i="4" s="1"/>
  <c r="K91" i="4"/>
  <c r="K179" i="4" s="1"/>
  <c r="K96" i="4"/>
  <c r="K184" i="4" s="1"/>
  <c r="K88" i="4"/>
  <c r="K176" i="4" s="1"/>
  <c r="K93" i="4"/>
  <c r="K181" i="4" s="1"/>
  <c r="K90" i="4"/>
  <c r="K178" i="4" s="1"/>
  <c r="K82" i="4"/>
  <c r="K170" i="4" s="1"/>
  <c r="K74" i="4"/>
  <c r="K162" i="4" s="1"/>
  <c r="K66" i="4"/>
  <c r="K154" i="4" s="1"/>
  <c r="K58" i="4"/>
  <c r="K146" i="4" s="1"/>
  <c r="K79" i="4"/>
  <c r="K167" i="4" s="1"/>
  <c r="K71" i="4"/>
  <c r="K159" i="4" s="1"/>
  <c r="K84" i="4"/>
  <c r="K172" i="4" s="1"/>
  <c r="K76" i="4"/>
  <c r="K164" i="4" s="1"/>
  <c r="K85" i="4"/>
  <c r="K173" i="4" s="1"/>
  <c r="K81" i="4"/>
  <c r="K169" i="4" s="1"/>
  <c r="K73" i="4"/>
  <c r="K161" i="4" s="1"/>
  <c r="K78" i="4"/>
  <c r="K166" i="4" s="1"/>
  <c r="K70" i="4"/>
  <c r="K158" i="4" s="1"/>
  <c r="K62" i="4"/>
  <c r="K150" i="4" s="1"/>
  <c r="K95" i="4"/>
  <c r="K183" i="4" s="1"/>
  <c r="K83" i="4"/>
  <c r="K171" i="4" s="1"/>
  <c r="K75" i="4"/>
  <c r="K163" i="4" s="1"/>
  <c r="K67" i="4"/>
  <c r="K155" i="4" s="1"/>
  <c r="K80" i="4"/>
  <c r="K168" i="4" s="1"/>
  <c r="K72" i="4"/>
  <c r="K160" i="4" s="1"/>
  <c r="K64" i="4"/>
  <c r="K152" i="4" s="1"/>
  <c r="K60" i="4"/>
  <c r="K148" i="4" s="1"/>
  <c r="K59" i="4"/>
  <c r="K147" i="4" s="1"/>
  <c r="K69" i="4"/>
  <c r="K157" i="4" s="1"/>
  <c r="K68" i="4"/>
  <c r="K156" i="4" s="1"/>
  <c r="K53" i="4"/>
  <c r="K87" i="4"/>
  <c r="K175" i="4" s="1"/>
  <c r="K61" i="4"/>
  <c r="K149" i="4" s="1"/>
  <c r="K57" i="4"/>
  <c r="K145" i="4" s="1"/>
  <c r="K56" i="4"/>
  <c r="K144" i="4" s="1"/>
  <c r="K65" i="4"/>
  <c r="K153" i="4" s="1"/>
  <c r="K63" i="4"/>
  <c r="K151" i="4" s="1"/>
  <c r="K77" i="4"/>
  <c r="K165" i="4" s="1"/>
  <c r="S92" i="4"/>
  <c r="S180" i="4" s="1"/>
  <c r="S89" i="4"/>
  <c r="S177" i="4" s="1"/>
  <c r="S94" i="4"/>
  <c r="S182" i="4" s="1"/>
  <c r="S86" i="4"/>
  <c r="S174" i="4" s="1"/>
  <c r="S91" i="4"/>
  <c r="S179" i="4" s="1"/>
  <c r="S96" i="4"/>
  <c r="S184" i="4" s="1"/>
  <c r="S88" i="4"/>
  <c r="S176" i="4" s="1"/>
  <c r="S93" i="4"/>
  <c r="S181" i="4" s="1"/>
  <c r="S90" i="4"/>
  <c r="S178" i="4" s="1"/>
  <c r="S82" i="4"/>
  <c r="S170" i="4" s="1"/>
  <c r="S74" i="4"/>
  <c r="S162" i="4" s="1"/>
  <c r="S66" i="4"/>
  <c r="S154" i="4" s="1"/>
  <c r="S58" i="4"/>
  <c r="S146" i="4" s="1"/>
  <c r="S79" i="4"/>
  <c r="S167" i="4" s="1"/>
  <c r="S71" i="4"/>
  <c r="S159" i="4" s="1"/>
  <c r="S84" i="4"/>
  <c r="S172" i="4" s="1"/>
  <c r="S76" i="4"/>
  <c r="S164" i="4" s="1"/>
  <c r="S81" i="4"/>
  <c r="S169" i="4" s="1"/>
  <c r="S73" i="4"/>
  <c r="S161" i="4" s="1"/>
  <c r="S95" i="4"/>
  <c r="S183" i="4" s="1"/>
  <c r="S78" i="4"/>
  <c r="S166" i="4" s="1"/>
  <c r="S70" i="4"/>
  <c r="S158" i="4" s="1"/>
  <c r="S62" i="4"/>
  <c r="S150" i="4" s="1"/>
  <c r="S87" i="4"/>
  <c r="S175" i="4" s="1"/>
  <c r="S83" i="4"/>
  <c r="S171" i="4" s="1"/>
  <c r="S75" i="4"/>
  <c r="S163" i="4" s="1"/>
  <c r="S67" i="4"/>
  <c r="S155" i="4" s="1"/>
  <c r="S80" i="4"/>
  <c r="S168" i="4" s="1"/>
  <c r="S72" i="4"/>
  <c r="S160" i="4" s="1"/>
  <c r="S64" i="4"/>
  <c r="S152" i="4" s="1"/>
  <c r="S69" i="4"/>
  <c r="S157" i="4" s="1"/>
  <c r="S63" i="4"/>
  <c r="S151" i="4" s="1"/>
  <c r="S65" i="4"/>
  <c r="S153" i="4" s="1"/>
  <c r="S61" i="4"/>
  <c r="S149" i="4" s="1"/>
  <c r="S60" i="4"/>
  <c r="S148" i="4" s="1"/>
  <c r="S59" i="4"/>
  <c r="S147" i="4" s="1"/>
  <c r="S53" i="4"/>
  <c r="S57" i="4"/>
  <c r="S145" i="4" s="1"/>
  <c r="S56" i="4"/>
  <c r="S144" i="4" s="1"/>
  <c r="S85" i="4"/>
  <c r="S173" i="4" s="1"/>
  <c r="S77" i="4"/>
  <c r="S165" i="4" s="1"/>
  <c r="S68" i="4"/>
  <c r="S156" i="4" s="1"/>
  <c r="AA92" i="4"/>
  <c r="AA180" i="4" s="1"/>
  <c r="AA89" i="4"/>
  <c r="AA177" i="4" s="1"/>
  <c r="AA94" i="4"/>
  <c r="AA182" i="4" s="1"/>
  <c r="AA86" i="4"/>
  <c r="AA174" i="4" s="1"/>
  <c r="AA91" i="4"/>
  <c r="AA179" i="4" s="1"/>
  <c r="AA96" i="4"/>
  <c r="AA184" i="4" s="1"/>
  <c r="AA88" i="4"/>
  <c r="AA176" i="4" s="1"/>
  <c r="AA93" i="4"/>
  <c r="AA181" i="4" s="1"/>
  <c r="AA90" i="4"/>
  <c r="AA178" i="4" s="1"/>
  <c r="AA82" i="4"/>
  <c r="AA170" i="4" s="1"/>
  <c r="AA74" i="4"/>
  <c r="AA162" i="4" s="1"/>
  <c r="AA66" i="4"/>
  <c r="AA154" i="4" s="1"/>
  <c r="AA58" i="4"/>
  <c r="AA146" i="4" s="1"/>
  <c r="AA79" i="4"/>
  <c r="AA167" i="4" s="1"/>
  <c r="AA71" i="4"/>
  <c r="AA159" i="4" s="1"/>
  <c r="AA84" i="4"/>
  <c r="AA172" i="4" s="1"/>
  <c r="AA76" i="4"/>
  <c r="AA164" i="4" s="1"/>
  <c r="AA68" i="4"/>
  <c r="AA156" i="4" s="1"/>
  <c r="AA95" i="4"/>
  <c r="AA183" i="4" s="1"/>
  <c r="AA87" i="4"/>
  <c r="AA175" i="4" s="1"/>
  <c r="AA85" i="4"/>
  <c r="AA173" i="4" s="1"/>
  <c r="AA81" i="4"/>
  <c r="AA169" i="4" s="1"/>
  <c r="AA73" i="4"/>
  <c r="AA161" i="4" s="1"/>
  <c r="AA78" i="4"/>
  <c r="AA166" i="4" s="1"/>
  <c r="AA70" i="4"/>
  <c r="AA158" i="4" s="1"/>
  <c r="AA62" i="4"/>
  <c r="AA150" i="4" s="1"/>
  <c r="AA83" i="4"/>
  <c r="AA171" i="4" s="1"/>
  <c r="AA75" i="4"/>
  <c r="AA163" i="4" s="1"/>
  <c r="AA67" i="4"/>
  <c r="AA155" i="4" s="1"/>
  <c r="AA80" i="4"/>
  <c r="AA168" i="4" s="1"/>
  <c r="AA72" i="4"/>
  <c r="AA160" i="4" s="1"/>
  <c r="AA64" i="4"/>
  <c r="AA152" i="4" s="1"/>
  <c r="AA63" i="4"/>
  <c r="AA151" i="4" s="1"/>
  <c r="AA53" i="4"/>
  <c r="AA61" i="4"/>
  <c r="AA149" i="4" s="1"/>
  <c r="AA65" i="4"/>
  <c r="AA153" i="4" s="1"/>
  <c r="AA60" i="4"/>
  <c r="AA148" i="4" s="1"/>
  <c r="AA59" i="4"/>
  <c r="AA147" i="4" s="1"/>
  <c r="AA56" i="4"/>
  <c r="AA144" i="4" s="1"/>
  <c r="AA77" i="4"/>
  <c r="AA165" i="4" s="1"/>
  <c r="AA57" i="4"/>
  <c r="AA145" i="4" s="1"/>
  <c r="AA69" i="4"/>
  <c r="AA157" i="4" s="1"/>
  <c r="AI92" i="4"/>
  <c r="AI180" i="4" s="1"/>
  <c r="AI89" i="4"/>
  <c r="AI177" i="4" s="1"/>
  <c r="AI94" i="4"/>
  <c r="AI182" i="4" s="1"/>
  <c r="AI86" i="4"/>
  <c r="AI174" i="4" s="1"/>
  <c r="AI91" i="4"/>
  <c r="AI179" i="4" s="1"/>
  <c r="AI96" i="4"/>
  <c r="AI184" i="4" s="1"/>
  <c r="AI88" i="4"/>
  <c r="AI176" i="4" s="1"/>
  <c r="AI93" i="4"/>
  <c r="AI181" i="4" s="1"/>
  <c r="AI90" i="4"/>
  <c r="AI178" i="4" s="1"/>
  <c r="AI82" i="4"/>
  <c r="AI170" i="4" s="1"/>
  <c r="AI74" i="4"/>
  <c r="AI162" i="4" s="1"/>
  <c r="AI66" i="4"/>
  <c r="AI154" i="4" s="1"/>
  <c r="AI58" i="4"/>
  <c r="AI146" i="4" s="1"/>
  <c r="AI87" i="4"/>
  <c r="AI175" i="4" s="1"/>
  <c r="AI79" i="4"/>
  <c r="AI167" i="4" s="1"/>
  <c r="AI71" i="4"/>
  <c r="AI159" i="4" s="1"/>
  <c r="AI95" i="4"/>
  <c r="AI183" i="4" s="1"/>
  <c r="AI84" i="4"/>
  <c r="AI172" i="4" s="1"/>
  <c r="AI76" i="4"/>
  <c r="AI164" i="4" s="1"/>
  <c r="AI68" i="4"/>
  <c r="AI156" i="4" s="1"/>
  <c r="AI81" i="4"/>
  <c r="AI169" i="4" s="1"/>
  <c r="AI73" i="4"/>
  <c r="AI161" i="4" s="1"/>
  <c r="AI78" i="4"/>
  <c r="AI166" i="4" s="1"/>
  <c r="AI70" i="4"/>
  <c r="AI158" i="4" s="1"/>
  <c r="AI62" i="4"/>
  <c r="AI150" i="4" s="1"/>
  <c r="AI83" i="4"/>
  <c r="AI171" i="4" s="1"/>
  <c r="AI75" i="4"/>
  <c r="AI163" i="4" s="1"/>
  <c r="AI67" i="4"/>
  <c r="AI155" i="4" s="1"/>
  <c r="AI80" i="4"/>
  <c r="AI168" i="4" s="1"/>
  <c r="AI72" i="4"/>
  <c r="AI160" i="4" s="1"/>
  <c r="AI64" i="4"/>
  <c r="AI152" i="4" s="1"/>
  <c r="AI53" i="4"/>
  <c r="AI65" i="4"/>
  <c r="AI153" i="4" s="1"/>
  <c r="AI85" i="4"/>
  <c r="AI173" i="4" s="1"/>
  <c r="AI77" i="4"/>
  <c r="AI165" i="4" s="1"/>
  <c r="AI57" i="4"/>
  <c r="AI145" i="4" s="1"/>
  <c r="AI56" i="4"/>
  <c r="AI144" i="4" s="1"/>
  <c r="AI63" i="4"/>
  <c r="AI151" i="4" s="1"/>
  <c r="AI61" i="4"/>
  <c r="AI149" i="4" s="1"/>
  <c r="AI69" i="4"/>
  <c r="AI157" i="4" s="1"/>
  <c r="AI60" i="4"/>
  <c r="AI148" i="4" s="1"/>
  <c r="AI59" i="4"/>
  <c r="AI147" i="4" s="1"/>
  <c r="AQ92" i="4"/>
  <c r="AQ180" i="4" s="1"/>
  <c r="AQ89" i="4"/>
  <c r="AQ177" i="4" s="1"/>
  <c r="AQ94" i="4"/>
  <c r="AQ182" i="4" s="1"/>
  <c r="AQ86" i="4"/>
  <c r="AQ174" i="4" s="1"/>
  <c r="AQ91" i="4"/>
  <c r="AQ179" i="4" s="1"/>
  <c r="AQ96" i="4"/>
  <c r="AQ184" i="4" s="1"/>
  <c r="AQ88" i="4"/>
  <c r="AQ176" i="4" s="1"/>
  <c r="AQ93" i="4"/>
  <c r="AQ181" i="4" s="1"/>
  <c r="AQ90" i="4"/>
  <c r="AQ178" i="4" s="1"/>
  <c r="AQ82" i="4"/>
  <c r="AQ170" i="4" s="1"/>
  <c r="AQ74" i="4"/>
  <c r="AQ162" i="4" s="1"/>
  <c r="AQ66" i="4"/>
  <c r="AQ154" i="4" s="1"/>
  <c r="AQ58" i="4"/>
  <c r="AQ146" i="4" s="1"/>
  <c r="AQ95" i="4"/>
  <c r="AQ183" i="4" s="1"/>
  <c r="AQ79" i="4"/>
  <c r="AQ167" i="4" s="1"/>
  <c r="AQ71" i="4"/>
  <c r="AQ159" i="4" s="1"/>
  <c r="AQ84" i="4"/>
  <c r="AQ172" i="4" s="1"/>
  <c r="AQ76" i="4"/>
  <c r="AQ164" i="4" s="1"/>
  <c r="AQ68" i="4"/>
  <c r="AQ156" i="4" s="1"/>
  <c r="AQ85" i="4"/>
  <c r="AQ173" i="4" s="1"/>
  <c r="AQ81" i="4"/>
  <c r="AQ169" i="4" s="1"/>
  <c r="AQ73" i="4"/>
  <c r="AQ161" i="4" s="1"/>
  <c r="AQ78" i="4"/>
  <c r="AQ166" i="4" s="1"/>
  <c r="AQ70" i="4"/>
  <c r="AQ158" i="4" s="1"/>
  <c r="AQ62" i="4"/>
  <c r="AQ150" i="4" s="1"/>
  <c r="AQ83" i="4"/>
  <c r="AQ171" i="4" s="1"/>
  <c r="AQ75" i="4"/>
  <c r="AQ163" i="4" s="1"/>
  <c r="AQ67" i="4"/>
  <c r="AQ155" i="4" s="1"/>
  <c r="AQ80" i="4"/>
  <c r="AQ168" i="4" s="1"/>
  <c r="AQ72" i="4"/>
  <c r="AQ160" i="4" s="1"/>
  <c r="AQ64" i="4"/>
  <c r="AQ152" i="4" s="1"/>
  <c r="AQ63" i="4"/>
  <c r="AQ151" i="4" s="1"/>
  <c r="AQ60" i="4"/>
  <c r="AQ148" i="4" s="1"/>
  <c r="AQ59" i="4"/>
  <c r="AQ147" i="4" s="1"/>
  <c r="AQ57" i="4"/>
  <c r="AQ145" i="4" s="1"/>
  <c r="AQ65" i="4"/>
  <c r="AQ153" i="4" s="1"/>
  <c r="AQ77" i="4"/>
  <c r="AQ165" i="4" s="1"/>
  <c r="AQ61" i="4"/>
  <c r="AQ149" i="4" s="1"/>
  <c r="AQ56" i="4"/>
  <c r="AQ144" i="4" s="1"/>
  <c r="AQ69" i="4"/>
  <c r="AQ157" i="4" s="1"/>
  <c r="AQ87" i="4"/>
  <c r="AQ175" i="4" s="1"/>
  <c r="D89" i="4"/>
  <c r="D177" i="4" s="1"/>
  <c r="D94" i="4"/>
  <c r="D182" i="4" s="1"/>
  <c r="D86" i="4"/>
  <c r="D174" i="4" s="1"/>
  <c r="D91" i="4"/>
  <c r="D179" i="4" s="1"/>
  <c r="D96" i="4"/>
  <c r="D184" i="4" s="1"/>
  <c r="D88" i="4"/>
  <c r="D176" i="4" s="1"/>
  <c r="D93" i="4"/>
  <c r="D181" i="4" s="1"/>
  <c r="D85" i="4"/>
  <c r="D173" i="4" s="1"/>
  <c r="D90" i="4"/>
  <c r="D178" i="4" s="1"/>
  <c r="D95" i="4"/>
  <c r="D183" i="4" s="1"/>
  <c r="D87" i="4"/>
  <c r="D175" i="4" s="1"/>
  <c r="D79" i="4"/>
  <c r="D167" i="4" s="1"/>
  <c r="D71" i="4"/>
  <c r="D159" i="4" s="1"/>
  <c r="D63" i="4"/>
  <c r="D151" i="4" s="1"/>
  <c r="D92" i="4"/>
  <c r="D180" i="4" s="1"/>
  <c r="D84" i="4"/>
  <c r="D172" i="4" s="1"/>
  <c r="D76" i="4"/>
  <c r="D164" i="4" s="1"/>
  <c r="D68" i="4"/>
  <c r="D156" i="4" s="1"/>
  <c r="D81" i="4"/>
  <c r="D169" i="4" s="1"/>
  <c r="D73" i="4"/>
  <c r="D161" i="4" s="1"/>
  <c r="D78" i="4"/>
  <c r="D166" i="4" s="1"/>
  <c r="D70" i="4"/>
  <c r="D158" i="4" s="1"/>
  <c r="D83" i="4"/>
  <c r="D171" i="4" s="1"/>
  <c r="D75" i="4"/>
  <c r="D163" i="4" s="1"/>
  <c r="D67" i="4"/>
  <c r="D155" i="4" s="1"/>
  <c r="D59" i="4"/>
  <c r="D147" i="4" s="1"/>
  <c r="D80" i="4"/>
  <c r="D168" i="4" s="1"/>
  <c r="D72" i="4"/>
  <c r="D160" i="4" s="1"/>
  <c r="D77" i="4"/>
  <c r="D165" i="4" s="1"/>
  <c r="D69" i="4"/>
  <c r="D157" i="4" s="1"/>
  <c r="D53" i="4"/>
  <c r="D82" i="4"/>
  <c r="D170" i="4" s="1"/>
  <c r="D65" i="4"/>
  <c r="D153" i="4" s="1"/>
  <c r="D74" i="4"/>
  <c r="D162" i="4" s="1"/>
  <c r="D57" i="4"/>
  <c r="D145" i="4" s="1"/>
  <c r="D62" i="4"/>
  <c r="D150" i="4" s="1"/>
  <c r="D61" i="4"/>
  <c r="D149" i="4" s="1"/>
  <c r="D60" i="4"/>
  <c r="D148" i="4" s="1"/>
  <c r="D64" i="4"/>
  <c r="D152" i="4" s="1"/>
  <c r="D58" i="4"/>
  <c r="D146" i="4" s="1"/>
  <c r="D56" i="4"/>
  <c r="D144" i="4" s="1"/>
  <c r="D66" i="4"/>
  <c r="D154" i="4" s="1"/>
  <c r="L89" i="4"/>
  <c r="L177" i="4" s="1"/>
  <c r="L94" i="4"/>
  <c r="L182" i="4" s="1"/>
  <c r="L86" i="4"/>
  <c r="L174" i="4" s="1"/>
  <c r="L91" i="4"/>
  <c r="L179" i="4" s="1"/>
  <c r="L96" i="4"/>
  <c r="L184" i="4" s="1"/>
  <c r="L88" i="4"/>
  <c r="L176" i="4" s="1"/>
  <c r="L93" i="4"/>
  <c r="L181" i="4" s="1"/>
  <c r="L85" i="4"/>
  <c r="L173" i="4" s="1"/>
  <c r="L90" i="4"/>
  <c r="L178" i="4" s="1"/>
  <c r="L95" i="4"/>
  <c r="L183" i="4" s="1"/>
  <c r="L87" i="4"/>
  <c r="L175" i="4" s="1"/>
  <c r="L92" i="4"/>
  <c r="L180" i="4" s="1"/>
  <c r="L79" i="4"/>
  <c r="L167" i="4" s="1"/>
  <c r="L71" i="4"/>
  <c r="L159" i="4" s="1"/>
  <c r="L63" i="4"/>
  <c r="L151" i="4" s="1"/>
  <c r="L84" i="4"/>
  <c r="L172" i="4" s="1"/>
  <c r="L76" i="4"/>
  <c r="L164" i="4" s="1"/>
  <c r="L68" i="4"/>
  <c r="L156" i="4" s="1"/>
  <c r="L81" i="4"/>
  <c r="L169" i="4" s="1"/>
  <c r="L73" i="4"/>
  <c r="L161" i="4" s="1"/>
  <c r="L78" i="4"/>
  <c r="L166" i="4" s="1"/>
  <c r="L70" i="4"/>
  <c r="L158" i="4" s="1"/>
  <c r="L83" i="4"/>
  <c r="L171" i="4" s="1"/>
  <c r="L75" i="4"/>
  <c r="L163" i="4" s="1"/>
  <c r="L67" i="4"/>
  <c r="L155" i="4" s="1"/>
  <c r="L59" i="4"/>
  <c r="L147" i="4" s="1"/>
  <c r="L80" i="4"/>
  <c r="L168" i="4" s="1"/>
  <c r="L72" i="4"/>
  <c r="L160" i="4" s="1"/>
  <c r="L77" i="4"/>
  <c r="L165" i="4" s="1"/>
  <c r="L69" i="4"/>
  <c r="L157" i="4" s="1"/>
  <c r="L82" i="4"/>
  <c r="L170" i="4" s="1"/>
  <c r="L58" i="4"/>
  <c r="L146" i="4" s="1"/>
  <c r="L53" i="4"/>
  <c r="L64" i="4"/>
  <c r="L152" i="4" s="1"/>
  <c r="L74" i="4"/>
  <c r="L162" i="4" s="1"/>
  <c r="L66" i="4"/>
  <c r="L154" i="4" s="1"/>
  <c r="L57" i="4"/>
  <c r="L145" i="4" s="1"/>
  <c r="L60" i="4"/>
  <c r="L148" i="4" s="1"/>
  <c r="L65" i="4"/>
  <c r="L153" i="4" s="1"/>
  <c r="L62" i="4"/>
  <c r="L150" i="4" s="1"/>
  <c r="L61" i="4"/>
  <c r="L149" i="4" s="1"/>
  <c r="L56" i="4"/>
  <c r="L144" i="4" s="1"/>
  <c r="T89" i="4"/>
  <c r="T177" i="4" s="1"/>
  <c r="T94" i="4"/>
  <c r="T182" i="4" s="1"/>
  <c r="T86" i="4"/>
  <c r="T174" i="4" s="1"/>
  <c r="T91" i="4"/>
  <c r="T179" i="4" s="1"/>
  <c r="T96" i="4"/>
  <c r="T184" i="4" s="1"/>
  <c r="T88" i="4"/>
  <c r="T176" i="4" s="1"/>
  <c r="T93" i="4"/>
  <c r="T181" i="4" s="1"/>
  <c r="T85" i="4"/>
  <c r="T173" i="4" s="1"/>
  <c r="T90" i="4"/>
  <c r="T178" i="4" s="1"/>
  <c r="T95" i="4"/>
  <c r="T183" i="4" s="1"/>
  <c r="T87" i="4"/>
  <c r="T175" i="4" s="1"/>
  <c r="T79" i="4"/>
  <c r="T167" i="4" s="1"/>
  <c r="T71" i="4"/>
  <c r="T159" i="4" s="1"/>
  <c r="T63" i="4"/>
  <c r="T151" i="4" s="1"/>
  <c r="T84" i="4"/>
  <c r="T172" i="4" s="1"/>
  <c r="T76" i="4"/>
  <c r="T164" i="4" s="1"/>
  <c r="T68" i="4"/>
  <c r="T156" i="4" s="1"/>
  <c r="T81" i="4"/>
  <c r="T169" i="4" s="1"/>
  <c r="T73" i="4"/>
  <c r="T161" i="4" s="1"/>
  <c r="T78" i="4"/>
  <c r="T166" i="4" s="1"/>
  <c r="T70" i="4"/>
  <c r="T158" i="4" s="1"/>
  <c r="T83" i="4"/>
  <c r="T171" i="4" s="1"/>
  <c r="T75" i="4"/>
  <c r="T163" i="4" s="1"/>
  <c r="T67" i="4"/>
  <c r="T155" i="4" s="1"/>
  <c r="T59" i="4"/>
  <c r="T147" i="4" s="1"/>
  <c r="T80" i="4"/>
  <c r="T168" i="4" s="1"/>
  <c r="T72" i="4"/>
  <c r="T160" i="4" s="1"/>
  <c r="T77" i="4"/>
  <c r="T165" i="4" s="1"/>
  <c r="T69" i="4"/>
  <c r="T157" i="4" s="1"/>
  <c r="T65" i="4"/>
  <c r="T153" i="4" s="1"/>
  <c r="T62" i="4"/>
  <c r="T150" i="4" s="1"/>
  <c r="T61" i="4"/>
  <c r="T149" i="4" s="1"/>
  <c r="T53" i="4"/>
  <c r="T74" i="4"/>
  <c r="T162" i="4" s="1"/>
  <c r="T60" i="4"/>
  <c r="T148" i="4" s="1"/>
  <c r="T58" i="4"/>
  <c r="T146" i="4" s="1"/>
  <c r="T57" i="4"/>
  <c r="T145" i="4" s="1"/>
  <c r="T82" i="4"/>
  <c r="T170" i="4" s="1"/>
  <c r="T64" i="4"/>
  <c r="T152" i="4" s="1"/>
  <c r="T92" i="4"/>
  <c r="T180" i="4" s="1"/>
  <c r="T66" i="4"/>
  <c r="T154" i="4" s="1"/>
  <c r="T56" i="4"/>
  <c r="T144" i="4" s="1"/>
  <c r="AB89" i="4"/>
  <c r="AB177" i="4" s="1"/>
  <c r="AB94" i="4"/>
  <c r="AB182" i="4" s="1"/>
  <c r="AB86" i="4"/>
  <c r="AB174" i="4" s="1"/>
  <c r="AB91" i="4"/>
  <c r="AB179" i="4" s="1"/>
  <c r="AB96" i="4"/>
  <c r="AB184" i="4" s="1"/>
  <c r="AB88" i="4"/>
  <c r="AB176" i="4" s="1"/>
  <c r="AB93" i="4"/>
  <c r="AB181" i="4" s="1"/>
  <c r="AB85" i="4"/>
  <c r="AB173" i="4" s="1"/>
  <c r="AB90" i="4"/>
  <c r="AB178" i="4" s="1"/>
  <c r="AB95" i="4"/>
  <c r="AB183" i="4" s="1"/>
  <c r="AB87" i="4"/>
  <c r="AB175" i="4" s="1"/>
  <c r="AB79" i="4"/>
  <c r="AB167" i="4" s="1"/>
  <c r="AB71" i="4"/>
  <c r="AB159" i="4" s="1"/>
  <c r="AB63" i="4"/>
  <c r="AB151" i="4" s="1"/>
  <c r="AB84" i="4"/>
  <c r="AB172" i="4" s="1"/>
  <c r="AB76" i="4"/>
  <c r="AB164" i="4" s="1"/>
  <c r="AB68" i="4"/>
  <c r="AB156" i="4" s="1"/>
  <c r="AB81" i="4"/>
  <c r="AB169" i="4" s="1"/>
  <c r="AB73" i="4"/>
  <c r="AB161" i="4" s="1"/>
  <c r="AB78" i="4"/>
  <c r="AB166" i="4" s="1"/>
  <c r="AB70" i="4"/>
  <c r="AB158" i="4" s="1"/>
  <c r="AB83" i="4"/>
  <c r="AB171" i="4" s="1"/>
  <c r="AB75" i="4"/>
  <c r="AB163" i="4" s="1"/>
  <c r="AB67" i="4"/>
  <c r="AB155" i="4" s="1"/>
  <c r="AB59" i="4"/>
  <c r="AB147" i="4" s="1"/>
  <c r="AB80" i="4"/>
  <c r="AB168" i="4" s="1"/>
  <c r="AB72" i="4"/>
  <c r="AB160" i="4" s="1"/>
  <c r="AB92" i="4"/>
  <c r="AB180" i="4" s="1"/>
  <c r="AB77" i="4"/>
  <c r="AB165" i="4" s="1"/>
  <c r="AB69" i="4"/>
  <c r="AB157" i="4" s="1"/>
  <c r="AB74" i="4"/>
  <c r="AB162" i="4" s="1"/>
  <c r="AB53" i="4"/>
  <c r="AB66" i="4"/>
  <c r="AB154" i="4" s="1"/>
  <c r="AB62" i="4"/>
  <c r="AB150" i="4" s="1"/>
  <c r="AB61" i="4"/>
  <c r="AB149" i="4" s="1"/>
  <c r="AB65" i="4"/>
  <c r="AB153" i="4" s="1"/>
  <c r="AB60" i="4"/>
  <c r="AB148" i="4" s="1"/>
  <c r="AB58" i="4"/>
  <c r="AB146" i="4" s="1"/>
  <c r="AB57" i="4"/>
  <c r="AB145" i="4" s="1"/>
  <c r="AB82" i="4"/>
  <c r="AB170" i="4" s="1"/>
  <c r="AB56" i="4"/>
  <c r="AB144" i="4" s="1"/>
  <c r="AB64" i="4"/>
  <c r="AB152" i="4" s="1"/>
  <c r="AJ89" i="4"/>
  <c r="AJ177" i="4" s="1"/>
  <c r="AJ94" i="4"/>
  <c r="AJ182" i="4" s="1"/>
  <c r="AJ86" i="4"/>
  <c r="AJ174" i="4" s="1"/>
  <c r="AJ91" i="4"/>
  <c r="AJ179" i="4" s="1"/>
  <c r="AJ96" i="4"/>
  <c r="AJ184" i="4" s="1"/>
  <c r="AJ88" i="4"/>
  <c r="AJ176" i="4" s="1"/>
  <c r="AJ93" i="4"/>
  <c r="AJ181" i="4" s="1"/>
  <c r="AJ85" i="4"/>
  <c r="AJ173" i="4" s="1"/>
  <c r="AJ90" i="4"/>
  <c r="AJ178" i="4" s="1"/>
  <c r="AJ95" i="4"/>
  <c r="AJ183" i="4" s="1"/>
  <c r="AJ87" i="4"/>
  <c r="AJ175" i="4" s="1"/>
  <c r="AJ79" i="4"/>
  <c r="AJ167" i="4" s="1"/>
  <c r="AJ71" i="4"/>
  <c r="AJ159" i="4" s="1"/>
  <c r="AJ63" i="4"/>
  <c r="AJ151" i="4" s="1"/>
  <c r="AJ84" i="4"/>
  <c r="AJ172" i="4" s="1"/>
  <c r="AJ76" i="4"/>
  <c r="AJ164" i="4" s="1"/>
  <c r="AJ68" i="4"/>
  <c r="AJ156" i="4" s="1"/>
  <c r="AJ81" i="4"/>
  <c r="AJ169" i="4" s="1"/>
  <c r="AJ73" i="4"/>
  <c r="AJ161" i="4" s="1"/>
  <c r="AJ78" i="4"/>
  <c r="AJ166" i="4" s="1"/>
  <c r="AJ70" i="4"/>
  <c r="AJ158" i="4" s="1"/>
  <c r="AJ83" i="4"/>
  <c r="AJ171" i="4" s="1"/>
  <c r="AJ75" i="4"/>
  <c r="AJ163" i="4" s="1"/>
  <c r="AJ67" i="4"/>
  <c r="AJ155" i="4" s="1"/>
  <c r="AJ59" i="4"/>
  <c r="AJ147" i="4" s="1"/>
  <c r="AJ92" i="4"/>
  <c r="AJ180" i="4" s="1"/>
  <c r="AJ80" i="4"/>
  <c r="AJ168" i="4" s="1"/>
  <c r="AJ72" i="4"/>
  <c r="AJ160" i="4" s="1"/>
  <c r="AJ77" i="4"/>
  <c r="AJ165" i="4" s="1"/>
  <c r="AJ69" i="4"/>
  <c r="AJ157" i="4" s="1"/>
  <c r="AJ53" i="4"/>
  <c r="AJ64" i="4"/>
  <c r="AJ152" i="4" s="1"/>
  <c r="AJ74" i="4"/>
  <c r="AJ162" i="4" s="1"/>
  <c r="AJ62" i="4"/>
  <c r="AJ150" i="4" s="1"/>
  <c r="AJ61" i="4"/>
  <c r="AJ149" i="4" s="1"/>
  <c r="AJ82" i="4"/>
  <c r="AJ170" i="4" s="1"/>
  <c r="AJ66" i="4"/>
  <c r="AJ154" i="4" s="1"/>
  <c r="AJ60" i="4"/>
  <c r="AJ148" i="4" s="1"/>
  <c r="AJ65" i="4"/>
  <c r="AJ153" i="4" s="1"/>
  <c r="AJ58" i="4"/>
  <c r="AJ146" i="4" s="1"/>
  <c r="AJ57" i="4"/>
  <c r="AJ145" i="4" s="1"/>
  <c r="AJ56" i="4"/>
  <c r="AJ144" i="4" s="1"/>
  <c r="Q53" i="4"/>
  <c r="E94" i="4"/>
  <c r="E182" i="4" s="1"/>
  <c r="E91" i="4"/>
  <c r="E179" i="4" s="1"/>
  <c r="E96" i="4"/>
  <c r="E184" i="4" s="1"/>
  <c r="E88" i="4"/>
  <c r="E176" i="4" s="1"/>
  <c r="E93" i="4"/>
  <c r="E181" i="4" s="1"/>
  <c r="E90" i="4"/>
  <c r="E178" i="4" s="1"/>
  <c r="E95" i="4"/>
  <c r="E183" i="4" s="1"/>
  <c r="E92" i="4"/>
  <c r="E180" i="4" s="1"/>
  <c r="E87" i="4"/>
  <c r="E175" i="4" s="1"/>
  <c r="E84" i="4"/>
  <c r="E172" i="4" s="1"/>
  <c r="E76" i="4"/>
  <c r="E164" i="4" s="1"/>
  <c r="E68" i="4"/>
  <c r="E156" i="4" s="1"/>
  <c r="E60" i="4"/>
  <c r="E148" i="4" s="1"/>
  <c r="E86" i="4"/>
  <c r="E174" i="4" s="1"/>
  <c r="E81" i="4"/>
  <c r="E169" i="4" s="1"/>
  <c r="E73" i="4"/>
  <c r="E161" i="4" s="1"/>
  <c r="E78" i="4"/>
  <c r="E166" i="4" s="1"/>
  <c r="E70" i="4"/>
  <c r="E158" i="4" s="1"/>
  <c r="E89" i="4"/>
  <c r="E177" i="4" s="1"/>
  <c r="E83" i="4"/>
  <c r="E171" i="4" s="1"/>
  <c r="E75" i="4"/>
  <c r="E163" i="4" s="1"/>
  <c r="E80" i="4"/>
  <c r="E168" i="4" s="1"/>
  <c r="E72" i="4"/>
  <c r="E160" i="4" s="1"/>
  <c r="E64" i="4"/>
  <c r="E152" i="4" s="1"/>
  <c r="E77" i="4"/>
  <c r="E165" i="4" s="1"/>
  <c r="E69" i="4"/>
  <c r="E157" i="4" s="1"/>
  <c r="E85" i="4"/>
  <c r="E173" i="4" s="1"/>
  <c r="E82" i="4"/>
  <c r="E170" i="4" s="1"/>
  <c r="E74" i="4"/>
  <c r="E162" i="4" s="1"/>
  <c r="E66" i="4"/>
  <c r="E154" i="4" s="1"/>
  <c r="E65" i="4"/>
  <c r="E153" i="4" s="1"/>
  <c r="E57" i="4"/>
  <c r="E145" i="4" s="1"/>
  <c r="E79" i="4"/>
  <c r="E167" i="4" s="1"/>
  <c r="E63" i="4"/>
  <c r="E151" i="4" s="1"/>
  <c r="E62" i="4"/>
  <c r="E150" i="4" s="1"/>
  <c r="E61" i="4"/>
  <c r="E149" i="4" s="1"/>
  <c r="E67" i="4"/>
  <c r="E155" i="4" s="1"/>
  <c r="E71" i="4"/>
  <c r="E159" i="4" s="1"/>
  <c r="E59" i="4"/>
  <c r="E147" i="4" s="1"/>
  <c r="E58" i="4"/>
  <c r="E146" i="4" s="1"/>
  <c r="E56" i="4"/>
  <c r="E144" i="4" s="1"/>
  <c r="M94" i="4"/>
  <c r="M182" i="4" s="1"/>
  <c r="M91" i="4"/>
  <c r="M179" i="4" s="1"/>
  <c r="M96" i="4"/>
  <c r="M184" i="4" s="1"/>
  <c r="M88" i="4"/>
  <c r="M176" i="4" s="1"/>
  <c r="M93" i="4"/>
  <c r="M181" i="4" s="1"/>
  <c r="M90" i="4"/>
  <c r="M178" i="4" s="1"/>
  <c r="M95" i="4"/>
  <c r="M183" i="4" s="1"/>
  <c r="M92" i="4"/>
  <c r="M180" i="4" s="1"/>
  <c r="M84" i="4"/>
  <c r="M172" i="4" s="1"/>
  <c r="M76" i="4"/>
  <c r="M164" i="4" s="1"/>
  <c r="M68" i="4"/>
  <c r="M156" i="4" s="1"/>
  <c r="M60" i="4"/>
  <c r="M148" i="4" s="1"/>
  <c r="M81" i="4"/>
  <c r="M169" i="4" s="1"/>
  <c r="M73" i="4"/>
  <c r="M161" i="4" s="1"/>
  <c r="M89" i="4"/>
  <c r="M177" i="4" s="1"/>
  <c r="M85" i="4"/>
  <c r="M173" i="4" s="1"/>
  <c r="M78" i="4"/>
  <c r="M166" i="4" s="1"/>
  <c r="M70" i="4"/>
  <c r="M158" i="4" s="1"/>
  <c r="M83" i="4"/>
  <c r="M171" i="4" s="1"/>
  <c r="M75" i="4"/>
  <c r="M163" i="4" s="1"/>
  <c r="M67" i="4"/>
  <c r="M155" i="4" s="1"/>
  <c r="M80" i="4"/>
  <c r="M168" i="4" s="1"/>
  <c r="M72" i="4"/>
  <c r="M160" i="4" s="1"/>
  <c r="M64" i="4"/>
  <c r="M152" i="4" s="1"/>
  <c r="M77" i="4"/>
  <c r="M165" i="4" s="1"/>
  <c r="M69" i="4"/>
  <c r="M157" i="4" s="1"/>
  <c r="M87" i="4"/>
  <c r="M175" i="4" s="1"/>
  <c r="M86" i="4"/>
  <c r="M174" i="4" s="1"/>
  <c r="M82" i="4"/>
  <c r="M170" i="4" s="1"/>
  <c r="M74" i="4"/>
  <c r="M162" i="4" s="1"/>
  <c r="M66" i="4"/>
  <c r="M154" i="4" s="1"/>
  <c r="M79" i="4"/>
  <c r="M167" i="4" s="1"/>
  <c r="M57" i="4"/>
  <c r="M145" i="4" s="1"/>
  <c r="M71" i="4"/>
  <c r="M159" i="4" s="1"/>
  <c r="M65" i="4"/>
  <c r="M153" i="4" s="1"/>
  <c r="M59" i="4"/>
  <c r="M147" i="4" s="1"/>
  <c r="M58" i="4"/>
  <c r="M146" i="4" s="1"/>
  <c r="M63" i="4"/>
  <c r="M151" i="4" s="1"/>
  <c r="M62" i="4"/>
  <c r="M150" i="4" s="1"/>
  <c r="M61" i="4"/>
  <c r="M149" i="4" s="1"/>
  <c r="M56" i="4"/>
  <c r="M144" i="4" s="1"/>
  <c r="U94" i="4"/>
  <c r="U182" i="4" s="1"/>
  <c r="U91" i="4"/>
  <c r="U179" i="4" s="1"/>
  <c r="U96" i="4"/>
  <c r="U184" i="4" s="1"/>
  <c r="U88" i="4"/>
  <c r="U176" i="4" s="1"/>
  <c r="U93" i="4"/>
  <c r="U181" i="4" s="1"/>
  <c r="U90" i="4"/>
  <c r="U178" i="4" s="1"/>
  <c r="U95" i="4"/>
  <c r="U183" i="4" s="1"/>
  <c r="U92" i="4"/>
  <c r="U180" i="4" s="1"/>
  <c r="U84" i="4"/>
  <c r="U172" i="4" s="1"/>
  <c r="U76" i="4"/>
  <c r="U164" i="4" s="1"/>
  <c r="U68" i="4"/>
  <c r="U156" i="4" s="1"/>
  <c r="U60" i="4"/>
  <c r="U148" i="4" s="1"/>
  <c r="U89" i="4"/>
  <c r="U177" i="4" s="1"/>
  <c r="U81" i="4"/>
  <c r="U169" i="4" s="1"/>
  <c r="U73" i="4"/>
  <c r="U161" i="4" s="1"/>
  <c r="U78" i="4"/>
  <c r="U166" i="4" s="1"/>
  <c r="U70" i="4"/>
  <c r="U158" i="4" s="1"/>
  <c r="U86" i="4"/>
  <c r="U174" i="4" s="1"/>
  <c r="U83" i="4"/>
  <c r="U171" i="4" s="1"/>
  <c r="U75" i="4"/>
  <c r="U163" i="4" s="1"/>
  <c r="U67" i="4"/>
  <c r="U155" i="4" s="1"/>
  <c r="U87" i="4"/>
  <c r="U175" i="4" s="1"/>
  <c r="U80" i="4"/>
  <c r="U168" i="4" s="1"/>
  <c r="U72" i="4"/>
  <c r="U160" i="4" s="1"/>
  <c r="U64" i="4"/>
  <c r="U152" i="4" s="1"/>
  <c r="U77" i="4"/>
  <c r="U165" i="4" s="1"/>
  <c r="U69" i="4"/>
  <c r="U157" i="4" s="1"/>
  <c r="U85" i="4"/>
  <c r="U173" i="4" s="1"/>
  <c r="U82" i="4"/>
  <c r="U170" i="4" s="1"/>
  <c r="U74" i="4"/>
  <c r="U162" i="4" s="1"/>
  <c r="U66" i="4"/>
  <c r="U154" i="4" s="1"/>
  <c r="U79" i="4"/>
  <c r="U167" i="4" s="1"/>
  <c r="U59" i="4"/>
  <c r="U147" i="4" s="1"/>
  <c r="U58" i="4"/>
  <c r="U146" i="4" s="1"/>
  <c r="U57" i="4"/>
  <c r="U145" i="4" s="1"/>
  <c r="U71" i="4"/>
  <c r="U159" i="4" s="1"/>
  <c r="U63" i="4"/>
  <c r="U151" i="4" s="1"/>
  <c r="U61" i="4"/>
  <c r="U149" i="4" s="1"/>
  <c r="U56" i="4"/>
  <c r="U144" i="4" s="1"/>
  <c r="U65" i="4"/>
  <c r="U153" i="4" s="1"/>
  <c r="U62" i="4"/>
  <c r="U150" i="4" s="1"/>
  <c r="AC94" i="4"/>
  <c r="AC182" i="4" s="1"/>
  <c r="AC91" i="4"/>
  <c r="AC179" i="4" s="1"/>
  <c r="AC96" i="4"/>
  <c r="AC184" i="4" s="1"/>
  <c r="AC88" i="4"/>
  <c r="AC176" i="4" s="1"/>
  <c r="AC93" i="4"/>
  <c r="AC181" i="4" s="1"/>
  <c r="AC90" i="4"/>
  <c r="AC178" i="4" s="1"/>
  <c r="AC95" i="4"/>
  <c r="AC183" i="4" s="1"/>
  <c r="AC92" i="4"/>
  <c r="AC180" i="4" s="1"/>
  <c r="AC89" i="4"/>
  <c r="AC177" i="4" s="1"/>
  <c r="AC86" i="4"/>
  <c r="AC174" i="4" s="1"/>
  <c r="AC84" i="4"/>
  <c r="AC172" i="4" s="1"/>
  <c r="AC76" i="4"/>
  <c r="AC164" i="4" s="1"/>
  <c r="AC68" i="4"/>
  <c r="AC156" i="4" s="1"/>
  <c r="AC60" i="4"/>
  <c r="AC148" i="4" s="1"/>
  <c r="AC81" i="4"/>
  <c r="AC169" i="4" s="1"/>
  <c r="AC73" i="4"/>
  <c r="AC161" i="4" s="1"/>
  <c r="AC87" i="4"/>
  <c r="AC175" i="4" s="1"/>
  <c r="AC85" i="4"/>
  <c r="AC173" i="4" s="1"/>
  <c r="AC78" i="4"/>
  <c r="AC166" i="4" s="1"/>
  <c r="AC70" i="4"/>
  <c r="AC158" i="4" s="1"/>
  <c r="AC83" i="4"/>
  <c r="AC171" i="4" s="1"/>
  <c r="AC75" i="4"/>
  <c r="AC163" i="4" s="1"/>
  <c r="AC67" i="4"/>
  <c r="AC155" i="4" s="1"/>
  <c r="AC80" i="4"/>
  <c r="AC168" i="4" s="1"/>
  <c r="AC72" i="4"/>
  <c r="AC160" i="4" s="1"/>
  <c r="AC64" i="4"/>
  <c r="AC152" i="4" s="1"/>
  <c r="AC77" i="4"/>
  <c r="AC165" i="4" s="1"/>
  <c r="AC69" i="4"/>
  <c r="AC157" i="4" s="1"/>
  <c r="AC82" i="4"/>
  <c r="AC170" i="4" s="1"/>
  <c r="AC74" i="4"/>
  <c r="AC162" i="4" s="1"/>
  <c r="AC66" i="4"/>
  <c r="AC154" i="4" s="1"/>
  <c r="AC79" i="4"/>
  <c r="AC167" i="4" s="1"/>
  <c r="AC63" i="4"/>
  <c r="AC151" i="4" s="1"/>
  <c r="AC62" i="4"/>
  <c r="AC150" i="4" s="1"/>
  <c r="AC61" i="4"/>
  <c r="AC149" i="4" s="1"/>
  <c r="AC71" i="4"/>
  <c r="AC159" i="4" s="1"/>
  <c r="AC65" i="4"/>
  <c r="AC153" i="4" s="1"/>
  <c r="AC59" i="4"/>
  <c r="AC147" i="4" s="1"/>
  <c r="AC58" i="4"/>
  <c r="AC146" i="4" s="1"/>
  <c r="AC57" i="4"/>
  <c r="AC145" i="4" s="1"/>
  <c r="AC56" i="4"/>
  <c r="AC144" i="4" s="1"/>
  <c r="AK94" i="4"/>
  <c r="AK182" i="4" s="1"/>
  <c r="AK91" i="4"/>
  <c r="AK179" i="4" s="1"/>
  <c r="AK96" i="4"/>
  <c r="AK184" i="4" s="1"/>
  <c r="AK88" i="4"/>
  <c r="AK176" i="4" s="1"/>
  <c r="AK93" i="4"/>
  <c r="AK181" i="4" s="1"/>
  <c r="AK90" i="4"/>
  <c r="AK178" i="4" s="1"/>
  <c r="AK95" i="4"/>
  <c r="AK183" i="4" s="1"/>
  <c r="AK92" i="4"/>
  <c r="AK180" i="4" s="1"/>
  <c r="AK87" i="4"/>
  <c r="AK175" i="4" s="1"/>
  <c r="AK84" i="4"/>
  <c r="AK172" i="4" s="1"/>
  <c r="AK76" i="4"/>
  <c r="AK164" i="4" s="1"/>
  <c r="AK68" i="4"/>
  <c r="AK156" i="4" s="1"/>
  <c r="AK60" i="4"/>
  <c r="AK148" i="4" s="1"/>
  <c r="AK81" i="4"/>
  <c r="AK169" i="4" s="1"/>
  <c r="AK73" i="4"/>
  <c r="AK161" i="4" s="1"/>
  <c r="AK78" i="4"/>
  <c r="AK166" i="4" s="1"/>
  <c r="AK70" i="4"/>
  <c r="AK158" i="4" s="1"/>
  <c r="AK83" i="4"/>
  <c r="AK171" i="4" s="1"/>
  <c r="AK75" i="4"/>
  <c r="AK163" i="4" s="1"/>
  <c r="AK67" i="4"/>
  <c r="AK155" i="4" s="1"/>
  <c r="AK80" i="4"/>
  <c r="AK168" i="4" s="1"/>
  <c r="AK72" i="4"/>
  <c r="AK160" i="4" s="1"/>
  <c r="AK64" i="4"/>
  <c r="AK152" i="4" s="1"/>
  <c r="AK86" i="4"/>
  <c r="AK174" i="4" s="1"/>
  <c r="AK77" i="4"/>
  <c r="AK165" i="4" s="1"/>
  <c r="AK69" i="4"/>
  <c r="AK157" i="4" s="1"/>
  <c r="AK85" i="4"/>
  <c r="AK173" i="4" s="1"/>
  <c r="AK82" i="4"/>
  <c r="AK170" i="4" s="1"/>
  <c r="AK74" i="4"/>
  <c r="AK162" i="4" s="1"/>
  <c r="AK66" i="4"/>
  <c r="AK154" i="4" s="1"/>
  <c r="AK71" i="4"/>
  <c r="AK159" i="4" s="1"/>
  <c r="AK89" i="4"/>
  <c r="AK177" i="4" s="1"/>
  <c r="AK62" i="4"/>
  <c r="AK150" i="4" s="1"/>
  <c r="AK61" i="4"/>
  <c r="AK149" i="4" s="1"/>
  <c r="AK63" i="4"/>
  <c r="AK151" i="4" s="1"/>
  <c r="AK65" i="4"/>
  <c r="AK153" i="4" s="1"/>
  <c r="AK59" i="4"/>
  <c r="AK147" i="4" s="1"/>
  <c r="AK58" i="4"/>
  <c r="AK146" i="4" s="1"/>
  <c r="AK57" i="4"/>
  <c r="AK145" i="4" s="1"/>
  <c r="AK56" i="4"/>
  <c r="AK144" i="4" s="1"/>
  <c r="AK79" i="4"/>
  <c r="AK167" i="4" s="1"/>
  <c r="AG53" i="4"/>
  <c r="A58" i="4"/>
  <c r="A102" i="4" s="1"/>
  <c r="A146" i="4" s="1"/>
  <c r="A190" i="4" s="1"/>
  <c r="A234" i="4" s="1"/>
  <c r="A278" i="4" s="1"/>
  <c r="A6" i="4"/>
  <c r="AR52" i="4"/>
  <c r="G96" i="4"/>
  <c r="G184" i="4" s="1"/>
  <c r="G88" i="4"/>
  <c r="G176" i="4" s="1"/>
  <c r="G93" i="4"/>
  <c r="G181" i="4" s="1"/>
  <c r="G85" i="4"/>
  <c r="G173" i="4" s="1"/>
  <c r="G90" i="4"/>
  <c r="G178" i="4" s="1"/>
  <c r="G95" i="4"/>
  <c r="G183" i="4" s="1"/>
  <c r="G87" i="4"/>
  <c r="G175" i="4" s="1"/>
  <c r="G92" i="4"/>
  <c r="G180" i="4" s="1"/>
  <c r="G89" i="4"/>
  <c r="G177" i="4" s="1"/>
  <c r="G94" i="4"/>
  <c r="G182" i="4" s="1"/>
  <c r="G86" i="4"/>
  <c r="G174" i="4" s="1"/>
  <c r="G78" i="4"/>
  <c r="G166" i="4" s="1"/>
  <c r="G70" i="4"/>
  <c r="G158" i="4" s="1"/>
  <c r="G62" i="4"/>
  <c r="G150" i="4" s="1"/>
  <c r="G83" i="4"/>
  <c r="G171" i="4" s="1"/>
  <c r="G75" i="4"/>
  <c r="G163" i="4" s="1"/>
  <c r="G67" i="4"/>
  <c r="G155" i="4" s="1"/>
  <c r="G80" i="4"/>
  <c r="G168" i="4" s="1"/>
  <c r="G72" i="4"/>
  <c r="G160" i="4" s="1"/>
  <c r="G77" i="4"/>
  <c r="G165" i="4" s="1"/>
  <c r="G69" i="4"/>
  <c r="G157" i="4" s="1"/>
  <c r="G82" i="4"/>
  <c r="G170" i="4" s="1"/>
  <c r="G74" i="4"/>
  <c r="G162" i="4" s="1"/>
  <c r="G66" i="4"/>
  <c r="G154" i="4" s="1"/>
  <c r="G58" i="4"/>
  <c r="G146" i="4" s="1"/>
  <c r="G79" i="4"/>
  <c r="G167" i="4" s="1"/>
  <c r="G71" i="4"/>
  <c r="G159" i="4" s="1"/>
  <c r="G84" i="4"/>
  <c r="G172" i="4" s="1"/>
  <c r="G76" i="4"/>
  <c r="G164" i="4" s="1"/>
  <c r="G68" i="4"/>
  <c r="G156" i="4" s="1"/>
  <c r="G65" i="4"/>
  <c r="G153" i="4" s="1"/>
  <c r="G57" i="4"/>
  <c r="G145" i="4" s="1"/>
  <c r="G73" i="4"/>
  <c r="G161" i="4" s="1"/>
  <c r="G63" i="4"/>
  <c r="G151" i="4" s="1"/>
  <c r="G61" i="4"/>
  <c r="G149" i="4" s="1"/>
  <c r="G91" i="4"/>
  <c r="G179" i="4" s="1"/>
  <c r="G60" i="4"/>
  <c r="G148" i="4" s="1"/>
  <c r="G59" i="4"/>
  <c r="G147" i="4" s="1"/>
  <c r="G56" i="4"/>
  <c r="G144" i="4" s="1"/>
  <c r="G64" i="4"/>
  <c r="G152" i="4" s="1"/>
  <c r="G81" i="4"/>
  <c r="G169" i="4" s="1"/>
  <c r="O96" i="4"/>
  <c r="O184" i="4" s="1"/>
  <c r="O88" i="4"/>
  <c r="O176" i="4" s="1"/>
  <c r="O93" i="4"/>
  <c r="O181" i="4" s="1"/>
  <c r="O85" i="4"/>
  <c r="O173" i="4" s="1"/>
  <c r="O90" i="4"/>
  <c r="O178" i="4" s="1"/>
  <c r="O95" i="4"/>
  <c r="O183" i="4" s="1"/>
  <c r="O87" i="4"/>
  <c r="O175" i="4" s="1"/>
  <c r="O92" i="4"/>
  <c r="O180" i="4" s="1"/>
  <c r="O89" i="4"/>
  <c r="O177" i="4" s="1"/>
  <c r="O94" i="4"/>
  <c r="O182" i="4" s="1"/>
  <c r="O86" i="4"/>
  <c r="O174" i="4" s="1"/>
  <c r="O78" i="4"/>
  <c r="O166" i="4" s="1"/>
  <c r="O70" i="4"/>
  <c r="O158" i="4" s="1"/>
  <c r="O62" i="4"/>
  <c r="O150" i="4" s="1"/>
  <c r="O83" i="4"/>
  <c r="O171" i="4" s="1"/>
  <c r="O75" i="4"/>
  <c r="O163" i="4" s="1"/>
  <c r="O67" i="4"/>
  <c r="O155" i="4" s="1"/>
  <c r="O80" i="4"/>
  <c r="O168" i="4" s="1"/>
  <c r="O72" i="4"/>
  <c r="O160" i="4" s="1"/>
  <c r="O77" i="4"/>
  <c r="O165" i="4" s="1"/>
  <c r="O69" i="4"/>
  <c r="O157" i="4" s="1"/>
  <c r="O82" i="4"/>
  <c r="O170" i="4" s="1"/>
  <c r="O74" i="4"/>
  <c r="O162" i="4" s="1"/>
  <c r="O66" i="4"/>
  <c r="O154" i="4" s="1"/>
  <c r="O58" i="4"/>
  <c r="O146" i="4" s="1"/>
  <c r="O79" i="4"/>
  <c r="O167" i="4" s="1"/>
  <c r="O71" i="4"/>
  <c r="O159" i="4" s="1"/>
  <c r="O91" i="4"/>
  <c r="O179" i="4" s="1"/>
  <c r="O84" i="4"/>
  <c r="O172" i="4" s="1"/>
  <c r="O76" i="4"/>
  <c r="O164" i="4" s="1"/>
  <c r="O68" i="4"/>
  <c r="O156" i="4" s="1"/>
  <c r="O73" i="4"/>
  <c r="O161" i="4" s="1"/>
  <c r="O57" i="4"/>
  <c r="O145" i="4" s="1"/>
  <c r="O65" i="4"/>
  <c r="O153" i="4" s="1"/>
  <c r="O63" i="4"/>
  <c r="O151" i="4" s="1"/>
  <c r="O56" i="4"/>
  <c r="O144" i="4" s="1"/>
  <c r="O64" i="4"/>
  <c r="O152" i="4" s="1"/>
  <c r="O61" i="4"/>
  <c r="O149" i="4" s="1"/>
  <c r="O60" i="4"/>
  <c r="O148" i="4" s="1"/>
  <c r="O59" i="4"/>
  <c r="O147" i="4" s="1"/>
  <c r="O81" i="4"/>
  <c r="O169" i="4" s="1"/>
  <c r="W96" i="4"/>
  <c r="W184" i="4" s="1"/>
  <c r="W88" i="4"/>
  <c r="W176" i="4" s="1"/>
  <c r="W93" i="4"/>
  <c r="W181" i="4" s="1"/>
  <c r="W85" i="4"/>
  <c r="W173" i="4" s="1"/>
  <c r="W90" i="4"/>
  <c r="W178" i="4" s="1"/>
  <c r="W95" i="4"/>
  <c r="W183" i="4" s="1"/>
  <c r="W87" i="4"/>
  <c r="W175" i="4" s="1"/>
  <c r="W92" i="4"/>
  <c r="W180" i="4" s="1"/>
  <c r="W89" i="4"/>
  <c r="W177" i="4" s="1"/>
  <c r="W94" i="4"/>
  <c r="W182" i="4" s="1"/>
  <c r="W86" i="4"/>
  <c r="W174" i="4" s="1"/>
  <c r="W78" i="4"/>
  <c r="W166" i="4" s="1"/>
  <c r="W70" i="4"/>
  <c r="W158" i="4" s="1"/>
  <c r="W62" i="4"/>
  <c r="W150" i="4" s="1"/>
  <c r="W83" i="4"/>
  <c r="W171" i="4" s="1"/>
  <c r="W75" i="4"/>
  <c r="W163" i="4" s="1"/>
  <c r="W67" i="4"/>
  <c r="W155" i="4" s="1"/>
  <c r="W80" i="4"/>
  <c r="W168" i="4" s="1"/>
  <c r="W72" i="4"/>
  <c r="W160" i="4" s="1"/>
  <c r="W77" i="4"/>
  <c r="W165" i="4" s="1"/>
  <c r="W69" i="4"/>
  <c r="W157" i="4" s="1"/>
  <c r="W82" i="4"/>
  <c r="W170" i="4" s="1"/>
  <c r="W74" i="4"/>
  <c r="W162" i="4" s="1"/>
  <c r="W66" i="4"/>
  <c r="W154" i="4" s="1"/>
  <c r="W58" i="4"/>
  <c r="W146" i="4" s="1"/>
  <c r="W91" i="4"/>
  <c r="W179" i="4" s="1"/>
  <c r="W79" i="4"/>
  <c r="W167" i="4" s="1"/>
  <c r="W71" i="4"/>
  <c r="W159" i="4" s="1"/>
  <c r="W84" i="4"/>
  <c r="W172" i="4" s="1"/>
  <c r="W76" i="4"/>
  <c r="W164" i="4" s="1"/>
  <c r="W68" i="4"/>
  <c r="W156" i="4" s="1"/>
  <c r="W57" i="4"/>
  <c r="W145" i="4" s="1"/>
  <c r="W64" i="4"/>
  <c r="W152" i="4" s="1"/>
  <c r="W56" i="4"/>
  <c r="W144" i="4" s="1"/>
  <c r="W60" i="4"/>
  <c r="W148" i="4" s="1"/>
  <c r="W59" i="4"/>
  <c r="W147" i="4" s="1"/>
  <c r="W81" i="4"/>
  <c r="W169" i="4" s="1"/>
  <c r="W63" i="4"/>
  <c r="W151" i="4" s="1"/>
  <c r="W65" i="4"/>
  <c r="W153" i="4" s="1"/>
  <c r="W61" i="4"/>
  <c r="W149" i="4" s="1"/>
  <c r="W73" i="4"/>
  <c r="W161" i="4" s="1"/>
  <c r="AE96" i="4"/>
  <c r="AE184" i="4" s="1"/>
  <c r="AE88" i="4"/>
  <c r="AE176" i="4" s="1"/>
  <c r="AE93" i="4"/>
  <c r="AE181" i="4" s="1"/>
  <c r="AE85" i="4"/>
  <c r="AE173" i="4" s="1"/>
  <c r="AE90" i="4"/>
  <c r="AE178" i="4" s="1"/>
  <c r="AE95" i="4"/>
  <c r="AE183" i="4" s="1"/>
  <c r="AE87" i="4"/>
  <c r="AE175" i="4" s="1"/>
  <c r="AE92" i="4"/>
  <c r="AE180" i="4" s="1"/>
  <c r="AE89" i="4"/>
  <c r="AE177" i="4" s="1"/>
  <c r="AE94" i="4"/>
  <c r="AE182" i="4" s="1"/>
  <c r="AE86" i="4"/>
  <c r="AE174" i="4" s="1"/>
  <c r="AE78" i="4"/>
  <c r="AE166" i="4" s="1"/>
  <c r="AE70" i="4"/>
  <c r="AE158" i="4" s="1"/>
  <c r="AE62" i="4"/>
  <c r="AE150" i="4" s="1"/>
  <c r="AE83" i="4"/>
  <c r="AE171" i="4" s="1"/>
  <c r="AE75" i="4"/>
  <c r="AE163" i="4" s="1"/>
  <c r="AE67" i="4"/>
  <c r="AE155" i="4" s="1"/>
  <c r="AE80" i="4"/>
  <c r="AE168" i="4" s="1"/>
  <c r="AE72" i="4"/>
  <c r="AE160" i="4" s="1"/>
  <c r="AE77" i="4"/>
  <c r="AE165" i="4" s="1"/>
  <c r="AE69" i="4"/>
  <c r="AE157" i="4" s="1"/>
  <c r="AE91" i="4"/>
  <c r="AE179" i="4" s="1"/>
  <c r="AE82" i="4"/>
  <c r="AE170" i="4" s="1"/>
  <c r="AE74" i="4"/>
  <c r="AE162" i="4" s="1"/>
  <c r="AE66" i="4"/>
  <c r="AE154" i="4" s="1"/>
  <c r="AE58" i="4"/>
  <c r="AE146" i="4" s="1"/>
  <c r="AE79" i="4"/>
  <c r="AE167" i="4" s="1"/>
  <c r="AE71" i="4"/>
  <c r="AE159" i="4" s="1"/>
  <c r="AE84" i="4"/>
  <c r="AE172" i="4" s="1"/>
  <c r="AE76" i="4"/>
  <c r="AE164" i="4" s="1"/>
  <c r="AE68" i="4"/>
  <c r="AE156" i="4" s="1"/>
  <c r="AE63" i="4"/>
  <c r="AE151" i="4" s="1"/>
  <c r="AE61" i="4"/>
  <c r="AE149" i="4" s="1"/>
  <c r="AE65" i="4"/>
  <c r="AE153" i="4" s="1"/>
  <c r="AE60" i="4"/>
  <c r="AE148" i="4" s="1"/>
  <c r="AE59" i="4"/>
  <c r="AE147" i="4" s="1"/>
  <c r="AE57" i="4"/>
  <c r="AE145" i="4" s="1"/>
  <c r="AE56" i="4"/>
  <c r="AE144" i="4" s="1"/>
  <c r="AE81" i="4"/>
  <c r="AE169" i="4" s="1"/>
  <c r="AE64" i="4"/>
  <c r="AE152" i="4" s="1"/>
  <c r="AE73" i="4"/>
  <c r="AE161" i="4" s="1"/>
  <c r="AM96" i="4"/>
  <c r="AM184" i="4" s="1"/>
  <c r="AM88" i="4"/>
  <c r="AM176" i="4" s="1"/>
  <c r="AM93" i="4"/>
  <c r="AM181" i="4" s="1"/>
  <c r="AM85" i="4"/>
  <c r="AM173" i="4" s="1"/>
  <c r="AM90" i="4"/>
  <c r="AM178" i="4" s="1"/>
  <c r="AM95" i="4"/>
  <c r="AM183" i="4" s="1"/>
  <c r="AM87" i="4"/>
  <c r="AM175" i="4" s="1"/>
  <c r="AM92" i="4"/>
  <c r="AM180" i="4" s="1"/>
  <c r="AM89" i="4"/>
  <c r="AM177" i="4" s="1"/>
  <c r="AM94" i="4"/>
  <c r="AM182" i="4" s="1"/>
  <c r="AM86" i="4"/>
  <c r="AM174" i="4" s="1"/>
  <c r="AM78" i="4"/>
  <c r="AM166" i="4" s="1"/>
  <c r="AM70" i="4"/>
  <c r="AM158" i="4" s="1"/>
  <c r="AM62" i="4"/>
  <c r="AM150" i="4" s="1"/>
  <c r="AM83" i="4"/>
  <c r="AM171" i="4" s="1"/>
  <c r="AM75" i="4"/>
  <c r="AM163" i="4" s="1"/>
  <c r="AM67" i="4"/>
  <c r="AM155" i="4" s="1"/>
  <c r="AM80" i="4"/>
  <c r="AM168" i="4" s="1"/>
  <c r="AM72" i="4"/>
  <c r="AM160" i="4" s="1"/>
  <c r="AM91" i="4"/>
  <c r="AM179" i="4" s="1"/>
  <c r="AM77" i="4"/>
  <c r="AM165" i="4" s="1"/>
  <c r="AM69" i="4"/>
  <c r="AM157" i="4" s="1"/>
  <c r="AM82" i="4"/>
  <c r="AM170" i="4" s="1"/>
  <c r="AM74" i="4"/>
  <c r="AM162" i="4" s="1"/>
  <c r="AM66" i="4"/>
  <c r="AM154" i="4" s="1"/>
  <c r="AM58" i="4"/>
  <c r="AM146" i="4" s="1"/>
  <c r="AM79" i="4"/>
  <c r="AM167" i="4" s="1"/>
  <c r="AM71" i="4"/>
  <c r="AM159" i="4" s="1"/>
  <c r="AM84" i="4"/>
  <c r="AM172" i="4" s="1"/>
  <c r="AM76" i="4"/>
  <c r="AM164" i="4" s="1"/>
  <c r="AM68" i="4"/>
  <c r="AM156" i="4" s="1"/>
  <c r="AM64" i="4"/>
  <c r="AM152" i="4" s="1"/>
  <c r="AM61" i="4"/>
  <c r="AM149" i="4" s="1"/>
  <c r="AM81" i="4"/>
  <c r="AM169" i="4" s="1"/>
  <c r="AM63" i="4"/>
  <c r="AM151" i="4" s="1"/>
  <c r="AM60" i="4"/>
  <c r="AM148" i="4" s="1"/>
  <c r="AM59" i="4"/>
  <c r="AM147" i="4" s="1"/>
  <c r="AM56" i="4"/>
  <c r="AM144" i="4" s="1"/>
  <c r="AM65" i="4"/>
  <c r="AM153" i="4" s="1"/>
  <c r="AM57" i="4"/>
  <c r="AM145" i="4" s="1"/>
  <c r="AM73" i="4"/>
  <c r="AM161" i="4" s="1"/>
  <c r="AN93" i="4"/>
  <c r="AN181" i="4" s="1"/>
  <c r="AN90" i="4"/>
  <c r="AN178" i="4" s="1"/>
  <c r="AN95" i="4"/>
  <c r="AN183" i="4" s="1"/>
  <c r="AN87" i="4"/>
  <c r="AN175" i="4" s="1"/>
  <c r="AN92" i="4"/>
  <c r="AN180" i="4" s="1"/>
  <c r="AN89" i="4"/>
  <c r="AN177" i="4" s="1"/>
  <c r="AN94" i="4"/>
  <c r="AN182" i="4" s="1"/>
  <c r="AN91" i="4"/>
  <c r="AN179" i="4" s="1"/>
  <c r="AN83" i="4"/>
  <c r="AN171" i="4" s="1"/>
  <c r="AN75" i="4"/>
  <c r="AN163" i="4" s="1"/>
  <c r="AN67" i="4"/>
  <c r="AN155" i="4" s="1"/>
  <c r="AN59" i="4"/>
  <c r="AN147" i="4" s="1"/>
  <c r="AN80" i="4"/>
  <c r="AN168" i="4" s="1"/>
  <c r="AN72" i="4"/>
  <c r="AN160" i="4" s="1"/>
  <c r="AN96" i="4"/>
  <c r="AN184" i="4" s="1"/>
  <c r="AN77" i="4"/>
  <c r="AN165" i="4" s="1"/>
  <c r="AN69" i="4"/>
  <c r="AN157" i="4" s="1"/>
  <c r="AN86" i="4"/>
  <c r="AN174" i="4" s="1"/>
  <c r="AN82" i="4"/>
  <c r="AN170" i="4" s="1"/>
  <c r="AN74" i="4"/>
  <c r="AN162" i="4" s="1"/>
  <c r="AN79" i="4"/>
  <c r="AN167" i="4" s="1"/>
  <c r="AN71" i="4"/>
  <c r="AN159" i="4" s="1"/>
  <c r="AN63" i="4"/>
  <c r="AN151" i="4" s="1"/>
  <c r="AN88" i="4"/>
  <c r="AN176" i="4" s="1"/>
  <c r="AN85" i="4"/>
  <c r="AN173" i="4" s="1"/>
  <c r="AN84" i="4"/>
  <c r="AN172" i="4" s="1"/>
  <c r="AN76" i="4"/>
  <c r="AN164" i="4" s="1"/>
  <c r="AN68" i="4"/>
  <c r="AN156" i="4" s="1"/>
  <c r="AN81" i="4"/>
  <c r="AN169" i="4" s="1"/>
  <c r="AN73" i="4"/>
  <c r="AN161" i="4" s="1"/>
  <c r="AN65" i="4"/>
  <c r="AN153" i="4" s="1"/>
  <c r="X78" i="4"/>
  <c r="X166" i="4" s="1"/>
  <c r="AY7" i="4"/>
  <c r="AY15" i="4"/>
  <c r="AY23" i="4"/>
  <c r="AY31" i="4"/>
  <c r="AY39" i="4"/>
  <c r="I52" i="4"/>
  <c r="I53" i="4" s="1"/>
  <c r="Q52" i="4"/>
  <c r="Y52" i="4"/>
  <c r="AG52" i="4"/>
  <c r="AO52" i="4"/>
  <c r="G53" i="4"/>
  <c r="O53" i="4"/>
  <c r="W53" i="4"/>
  <c r="AE53" i="4"/>
  <c r="AM53" i="4"/>
  <c r="A57" i="4"/>
  <c r="A101" i="4" s="1"/>
  <c r="A145" i="4" s="1"/>
  <c r="A189" i="4" s="1"/>
  <c r="A233" i="4" s="1"/>
  <c r="A277" i="4" s="1"/>
  <c r="N58" i="4"/>
  <c r="N146" i="4" s="1"/>
  <c r="N59" i="4"/>
  <c r="N147" i="4" s="1"/>
  <c r="N60" i="4"/>
  <c r="N148" i="4" s="1"/>
  <c r="X60" i="4"/>
  <c r="X148" i="4" s="1"/>
  <c r="V62" i="4"/>
  <c r="V150" i="4" s="1"/>
  <c r="V63" i="4"/>
  <c r="V151" i="4" s="1"/>
  <c r="P64" i="4"/>
  <c r="P152" i="4" s="1"/>
  <c r="AD64" i="4"/>
  <c r="AD152" i="4" s="1"/>
  <c r="F66" i="4"/>
  <c r="F154" i="4" s="1"/>
  <c r="F67" i="4"/>
  <c r="F155" i="4" s="1"/>
  <c r="AL67" i="4"/>
  <c r="AL155" i="4" s="1"/>
  <c r="V68" i="4"/>
  <c r="V156" i="4" s="1"/>
  <c r="F76" i="4"/>
  <c r="F164" i="4" s="1"/>
  <c r="AF78" i="4"/>
  <c r="AF166" i="4" s="1"/>
  <c r="AY20" i="4"/>
  <c r="AY28" i="4"/>
  <c r="J52" i="4"/>
  <c r="R52" i="4"/>
  <c r="Z52" i="4"/>
  <c r="Z53" i="4" s="1"/>
  <c r="AH52" i="4"/>
  <c r="AH53" i="4" s="1"/>
  <c r="AP52" i="4"/>
  <c r="AP53" i="4" s="1"/>
  <c r="X61" i="4"/>
  <c r="X149" i="4" s="1"/>
  <c r="F64" i="4"/>
  <c r="F152" i="4" s="1"/>
  <c r="AD68" i="4"/>
  <c r="AD156" i="4" s="1"/>
  <c r="N76" i="4"/>
  <c r="N164" i="4" s="1"/>
  <c r="AN78" i="4"/>
  <c r="AN166" i="4" s="1"/>
  <c r="H93" i="4"/>
  <c r="H181" i="4" s="1"/>
  <c r="H90" i="4"/>
  <c r="H178" i="4" s="1"/>
  <c r="H95" i="4"/>
  <c r="H183" i="4" s="1"/>
  <c r="H87" i="4"/>
  <c r="H175" i="4" s="1"/>
  <c r="H92" i="4"/>
  <c r="H180" i="4" s="1"/>
  <c r="H89" i="4"/>
  <c r="H177" i="4" s="1"/>
  <c r="H94" i="4"/>
  <c r="H182" i="4" s="1"/>
  <c r="H91" i="4"/>
  <c r="H179" i="4" s="1"/>
  <c r="H83" i="4"/>
  <c r="H171" i="4" s="1"/>
  <c r="H75" i="4"/>
  <c r="H163" i="4" s="1"/>
  <c r="H67" i="4"/>
  <c r="H155" i="4" s="1"/>
  <c r="H59" i="4"/>
  <c r="H147" i="4" s="1"/>
  <c r="H80" i="4"/>
  <c r="H168" i="4" s="1"/>
  <c r="H72" i="4"/>
  <c r="H160" i="4" s="1"/>
  <c r="H77" i="4"/>
  <c r="H165" i="4" s="1"/>
  <c r="H69" i="4"/>
  <c r="H157" i="4" s="1"/>
  <c r="H82" i="4"/>
  <c r="H170" i="4" s="1"/>
  <c r="H74" i="4"/>
  <c r="H162" i="4" s="1"/>
  <c r="H79" i="4"/>
  <c r="H167" i="4" s="1"/>
  <c r="H71" i="4"/>
  <c r="H159" i="4" s="1"/>
  <c r="H63" i="4"/>
  <c r="H151" i="4" s="1"/>
  <c r="H88" i="4"/>
  <c r="H176" i="4" s="1"/>
  <c r="H85" i="4"/>
  <c r="H173" i="4" s="1"/>
  <c r="H84" i="4"/>
  <c r="H172" i="4" s="1"/>
  <c r="H76" i="4"/>
  <c r="H164" i="4" s="1"/>
  <c r="H68" i="4"/>
  <c r="H156" i="4" s="1"/>
  <c r="H96" i="4"/>
  <c r="H184" i="4" s="1"/>
  <c r="H81" i="4"/>
  <c r="H169" i="4" s="1"/>
  <c r="H73" i="4"/>
  <c r="H161" i="4" s="1"/>
  <c r="H65" i="4"/>
  <c r="H153" i="4" s="1"/>
  <c r="P93" i="4"/>
  <c r="P181" i="4" s="1"/>
  <c r="P90" i="4"/>
  <c r="P178" i="4" s="1"/>
  <c r="P95" i="4"/>
  <c r="P183" i="4" s="1"/>
  <c r="P87" i="4"/>
  <c r="P175" i="4" s="1"/>
  <c r="P92" i="4"/>
  <c r="P180" i="4" s="1"/>
  <c r="P89" i="4"/>
  <c r="P177" i="4" s="1"/>
  <c r="P94" i="4"/>
  <c r="P182" i="4" s="1"/>
  <c r="P91" i="4"/>
  <c r="P179" i="4" s="1"/>
  <c r="P83" i="4"/>
  <c r="P171" i="4" s="1"/>
  <c r="P75" i="4"/>
  <c r="P163" i="4" s="1"/>
  <c r="P67" i="4"/>
  <c r="P155" i="4" s="1"/>
  <c r="P59" i="4"/>
  <c r="P147" i="4" s="1"/>
  <c r="P85" i="4"/>
  <c r="P173" i="4" s="1"/>
  <c r="P80" i="4"/>
  <c r="P168" i="4" s="1"/>
  <c r="P72" i="4"/>
  <c r="P160" i="4" s="1"/>
  <c r="P77" i="4"/>
  <c r="P165" i="4" s="1"/>
  <c r="P69" i="4"/>
  <c r="P157" i="4" s="1"/>
  <c r="P88" i="4"/>
  <c r="P176" i="4" s="1"/>
  <c r="P82" i="4"/>
  <c r="P170" i="4" s="1"/>
  <c r="P74" i="4"/>
  <c r="P162" i="4" s="1"/>
  <c r="P86" i="4"/>
  <c r="P174" i="4" s="1"/>
  <c r="P79" i="4"/>
  <c r="P167" i="4" s="1"/>
  <c r="P71" i="4"/>
  <c r="P159" i="4" s="1"/>
  <c r="P63" i="4"/>
  <c r="P151" i="4" s="1"/>
  <c r="P96" i="4"/>
  <c r="P184" i="4" s="1"/>
  <c r="P84" i="4"/>
  <c r="P172" i="4" s="1"/>
  <c r="P76" i="4"/>
  <c r="P164" i="4" s="1"/>
  <c r="P68" i="4"/>
  <c r="P156" i="4" s="1"/>
  <c r="P81" i="4"/>
  <c r="P169" i="4" s="1"/>
  <c r="P73" i="4"/>
  <c r="P161" i="4" s="1"/>
  <c r="P65" i="4"/>
  <c r="P153" i="4" s="1"/>
  <c r="X93" i="4"/>
  <c r="X181" i="4" s="1"/>
  <c r="X90" i="4"/>
  <c r="X178" i="4" s="1"/>
  <c r="X95" i="4"/>
  <c r="X183" i="4" s="1"/>
  <c r="X87" i="4"/>
  <c r="X175" i="4" s="1"/>
  <c r="X92" i="4"/>
  <c r="X180" i="4" s="1"/>
  <c r="X89" i="4"/>
  <c r="X177" i="4" s="1"/>
  <c r="X94" i="4"/>
  <c r="X182" i="4" s="1"/>
  <c r="X91" i="4"/>
  <c r="X179" i="4" s="1"/>
  <c r="X83" i="4"/>
  <c r="X171" i="4" s="1"/>
  <c r="X75" i="4"/>
  <c r="X163" i="4" s="1"/>
  <c r="X67" i="4"/>
  <c r="X155" i="4" s="1"/>
  <c r="X59" i="4"/>
  <c r="X147" i="4" s="1"/>
  <c r="X88" i="4"/>
  <c r="X176" i="4" s="1"/>
  <c r="X86" i="4"/>
  <c r="X174" i="4" s="1"/>
  <c r="X80" i="4"/>
  <c r="X168" i="4" s="1"/>
  <c r="X72" i="4"/>
  <c r="X160" i="4" s="1"/>
  <c r="X77" i="4"/>
  <c r="X165" i="4" s="1"/>
  <c r="X69" i="4"/>
  <c r="X157" i="4" s="1"/>
  <c r="X82" i="4"/>
  <c r="X170" i="4" s="1"/>
  <c r="X74" i="4"/>
  <c r="X162" i="4" s="1"/>
  <c r="X96" i="4"/>
  <c r="X184" i="4" s="1"/>
  <c r="X79" i="4"/>
  <c r="X167" i="4" s="1"/>
  <c r="X71" i="4"/>
  <c r="X159" i="4" s="1"/>
  <c r="X63" i="4"/>
  <c r="X151" i="4" s="1"/>
  <c r="X85" i="4"/>
  <c r="X173" i="4" s="1"/>
  <c r="X84" i="4"/>
  <c r="X172" i="4" s="1"/>
  <c r="X76" i="4"/>
  <c r="X164" i="4" s="1"/>
  <c r="X68" i="4"/>
  <c r="X156" i="4" s="1"/>
  <c r="X81" i="4"/>
  <c r="X169" i="4" s="1"/>
  <c r="X73" i="4"/>
  <c r="X161" i="4" s="1"/>
  <c r="X65" i="4"/>
  <c r="X153" i="4" s="1"/>
  <c r="AF93" i="4"/>
  <c r="AF181" i="4" s="1"/>
  <c r="AF90" i="4"/>
  <c r="AF178" i="4" s="1"/>
  <c r="AF95" i="4"/>
  <c r="AF183" i="4" s="1"/>
  <c r="AF87" i="4"/>
  <c r="AF175" i="4" s="1"/>
  <c r="AF92" i="4"/>
  <c r="AF180" i="4" s="1"/>
  <c r="AF89" i="4"/>
  <c r="AF177" i="4" s="1"/>
  <c r="AF94" i="4"/>
  <c r="AF182" i="4" s="1"/>
  <c r="AF91" i="4"/>
  <c r="AF179" i="4" s="1"/>
  <c r="AF83" i="4"/>
  <c r="AF171" i="4" s="1"/>
  <c r="AF75" i="4"/>
  <c r="AF163" i="4" s="1"/>
  <c r="AF67" i="4"/>
  <c r="AF155" i="4" s="1"/>
  <c r="AF59" i="4"/>
  <c r="AF147" i="4" s="1"/>
  <c r="AF85" i="4"/>
  <c r="AF173" i="4" s="1"/>
  <c r="AF80" i="4"/>
  <c r="AF168" i="4" s="1"/>
  <c r="AF72" i="4"/>
  <c r="AF160" i="4" s="1"/>
  <c r="AF77" i="4"/>
  <c r="AF165" i="4" s="1"/>
  <c r="AF69" i="4"/>
  <c r="AF157" i="4" s="1"/>
  <c r="AF96" i="4"/>
  <c r="AF184" i="4" s="1"/>
  <c r="AF82" i="4"/>
  <c r="AF170" i="4" s="1"/>
  <c r="AF74" i="4"/>
  <c r="AF162" i="4" s="1"/>
  <c r="AF79" i="4"/>
  <c r="AF167" i="4" s="1"/>
  <c r="AF71" i="4"/>
  <c r="AF159" i="4" s="1"/>
  <c r="AF63" i="4"/>
  <c r="AF151" i="4" s="1"/>
  <c r="AF84" i="4"/>
  <c r="AF172" i="4" s="1"/>
  <c r="AF76" i="4"/>
  <c r="AF164" i="4" s="1"/>
  <c r="AF68" i="4"/>
  <c r="AF156" i="4" s="1"/>
  <c r="AF86" i="4"/>
  <c r="AF174" i="4" s="1"/>
  <c r="AF81" i="4"/>
  <c r="AF169" i="4" s="1"/>
  <c r="AF73" i="4"/>
  <c r="AF161" i="4" s="1"/>
  <c r="AF65" i="4"/>
  <c r="AF153" i="4" s="1"/>
  <c r="H57" i="4"/>
  <c r="H145" i="4" s="1"/>
  <c r="P57" i="4"/>
  <c r="P145" i="4" s="1"/>
  <c r="X58" i="4"/>
  <c r="X146" i="4" s="1"/>
  <c r="F56" i="4"/>
  <c r="F144" i="4" s="1"/>
  <c r="N56" i="4"/>
  <c r="N144" i="4" s="1"/>
  <c r="V56" i="4"/>
  <c r="V144" i="4" s="1"/>
  <c r="AD56" i="4"/>
  <c r="AD144" i="4" s="1"/>
  <c r="AL56" i="4"/>
  <c r="AL144" i="4" s="1"/>
  <c r="F58" i="4"/>
  <c r="F146" i="4" s="1"/>
  <c r="AL58" i="4"/>
  <c r="AL146" i="4" s="1"/>
  <c r="F59" i="4"/>
  <c r="F147" i="4" s="1"/>
  <c r="AL59" i="4"/>
  <c r="AL147" i="4" s="1"/>
  <c r="F60" i="4"/>
  <c r="F148" i="4" s="1"/>
  <c r="P60" i="4"/>
  <c r="P148" i="4" s="1"/>
  <c r="AL60" i="4"/>
  <c r="AL148" i="4" s="1"/>
  <c r="N62" i="4"/>
  <c r="N150" i="4" s="1"/>
  <c r="N63" i="4"/>
  <c r="N151" i="4" s="1"/>
  <c r="AF64" i="4"/>
  <c r="AF152" i="4" s="1"/>
  <c r="X66" i="4"/>
  <c r="X154" i="4" s="1"/>
  <c r="AN66" i="4"/>
  <c r="AN154" i="4" s="1"/>
  <c r="N67" i="4"/>
  <c r="N155" i="4" s="1"/>
  <c r="AL68" i="4"/>
  <c r="AL156" i="4" s="1"/>
  <c r="V76" i="4"/>
  <c r="V164" i="4" s="1"/>
  <c r="F84" i="4"/>
  <c r="F172" i="4" s="1"/>
  <c r="AF88" i="4"/>
  <c r="AF176" i="4" s="1"/>
  <c r="AF62" i="4"/>
  <c r="AF150" i="4" s="1"/>
  <c r="AN64" i="4"/>
  <c r="AN152" i="4" s="1"/>
  <c r="AN70" i="4"/>
  <c r="AN158" i="4" s="1"/>
  <c r="AY6" i="4"/>
  <c r="AY14" i="4"/>
  <c r="AY22" i="4"/>
  <c r="AY30" i="4"/>
  <c r="AY38" i="4"/>
  <c r="AY43" i="4"/>
  <c r="AN57" i="4"/>
  <c r="AN145" i="4" s="1"/>
  <c r="H58" i="4"/>
  <c r="H146" i="4" s="1"/>
  <c r="AN58" i="4"/>
  <c r="AN146" i="4" s="1"/>
  <c r="P61" i="4"/>
  <c r="P149" i="4" s="1"/>
  <c r="P62" i="4"/>
  <c r="P150" i="4" s="1"/>
  <c r="H64" i="4"/>
  <c r="H152" i="4" s="1"/>
  <c r="V64" i="4"/>
  <c r="V152" i="4" s="1"/>
  <c r="H70" i="4"/>
  <c r="H158" i="4" s="1"/>
  <c r="AD76" i="4"/>
  <c r="AD164" i="4" s="1"/>
  <c r="N84" i="4"/>
  <c r="N172" i="4" s="1"/>
  <c r="AY3" i="4"/>
  <c r="AX44" i="4"/>
  <c r="H56" i="4"/>
  <c r="H144" i="4" s="1"/>
  <c r="P56" i="4"/>
  <c r="P144" i="4" s="1"/>
  <c r="X56" i="4"/>
  <c r="X144" i="4" s="1"/>
  <c r="AF56" i="4"/>
  <c r="AF144" i="4" s="1"/>
  <c r="AN56" i="4"/>
  <c r="AN144" i="4" s="1"/>
  <c r="AD58" i="4"/>
  <c r="AD146" i="4" s="1"/>
  <c r="AD59" i="4"/>
  <c r="AD147" i="4" s="1"/>
  <c r="H60" i="4"/>
  <c r="H148" i="4" s="1"/>
  <c r="AD60" i="4"/>
  <c r="AD148" i="4" s="1"/>
  <c r="AN60" i="4"/>
  <c r="AN148" i="4" s="1"/>
  <c r="F62" i="4"/>
  <c r="F150" i="4" s="1"/>
  <c r="AL62" i="4"/>
  <c r="AL150" i="4" s="1"/>
  <c r="F63" i="4"/>
  <c r="F151" i="4" s="1"/>
  <c r="V67" i="4"/>
  <c r="V155" i="4" s="1"/>
  <c r="F68" i="4"/>
  <c r="F156" i="4" s="1"/>
  <c r="P70" i="4"/>
  <c r="P158" i="4" s="1"/>
  <c r="AL76" i="4"/>
  <c r="AL164" i="4" s="1"/>
  <c r="H86" i="4"/>
  <c r="H174" i="4" s="1"/>
  <c r="N57" i="4"/>
  <c r="N145" i="4" s="1"/>
  <c r="AF57" i="4"/>
  <c r="AF145" i="4" s="1"/>
  <c r="AF58" i="4"/>
  <c r="AF146" i="4" s="1"/>
  <c r="H61" i="4"/>
  <c r="H149" i="4" s="1"/>
  <c r="AN61" i="4"/>
  <c r="AN149" i="4" s="1"/>
  <c r="H62" i="4"/>
  <c r="H150" i="4" s="1"/>
  <c r="AN62" i="4"/>
  <c r="AN150" i="4" s="1"/>
  <c r="X64" i="4"/>
  <c r="X152" i="4" s="1"/>
  <c r="X70" i="4"/>
  <c r="X158" i="4" s="1"/>
  <c r="H78" i="4"/>
  <c r="H166" i="4" s="1"/>
  <c r="AD84" i="4"/>
  <c r="AD172" i="4" s="1"/>
  <c r="F91" i="4"/>
  <c r="F179" i="4" s="1"/>
  <c r="F96" i="4"/>
  <c r="F184" i="4" s="1"/>
  <c r="F88" i="4"/>
  <c r="F176" i="4" s="1"/>
  <c r="F93" i="4"/>
  <c r="F181" i="4" s="1"/>
  <c r="F85" i="4"/>
  <c r="F173" i="4" s="1"/>
  <c r="F90" i="4"/>
  <c r="F178" i="4" s="1"/>
  <c r="F95" i="4"/>
  <c r="F183" i="4" s="1"/>
  <c r="F87" i="4"/>
  <c r="F175" i="4" s="1"/>
  <c r="F92" i="4"/>
  <c r="F180" i="4" s="1"/>
  <c r="F89" i="4"/>
  <c r="F177" i="4" s="1"/>
  <c r="F86" i="4"/>
  <c r="F174" i="4" s="1"/>
  <c r="F81" i="4"/>
  <c r="F169" i="4" s="1"/>
  <c r="F73" i="4"/>
  <c r="F161" i="4" s="1"/>
  <c r="F65" i="4"/>
  <c r="F153" i="4" s="1"/>
  <c r="F78" i="4"/>
  <c r="F166" i="4" s="1"/>
  <c r="F70" i="4"/>
  <c r="F158" i="4" s="1"/>
  <c r="F83" i="4"/>
  <c r="F171" i="4" s="1"/>
  <c r="F75" i="4"/>
  <c r="F163" i="4" s="1"/>
  <c r="F80" i="4"/>
  <c r="F168" i="4" s="1"/>
  <c r="F72" i="4"/>
  <c r="F160" i="4" s="1"/>
  <c r="F94" i="4"/>
  <c r="F182" i="4" s="1"/>
  <c r="F77" i="4"/>
  <c r="F165" i="4" s="1"/>
  <c r="F69" i="4"/>
  <c r="F157" i="4" s="1"/>
  <c r="F61" i="4"/>
  <c r="F149" i="4" s="1"/>
  <c r="F82" i="4"/>
  <c r="F170" i="4" s="1"/>
  <c r="F74" i="4"/>
  <c r="F162" i="4" s="1"/>
  <c r="F79" i="4"/>
  <c r="F167" i="4" s="1"/>
  <c r="F71" i="4"/>
  <c r="F159" i="4" s="1"/>
  <c r="N91" i="4"/>
  <c r="N179" i="4" s="1"/>
  <c r="N96" i="4"/>
  <c r="N184" i="4" s="1"/>
  <c r="N88" i="4"/>
  <c r="N176" i="4" s="1"/>
  <c r="N93" i="4"/>
  <c r="N181" i="4" s="1"/>
  <c r="N85" i="4"/>
  <c r="N173" i="4" s="1"/>
  <c r="N90" i="4"/>
  <c r="N178" i="4" s="1"/>
  <c r="N95" i="4"/>
  <c r="N183" i="4" s="1"/>
  <c r="N87" i="4"/>
  <c r="N175" i="4" s="1"/>
  <c r="N92" i="4"/>
  <c r="N180" i="4" s="1"/>
  <c r="N89" i="4"/>
  <c r="N177" i="4" s="1"/>
  <c r="N81" i="4"/>
  <c r="N169" i="4" s="1"/>
  <c r="N73" i="4"/>
  <c r="N161" i="4" s="1"/>
  <c r="N65" i="4"/>
  <c r="N153" i="4" s="1"/>
  <c r="N78" i="4"/>
  <c r="N166" i="4" s="1"/>
  <c r="N70" i="4"/>
  <c r="N158" i="4" s="1"/>
  <c r="N83" i="4"/>
  <c r="N171" i="4" s="1"/>
  <c r="N75" i="4"/>
  <c r="N163" i="4" s="1"/>
  <c r="N94" i="4"/>
  <c r="N182" i="4" s="1"/>
  <c r="N80" i="4"/>
  <c r="N168" i="4" s="1"/>
  <c r="N72" i="4"/>
  <c r="N160" i="4" s="1"/>
  <c r="N77" i="4"/>
  <c r="N165" i="4" s="1"/>
  <c r="N69" i="4"/>
  <c r="N157" i="4" s="1"/>
  <c r="N61" i="4"/>
  <c r="N149" i="4" s="1"/>
  <c r="N86" i="4"/>
  <c r="N174" i="4" s="1"/>
  <c r="N82" i="4"/>
  <c r="N170" i="4" s="1"/>
  <c r="N74" i="4"/>
  <c r="N162" i="4" s="1"/>
  <c r="N79" i="4"/>
  <c r="N167" i="4" s="1"/>
  <c r="N71" i="4"/>
  <c r="N159" i="4" s="1"/>
  <c r="V91" i="4"/>
  <c r="V179" i="4" s="1"/>
  <c r="V96" i="4"/>
  <c r="V184" i="4" s="1"/>
  <c r="V88" i="4"/>
  <c r="V176" i="4" s="1"/>
  <c r="V93" i="4"/>
  <c r="V181" i="4" s="1"/>
  <c r="V85" i="4"/>
  <c r="V173" i="4" s="1"/>
  <c r="V90" i="4"/>
  <c r="V178" i="4" s="1"/>
  <c r="V95" i="4"/>
  <c r="V183" i="4" s="1"/>
  <c r="V87" i="4"/>
  <c r="V175" i="4" s="1"/>
  <c r="V92" i="4"/>
  <c r="V180" i="4" s="1"/>
  <c r="V89" i="4"/>
  <c r="V177" i="4" s="1"/>
  <c r="V81" i="4"/>
  <c r="V169" i="4" s="1"/>
  <c r="V73" i="4"/>
  <c r="V161" i="4" s="1"/>
  <c r="V65" i="4"/>
  <c r="V153" i="4" s="1"/>
  <c r="V57" i="4"/>
  <c r="V145" i="4" s="1"/>
  <c r="V78" i="4"/>
  <c r="V166" i="4" s="1"/>
  <c r="V70" i="4"/>
  <c r="V158" i="4" s="1"/>
  <c r="V94" i="4"/>
  <c r="V182" i="4" s="1"/>
  <c r="V86" i="4"/>
  <c r="V174" i="4" s="1"/>
  <c r="V83" i="4"/>
  <c r="V171" i="4" s="1"/>
  <c r="V75" i="4"/>
  <c r="V163" i="4" s="1"/>
  <c r="V80" i="4"/>
  <c r="V168" i="4" s="1"/>
  <c r="V72" i="4"/>
  <c r="V160" i="4" s="1"/>
  <c r="V77" i="4"/>
  <c r="V165" i="4" s="1"/>
  <c r="V69" i="4"/>
  <c r="V157" i="4" s="1"/>
  <c r="V61" i="4"/>
  <c r="V149" i="4" s="1"/>
  <c r="V82" i="4"/>
  <c r="V170" i="4" s="1"/>
  <c r="V74" i="4"/>
  <c r="V162" i="4" s="1"/>
  <c r="V66" i="4"/>
  <c r="V154" i="4" s="1"/>
  <c r="V79" i="4"/>
  <c r="V167" i="4" s="1"/>
  <c r="V71" i="4"/>
  <c r="V159" i="4" s="1"/>
  <c r="AD91" i="4"/>
  <c r="AD179" i="4" s="1"/>
  <c r="AD96" i="4"/>
  <c r="AD184" i="4" s="1"/>
  <c r="AD88" i="4"/>
  <c r="AD176" i="4" s="1"/>
  <c r="AD93" i="4"/>
  <c r="AD181" i="4" s="1"/>
  <c r="AD85" i="4"/>
  <c r="AD173" i="4" s="1"/>
  <c r="AD90" i="4"/>
  <c r="AD178" i="4" s="1"/>
  <c r="AD95" i="4"/>
  <c r="AD183" i="4" s="1"/>
  <c r="AD87" i="4"/>
  <c r="AD175" i="4" s="1"/>
  <c r="AD92" i="4"/>
  <c r="AD180" i="4" s="1"/>
  <c r="AD89" i="4"/>
  <c r="AD177" i="4" s="1"/>
  <c r="AD81" i="4"/>
  <c r="AD169" i="4" s="1"/>
  <c r="AD73" i="4"/>
  <c r="AD161" i="4" s="1"/>
  <c r="AD65" i="4"/>
  <c r="AD153" i="4" s="1"/>
  <c r="AD57" i="4"/>
  <c r="AD145" i="4" s="1"/>
  <c r="AD94" i="4"/>
  <c r="AD182" i="4" s="1"/>
  <c r="AD78" i="4"/>
  <c r="AD166" i="4" s="1"/>
  <c r="AD70" i="4"/>
  <c r="AD158" i="4" s="1"/>
  <c r="AD83" i="4"/>
  <c r="AD171" i="4" s="1"/>
  <c r="AD75" i="4"/>
  <c r="AD163" i="4" s="1"/>
  <c r="AD80" i="4"/>
  <c r="AD168" i="4" s="1"/>
  <c r="AD72" i="4"/>
  <c r="AD160" i="4" s="1"/>
  <c r="AD77" i="4"/>
  <c r="AD165" i="4" s="1"/>
  <c r="AD69" i="4"/>
  <c r="AD157" i="4" s="1"/>
  <c r="AD61" i="4"/>
  <c r="AD149" i="4" s="1"/>
  <c r="AD82" i="4"/>
  <c r="AD170" i="4" s="1"/>
  <c r="AD74" i="4"/>
  <c r="AD162" i="4" s="1"/>
  <c r="AD66" i="4"/>
  <c r="AD154" i="4" s="1"/>
  <c r="AD79" i="4"/>
  <c r="AD167" i="4" s="1"/>
  <c r="AD71" i="4"/>
  <c r="AD159" i="4" s="1"/>
  <c r="AD63" i="4"/>
  <c r="AD151" i="4" s="1"/>
  <c r="AL91" i="4"/>
  <c r="AL179" i="4" s="1"/>
  <c r="AL96" i="4"/>
  <c r="AL184" i="4" s="1"/>
  <c r="AL88" i="4"/>
  <c r="AL176" i="4" s="1"/>
  <c r="AL93" i="4"/>
  <c r="AL181" i="4" s="1"/>
  <c r="AL85" i="4"/>
  <c r="AL173" i="4" s="1"/>
  <c r="AL90" i="4"/>
  <c r="AL178" i="4" s="1"/>
  <c r="AL95" i="4"/>
  <c r="AL183" i="4" s="1"/>
  <c r="AL87" i="4"/>
  <c r="AL175" i="4" s="1"/>
  <c r="AL92" i="4"/>
  <c r="AL180" i="4" s="1"/>
  <c r="AL89" i="4"/>
  <c r="AL177" i="4" s="1"/>
  <c r="AL94" i="4"/>
  <c r="AL182" i="4" s="1"/>
  <c r="AL81" i="4"/>
  <c r="AL169" i="4" s="1"/>
  <c r="AL73" i="4"/>
  <c r="AL161" i="4" s="1"/>
  <c r="AL65" i="4"/>
  <c r="AL153" i="4" s="1"/>
  <c r="AL57" i="4"/>
  <c r="AL145" i="4" s="1"/>
  <c r="AL78" i="4"/>
  <c r="AL166" i="4" s="1"/>
  <c r="AL70" i="4"/>
  <c r="AL158" i="4" s="1"/>
  <c r="AL83" i="4"/>
  <c r="AL171" i="4" s="1"/>
  <c r="AL75" i="4"/>
  <c r="AL163" i="4" s="1"/>
  <c r="AL80" i="4"/>
  <c r="AL168" i="4" s="1"/>
  <c r="AL72" i="4"/>
  <c r="AL160" i="4" s="1"/>
  <c r="AL86" i="4"/>
  <c r="AL174" i="4" s="1"/>
  <c r="AL77" i="4"/>
  <c r="AL165" i="4" s="1"/>
  <c r="AL69" i="4"/>
  <c r="AL157" i="4" s="1"/>
  <c r="AL61" i="4"/>
  <c r="AL149" i="4" s="1"/>
  <c r="AL82" i="4"/>
  <c r="AL170" i="4" s="1"/>
  <c r="AL74" i="4"/>
  <c r="AL162" i="4" s="1"/>
  <c r="AL66" i="4"/>
  <c r="AL154" i="4" s="1"/>
  <c r="AL79" i="4"/>
  <c r="AL167" i="4" s="1"/>
  <c r="AL71" i="4"/>
  <c r="AL159" i="4" s="1"/>
  <c r="AL63" i="4"/>
  <c r="AL151" i="4" s="1"/>
  <c r="AY5" i="4"/>
  <c r="AY13" i="4"/>
  <c r="AY21" i="4"/>
  <c r="AY29" i="4"/>
  <c r="AY37" i="4"/>
  <c r="X57" i="4"/>
  <c r="X145" i="4" s="1"/>
  <c r="V58" i="4"/>
  <c r="V146" i="4" s="1"/>
  <c r="V59" i="4"/>
  <c r="V147" i="4" s="1"/>
  <c r="V60" i="4"/>
  <c r="V148" i="4" s="1"/>
  <c r="AF60" i="4"/>
  <c r="AF148" i="4" s="1"/>
  <c r="AD62" i="4"/>
  <c r="AD150" i="4" s="1"/>
  <c r="N64" i="4"/>
  <c r="N152" i="4" s="1"/>
  <c r="P66" i="4"/>
  <c r="P154" i="4" s="1"/>
  <c r="AF66" i="4"/>
  <c r="AF154" i="4" s="1"/>
  <c r="AD67" i="4"/>
  <c r="AD155" i="4" s="1"/>
  <c r="N68" i="4"/>
  <c r="N156" i="4" s="1"/>
  <c r="AF70" i="4"/>
  <c r="AF158" i="4" s="1"/>
  <c r="P78" i="4"/>
  <c r="P166" i="4" s="1"/>
  <c r="AL84" i="4"/>
  <c r="AL172" i="4" s="1"/>
  <c r="N252" i="4"/>
  <c r="M248" i="4"/>
  <c r="L248" i="4"/>
  <c r="K248" i="4"/>
  <c r="I248" i="4"/>
  <c r="J248" i="4"/>
  <c r="N237" i="4"/>
  <c r="I270" i="4"/>
  <c r="N270" i="4" s="1"/>
  <c r="M270" i="4"/>
  <c r="L270" i="4"/>
  <c r="K270" i="4"/>
  <c r="J270" i="4"/>
  <c r="N255" i="4"/>
  <c r="M232" i="4"/>
  <c r="L232" i="4"/>
  <c r="K232" i="4"/>
  <c r="I232" i="4"/>
  <c r="J232" i="4"/>
  <c r="M234" i="4"/>
  <c r="K234" i="4"/>
  <c r="J234" i="4"/>
  <c r="I234" i="4"/>
  <c r="L234" i="4"/>
  <c r="M240" i="4"/>
  <c r="L240" i="4"/>
  <c r="K240" i="4"/>
  <c r="I240" i="4"/>
  <c r="J240" i="4"/>
  <c r="M264" i="4"/>
  <c r="L264" i="4"/>
  <c r="K264" i="4"/>
  <c r="J264" i="4"/>
  <c r="I264" i="4"/>
  <c r="I238" i="4"/>
  <c r="M238" i="4"/>
  <c r="K238" i="4"/>
  <c r="J238" i="4"/>
  <c r="I246" i="4"/>
  <c r="N246" i="4" s="1"/>
  <c r="M246" i="4"/>
  <c r="K246" i="4"/>
  <c r="J246" i="4"/>
  <c r="I254" i="4"/>
  <c r="M254" i="4"/>
  <c r="L254" i="4"/>
  <c r="K254" i="4"/>
  <c r="I262" i="4"/>
  <c r="N262" i="4" s="1"/>
  <c r="M262" i="4"/>
  <c r="L262" i="4"/>
  <c r="K262" i="4"/>
  <c r="M250" i="4"/>
  <c r="K250" i="4"/>
  <c r="J250" i="4"/>
  <c r="I250" i="4"/>
  <c r="N261" i="4"/>
  <c r="M242" i="4"/>
  <c r="K242" i="4"/>
  <c r="J242" i="4"/>
  <c r="I242" i="4"/>
  <c r="N242" i="4" s="1"/>
  <c r="N249" i="4"/>
  <c r="M256" i="4"/>
  <c r="L256" i="4"/>
  <c r="K256" i="4"/>
  <c r="J256" i="4"/>
  <c r="I256" i="4"/>
  <c r="N268" i="4"/>
  <c r="M236" i="4"/>
  <c r="N236" i="4" s="1"/>
  <c r="J239" i="4"/>
  <c r="N239" i="4" s="1"/>
  <c r="M244" i="4"/>
  <c r="N244" i="4" s="1"/>
  <c r="J247" i="4"/>
  <c r="N247" i="4" s="1"/>
  <c r="M252" i="4"/>
  <c r="J255" i="4"/>
  <c r="M260" i="4"/>
  <c r="N260" i="4" s="1"/>
  <c r="J263" i="4"/>
  <c r="N263" i="4" s="1"/>
  <c r="M268" i="4"/>
  <c r="J271" i="4"/>
  <c r="N271" i="4" s="1"/>
  <c r="L239" i="4"/>
  <c r="L247" i="4"/>
  <c r="L255" i="4"/>
  <c r="I258" i="4"/>
  <c r="L263" i="4"/>
  <c r="I266" i="4"/>
  <c r="N266" i="4" s="1"/>
  <c r="L271" i="4"/>
  <c r="I235" i="4"/>
  <c r="N235" i="4" s="1"/>
  <c r="I243" i="4"/>
  <c r="N243" i="4" s="1"/>
  <c r="I251" i="4"/>
  <c r="N251" i="4" s="1"/>
  <c r="J258" i="4"/>
  <c r="I259" i="4"/>
  <c r="N259" i="4" s="1"/>
  <c r="J266" i="4"/>
  <c r="I267" i="4"/>
  <c r="N267" i="4" s="1"/>
  <c r="K258" i="4"/>
  <c r="K266" i="4"/>
  <c r="J267" i="4"/>
  <c r="F100" i="5" l="1"/>
  <c r="N100" i="5"/>
  <c r="G100" i="5"/>
  <c r="O100" i="5"/>
  <c r="B100" i="5"/>
  <c r="H100" i="5"/>
  <c r="P100" i="5"/>
  <c r="I100" i="5"/>
  <c r="Q100" i="5"/>
  <c r="J100" i="5"/>
  <c r="C100" i="5"/>
  <c r="K100" i="5"/>
  <c r="D100" i="5"/>
  <c r="L100" i="5"/>
  <c r="E100" i="5"/>
  <c r="M100" i="5"/>
  <c r="J120" i="5"/>
  <c r="C120" i="5"/>
  <c r="K120" i="5"/>
  <c r="D120" i="5"/>
  <c r="L120" i="5"/>
  <c r="E120" i="5"/>
  <c r="M120" i="5"/>
  <c r="F120" i="5"/>
  <c r="N120" i="5"/>
  <c r="G120" i="5"/>
  <c r="O120" i="5"/>
  <c r="B120" i="5"/>
  <c r="H120" i="5"/>
  <c r="P120" i="5"/>
  <c r="I120" i="5"/>
  <c r="Q120" i="5"/>
  <c r="G101" i="5"/>
  <c r="O101" i="5"/>
  <c r="H101" i="5"/>
  <c r="P101" i="5"/>
  <c r="I101" i="5"/>
  <c r="Q101" i="5"/>
  <c r="B101" i="5"/>
  <c r="J101" i="5"/>
  <c r="C101" i="5"/>
  <c r="K101" i="5"/>
  <c r="D101" i="5"/>
  <c r="L101" i="5"/>
  <c r="E101" i="5"/>
  <c r="M101" i="5"/>
  <c r="F101" i="5"/>
  <c r="N101" i="5"/>
  <c r="E107" i="5"/>
  <c r="M107" i="5"/>
  <c r="B107" i="5"/>
  <c r="F107" i="5"/>
  <c r="N107" i="5"/>
  <c r="G107" i="5"/>
  <c r="O107" i="5"/>
  <c r="H107" i="5"/>
  <c r="P107" i="5"/>
  <c r="I107" i="5"/>
  <c r="Q107" i="5"/>
  <c r="J107" i="5"/>
  <c r="C107" i="5"/>
  <c r="K107" i="5"/>
  <c r="D107" i="5"/>
  <c r="L107" i="5"/>
  <c r="J128" i="5"/>
  <c r="C128" i="5"/>
  <c r="K128" i="5"/>
  <c r="D128" i="5"/>
  <c r="L128" i="5"/>
  <c r="E128" i="5"/>
  <c r="M128" i="5"/>
  <c r="F128" i="5"/>
  <c r="N128" i="5"/>
  <c r="G128" i="5"/>
  <c r="O128" i="5"/>
  <c r="B128" i="5"/>
  <c r="H128" i="5"/>
  <c r="P128" i="5"/>
  <c r="I128" i="5"/>
  <c r="Q128" i="5"/>
  <c r="E115" i="5"/>
  <c r="M115" i="5"/>
  <c r="B115" i="5"/>
  <c r="F115" i="5"/>
  <c r="N115" i="5"/>
  <c r="G115" i="5"/>
  <c r="O115" i="5"/>
  <c r="H115" i="5"/>
  <c r="P115" i="5"/>
  <c r="I115" i="5"/>
  <c r="Q115" i="5"/>
  <c r="J115" i="5"/>
  <c r="C115" i="5"/>
  <c r="K115" i="5"/>
  <c r="D115" i="5"/>
  <c r="L115" i="5"/>
  <c r="G109" i="5"/>
  <c r="O109" i="5"/>
  <c r="H109" i="5"/>
  <c r="P109" i="5"/>
  <c r="I109" i="5"/>
  <c r="Q109" i="5"/>
  <c r="B109" i="5"/>
  <c r="J109" i="5"/>
  <c r="C109" i="5"/>
  <c r="K109" i="5"/>
  <c r="D109" i="5"/>
  <c r="L109" i="5"/>
  <c r="E109" i="5"/>
  <c r="M109" i="5"/>
  <c r="F109" i="5"/>
  <c r="N109" i="5"/>
  <c r="J136" i="5"/>
  <c r="C136" i="5"/>
  <c r="K136" i="5"/>
  <c r="D136" i="5"/>
  <c r="L136" i="5"/>
  <c r="E136" i="5"/>
  <c r="M136" i="5"/>
  <c r="F136" i="5"/>
  <c r="N136" i="5"/>
  <c r="G136" i="5"/>
  <c r="O136" i="5"/>
  <c r="B136" i="5"/>
  <c r="H136" i="5"/>
  <c r="P136" i="5"/>
  <c r="I136" i="5"/>
  <c r="Q136" i="5"/>
  <c r="E123" i="5"/>
  <c r="M123" i="5"/>
  <c r="B123" i="5"/>
  <c r="F123" i="5"/>
  <c r="N123" i="5"/>
  <c r="G123" i="5"/>
  <c r="O123" i="5"/>
  <c r="H123" i="5"/>
  <c r="P123" i="5"/>
  <c r="I123" i="5"/>
  <c r="Q123" i="5"/>
  <c r="J123" i="5"/>
  <c r="C123" i="5"/>
  <c r="K123" i="5"/>
  <c r="D123" i="5"/>
  <c r="L123" i="5"/>
  <c r="G117" i="5"/>
  <c r="O117" i="5"/>
  <c r="H117" i="5"/>
  <c r="P117" i="5"/>
  <c r="I117" i="5"/>
  <c r="Q117" i="5"/>
  <c r="B117" i="5"/>
  <c r="J117" i="5"/>
  <c r="C117" i="5"/>
  <c r="K117" i="5"/>
  <c r="D117" i="5"/>
  <c r="L117" i="5"/>
  <c r="E117" i="5"/>
  <c r="M117" i="5"/>
  <c r="F117" i="5"/>
  <c r="N117" i="5"/>
  <c r="I103" i="5"/>
  <c r="Q103" i="5"/>
  <c r="J103" i="5"/>
  <c r="C103" i="5"/>
  <c r="K103" i="5"/>
  <c r="D103" i="5"/>
  <c r="L103" i="5"/>
  <c r="E103" i="5"/>
  <c r="M103" i="5"/>
  <c r="B103" i="5"/>
  <c r="F103" i="5"/>
  <c r="N103" i="5"/>
  <c r="G103" i="5"/>
  <c r="O103" i="5"/>
  <c r="H103" i="5"/>
  <c r="P103" i="5"/>
  <c r="D106" i="5"/>
  <c r="L106" i="5"/>
  <c r="E106" i="5"/>
  <c r="M106" i="5"/>
  <c r="F106" i="5"/>
  <c r="N106" i="5"/>
  <c r="G106" i="5"/>
  <c r="O106" i="5"/>
  <c r="H106" i="5"/>
  <c r="P106" i="5"/>
  <c r="I106" i="5"/>
  <c r="Q106" i="5"/>
  <c r="J106" i="5"/>
  <c r="C106" i="5"/>
  <c r="K106" i="5"/>
  <c r="B106" i="5"/>
  <c r="E131" i="5"/>
  <c r="M131" i="5"/>
  <c r="B131" i="5"/>
  <c r="F131" i="5"/>
  <c r="N131" i="5"/>
  <c r="G131" i="5"/>
  <c r="O131" i="5"/>
  <c r="H131" i="5"/>
  <c r="P131" i="5"/>
  <c r="I131" i="5"/>
  <c r="Q131" i="5"/>
  <c r="J131" i="5"/>
  <c r="C131" i="5"/>
  <c r="K131" i="5"/>
  <c r="D131" i="5"/>
  <c r="L131" i="5"/>
  <c r="G125" i="5"/>
  <c r="O125" i="5"/>
  <c r="H125" i="5"/>
  <c r="P125" i="5"/>
  <c r="I125" i="5"/>
  <c r="Q125" i="5"/>
  <c r="B125" i="5"/>
  <c r="J125" i="5"/>
  <c r="C125" i="5"/>
  <c r="K125" i="5"/>
  <c r="D125" i="5"/>
  <c r="L125" i="5"/>
  <c r="E125" i="5"/>
  <c r="M125" i="5"/>
  <c r="F125" i="5"/>
  <c r="N125" i="5"/>
  <c r="I111" i="5"/>
  <c r="Q111" i="5"/>
  <c r="J111" i="5"/>
  <c r="C111" i="5"/>
  <c r="K111" i="5"/>
  <c r="D111" i="5"/>
  <c r="L111" i="5"/>
  <c r="E111" i="5"/>
  <c r="M111" i="5"/>
  <c r="B111" i="5"/>
  <c r="F111" i="5"/>
  <c r="N111" i="5"/>
  <c r="G111" i="5"/>
  <c r="O111" i="5"/>
  <c r="H111" i="5"/>
  <c r="P111" i="5"/>
  <c r="D114" i="5"/>
  <c r="L114" i="5"/>
  <c r="E114" i="5"/>
  <c r="M114" i="5"/>
  <c r="F114" i="5"/>
  <c r="N114" i="5"/>
  <c r="G114" i="5"/>
  <c r="O114" i="5"/>
  <c r="H114" i="5"/>
  <c r="P114" i="5"/>
  <c r="I114" i="5"/>
  <c r="Q114" i="5"/>
  <c r="J114" i="5"/>
  <c r="C114" i="5"/>
  <c r="K114" i="5"/>
  <c r="B114" i="5"/>
  <c r="D98" i="5"/>
  <c r="L98" i="5"/>
  <c r="E98" i="5"/>
  <c r="M98" i="5"/>
  <c r="F98" i="5"/>
  <c r="N98" i="5"/>
  <c r="G98" i="5"/>
  <c r="O98" i="5"/>
  <c r="H98" i="5"/>
  <c r="P98" i="5"/>
  <c r="I98" i="5"/>
  <c r="Q98" i="5"/>
  <c r="J98" i="5"/>
  <c r="C98" i="5"/>
  <c r="K98" i="5"/>
  <c r="B98" i="5"/>
  <c r="G133" i="5"/>
  <c r="O133" i="5"/>
  <c r="H133" i="5"/>
  <c r="P133" i="5"/>
  <c r="I133" i="5"/>
  <c r="Q133" i="5"/>
  <c r="B133" i="5"/>
  <c r="J133" i="5"/>
  <c r="C133" i="5"/>
  <c r="K133" i="5"/>
  <c r="D133" i="5"/>
  <c r="L133" i="5"/>
  <c r="E133" i="5"/>
  <c r="M133" i="5"/>
  <c r="F133" i="5"/>
  <c r="N133" i="5"/>
  <c r="I119" i="5"/>
  <c r="Q119" i="5"/>
  <c r="J119" i="5"/>
  <c r="C119" i="5"/>
  <c r="K119" i="5"/>
  <c r="D119" i="5"/>
  <c r="L119" i="5"/>
  <c r="E119" i="5"/>
  <c r="M119" i="5"/>
  <c r="B119" i="5"/>
  <c r="F119" i="5"/>
  <c r="N119" i="5"/>
  <c r="G119" i="5"/>
  <c r="O119" i="5"/>
  <c r="H119" i="5"/>
  <c r="P119" i="5"/>
  <c r="D122" i="5"/>
  <c r="L122" i="5"/>
  <c r="E122" i="5"/>
  <c r="M122" i="5"/>
  <c r="F122" i="5"/>
  <c r="N122" i="5"/>
  <c r="G122" i="5"/>
  <c r="O122" i="5"/>
  <c r="H122" i="5"/>
  <c r="P122" i="5"/>
  <c r="I122" i="5"/>
  <c r="Q122" i="5"/>
  <c r="J122" i="5"/>
  <c r="C122" i="5"/>
  <c r="K122" i="5"/>
  <c r="B122" i="5"/>
  <c r="C97" i="5"/>
  <c r="K97" i="5"/>
  <c r="D97" i="5"/>
  <c r="L97" i="5"/>
  <c r="E97" i="5"/>
  <c r="M97" i="5"/>
  <c r="F97" i="5"/>
  <c r="N97" i="5"/>
  <c r="G97" i="5"/>
  <c r="O97" i="5"/>
  <c r="H97" i="5"/>
  <c r="P97" i="5"/>
  <c r="I97" i="5"/>
  <c r="Q97" i="5"/>
  <c r="J97" i="5"/>
  <c r="B97" i="5"/>
  <c r="I127" i="5"/>
  <c r="Q127" i="5"/>
  <c r="J127" i="5"/>
  <c r="C127" i="5"/>
  <c r="K127" i="5"/>
  <c r="D127" i="5"/>
  <c r="L127" i="5"/>
  <c r="E127" i="5"/>
  <c r="M127" i="5"/>
  <c r="B127" i="5"/>
  <c r="F127" i="5"/>
  <c r="N127" i="5"/>
  <c r="G127" i="5"/>
  <c r="O127" i="5"/>
  <c r="H127" i="5"/>
  <c r="P127" i="5"/>
  <c r="D130" i="5"/>
  <c r="L130" i="5"/>
  <c r="E130" i="5"/>
  <c r="M130" i="5"/>
  <c r="F130" i="5"/>
  <c r="N130" i="5"/>
  <c r="G130" i="5"/>
  <c r="O130" i="5"/>
  <c r="H130" i="5"/>
  <c r="P130" i="5"/>
  <c r="I130" i="5"/>
  <c r="Q130" i="5"/>
  <c r="J130" i="5"/>
  <c r="C130" i="5"/>
  <c r="K130" i="5"/>
  <c r="B130" i="5"/>
  <c r="C105" i="5"/>
  <c r="K105" i="5"/>
  <c r="D105" i="5"/>
  <c r="L105" i="5"/>
  <c r="E105" i="5"/>
  <c r="M105" i="5"/>
  <c r="F105" i="5"/>
  <c r="N105" i="5"/>
  <c r="G105" i="5"/>
  <c r="O105" i="5"/>
  <c r="H105" i="5"/>
  <c r="P105" i="5"/>
  <c r="I105" i="5"/>
  <c r="Q105" i="5"/>
  <c r="B105" i="5"/>
  <c r="J105" i="5"/>
  <c r="J112" i="5"/>
  <c r="C112" i="5"/>
  <c r="K112" i="5"/>
  <c r="D112" i="5"/>
  <c r="L112" i="5"/>
  <c r="E112" i="5"/>
  <c r="M112" i="5"/>
  <c r="F112" i="5"/>
  <c r="N112" i="5"/>
  <c r="G112" i="5"/>
  <c r="O112" i="5"/>
  <c r="B112" i="5"/>
  <c r="H112" i="5"/>
  <c r="P112" i="5"/>
  <c r="I112" i="5"/>
  <c r="Q112" i="5"/>
  <c r="I135" i="5"/>
  <c r="Q135" i="5"/>
  <c r="J135" i="5"/>
  <c r="C135" i="5"/>
  <c r="K135" i="5"/>
  <c r="D135" i="5"/>
  <c r="L135" i="5"/>
  <c r="E135" i="5"/>
  <c r="M135" i="5"/>
  <c r="B135" i="5"/>
  <c r="F135" i="5"/>
  <c r="N135" i="5"/>
  <c r="G135" i="5"/>
  <c r="O135" i="5"/>
  <c r="H135" i="5"/>
  <c r="P135" i="5"/>
  <c r="E99" i="5"/>
  <c r="M99" i="5"/>
  <c r="B99" i="5"/>
  <c r="F99" i="5"/>
  <c r="N99" i="5"/>
  <c r="G99" i="5"/>
  <c r="O99" i="5"/>
  <c r="H99" i="5"/>
  <c r="P99" i="5"/>
  <c r="I99" i="5"/>
  <c r="Q99" i="5"/>
  <c r="J99" i="5"/>
  <c r="C99" i="5"/>
  <c r="K99" i="5"/>
  <c r="D99" i="5"/>
  <c r="L99" i="5"/>
  <c r="J104" i="5"/>
  <c r="C104" i="5"/>
  <c r="K104" i="5"/>
  <c r="D104" i="5"/>
  <c r="L104" i="5"/>
  <c r="E104" i="5"/>
  <c r="M104" i="5"/>
  <c r="F104" i="5"/>
  <c r="N104" i="5"/>
  <c r="G104" i="5"/>
  <c r="O104" i="5"/>
  <c r="B104" i="5"/>
  <c r="H104" i="5"/>
  <c r="P104" i="5"/>
  <c r="I104" i="5"/>
  <c r="Q104" i="5"/>
  <c r="H102" i="5"/>
  <c r="P102" i="5"/>
  <c r="I102" i="5"/>
  <c r="Q102" i="5"/>
  <c r="J102" i="5"/>
  <c r="C102" i="5"/>
  <c r="K102" i="5"/>
  <c r="B102" i="5"/>
  <c r="D102" i="5"/>
  <c r="L102" i="5"/>
  <c r="E102" i="5"/>
  <c r="M102" i="5"/>
  <c r="F102" i="5"/>
  <c r="N102" i="5"/>
  <c r="G102" i="5"/>
  <c r="O102" i="5"/>
  <c r="E79" i="5"/>
  <c r="E68" i="5"/>
  <c r="E87" i="5"/>
  <c r="E51" i="5"/>
  <c r="E76" i="5"/>
  <c r="E90" i="5"/>
  <c r="E88" i="5"/>
  <c r="E56" i="5"/>
  <c r="E64" i="5"/>
  <c r="E82" i="5"/>
  <c r="E85" i="5"/>
  <c r="E72" i="5"/>
  <c r="E59" i="5"/>
  <c r="E84" i="5"/>
  <c r="E54" i="5"/>
  <c r="E57" i="5"/>
  <c r="E80" i="5"/>
  <c r="E77" i="5"/>
  <c r="E67" i="5"/>
  <c r="E58" i="5"/>
  <c r="E62" i="5"/>
  <c r="E81" i="5"/>
  <c r="E65" i="5"/>
  <c r="E74" i="5"/>
  <c r="E75" i="5"/>
  <c r="E53" i="5"/>
  <c r="E70" i="5"/>
  <c r="E55" i="5"/>
  <c r="E60" i="5"/>
  <c r="E73" i="5"/>
  <c r="E83" i="5"/>
  <c r="E61" i="5"/>
  <c r="E78" i="5"/>
  <c r="E63" i="5"/>
  <c r="E89" i="5"/>
  <c r="E52" i="5"/>
  <c r="E69" i="5"/>
  <c r="E86" i="5"/>
  <c r="E71" i="5"/>
  <c r="E66" i="5"/>
  <c r="N256" i="4"/>
  <c r="N254" i="4"/>
  <c r="N238" i="4"/>
  <c r="N240" i="4"/>
  <c r="N248" i="4"/>
  <c r="R95" i="4"/>
  <c r="R183" i="4" s="1"/>
  <c r="R87" i="4"/>
  <c r="R175" i="4" s="1"/>
  <c r="R92" i="4"/>
  <c r="R180" i="4" s="1"/>
  <c r="R89" i="4"/>
  <c r="R177" i="4" s="1"/>
  <c r="R94" i="4"/>
  <c r="R182" i="4" s="1"/>
  <c r="R86" i="4"/>
  <c r="R174" i="4" s="1"/>
  <c r="R91" i="4"/>
  <c r="R179" i="4" s="1"/>
  <c r="R96" i="4"/>
  <c r="R184" i="4" s="1"/>
  <c r="R93" i="4"/>
  <c r="R181" i="4" s="1"/>
  <c r="R85" i="4"/>
  <c r="R173" i="4" s="1"/>
  <c r="R77" i="4"/>
  <c r="R165" i="4" s="1"/>
  <c r="R69" i="4"/>
  <c r="R157" i="4" s="1"/>
  <c r="R61" i="4"/>
  <c r="R149" i="4" s="1"/>
  <c r="R82" i="4"/>
  <c r="R170" i="4" s="1"/>
  <c r="R74" i="4"/>
  <c r="R162" i="4" s="1"/>
  <c r="R88" i="4"/>
  <c r="R176" i="4" s="1"/>
  <c r="R79" i="4"/>
  <c r="R167" i="4" s="1"/>
  <c r="R71" i="4"/>
  <c r="R159" i="4" s="1"/>
  <c r="R84" i="4"/>
  <c r="R172" i="4" s="1"/>
  <c r="R76" i="4"/>
  <c r="R164" i="4" s="1"/>
  <c r="R68" i="4"/>
  <c r="R156" i="4" s="1"/>
  <c r="R90" i="4"/>
  <c r="R178" i="4" s="1"/>
  <c r="R81" i="4"/>
  <c r="R169" i="4" s="1"/>
  <c r="R73" i="4"/>
  <c r="R161" i="4" s="1"/>
  <c r="R65" i="4"/>
  <c r="R153" i="4" s="1"/>
  <c r="R78" i="4"/>
  <c r="R166" i="4" s="1"/>
  <c r="R70" i="4"/>
  <c r="R158" i="4" s="1"/>
  <c r="R83" i="4"/>
  <c r="R171" i="4" s="1"/>
  <c r="R75" i="4"/>
  <c r="R163" i="4" s="1"/>
  <c r="R67" i="4"/>
  <c r="R155" i="4" s="1"/>
  <c r="R56" i="4"/>
  <c r="R144" i="4" s="1"/>
  <c r="R63" i="4"/>
  <c r="R151" i="4" s="1"/>
  <c r="R62" i="4"/>
  <c r="R150" i="4" s="1"/>
  <c r="R60" i="4"/>
  <c r="R148" i="4" s="1"/>
  <c r="R59" i="4"/>
  <c r="R147" i="4" s="1"/>
  <c r="R58" i="4"/>
  <c r="R146" i="4" s="1"/>
  <c r="R80" i="4"/>
  <c r="R168" i="4" s="1"/>
  <c r="R64" i="4"/>
  <c r="R152" i="4" s="1"/>
  <c r="R57" i="4"/>
  <c r="R145" i="4" s="1"/>
  <c r="R72" i="4"/>
  <c r="R160" i="4" s="1"/>
  <c r="R66" i="4"/>
  <c r="R154" i="4" s="1"/>
  <c r="AO90" i="4"/>
  <c r="AO178" i="4" s="1"/>
  <c r="AO95" i="4"/>
  <c r="AO183" i="4" s="1"/>
  <c r="AO87" i="4"/>
  <c r="AO175" i="4" s="1"/>
  <c r="AO92" i="4"/>
  <c r="AO180" i="4" s="1"/>
  <c r="AO89" i="4"/>
  <c r="AO177" i="4" s="1"/>
  <c r="AO94" i="4"/>
  <c r="AO182" i="4" s="1"/>
  <c r="AO86" i="4"/>
  <c r="AO174" i="4" s="1"/>
  <c r="AO91" i="4"/>
  <c r="AO179" i="4" s="1"/>
  <c r="AO96" i="4"/>
  <c r="AO184" i="4" s="1"/>
  <c r="AO88" i="4"/>
  <c r="AO176" i="4" s="1"/>
  <c r="AO80" i="4"/>
  <c r="AO168" i="4" s="1"/>
  <c r="AO72" i="4"/>
  <c r="AO160" i="4" s="1"/>
  <c r="AO64" i="4"/>
  <c r="AO152" i="4" s="1"/>
  <c r="AO77" i="4"/>
  <c r="AO165" i="4" s="1"/>
  <c r="AO69" i="4"/>
  <c r="AO157" i="4" s="1"/>
  <c r="AO82" i="4"/>
  <c r="AO170" i="4" s="1"/>
  <c r="AO74" i="4"/>
  <c r="AO162" i="4" s="1"/>
  <c r="AO79" i="4"/>
  <c r="AO167" i="4" s="1"/>
  <c r="AO71" i="4"/>
  <c r="AO159" i="4" s="1"/>
  <c r="AO85" i="4"/>
  <c r="AO173" i="4" s="1"/>
  <c r="AO84" i="4"/>
  <c r="AO172" i="4" s="1"/>
  <c r="AO76" i="4"/>
  <c r="AO164" i="4" s="1"/>
  <c r="AO68" i="4"/>
  <c r="AO156" i="4" s="1"/>
  <c r="AO60" i="4"/>
  <c r="AO148" i="4" s="1"/>
  <c r="AO81" i="4"/>
  <c r="AO169" i="4" s="1"/>
  <c r="AO73" i="4"/>
  <c r="AO161" i="4" s="1"/>
  <c r="AO93" i="4"/>
  <c r="AO181" i="4" s="1"/>
  <c r="AO78" i="4"/>
  <c r="AO166" i="4" s="1"/>
  <c r="AO70" i="4"/>
  <c r="AO158" i="4" s="1"/>
  <c r="AO75" i="4"/>
  <c r="AO163" i="4" s="1"/>
  <c r="AO62" i="4"/>
  <c r="AO150" i="4" s="1"/>
  <c r="AO61" i="4"/>
  <c r="AO149" i="4" s="1"/>
  <c r="AO56" i="4"/>
  <c r="AO144" i="4" s="1"/>
  <c r="AO63" i="4"/>
  <c r="AO151" i="4" s="1"/>
  <c r="AO59" i="4"/>
  <c r="AO147" i="4" s="1"/>
  <c r="AO58" i="4"/>
  <c r="AO146" i="4" s="1"/>
  <c r="AO57" i="4"/>
  <c r="AO145" i="4" s="1"/>
  <c r="AO66" i="4"/>
  <c r="AO154" i="4" s="1"/>
  <c r="AO65" i="4"/>
  <c r="AO153" i="4" s="1"/>
  <c r="AO67" i="4"/>
  <c r="AO155" i="4" s="1"/>
  <c r="AO83" i="4"/>
  <c r="AO171" i="4" s="1"/>
  <c r="N258" i="4"/>
  <c r="AY44" i="4"/>
  <c r="J95" i="4"/>
  <c r="J183" i="4" s="1"/>
  <c r="J87" i="4"/>
  <c r="J175" i="4" s="1"/>
  <c r="J92" i="4"/>
  <c r="J180" i="4" s="1"/>
  <c r="J89" i="4"/>
  <c r="J177" i="4" s="1"/>
  <c r="J94" i="4"/>
  <c r="J182" i="4" s="1"/>
  <c r="J86" i="4"/>
  <c r="J174" i="4" s="1"/>
  <c r="J91" i="4"/>
  <c r="J179" i="4" s="1"/>
  <c r="J96" i="4"/>
  <c r="J184" i="4" s="1"/>
  <c r="J93" i="4"/>
  <c r="J181" i="4" s="1"/>
  <c r="J85" i="4"/>
  <c r="J173" i="4" s="1"/>
  <c r="J77" i="4"/>
  <c r="J165" i="4" s="1"/>
  <c r="J69" i="4"/>
  <c r="J157" i="4" s="1"/>
  <c r="J61" i="4"/>
  <c r="J149" i="4" s="1"/>
  <c r="J82" i="4"/>
  <c r="J170" i="4" s="1"/>
  <c r="J74" i="4"/>
  <c r="J162" i="4" s="1"/>
  <c r="J79" i="4"/>
  <c r="J167" i="4" s="1"/>
  <c r="J71" i="4"/>
  <c r="J159" i="4" s="1"/>
  <c r="J84" i="4"/>
  <c r="J172" i="4" s="1"/>
  <c r="J76" i="4"/>
  <c r="J164" i="4" s="1"/>
  <c r="J68" i="4"/>
  <c r="J156" i="4" s="1"/>
  <c r="J88" i="4"/>
  <c r="J176" i="4" s="1"/>
  <c r="J81" i="4"/>
  <c r="J169" i="4" s="1"/>
  <c r="J73" i="4"/>
  <c r="J161" i="4" s="1"/>
  <c r="J65" i="4"/>
  <c r="J153" i="4" s="1"/>
  <c r="J90" i="4"/>
  <c r="J178" i="4" s="1"/>
  <c r="J78" i="4"/>
  <c r="J166" i="4" s="1"/>
  <c r="J70" i="4"/>
  <c r="J158" i="4" s="1"/>
  <c r="J83" i="4"/>
  <c r="J171" i="4" s="1"/>
  <c r="J75" i="4"/>
  <c r="J163" i="4" s="1"/>
  <c r="J67" i="4"/>
  <c r="J155" i="4" s="1"/>
  <c r="J56" i="4"/>
  <c r="J144" i="4" s="1"/>
  <c r="C188" i="4" s="1" a="1"/>
  <c r="J60" i="4"/>
  <c r="J148" i="4" s="1"/>
  <c r="J59" i="4"/>
  <c r="J147" i="4" s="1"/>
  <c r="J58" i="4"/>
  <c r="J146" i="4" s="1"/>
  <c r="J64" i="4"/>
  <c r="J152" i="4" s="1"/>
  <c r="J66" i="4"/>
  <c r="J154" i="4" s="1"/>
  <c r="J62" i="4"/>
  <c r="J150" i="4" s="1"/>
  <c r="J80" i="4"/>
  <c r="J168" i="4" s="1"/>
  <c r="J57" i="4"/>
  <c r="J145" i="4" s="1"/>
  <c r="J63" i="4"/>
  <c r="J151" i="4" s="1"/>
  <c r="J72" i="4"/>
  <c r="J160" i="4" s="1"/>
  <c r="AG90" i="4"/>
  <c r="AG178" i="4" s="1"/>
  <c r="AG95" i="4"/>
  <c r="AG183" i="4" s="1"/>
  <c r="AG87" i="4"/>
  <c r="AG175" i="4" s="1"/>
  <c r="AG92" i="4"/>
  <c r="AG180" i="4" s="1"/>
  <c r="AG89" i="4"/>
  <c r="AG177" i="4" s="1"/>
  <c r="AG94" i="4"/>
  <c r="AG182" i="4" s="1"/>
  <c r="AG86" i="4"/>
  <c r="AG174" i="4" s="1"/>
  <c r="AG91" i="4"/>
  <c r="AG179" i="4" s="1"/>
  <c r="AG96" i="4"/>
  <c r="AG184" i="4" s="1"/>
  <c r="AG88" i="4"/>
  <c r="AG176" i="4" s="1"/>
  <c r="AG85" i="4"/>
  <c r="AG173" i="4" s="1"/>
  <c r="AG80" i="4"/>
  <c r="AG168" i="4" s="1"/>
  <c r="AG72" i="4"/>
  <c r="AG160" i="4" s="1"/>
  <c r="AG64" i="4"/>
  <c r="AG152" i="4" s="1"/>
  <c r="AG77" i="4"/>
  <c r="AG165" i="4" s="1"/>
  <c r="AG69" i="4"/>
  <c r="AG157" i="4" s="1"/>
  <c r="AG82" i="4"/>
  <c r="AG170" i="4" s="1"/>
  <c r="AG74" i="4"/>
  <c r="AG162" i="4" s="1"/>
  <c r="AG79" i="4"/>
  <c r="AG167" i="4" s="1"/>
  <c r="AG71" i="4"/>
  <c r="AG159" i="4" s="1"/>
  <c r="AG84" i="4"/>
  <c r="AG172" i="4" s="1"/>
  <c r="AG76" i="4"/>
  <c r="AG164" i="4" s="1"/>
  <c r="AG68" i="4"/>
  <c r="AG156" i="4" s="1"/>
  <c r="AG60" i="4"/>
  <c r="AG148" i="4" s="1"/>
  <c r="AG81" i="4"/>
  <c r="AG169" i="4" s="1"/>
  <c r="AG73" i="4"/>
  <c r="AG161" i="4" s="1"/>
  <c r="AG78" i="4"/>
  <c r="AG166" i="4" s="1"/>
  <c r="AG70" i="4"/>
  <c r="AG158" i="4" s="1"/>
  <c r="AG65" i="4"/>
  <c r="AG153" i="4" s="1"/>
  <c r="AG59" i="4"/>
  <c r="AG147" i="4" s="1"/>
  <c r="AG58" i="4"/>
  <c r="AG146" i="4" s="1"/>
  <c r="AG57" i="4"/>
  <c r="AG145" i="4" s="1"/>
  <c r="AG75" i="4"/>
  <c r="AG163" i="4" s="1"/>
  <c r="AG56" i="4"/>
  <c r="AG144" i="4" s="1"/>
  <c r="AG93" i="4"/>
  <c r="AG181" i="4" s="1"/>
  <c r="AG67" i="4"/>
  <c r="AG155" i="4" s="1"/>
  <c r="AG63" i="4"/>
  <c r="AG151" i="4" s="1"/>
  <c r="AG62" i="4"/>
  <c r="AG150" i="4" s="1"/>
  <c r="AG61" i="4"/>
  <c r="AG149" i="4" s="1"/>
  <c r="AG83" i="4"/>
  <c r="AG171" i="4" s="1"/>
  <c r="AG66" i="4"/>
  <c r="AG154" i="4" s="1"/>
  <c r="N264" i="4"/>
  <c r="N232" i="4"/>
  <c r="Y90" i="4"/>
  <c r="Y178" i="4" s="1"/>
  <c r="Y95" i="4"/>
  <c r="Y183" i="4" s="1"/>
  <c r="Y87" i="4"/>
  <c r="Y175" i="4" s="1"/>
  <c r="Y92" i="4"/>
  <c r="Y180" i="4" s="1"/>
  <c r="Y89" i="4"/>
  <c r="Y177" i="4" s="1"/>
  <c r="Y94" i="4"/>
  <c r="Y182" i="4" s="1"/>
  <c r="Y86" i="4"/>
  <c r="Y174" i="4" s="1"/>
  <c r="Y91" i="4"/>
  <c r="Y179" i="4" s="1"/>
  <c r="Y96" i="4"/>
  <c r="Y184" i="4" s="1"/>
  <c r="Y88" i="4"/>
  <c r="Y176" i="4" s="1"/>
  <c r="Y93" i="4"/>
  <c r="Y181" i="4" s="1"/>
  <c r="Y80" i="4"/>
  <c r="Y168" i="4" s="1"/>
  <c r="Y72" i="4"/>
  <c r="Y160" i="4" s="1"/>
  <c r="Y64" i="4"/>
  <c r="Y152" i="4" s="1"/>
  <c r="Y77" i="4"/>
  <c r="Y165" i="4" s="1"/>
  <c r="Y69" i="4"/>
  <c r="Y157" i="4" s="1"/>
  <c r="Y82" i="4"/>
  <c r="Y170" i="4" s="1"/>
  <c r="Y74" i="4"/>
  <c r="Y162" i="4" s="1"/>
  <c r="Y79" i="4"/>
  <c r="Y167" i="4" s="1"/>
  <c r="Y71" i="4"/>
  <c r="Y159" i="4" s="1"/>
  <c r="Y85" i="4"/>
  <c r="Y173" i="4" s="1"/>
  <c r="Y84" i="4"/>
  <c r="Y172" i="4" s="1"/>
  <c r="Y76" i="4"/>
  <c r="Y164" i="4" s="1"/>
  <c r="Y68" i="4"/>
  <c r="Y156" i="4" s="1"/>
  <c r="Y60" i="4"/>
  <c r="Y148" i="4" s="1"/>
  <c r="Y81" i="4"/>
  <c r="Y169" i="4" s="1"/>
  <c r="Y73" i="4"/>
  <c r="Y161" i="4" s="1"/>
  <c r="Y78" i="4"/>
  <c r="Y166" i="4" s="1"/>
  <c r="Y70" i="4"/>
  <c r="Y158" i="4" s="1"/>
  <c r="Y83" i="4"/>
  <c r="Y171" i="4" s="1"/>
  <c r="Y67" i="4"/>
  <c r="Y155" i="4" s="1"/>
  <c r="Y56" i="4"/>
  <c r="Y144" i="4" s="1"/>
  <c r="Y75" i="4"/>
  <c r="Y163" i="4" s="1"/>
  <c r="Y66" i="4"/>
  <c r="Y154" i="4" s="1"/>
  <c r="Y63" i="4"/>
  <c r="Y151" i="4" s="1"/>
  <c r="Y62" i="4"/>
  <c r="Y150" i="4" s="1"/>
  <c r="Y61" i="4"/>
  <c r="Y149" i="4" s="1"/>
  <c r="Y57" i="4"/>
  <c r="Y145" i="4" s="1"/>
  <c r="Y65" i="4"/>
  <c r="Y153" i="4" s="1"/>
  <c r="Y59" i="4"/>
  <c r="Y147" i="4" s="1"/>
  <c r="Y58" i="4"/>
  <c r="Y146" i="4" s="1"/>
  <c r="J53" i="4"/>
  <c r="A59" i="4"/>
  <c r="A103" i="4" s="1"/>
  <c r="A147" i="4" s="1"/>
  <c r="A191" i="4" s="1"/>
  <c r="A235" i="4" s="1"/>
  <c r="A279" i="4" s="1"/>
  <c r="A7" i="4"/>
  <c r="Q90" i="4"/>
  <c r="Q178" i="4" s="1"/>
  <c r="Q95" i="4"/>
  <c r="Q183" i="4" s="1"/>
  <c r="Q87" i="4"/>
  <c r="Q175" i="4" s="1"/>
  <c r="Q92" i="4"/>
  <c r="Q180" i="4" s="1"/>
  <c r="Q89" i="4"/>
  <c r="Q177" i="4" s="1"/>
  <c r="Q94" i="4"/>
  <c r="Q182" i="4" s="1"/>
  <c r="Q86" i="4"/>
  <c r="Q174" i="4" s="1"/>
  <c r="Q91" i="4"/>
  <c r="Q179" i="4" s="1"/>
  <c r="Q96" i="4"/>
  <c r="Q184" i="4" s="1"/>
  <c r="Q88" i="4"/>
  <c r="Q176" i="4" s="1"/>
  <c r="Q85" i="4"/>
  <c r="Q173" i="4" s="1"/>
  <c r="Q80" i="4"/>
  <c r="Q168" i="4" s="1"/>
  <c r="Q72" i="4"/>
  <c r="Q160" i="4" s="1"/>
  <c r="Q64" i="4"/>
  <c r="Q152" i="4" s="1"/>
  <c r="Q93" i="4"/>
  <c r="Q181" i="4" s="1"/>
  <c r="Q77" i="4"/>
  <c r="Q165" i="4" s="1"/>
  <c r="Q69" i="4"/>
  <c r="Q157" i="4" s="1"/>
  <c r="Q82" i="4"/>
  <c r="Q170" i="4" s="1"/>
  <c r="Q74" i="4"/>
  <c r="Q162" i="4" s="1"/>
  <c r="Q79" i="4"/>
  <c r="Q167" i="4" s="1"/>
  <c r="Q71" i="4"/>
  <c r="Q159" i="4" s="1"/>
  <c r="Q84" i="4"/>
  <c r="Q172" i="4" s="1"/>
  <c r="Q76" i="4"/>
  <c r="Q164" i="4" s="1"/>
  <c r="Q68" i="4"/>
  <c r="Q156" i="4" s="1"/>
  <c r="Q60" i="4"/>
  <c r="Q148" i="4" s="1"/>
  <c r="Q81" i="4"/>
  <c r="Q169" i="4" s="1"/>
  <c r="Q73" i="4"/>
  <c r="Q161" i="4" s="1"/>
  <c r="Q78" i="4"/>
  <c r="Q166" i="4" s="1"/>
  <c r="Q70" i="4"/>
  <c r="Q158" i="4" s="1"/>
  <c r="Q83" i="4"/>
  <c r="Q171" i="4" s="1"/>
  <c r="Q56" i="4"/>
  <c r="Q144" i="4" s="1"/>
  <c r="Q65" i="4"/>
  <c r="Q153" i="4" s="1"/>
  <c r="Q63" i="4"/>
  <c r="Q151" i="4" s="1"/>
  <c r="Q62" i="4"/>
  <c r="Q150" i="4" s="1"/>
  <c r="Q61" i="4"/>
  <c r="Q149" i="4" s="1"/>
  <c r="Q75" i="4"/>
  <c r="Q163" i="4" s="1"/>
  <c r="Q67" i="4"/>
  <c r="Q155" i="4" s="1"/>
  <c r="Q66" i="4"/>
  <c r="Q154" i="4" s="1"/>
  <c r="Q59" i="4"/>
  <c r="Q147" i="4" s="1"/>
  <c r="Q58" i="4"/>
  <c r="Q146" i="4" s="1"/>
  <c r="Q57" i="4"/>
  <c r="Q145" i="4" s="1"/>
  <c r="I90" i="4"/>
  <c r="I178" i="4" s="1"/>
  <c r="I95" i="4"/>
  <c r="I183" i="4" s="1"/>
  <c r="I87" i="4"/>
  <c r="I175" i="4" s="1"/>
  <c r="I92" i="4"/>
  <c r="I180" i="4" s="1"/>
  <c r="I89" i="4"/>
  <c r="I177" i="4" s="1"/>
  <c r="I94" i="4"/>
  <c r="I182" i="4" s="1"/>
  <c r="I86" i="4"/>
  <c r="I174" i="4" s="1"/>
  <c r="I91" i="4"/>
  <c r="I179" i="4" s="1"/>
  <c r="I96" i="4"/>
  <c r="I184" i="4" s="1"/>
  <c r="I88" i="4"/>
  <c r="I176" i="4" s="1"/>
  <c r="I80" i="4"/>
  <c r="I168" i="4" s="1"/>
  <c r="I72" i="4"/>
  <c r="I160" i="4" s="1"/>
  <c r="I64" i="4"/>
  <c r="I152" i="4" s="1"/>
  <c r="I77" i="4"/>
  <c r="I165" i="4" s="1"/>
  <c r="I69" i="4"/>
  <c r="I157" i="4" s="1"/>
  <c r="I93" i="4"/>
  <c r="I181" i="4" s="1"/>
  <c r="I82" i="4"/>
  <c r="I170" i="4" s="1"/>
  <c r="I74" i="4"/>
  <c r="I162" i="4" s="1"/>
  <c r="I79" i="4"/>
  <c r="I167" i="4" s="1"/>
  <c r="I71" i="4"/>
  <c r="I159" i="4" s="1"/>
  <c r="I85" i="4"/>
  <c r="I173" i="4" s="1"/>
  <c r="I84" i="4"/>
  <c r="I172" i="4" s="1"/>
  <c r="I76" i="4"/>
  <c r="I164" i="4" s="1"/>
  <c r="I68" i="4"/>
  <c r="I156" i="4" s="1"/>
  <c r="I60" i="4"/>
  <c r="I148" i="4" s="1"/>
  <c r="I81" i="4"/>
  <c r="I169" i="4" s="1"/>
  <c r="I73" i="4"/>
  <c r="I161" i="4" s="1"/>
  <c r="I78" i="4"/>
  <c r="I166" i="4" s="1"/>
  <c r="I70" i="4"/>
  <c r="I158" i="4" s="1"/>
  <c r="I63" i="4"/>
  <c r="I151" i="4" s="1"/>
  <c r="I62" i="4"/>
  <c r="I150" i="4" s="1"/>
  <c r="I61" i="4"/>
  <c r="I149" i="4" s="1"/>
  <c r="I56" i="4"/>
  <c r="I144" i="4" s="1"/>
  <c r="I83" i="4"/>
  <c r="I171" i="4" s="1"/>
  <c r="I59" i="4"/>
  <c r="I147" i="4" s="1"/>
  <c r="I58" i="4"/>
  <c r="I146" i="4" s="1"/>
  <c r="I75" i="4"/>
  <c r="I163" i="4" s="1"/>
  <c r="I66" i="4"/>
  <c r="I154" i="4" s="1"/>
  <c r="I67" i="4"/>
  <c r="I155" i="4" s="1"/>
  <c r="I57" i="4"/>
  <c r="I145" i="4" s="1"/>
  <c r="I65" i="4"/>
  <c r="I153" i="4" s="1"/>
  <c r="Y53" i="4"/>
  <c r="Z95" i="4"/>
  <c r="Z183" i="4" s="1"/>
  <c r="Z87" i="4"/>
  <c r="Z175" i="4" s="1"/>
  <c r="Z92" i="4"/>
  <c r="Z180" i="4" s="1"/>
  <c r="Z89" i="4"/>
  <c r="Z177" i="4" s="1"/>
  <c r="Z94" i="4"/>
  <c r="Z182" i="4" s="1"/>
  <c r="Z86" i="4"/>
  <c r="Z174" i="4" s="1"/>
  <c r="Z91" i="4"/>
  <c r="Z179" i="4" s="1"/>
  <c r="Z96" i="4"/>
  <c r="Z184" i="4" s="1"/>
  <c r="Z93" i="4"/>
  <c r="Z181" i="4" s="1"/>
  <c r="Z85" i="4"/>
  <c r="Z173" i="4" s="1"/>
  <c r="Z88" i="4"/>
  <c r="Z176" i="4" s="1"/>
  <c r="Z77" i="4"/>
  <c r="Z165" i="4" s="1"/>
  <c r="Z69" i="4"/>
  <c r="Z157" i="4" s="1"/>
  <c r="Z61" i="4"/>
  <c r="Z149" i="4" s="1"/>
  <c r="Z82" i="4"/>
  <c r="Z170" i="4" s="1"/>
  <c r="Z74" i="4"/>
  <c r="Z162" i="4" s="1"/>
  <c r="Z79" i="4"/>
  <c r="Z167" i="4" s="1"/>
  <c r="Z71" i="4"/>
  <c r="Z159" i="4" s="1"/>
  <c r="Z90" i="4"/>
  <c r="Z178" i="4" s="1"/>
  <c r="Z84" i="4"/>
  <c r="Z172" i="4" s="1"/>
  <c r="Z76" i="4"/>
  <c r="Z164" i="4" s="1"/>
  <c r="Z68" i="4"/>
  <c r="Z156" i="4" s="1"/>
  <c r="Z81" i="4"/>
  <c r="Z169" i="4" s="1"/>
  <c r="Z73" i="4"/>
  <c r="Z161" i="4" s="1"/>
  <c r="Z65" i="4"/>
  <c r="Z153" i="4" s="1"/>
  <c r="Z78" i="4"/>
  <c r="Z166" i="4" s="1"/>
  <c r="Z70" i="4"/>
  <c r="Z158" i="4" s="1"/>
  <c r="Z83" i="4"/>
  <c r="Z171" i="4" s="1"/>
  <c r="Z75" i="4"/>
  <c r="Z163" i="4" s="1"/>
  <c r="Z67" i="4"/>
  <c r="Z155" i="4" s="1"/>
  <c r="Z64" i="4"/>
  <c r="Z152" i="4" s="1"/>
  <c r="Z56" i="4"/>
  <c r="Z144" i="4" s="1"/>
  <c r="Z66" i="4"/>
  <c r="Z154" i="4" s="1"/>
  <c r="Z80" i="4"/>
  <c r="Z168" i="4" s="1"/>
  <c r="Z63" i="4"/>
  <c r="Z151" i="4" s="1"/>
  <c r="Z62" i="4"/>
  <c r="Z150" i="4" s="1"/>
  <c r="Z72" i="4"/>
  <c r="Z160" i="4" s="1"/>
  <c r="Z60" i="4"/>
  <c r="Z148" i="4" s="1"/>
  <c r="Z59" i="4"/>
  <c r="Z147" i="4" s="1"/>
  <c r="Z58" i="4"/>
  <c r="Z146" i="4" s="1"/>
  <c r="Z57" i="4"/>
  <c r="Z145" i="4" s="1"/>
  <c r="AP95" i="4"/>
  <c r="AP183" i="4" s="1"/>
  <c r="AP87" i="4"/>
  <c r="AP175" i="4" s="1"/>
  <c r="AP92" i="4"/>
  <c r="AP180" i="4" s="1"/>
  <c r="AP89" i="4"/>
  <c r="AP177" i="4" s="1"/>
  <c r="AP94" i="4"/>
  <c r="AP182" i="4" s="1"/>
  <c r="AP86" i="4"/>
  <c r="AP174" i="4" s="1"/>
  <c r="AP91" i="4"/>
  <c r="AP179" i="4" s="1"/>
  <c r="AP96" i="4"/>
  <c r="AP184" i="4" s="1"/>
  <c r="AP88" i="4"/>
  <c r="AP176" i="4" s="1"/>
  <c r="AP93" i="4"/>
  <c r="AP181" i="4" s="1"/>
  <c r="AP85" i="4"/>
  <c r="AP173" i="4" s="1"/>
  <c r="AP77" i="4"/>
  <c r="AP165" i="4" s="1"/>
  <c r="AP69" i="4"/>
  <c r="AP157" i="4" s="1"/>
  <c r="AP61" i="4"/>
  <c r="AP149" i="4" s="1"/>
  <c r="AP90" i="4"/>
  <c r="AP178" i="4" s="1"/>
  <c r="AP82" i="4"/>
  <c r="AP170" i="4" s="1"/>
  <c r="AP74" i="4"/>
  <c r="AP162" i="4" s="1"/>
  <c r="AP79" i="4"/>
  <c r="AP167" i="4" s="1"/>
  <c r="AP71" i="4"/>
  <c r="AP159" i="4" s="1"/>
  <c r="AP84" i="4"/>
  <c r="AP172" i="4" s="1"/>
  <c r="AP76" i="4"/>
  <c r="AP164" i="4" s="1"/>
  <c r="AP68" i="4"/>
  <c r="AP156" i="4" s="1"/>
  <c r="AP81" i="4"/>
  <c r="AP169" i="4" s="1"/>
  <c r="AP73" i="4"/>
  <c r="AP161" i="4" s="1"/>
  <c r="AP65" i="4"/>
  <c r="AP153" i="4" s="1"/>
  <c r="AP57" i="4"/>
  <c r="AP145" i="4" s="1"/>
  <c r="AP78" i="4"/>
  <c r="AP166" i="4" s="1"/>
  <c r="AP70" i="4"/>
  <c r="AP158" i="4" s="1"/>
  <c r="AP83" i="4"/>
  <c r="AP171" i="4" s="1"/>
  <c r="AP75" i="4"/>
  <c r="AP163" i="4" s="1"/>
  <c r="AP67" i="4"/>
  <c r="AP155" i="4" s="1"/>
  <c r="AP56" i="4"/>
  <c r="AP144" i="4" s="1"/>
  <c r="AP80" i="4"/>
  <c r="AP168" i="4" s="1"/>
  <c r="AP63" i="4"/>
  <c r="AP151" i="4" s="1"/>
  <c r="AP60" i="4"/>
  <c r="AP148" i="4" s="1"/>
  <c r="AP59" i="4"/>
  <c r="AP147" i="4" s="1"/>
  <c r="AP58" i="4"/>
  <c r="AP146" i="4" s="1"/>
  <c r="AP66" i="4"/>
  <c r="AP154" i="4" s="1"/>
  <c r="AP72" i="4"/>
  <c r="AP160" i="4" s="1"/>
  <c r="AP62" i="4"/>
  <c r="AP150" i="4" s="1"/>
  <c r="AP64" i="4"/>
  <c r="AP152" i="4" s="1"/>
  <c r="AV188" i="4" a="1"/>
  <c r="N250" i="4"/>
  <c r="N234" i="4"/>
  <c r="AH95" i="4"/>
  <c r="AH183" i="4" s="1"/>
  <c r="AH87" i="4"/>
  <c r="AH175" i="4" s="1"/>
  <c r="AH92" i="4"/>
  <c r="AH180" i="4" s="1"/>
  <c r="AH89" i="4"/>
  <c r="AH177" i="4" s="1"/>
  <c r="AH94" i="4"/>
  <c r="AH182" i="4" s="1"/>
  <c r="AH86" i="4"/>
  <c r="AH174" i="4" s="1"/>
  <c r="AH91" i="4"/>
  <c r="AH179" i="4" s="1"/>
  <c r="AH96" i="4"/>
  <c r="AH184" i="4" s="1"/>
  <c r="AH93" i="4"/>
  <c r="AH181" i="4" s="1"/>
  <c r="AH85" i="4"/>
  <c r="AH173" i="4" s="1"/>
  <c r="AH77" i="4"/>
  <c r="AH165" i="4" s="1"/>
  <c r="AH69" i="4"/>
  <c r="AH157" i="4" s="1"/>
  <c r="AH61" i="4"/>
  <c r="AH149" i="4" s="1"/>
  <c r="AH82" i="4"/>
  <c r="AH170" i="4" s="1"/>
  <c r="AH74" i="4"/>
  <c r="AH162" i="4" s="1"/>
  <c r="AH90" i="4"/>
  <c r="AH178" i="4" s="1"/>
  <c r="AH79" i="4"/>
  <c r="AH167" i="4" s="1"/>
  <c r="AH71" i="4"/>
  <c r="AH159" i="4" s="1"/>
  <c r="AH84" i="4"/>
  <c r="AH172" i="4" s="1"/>
  <c r="AH76" i="4"/>
  <c r="AH164" i="4" s="1"/>
  <c r="AH68" i="4"/>
  <c r="AH156" i="4" s="1"/>
  <c r="AH81" i="4"/>
  <c r="AH169" i="4" s="1"/>
  <c r="AH73" i="4"/>
  <c r="AH161" i="4" s="1"/>
  <c r="AH65" i="4"/>
  <c r="AH153" i="4" s="1"/>
  <c r="AH57" i="4"/>
  <c r="AH145" i="4" s="1"/>
  <c r="AH78" i="4"/>
  <c r="AH166" i="4" s="1"/>
  <c r="AH70" i="4"/>
  <c r="AH158" i="4" s="1"/>
  <c r="AH88" i="4"/>
  <c r="AH176" i="4" s="1"/>
  <c r="AH83" i="4"/>
  <c r="AH171" i="4" s="1"/>
  <c r="AH75" i="4"/>
  <c r="AH163" i="4" s="1"/>
  <c r="AH67" i="4"/>
  <c r="AH155" i="4" s="1"/>
  <c r="AH56" i="4"/>
  <c r="AH144" i="4" s="1"/>
  <c r="AH80" i="4"/>
  <c r="AH168" i="4" s="1"/>
  <c r="AH58" i="4"/>
  <c r="AH146" i="4" s="1"/>
  <c r="AH64" i="4"/>
  <c r="AH152" i="4" s="1"/>
  <c r="AH60" i="4"/>
  <c r="AH148" i="4" s="1"/>
  <c r="AH59" i="4"/>
  <c r="AH147" i="4" s="1"/>
  <c r="AH72" i="4"/>
  <c r="AH160" i="4" s="1"/>
  <c r="AH62" i="4"/>
  <c r="AH150" i="4" s="1"/>
  <c r="AH66" i="4"/>
  <c r="AH154" i="4" s="1"/>
  <c r="AH63" i="4"/>
  <c r="AH151" i="4" s="1"/>
  <c r="AO53" i="4"/>
  <c r="R53" i="4"/>
  <c r="AX188" i="4" s="1" a="1"/>
  <c r="AQ228" i="4" l="1"/>
  <c r="AI228" i="4"/>
  <c r="AA228" i="4"/>
  <c r="S228" i="4"/>
  <c r="K228" i="4"/>
  <c r="C228" i="4"/>
  <c r="AJ227" i="4"/>
  <c r="AB227" i="4"/>
  <c r="T227" i="4"/>
  <c r="L227" i="4"/>
  <c r="D227" i="4"/>
  <c r="AK226" i="4"/>
  <c r="AC226" i="4"/>
  <c r="U226" i="4"/>
  <c r="M226" i="4"/>
  <c r="E226" i="4"/>
  <c r="AL225" i="4"/>
  <c r="AD225" i="4"/>
  <c r="V225" i="4"/>
  <c r="N225" i="4"/>
  <c r="F225" i="4"/>
  <c r="AM224" i="4"/>
  <c r="AE224" i="4"/>
  <c r="W224" i="4"/>
  <c r="O224" i="4"/>
  <c r="G224" i="4"/>
  <c r="AN223" i="4"/>
  <c r="AF223" i="4"/>
  <c r="X223" i="4"/>
  <c r="P223" i="4"/>
  <c r="H223" i="4"/>
  <c r="AO222" i="4"/>
  <c r="AG222" i="4"/>
  <c r="Y222" i="4"/>
  <c r="Q222" i="4"/>
  <c r="I222" i="4"/>
  <c r="AP221" i="4"/>
  <c r="AH221" i="4"/>
  <c r="Z221" i="4"/>
  <c r="R221" i="4"/>
  <c r="J221" i="4"/>
  <c r="AQ220" i="4"/>
  <c r="AI220" i="4"/>
  <c r="AO228" i="4"/>
  <c r="AG228" i="4"/>
  <c r="Y228" i="4"/>
  <c r="Q228" i="4"/>
  <c r="I228" i="4"/>
  <c r="AP227" i="4"/>
  <c r="AH227" i="4"/>
  <c r="Z227" i="4"/>
  <c r="R227" i="4"/>
  <c r="J227" i="4"/>
  <c r="AQ226" i="4"/>
  <c r="AI226" i="4"/>
  <c r="AA226" i="4"/>
  <c r="S226" i="4"/>
  <c r="K226" i="4"/>
  <c r="C226" i="4"/>
  <c r="AJ225" i="4"/>
  <c r="AB225" i="4"/>
  <c r="T225" i="4"/>
  <c r="L225" i="4"/>
  <c r="D225" i="4"/>
  <c r="AK224" i="4"/>
  <c r="AC224" i="4"/>
  <c r="U224" i="4"/>
  <c r="M224" i="4"/>
  <c r="E224" i="4"/>
  <c r="AL223" i="4"/>
  <c r="AD223" i="4"/>
  <c r="V223" i="4"/>
  <c r="N223" i="4"/>
  <c r="F223" i="4"/>
  <c r="AM222" i="4"/>
  <c r="AE222" i="4"/>
  <c r="W222" i="4"/>
  <c r="O222" i="4"/>
  <c r="AM228" i="4"/>
  <c r="AE228" i="4"/>
  <c r="W228" i="4"/>
  <c r="O228" i="4"/>
  <c r="G228" i="4"/>
  <c r="AN227" i="4"/>
  <c r="AJ228" i="4"/>
  <c r="V228" i="4"/>
  <c r="J228" i="4"/>
  <c r="AL227" i="4"/>
  <c r="AA227" i="4"/>
  <c r="P227" i="4"/>
  <c r="F227" i="4"/>
  <c r="AJ226" i="4"/>
  <c r="Y226" i="4"/>
  <c r="O226" i="4"/>
  <c r="D226" i="4"/>
  <c r="AH225" i="4"/>
  <c r="X225" i="4"/>
  <c r="M225" i="4"/>
  <c r="AQ224" i="4"/>
  <c r="AG224" i="4"/>
  <c r="V224" i="4"/>
  <c r="K224" i="4"/>
  <c r="AH228" i="4"/>
  <c r="U228" i="4"/>
  <c r="H228" i="4"/>
  <c r="AK227" i="4"/>
  <c r="Y227" i="4"/>
  <c r="O227" i="4"/>
  <c r="E227" i="4"/>
  <c r="AH226" i="4"/>
  <c r="X226" i="4"/>
  <c r="N226" i="4"/>
  <c r="AQ225" i="4"/>
  <c r="AG225" i="4"/>
  <c r="W225" i="4"/>
  <c r="K225" i="4"/>
  <c r="AP224" i="4"/>
  <c r="AF224" i="4"/>
  <c r="T224" i="4"/>
  <c r="J224" i="4"/>
  <c r="AO223" i="4"/>
  <c r="AC223" i="4"/>
  <c r="S223" i="4"/>
  <c r="I223" i="4"/>
  <c r="AL222" i="4"/>
  <c r="AB222" i="4"/>
  <c r="R222" i="4"/>
  <c r="G222" i="4"/>
  <c r="AM221" i="4"/>
  <c r="AD221" i="4"/>
  <c r="U221" i="4"/>
  <c r="L221" i="4"/>
  <c r="C221" i="4"/>
  <c r="AH220" i="4"/>
  <c r="Z220" i="4"/>
  <c r="R220" i="4"/>
  <c r="J220" i="4"/>
  <c r="AQ219" i="4"/>
  <c r="AI219" i="4"/>
  <c r="AA219" i="4"/>
  <c r="S219" i="4"/>
  <c r="K219" i="4"/>
  <c r="C219" i="4"/>
  <c r="AJ218" i="4"/>
  <c r="AB218" i="4"/>
  <c r="T218" i="4"/>
  <c r="L218" i="4"/>
  <c r="D218" i="4"/>
  <c r="AK217" i="4"/>
  <c r="AC217" i="4"/>
  <c r="U217" i="4"/>
  <c r="M217" i="4"/>
  <c r="E217" i="4"/>
  <c r="AL216" i="4"/>
  <c r="AD216" i="4"/>
  <c r="V216" i="4"/>
  <c r="N216" i="4"/>
  <c r="F216" i="4"/>
  <c r="AM215" i="4"/>
  <c r="AE215" i="4"/>
  <c r="W215" i="4"/>
  <c r="O215" i="4"/>
  <c r="G215" i="4"/>
  <c r="AD228" i="4"/>
  <c r="R228" i="4"/>
  <c r="E228" i="4"/>
  <c r="AG227" i="4"/>
  <c r="W227" i="4"/>
  <c r="M227" i="4"/>
  <c r="AP226" i="4"/>
  <c r="AF226" i="4"/>
  <c r="V226" i="4"/>
  <c r="J226" i="4"/>
  <c r="AO225" i="4"/>
  <c r="AE225" i="4"/>
  <c r="S225" i="4"/>
  <c r="I225" i="4"/>
  <c r="AN224" i="4"/>
  <c r="AB224" i="4"/>
  <c r="R224" i="4"/>
  <c r="H224" i="4"/>
  <c r="AK223" i="4"/>
  <c r="AA223" i="4"/>
  <c r="Q223" i="4"/>
  <c r="E223" i="4"/>
  <c r="AJ222" i="4"/>
  <c r="Z222" i="4"/>
  <c r="N222" i="4"/>
  <c r="E222" i="4"/>
  <c r="AK221" i="4"/>
  <c r="AB221" i="4"/>
  <c r="S221" i="4"/>
  <c r="I221" i="4"/>
  <c r="AO220" i="4"/>
  <c r="AF220" i="4"/>
  <c r="X220" i="4"/>
  <c r="P220" i="4"/>
  <c r="H220" i="4"/>
  <c r="AO219" i="4"/>
  <c r="AG219" i="4"/>
  <c r="Y219" i="4"/>
  <c r="Q219" i="4"/>
  <c r="I219" i="4"/>
  <c r="AP218" i="4"/>
  <c r="AH218" i="4"/>
  <c r="Z218" i="4"/>
  <c r="R218" i="4"/>
  <c r="J218" i="4"/>
  <c r="AQ217" i="4"/>
  <c r="AI217" i="4"/>
  <c r="AA217" i="4"/>
  <c r="S217" i="4"/>
  <c r="K217" i="4"/>
  <c r="C217" i="4"/>
  <c r="AJ216" i="4"/>
  <c r="AB216" i="4"/>
  <c r="T216" i="4"/>
  <c r="L216" i="4"/>
  <c r="D216" i="4"/>
  <c r="AK215" i="4"/>
  <c r="AC215" i="4"/>
  <c r="U215" i="4"/>
  <c r="M215" i="4"/>
  <c r="E215" i="4"/>
  <c r="AK228" i="4"/>
  <c r="N228" i="4"/>
  <c r="AI227" i="4"/>
  <c r="S227" i="4"/>
  <c r="AO226" i="4"/>
  <c r="Z226" i="4"/>
  <c r="H226" i="4"/>
  <c r="AF225" i="4"/>
  <c r="P225" i="4"/>
  <c r="AL224" i="4"/>
  <c r="X224" i="4"/>
  <c r="D224" i="4"/>
  <c r="AF228" i="4"/>
  <c r="M228" i="4"/>
  <c r="AF227" i="4"/>
  <c r="Q227" i="4"/>
  <c r="AN226" i="4"/>
  <c r="W226" i="4"/>
  <c r="G226" i="4"/>
  <c r="AC225" i="4"/>
  <c r="O225" i="4"/>
  <c r="AJ224" i="4"/>
  <c r="S224" i="4"/>
  <c r="AC228" i="4"/>
  <c r="L228" i="4"/>
  <c r="AE227" i="4"/>
  <c r="N227" i="4"/>
  <c r="AM226" i="4"/>
  <c r="T226" i="4"/>
  <c r="F226" i="4"/>
  <c r="AA225" i="4"/>
  <c r="J225" i="4"/>
  <c r="AI224" i="4"/>
  <c r="Q224" i="4"/>
  <c r="AP228" i="4"/>
  <c r="X228" i="4"/>
  <c r="AQ227" i="4"/>
  <c r="X227" i="4"/>
  <c r="H227" i="4"/>
  <c r="AE226" i="4"/>
  <c r="P226" i="4"/>
  <c r="AM225" i="4"/>
  <c r="U225" i="4"/>
  <c r="E225" i="4"/>
  <c r="AA224" i="4"/>
  <c r="L224" i="4"/>
  <c r="AJ223" i="4"/>
  <c r="W223" i="4"/>
  <c r="J223" i="4"/>
  <c r="AI222" i="4"/>
  <c r="U222" i="4"/>
  <c r="H222" i="4"/>
  <c r="AJ221" i="4"/>
  <c r="X221" i="4"/>
  <c r="M221" i="4"/>
  <c r="AN220" i="4"/>
  <c r="AC220" i="4"/>
  <c r="S220" i="4"/>
  <c r="G220" i="4"/>
  <c r="AL219" i="4"/>
  <c r="AB219" i="4"/>
  <c r="P219" i="4"/>
  <c r="F219" i="4"/>
  <c r="AK218" i="4"/>
  <c r="Y218" i="4"/>
  <c r="O218" i="4"/>
  <c r="E218" i="4"/>
  <c r="AH217" i="4"/>
  <c r="X217" i="4"/>
  <c r="N217" i="4"/>
  <c r="AQ216" i="4"/>
  <c r="AG216" i="4"/>
  <c r="W216" i="4"/>
  <c r="K216" i="4"/>
  <c r="AP215" i="4"/>
  <c r="AF215" i="4"/>
  <c r="T215" i="4"/>
  <c r="J215" i="4"/>
  <c r="AO214" i="4"/>
  <c r="AG214" i="4"/>
  <c r="Y214" i="4"/>
  <c r="Q214" i="4"/>
  <c r="I214" i="4"/>
  <c r="AP213" i="4"/>
  <c r="AH213" i="4"/>
  <c r="Z213" i="4"/>
  <c r="R213" i="4"/>
  <c r="J213" i="4"/>
  <c r="AQ212" i="4"/>
  <c r="AI212" i="4"/>
  <c r="AA212" i="4"/>
  <c r="S212" i="4"/>
  <c r="K212" i="4"/>
  <c r="C212" i="4"/>
  <c r="AJ211" i="4"/>
  <c r="AB211" i="4"/>
  <c r="T211" i="4"/>
  <c r="L211" i="4"/>
  <c r="D211" i="4"/>
  <c r="AK210" i="4"/>
  <c r="AC210" i="4"/>
  <c r="U210" i="4"/>
  <c r="M210" i="4"/>
  <c r="E210" i="4"/>
  <c r="AL209" i="4"/>
  <c r="AN228" i="4"/>
  <c r="T228" i="4"/>
  <c r="AO227" i="4"/>
  <c r="V227" i="4"/>
  <c r="G227" i="4"/>
  <c r="AD226" i="4"/>
  <c r="L226" i="4"/>
  <c r="AK225" i="4"/>
  <c r="R225" i="4"/>
  <c r="C225" i="4"/>
  <c r="Z224" i="4"/>
  <c r="I224" i="4"/>
  <c r="AI223" i="4"/>
  <c r="U223" i="4"/>
  <c r="G223" i="4"/>
  <c r="AH222" i="4"/>
  <c r="T222" i="4"/>
  <c r="F222" i="4"/>
  <c r="AI221" i="4"/>
  <c r="W221" i="4"/>
  <c r="K221" i="4"/>
  <c r="AM220" i="4"/>
  <c r="AB220" i="4"/>
  <c r="Q220" i="4"/>
  <c r="F220" i="4"/>
  <c r="AK219" i="4"/>
  <c r="Z219" i="4"/>
  <c r="O219" i="4"/>
  <c r="E219" i="4"/>
  <c r="AI218" i="4"/>
  <c r="X218" i="4"/>
  <c r="N218" i="4"/>
  <c r="C218" i="4"/>
  <c r="AG217" i="4"/>
  <c r="W217" i="4"/>
  <c r="L217" i="4"/>
  <c r="AP216" i="4"/>
  <c r="AF216" i="4"/>
  <c r="U216" i="4"/>
  <c r="J216" i="4"/>
  <c r="AO215" i="4"/>
  <c r="AD215" i="4"/>
  <c r="S215" i="4"/>
  <c r="I215" i="4"/>
  <c r="AN214" i="4"/>
  <c r="AF214" i="4"/>
  <c r="X214" i="4"/>
  <c r="P214" i="4"/>
  <c r="H214" i="4"/>
  <c r="AO213" i="4"/>
  <c r="AG213" i="4"/>
  <c r="Y213" i="4"/>
  <c r="Q213" i="4"/>
  <c r="I213" i="4"/>
  <c r="AP212" i="4"/>
  <c r="AH212" i="4"/>
  <c r="Z212" i="4"/>
  <c r="R212" i="4"/>
  <c r="J212" i="4"/>
  <c r="AQ211" i="4"/>
  <c r="AI211" i="4"/>
  <c r="AA211" i="4"/>
  <c r="S211" i="4"/>
  <c r="K211" i="4"/>
  <c r="C211" i="4"/>
  <c r="AJ210" i="4"/>
  <c r="AB210" i="4"/>
  <c r="T210" i="4"/>
  <c r="L210" i="4"/>
  <c r="D210" i="4"/>
  <c r="AK209" i="4"/>
  <c r="F228" i="4"/>
  <c r="C227" i="4"/>
  <c r="AN225" i="4"/>
  <c r="AH224" i="4"/>
  <c r="AP223" i="4"/>
  <c r="T223" i="4"/>
  <c r="AQ222" i="4"/>
  <c r="X222" i="4"/>
  <c r="D222" i="4"/>
  <c r="AE221" i="4"/>
  <c r="O221" i="4"/>
  <c r="AL220" i="4"/>
  <c r="W220" i="4"/>
  <c r="K220" i="4"/>
  <c r="AJ219" i="4"/>
  <c r="V219" i="4"/>
  <c r="H219" i="4"/>
  <c r="AG218" i="4"/>
  <c r="U218" i="4"/>
  <c r="G218" i="4"/>
  <c r="AF217" i="4"/>
  <c r="R217" i="4"/>
  <c r="F217" i="4"/>
  <c r="AE216" i="4"/>
  <c r="Q216" i="4"/>
  <c r="C216" i="4"/>
  <c r="AB215" i="4"/>
  <c r="P215" i="4"/>
  <c r="AQ214" i="4"/>
  <c r="AE214" i="4"/>
  <c r="U214" i="4"/>
  <c r="K214" i="4"/>
  <c r="AN213" i="4"/>
  <c r="AD213" i="4"/>
  <c r="T213" i="4"/>
  <c r="H213" i="4"/>
  <c r="AM212" i="4"/>
  <c r="AC212" i="4"/>
  <c r="Q212" i="4"/>
  <c r="G212" i="4"/>
  <c r="AL211" i="4"/>
  <c r="Z211" i="4"/>
  <c r="P211" i="4"/>
  <c r="F211" i="4"/>
  <c r="AI210" i="4"/>
  <c r="Y210" i="4"/>
  <c r="O210" i="4"/>
  <c r="C210" i="4"/>
  <c r="AH209" i="4"/>
  <c r="Z209" i="4"/>
  <c r="R209" i="4"/>
  <c r="J209" i="4"/>
  <c r="AQ208" i="4"/>
  <c r="AI208" i="4"/>
  <c r="AA208" i="4"/>
  <c r="S208" i="4"/>
  <c r="K208" i="4"/>
  <c r="C208" i="4"/>
  <c r="AJ207" i="4"/>
  <c r="AB207" i="4"/>
  <c r="T207" i="4"/>
  <c r="L207" i="4"/>
  <c r="D207" i="4"/>
  <c r="AK206" i="4"/>
  <c r="AC206" i="4"/>
  <c r="U206" i="4"/>
  <c r="M206" i="4"/>
  <c r="E206" i="4"/>
  <c r="AL205" i="4"/>
  <c r="AD205" i="4"/>
  <c r="V205" i="4"/>
  <c r="N205" i="4"/>
  <c r="F205" i="4"/>
  <c r="AM204" i="4"/>
  <c r="AE204" i="4"/>
  <c r="W204" i="4"/>
  <c r="O204" i="4"/>
  <c r="G204" i="4"/>
  <c r="AN203" i="4"/>
  <c r="AF203" i="4"/>
  <c r="X203" i="4"/>
  <c r="P203" i="4"/>
  <c r="H203" i="4"/>
  <c r="AM227" i="4"/>
  <c r="AG226" i="4"/>
  <c r="Z225" i="4"/>
  <c r="Y224" i="4"/>
  <c r="AH223" i="4"/>
  <c r="O223" i="4"/>
  <c r="AN222" i="4"/>
  <c r="S222" i="4"/>
  <c r="AQ221" i="4"/>
  <c r="AA221" i="4"/>
  <c r="H221" i="4"/>
  <c r="AJ220" i="4"/>
  <c r="U220" i="4"/>
  <c r="E220" i="4"/>
  <c r="AF219" i="4"/>
  <c r="T219" i="4"/>
  <c r="D219" i="4"/>
  <c r="AE218" i="4"/>
  <c r="Q218" i="4"/>
  <c r="AP217" i="4"/>
  <c r="AD217" i="4"/>
  <c r="P217" i="4"/>
  <c r="AO216" i="4"/>
  <c r="AA216" i="4"/>
  <c r="O216" i="4"/>
  <c r="AN215" i="4"/>
  <c r="Z215" i="4"/>
  <c r="L215" i="4"/>
  <c r="AM214" i="4"/>
  <c r="AC214" i="4"/>
  <c r="S214" i="4"/>
  <c r="G214" i="4"/>
  <c r="AL213" i="4"/>
  <c r="AB213" i="4"/>
  <c r="P213" i="4"/>
  <c r="F213" i="4"/>
  <c r="AK212" i="4"/>
  <c r="Y212" i="4"/>
  <c r="O212" i="4"/>
  <c r="E212" i="4"/>
  <c r="AH211" i="4"/>
  <c r="X211" i="4"/>
  <c r="N211" i="4"/>
  <c r="AQ210" i="4"/>
  <c r="AG210" i="4"/>
  <c r="W210" i="4"/>
  <c r="K210" i="4"/>
  <c r="AP209" i="4"/>
  <c r="AF209" i="4"/>
  <c r="X209" i="4"/>
  <c r="P209" i="4"/>
  <c r="H209" i="4"/>
  <c r="AO208" i="4"/>
  <c r="AG208" i="4"/>
  <c r="Y208" i="4"/>
  <c r="Q208" i="4"/>
  <c r="I208" i="4"/>
  <c r="AP207" i="4"/>
  <c r="AH207" i="4"/>
  <c r="Z207" i="4"/>
  <c r="R207" i="4"/>
  <c r="J207" i="4"/>
  <c r="AQ206" i="4"/>
  <c r="AI206" i="4"/>
  <c r="AA206" i="4"/>
  <c r="S206" i="4"/>
  <c r="K206" i="4"/>
  <c r="C206" i="4"/>
  <c r="AJ205" i="4"/>
  <c r="AB205" i="4"/>
  <c r="T205" i="4"/>
  <c r="L205" i="4"/>
  <c r="D205" i="4"/>
  <c r="AK204" i="4"/>
  <c r="AC204" i="4"/>
  <c r="U204" i="4"/>
  <c r="M204" i="4"/>
  <c r="E204" i="4"/>
  <c r="AL203" i="4"/>
  <c r="AD203" i="4"/>
  <c r="V203" i="4"/>
  <c r="N203" i="4"/>
  <c r="AD227" i="4"/>
  <c r="AB226" i="4"/>
  <c r="Y225" i="4"/>
  <c r="P224" i="4"/>
  <c r="AG223" i="4"/>
  <c r="M223" i="4"/>
  <c r="AK222" i="4"/>
  <c r="P222" i="4"/>
  <c r="AO221" i="4"/>
  <c r="Y221" i="4"/>
  <c r="G221" i="4"/>
  <c r="AG220" i="4"/>
  <c r="T220" i="4"/>
  <c r="D220" i="4"/>
  <c r="AE219" i="4"/>
  <c r="R219" i="4"/>
  <c r="AQ218" i="4"/>
  <c r="AD218" i="4"/>
  <c r="P218" i="4"/>
  <c r="AO217" i="4"/>
  <c r="AB217" i="4"/>
  <c r="O217" i="4"/>
  <c r="AN216" i="4"/>
  <c r="Z216" i="4"/>
  <c r="M216" i="4"/>
  <c r="AL215" i="4"/>
  <c r="Y215" i="4"/>
  <c r="K215" i="4"/>
  <c r="AL214" i="4"/>
  <c r="AB214" i="4"/>
  <c r="R214" i="4"/>
  <c r="F214" i="4"/>
  <c r="AK213" i="4"/>
  <c r="AA213" i="4"/>
  <c r="O213" i="4"/>
  <c r="E213" i="4"/>
  <c r="AJ212" i="4"/>
  <c r="X212" i="4"/>
  <c r="N212" i="4"/>
  <c r="D212" i="4"/>
  <c r="AG211" i="4"/>
  <c r="W211" i="4"/>
  <c r="M211" i="4"/>
  <c r="AP210" i="4"/>
  <c r="AF210" i="4"/>
  <c r="V210" i="4"/>
  <c r="J210" i="4"/>
  <c r="AO209" i="4"/>
  <c r="AE209" i="4"/>
  <c r="W209" i="4"/>
  <c r="O209" i="4"/>
  <c r="G209" i="4"/>
  <c r="AN208" i="4"/>
  <c r="AF208" i="4"/>
  <c r="X208" i="4"/>
  <c r="P208" i="4"/>
  <c r="H208" i="4"/>
  <c r="AO207" i="4"/>
  <c r="AG207" i="4"/>
  <c r="Y207" i="4"/>
  <c r="Q207" i="4"/>
  <c r="I207" i="4"/>
  <c r="AP206" i="4"/>
  <c r="AH206" i="4"/>
  <c r="Z206" i="4"/>
  <c r="R206" i="4"/>
  <c r="J206" i="4"/>
  <c r="AQ205" i="4"/>
  <c r="AI205" i="4"/>
  <c r="AA205" i="4"/>
  <c r="S205" i="4"/>
  <c r="K205" i="4"/>
  <c r="C205" i="4"/>
  <c r="AJ204" i="4"/>
  <c r="AB204" i="4"/>
  <c r="T204" i="4"/>
  <c r="L204" i="4"/>
  <c r="D204" i="4"/>
  <c r="AK203" i="4"/>
  <c r="AC203" i="4"/>
  <c r="U203" i="4"/>
  <c r="M203" i="4"/>
  <c r="K227" i="4"/>
  <c r="Q225" i="4"/>
  <c r="AQ223" i="4"/>
  <c r="K223" i="4"/>
  <c r="V222" i="4"/>
  <c r="AG221" i="4"/>
  <c r="F221" i="4"/>
  <c r="Y220" i="4"/>
  <c r="AP219" i="4"/>
  <c r="U219" i="4"/>
  <c r="AM218" i="4"/>
  <c r="M218" i="4"/>
  <c r="AJ217" i="4"/>
  <c r="I217" i="4"/>
  <c r="AC216" i="4"/>
  <c r="G216" i="4"/>
  <c r="X215" i="4"/>
  <c r="C215" i="4"/>
  <c r="Z214" i="4"/>
  <c r="J214" i="4"/>
  <c r="AF213" i="4"/>
  <c r="N213" i="4"/>
  <c r="AN212" i="4"/>
  <c r="V212" i="4"/>
  <c r="F212" i="4"/>
  <c r="AD211" i="4"/>
  <c r="J211" i="4"/>
  <c r="AL210" i="4"/>
  <c r="R210" i="4"/>
  <c r="AQ209" i="4"/>
  <c r="AB209" i="4"/>
  <c r="N209" i="4"/>
  <c r="C209" i="4"/>
  <c r="AD208" i="4"/>
  <c r="R208" i="4"/>
  <c r="E208" i="4"/>
  <c r="AF207" i="4"/>
  <c r="U207" i="4"/>
  <c r="G207" i="4"/>
  <c r="AJ206" i="4"/>
  <c r="W206" i="4"/>
  <c r="I206" i="4"/>
  <c r="AM205" i="4"/>
  <c r="Y205" i="4"/>
  <c r="M205" i="4"/>
  <c r="AO204" i="4"/>
  <c r="AA204" i="4"/>
  <c r="P204" i="4"/>
  <c r="AQ203" i="4"/>
  <c r="AE203" i="4"/>
  <c r="R203" i="4"/>
  <c r="F203" i="4"/>
  <c r="AM202" i="4"/>
  <c r="AE202" i="4"/>
  <c r="W202" i="4"/>
  <c r="O202" i="4"/>
  <c r="G202" i="4"/>
  <c r="AN201" i="4"/>
  <c r="AF201" i="4"/>
  <c r="X201" i="4"/>
  <c r="P201" i="4"/>
  <c r="H201" i="4"/>
  <c r="AO200" i="4"/>
  <c r="AG200" i="4"/>
  <c r="Y200" i="4"/>
  <c r="Q200" i="4"/>
  <c r="I200" i="4"/>
  <c r="AP199" i="4"/>
  <c r="AH199" i="4"/>
  <c r="Z199" i="4"/>
  <c r="R199" i="4"/>
  <c r="J199" i="4"/>
  <c r="AQ198" i="4"/>
  <c r="AI198" i="4"/>
  <c r="AA198" i="4"/>
  <c r="S198" i="4"/>
  <c r="K198" i="4"/>
  <c r="C198" i="4"/>
  <c r="AJ197" i="4"/>
  <c r="AB197" i="4"/>
  <c r="T197" i="4"/>
  <c r="L197" i="4"/>
  <c r="D197" i="4"/>
  <c r="AL228" i="4"/>
  <c r="I227" i="4"/>
  <c r="H225" i="4"/>
  <c r="AM223" i="4"/>
  <c r="D223" i="4"/>
  <c r="M222" i="4"/>
  <c r="AF221" i="4"/>
  <c r="E221" i="4"/>
  <c r="V220" i="4"/>
  <c r="AN219" i="4"/>
  <c r="N219" i="4"/>
  <c r="AL218" i="4"/>
  <c r="K218" i="4"/>
  <c r="AE217" i="4"/>
  <c r="H217" i="4"/>
  <c r="Y216" i="4"/>
  <c r="E216" i="4"/>
  <c r="V215" i="4"/>
  <c r="AP214" i="4"/>
  <c r="W214" i="4"/>
  <c r="E214" i="4"/>
  <c r="AE213" i="4"/>
  <c r="M213" i="4"/>
  <c r="AL212" i="4"/>
  <c r="AB228" i="4"/>
  <c r="AL226" i="4"/>
  <c r="G225" i="4"/>
  <c r="AE223" i="4"/>
  <c r="C223" i="4"/>
  <c r="L222" i="4"/>
  <c r="AC221" i="4"/>
  <c r="D221" i="4"/>
  <c r="O220" i="4"/>
  <c r="AM219" i="4"/>
  <c r="M219" i="4"/>
  <c r="AF218" i="4"/>
  <c r="I218" i="4"/>
  <c r="Z217" i="4"/>
  <c r="G217" i="4"/>
  <c r="X216" i="4"/>
  <c r="AQ215" i="4"/>
  <c r="R215" i="4"/>
  <c r="AK214" i="4"/>
  <c r="V214" i="4"/>
  <c r="D214" i="4"/>
  <c r="AC213" i="4"/>
  <c r="L213" i="4"/>
  <c r="AG212" i="4"/>
  <c r="Z228" i="4"/>
  <c r="R226" i="4"/>
  <c r="AO224" i="4"/>
  <c r="AB223" i="4"/>
  <c r="AP222" i="4"/>
  <c r="K222" i="4"/>
  <c r="V221" i="4"/>
  <c r="AP220" i="4"/>
  <c r="N220" i="4"/>
  <c r="AH219" i="4"/>
  <c r="L219" i="4"/>
  <c r="AC218" i="4"/>
  <c r="H218" i="4"/>
  <c r="Y217" i="4"/>
  <c r="D217" i="4"/>
  <c r="S216" i="4"/>
  <c r="AJ215" i="4"/>
  <c r="Q215" i="4"/>
  <c r="AJ214" i="4"/>
  <c r="T214" i="4"/>
  <c r="C214" i="4"/>
  <c r="X213" i="4"/>
  <c r="K213" i="4"/>
  <c r="AF212" i="4"/>
  <c r="P212" i="4"/>
  <c r="AN211" i="4"/>
  <c r="V211" i="4"/>
  <c r="G211" i="4"/>
  <c r="AD210" i="4"/>
  <c r="N210" i="4"/>
  <c r="AJ209" i="4"/>
  <c r="V209" i="4"/>
  <c r="K209" i="4"/>
  <c r="AL208" i="4"/>
  <c r="Z208" i="4"/>
  <c r="M208" i="4"/>
  <c r="AN207" i="4"/>
  <c r="AC207" i="4"/>
  <c r="O207" i="4"/>
  <c r="C207" i="4"/>
  <c r="AE206" i="4"/>
  <c r="Q206" i="4"/>
  <c r="F206" i="4"/>
  <c r="AG205" i="4"/>
  <c r="U205" i="4"/>
  <c r="H205" i="4"/>
  <c r="AI204" i="4"/>
  <c r="X204" i="4"/>
  <c r="J204" i="4"/>
  <c r="AM203" i="4"/>
  <c r="Z203" i="4"/>
  <c r="L203" i="4"/>
  <c r="C203" i="4"/>
  <c r="AJ202" i="4"/>
  <c r="AB202" i="4"/>
  <c r="T202" i="4"/>
  <c r="L202" i="4"/>
  <c r="D202" i="4"/>
  <c r="AK201" i="4"/>
  <c r="AC201" i="4"/>
  <c r="U201" i="4"/>
  <c r="M201" i="4"/>
  <c r="E201" i="4"/>
  <c r="AL200" i="4"/>
  <c r="AD200" i="4"/>
  <c r="V200" i="4"/>
  <c r="N200" i="4"/>
  <c r="F200" i="4"/>
  <c r="AM199" i="4"/>
  <c r="AE199" i="4"/>
  <c r="W199" i="4"/>
  <c r="O199" i="4"/>
  <c r="G199" i="4"/>
  <c r="AN198" i="4"/>
  <c r="AF198" i="4"/>
  <c r="X198" i="4"/>
  <c r="P198" i="4"/>
  <c r="H198" i="4"/>
  <c r="AO197" i="4"/>
  <c r="AG197" i="4"/>
  <c r="Y197" i="4"/>
  <c r="Q197" i="4"/>
  <c r="I197" i="4"/>
  <c r="AP196" i="4"/>
  <c r="AH196" i="4"/>
  <c r="Z196" i="4"/>
  <c r="R196" i="4"/>
  <c r="J196" i="4"/>
  <c r="AQ195" i="4"/>
  <c r="AI195" i="4"/>
  <c r="AA195" i="4"/>
  <c r="S195" i="4"/>
  <c r="K195" i="4"/>
  <c r="C195" i="4"/>
  <c r="AJ194" i="4"/>
  <c r="AB194" i="4"/>
  <c r="T194" i="4"/>
  <c r="L194" i="4"/>
  <c r="D194" i="4"/>
  <c r="AK193" i="4"/>
  <c r="AC193" i="4"/>
  <c r="U193" i="4"/>
  <c r="M193" i="4"/>
  <c r="E193" i="4"/>
  <c r="AL192" i="4"/>
  <c r="AD192" i="4"/>
  <c r="V192" i="4"/>
  <c r="N192" i="4"/>
  <c r="F192" i="4"/>
  <c r="AM191" i="4"/>
  <c r="AE191" i="4"/>
  <c r="W191" i="4"/>
  <c r="O191" i="4"/>
  <c r="G191" i="4"/>
  <c r="AN190" i="4"/>
  <c r="AF190" i="4"/>
  <c r="X190" i="4"/>
  <c r="P190" i="4"/>
  <c r="H190" i="4"/>
  <c r="AO189" i="4"/>
  <c r="AG189" i="4"/>
  <c r="Y189" i="4"/>
  <c r="Q189" i="4"/>
  <c r="I189" i="4"/>
  <c r="AP188" i="4"/>
  <c r="AH188" i="4"/>
  <c r="Z188" i="4"/>
  <c r="R188" i="4"/>
  <c r="J188" i="4"/>
  <c r="P228" i="4"/>
  <c r="Q226" i="4"/>
  <c r="AD224" i="4"/>
  <c r="Z223" i="4"/>
  <c r="AF222" i="4"/>
  <c r="J222" i="4"/>
  <c r="T221" i="4"/>
  <c r="AK220" i="4"/>
  <c r="M220" i="4"/>
  <c r="AD219" i="4"/>
  <c r="J219" i="4"/>
  <c r="AA218" i="4"/>
  <c r="F218" i="4"/>
  <c r="V217" i="4"/>
  <c r="AM216" i="4"/>
  <c r="R216" i="4"/>
  <c r="AI215" i="4"/>
  <c r="N215" i="4"/>
  <c r="AI214" i="4"/>
  <c r="O214" i="4"/>
  <c r="AQ213" i="4"/>
  <c r="W213" i="4"/>
  <c r="G213" i="4"/>
  <c r="AE212" i="4"/>
  <c r="M212" i="4"/>
  <c r="AM211" i="4"/>
  <c r="U211" i="4"/>
  <c r="E211" i="4"/>
  <c r="AA210" i="4"/>
  <c r="I210" i="4"/>
  <c r="AI209" i="4"/>
  <c r="U209" i="4"/>
  <c r="I209" i="4"/>
  <c r="AK208" i="4"/>
  <c r="W208" i="4"/>
  <c r="L208" i="4"/>
  <c r="AM207" i="4"/>
  <c r="AA207" i="4"/>
  <c r="N207" i="4"/>
  <c r="AO206" i="4"/>
  <c r="AD206" i="4"/>
  <c r="P206" i="4"/>
  <c r="D206" i="4"/>
  <c r="AF205" i="4"/>
  <c r="R205" i="4"/>
  <c r="G205" i="4"/>
  <c r="AH204" i="4"/>
  <c r="V204" i="4"/>
  <c r="I204" i="4"/>
  <c r="AJ203" i="4"/>
  <c r="Y203" i="4"/>
  <c r="K203" i="4"/>
  <c r="AQ202" i="4"/>
  <c r="AI202" i="4"/>
  <c r="AA202" i="4"/>
  <c r="S202" i="4"/>
  <c r="K202" i="4"/>
  <c r="C202" i="4"/>
  <c r="AJ201" i="4"/>
  <c r="AB201" i="4"/>
  <c r="T201" i="4"/>
  <c r="L201" i="4"/>
  <c r="D201" i="4"/>
  <c r="AK200" i="4"/>
  <c r="AC200" i="4"/>
  <c r="U200" i="4"/>
  <c r="M200" i="4"/>
  <c r="E200" i="4"/>
  <c r="AL199" i="4"/>
  <c r="AD199" i="4"/>
  <c r="V199" i="4"/>
  <c r="N199" i="4"/>
  <c r="F199" i="4"/>
  <c r="AM198" i="4"/>
  <c r="AE198" i="4"/>
  <c r="W198" i="4"/>
  <c r="O198" i="4"/>
  <c r="G198" i="4"/>
  <c r="AN197" i="4"/>
  <c r="AF197" i="4"/>
  <c r="X197" i="4"/>
  <c r="P197" i="4"/>
  <c r="H197" i="4"/>
  <c r="AO196" i="4"/>
  <c r="AG196" i="4"/>
  <c r="Y196" i="4"/>
  <c r="D228" i="4"/>
  <c r="I226" i="4"/>
  <c r="N224" i="4"/>
  <c r="Y223" i="4"/>
  <c r="AD222" i="4"/>
  <c r="C222" i="4"/>
  <c r="Q221" i="4"/>
  <c r="AE220" i="4"/>
  <c r="L220" i="4"/>
  <c r="AC219" i="4"/>
  <c r="G219" i="4"/>
  <c r="W218" i="4"/>
  <c r="AN217" i="4"/>
  <c r="T217" i="4"/>
  <c r="AK216" i="4"/>
  <c r="P216" i="4"/>
  <c r="AH215" i="4"/>
  <c r="H215" i="4"/>
  <c r="AH214" i="4"/>
  <c r="N214" i="4"/>
  <c r="AM213" i="4"/>
  <c r="V213" i="4"/>
  <c r="D213" i="4"/>
  <c r="AD212" i="4"/>
  <c r="L212" i="4"/>
  <c r="AK211" i="4"/>
  <c r="R211" i="4"/>
  <c r="AO210" i="4"/>
  <c r="Z210" i="4"/>
  <c r="H210" i="4"/>
  <c r="AG209" i="4"/>
  <c r="T209" i="4"/>
  <c r="F209" i="4"/>
  <c r="AJ208" i="4"/>
  <c r="V208" i="4"/>
  <c r="J208" i="4"/>
  <c r="AL207" i="4"/>
  <c r="X207" i="4"/>
  <c r="M207" i="4"/>
  <c r="AN206" i="4"/>
  <c r="AB206" i="4"/>
  <c r="O206" i="4"/>
  <c r="AP205" i="4"/>
  <c r="AE205" i="4"/>
  <c r="Q205" i="4"/>
  <c r="E205" i="4"/>
  <c r="AG204" i="4"/>
  <c r="S204" i="4"/>
  <c r="H204" i="4"/>
  <c r="AI203" i="4"/>
  <c r="W203" i="4"/>
  <c r="J203" i="4"/>
  <c r="AP202" i="4"/>
  <c r="AH202" i="4"/>
  <c r="Z202" i="4"/>
  <c r="R202" i="4"/>
  <c r="J202" i="4"/>
  <c r="AQ201" i="4"/>
  <c r="AI201" i="4"/>
  <c r="AA201" i="4"/>
  <c r="S201" i="4"/>
  <c r="K201" i="4"/>
  <c r="C201" i="4"/>
  <c r="AJ200" i="4"/>
  <c r="AB200" i="4"/>
  <c r="T200" i="4"/>
  <c r="L200" i="4"/>
  <c r="D200" i="4"/>
  <c r="AK199" i="4"/>
  <c r="AC199" i="4"/>
  <c r="U199" i="4"/>
  <c r="M199" i="4"/>
  <c r="E199" i="4"/>
  <c r="AL198" i="4"/>
  <c r="AD198" i="4"/>
  <c r="V198" i="4"/>
  <c r="N198" i="4"/>
  <c r="F198" i="4"/>
  <c r="AM197" i="4"/>
  <c r="AE197" i="4"/>
  <c r="W197" i="4"/>
  <c r="O197" i="4"/>
  <c r="G197" i="4"/>
  <c r="AN196" i="4"/>
  <c r="AF196" i="4"/>
  <c r="X196" i="4"/>
  <c r="P196" i="4"/>
  <c r="H196" i="4"/>
  <c r="AO195" i="4"/>
  <c r="AG195" i="4"/>
  <c r="Y195" i="4"/>
  <c r="Q195" i="4"/>
  <c r="I195" i="4"/>
  <c r="AP194" i="4"/>
  <c r="AH194" i="4"/>
  <c r="Z194" i="4"/>
  <c r="R194" i="4"/>
  <c r="J194" i="4"/>
  <c r="AQ193" i="4"/>
  <c r="AI193" i="4"/>
  <c r="AA193" i="4"/>
  <c r="S193" i="4"/>
  <c r="K193" i="4"/>
  <c r="C193" i="4"/>
  <c r="AJ192" i="4"/>
  <c r="AB192" i="4"/>
  <c r="T192" i="4"/>
  <c r="L192" i="4"/>
  <c r="D192" i="4"/>
  <c r="AK191" i="4"/>
  <c r="AC191" i="4"/>
  <c r="U191" i="4"/>
  <c r="M191" i="4"/>
  <c r="E191" i="4"/>
  <c r="AL190" i="4"/>
  <c r="AD190" i="4"/>
  <c r="V190" i="4"/>
  <c r="N190" i="4"/>
  <c r="F190" i="4"/>
  <c r="AM189" i="4"/>
  <c r="AE189" i="4"/>
  <c r="W189" i="4"/>
  <c r="O189" i="4"/>
  <c r="G189" i="4"/>
  <c r="AN188" i="4"/>
  <c r="AF188" i="4"/>
  <c r="X188" i="4"/>
  <c r="P188" i="4"/>
  <c r="H188" i="4"/>
  <c r="AC227" i="4"/>
  <c r="AP225" i="4"/>
  <c r="F224" i="4"/>
  <c r="R223" i="4"/>
  <c r="AC222" i="4"/>
  <c r="AN221" i="4"/>
  <c r="P221" i="4"/>
  <c r="AD220" i="4"/>
  <c r="I220" i="4"/>
  <c r="X219" i="4"/>
  <c r="AO218" i="4"/>
  <c r="V218" i="4"/>
  <c r="AM217" i="4"/>
  <c r="Q217" i="4"/>
  <c r="AI216" i="4"/>
  <c r="I216" i="4"/>
  <c r="AG215" i="4"/>
  <c r="F215" i="4"/>
  <c r="AD214" i="4"/>
  <c r="M214" i="4"/>
  <c r="AJ213" i="4"/>
  <c r="U213" i="4"/>
  <c r="C213" i="4"/>
  <c r="AB212" i="4"/>
  <c r="I212" i="4"/>
  <c r="AF211" i="4"/>
  <c r="Q211" i="4"/>
  <c r="AN210" i="4"/>
  <c r="X210" i="4"/>
  <c r="G210" i="4"/>
  <c r="AD209" i="4"/>
  <c r="S209" i="4"/>
  <c r="E209" i="4"/>
  <c r="AH208" i="4"/>
  <c r="U208" i="4"/>
  <c r="G208" i="4"/>
  <c r="AK207" i="4"/>
  <c r="W207" i="4"/>
  <c r="K207" i="4"/>
  <c r="AM206" i="4"/>
  <c r="Y206" i="4"/>
  <c r="N206" i="4"/>
  <c r="AO205" i="4"/>
  <c r="AC205" i="4"/>
  <c r="P205" i="4"/>
  <c r="AQ204" i="4"/>
  <c r="AF204" i="4"/>
  <c r="R204" i="4"/>
  <c r="F204" i="4"/>
  <c r="AH203" i="4"/>
  <c r="T203" i="4"/>
  <c r="I203" i="4"/>
  <c r="AO202" i="4"/>
  <c r="AG202" i="4"/>
  <c r="Y202" i="4"/>
  <c r="Q202" i="4"/>
  <c r="I202" i="4"/>
  <c r="AP201" i="4"/>
  <c r="AH201" i="4"/>
  <c r="Z201" i="4"/>
  <c r="R201" i="4"/>
  <c r="J201" i="4"/>
  <c r="AQ200" i="4"/>
  <c r="AI200" i="4"/>
  <c r="AA200" i="4"/>
  <c r="S200" i="4"/>
  <c r="K200" i="4"/>
  <c r="C200" i="4"/>
  <c r="AJ199" i="4"/>
  <c r="AB199" i="4"/>
  <c r="T199" i="4"/>
  <c r="L199" i="4"/>
  <c r="D199" i="4"/>
  <c r="AK198" i="4"/>
  <c r="AC198" i="4"/>
  <c r="U198" i="4"/>
  <c r="M198" i="4"/>
  <c r="E198" i="4"/>
  <c r="AL197" i="4"/>
  <c r="AD197" i="4"/>
  <c r="V197" i="4"/>
  <c r="N197" i="4"/>
  <c r="F197" i="4"/>
  <c r="AM196" i="4"/>
  <c r="AE196" i="4"/>
  <c r="W196" i="4"/>
  <c r="O196" i="4"/>
  <c r="G196" i="4"/>
  <c r="AN195" i="4"/>
  <c r="AF195" i="4"/>
  <c r="X195" i="4"/>
  <c r="P195" i="4"/>
  <c r="H195" i="4"/>
  <c r="AO194" i="4"/>
  <c r="AG194" i="4"/>
  <c r="Y194" i="4"/>
  <c r="Q194" i="4"/>
  <c r="I194" i="4"/>
  <c r="AP193" i="4"/>
  <c r="AH193" i="4"/>
  <c r="Z193" i="4"/>
  <c r="R193" i="4"/>
  <c r="J193" i="4"/>
  <c r="AQ192" i="4"/>
  <c r="AI192" i="4"/>
  <c r="AA192" i="4"/>
  <c r="S192" i="4"/>
  <c r="K192" i="4"/>
  <c r="C192" i="4"/>
  <c r="AJ191" i="4"/>
  <c r="AB191" i="4"/>
  <c r="T191" i="4"/>
  <c r="L191" i="4"/>
  <c r="D191" i="4"/>
  <c r="AK190" i="4"/>
  <c r="AC190" i="4"/>
  <c r="U190" i="4"/>
  <c r="M190" i="4"/>
  <c r="E190" i="4"/>
  <c r="AL189" i="4"/>
  <c r="AD189" i="4"/>
  <c r="V189" i="4"/>
  <c r="N189" i="4"/>
  <c r="F189" i="4"/>
  <c r="AM188" i="4"/>
  <c r="AE188" i="4"/>
  <c r="W188" i="4"/>
  <c r="O188" i="4"/>
  <c r="G188" i="4"/>
  <c r="AA220" i="4"/>
  <c r="H216" i="4"/>
  <c r="W212" i="4"/>
  <c r="Y211" i="4"/>
  <c r="Q210" i="4"/>
  <c r="Q209" i="4"/>
  <c r="AB208" i="4"/>
  <c r="AE207" i="4"/>
  <c r="AL206" i="4"/>
  <c r="G206" i="4"/>
  <c r="J205" i="4"/>
  <c r="Q204" i="4"/>
  <c r="AA203" i="4"/>
  <c r="AL202" i="4"/>
  <c r="P202" i="4"/>
  <c r="AL201" i="4"/>
  <c r="O201" i="4"/>
  <c r="AH200" i="4"/>
  <c r="O200" i="4"/>
  <c r="AG199" i="4"/>
  <c r="K199" i="4"/>
  <c r="AG198" i="4"/>
  <c r="J198" i="4"/>
  <c r="AC197" i="4"/>
  <c r="J197" i="4"/>
  <c r="AD196" i="4"/>
  <c r="Q196" i="4"/>
  <c r="D196" i="4"/>
  <c r="AE195" i="4"/>
  <c r="T195" i="4"/>
  <c r="F195" i="4"/>
  <c r="AI194" i="4"/>
  <c r="V194" i="4"/>
  <c r="H194" i="4"/>
  <c r="AL193" i="4"/>
  <c r="X193" i="4"/>
  <c r="L193" i="4"/>
  <c r="AN192" i="4"/>
  <c r="Z192" i="4"/>
  <c r="O192" i="4"/>
  <c r="AP191" i="4"/>
  <c r="AD191" i="4"/>
  <c r="Q191" i="4"/>
  <c r="C191" i="4"/>
  <c r="AG190" i="4"/>
  <c r="S190" i="4"/>
  <c r="G190" i="4"/>
  <c r="AI189" i="4"/>
  <c r="U189" i="4"/>
  <c r="J189" i="4"/>
  <c r="AK188" i="4"/>
  <c r="Y188" i="4"/>
  <c r="L188" i="4"/>
  <c r="U227" i="4"/>
  <c r="C220" i="4"/>
  <c r="AA215" i="4"/>
  <c r="U212" i="4"/>
  <c r="O211" i="4"/>
  <c r="P210" i="4"/>
  <c r="M209" i="4"/>
  <c r="T208" i="4"/>
  <c r="AD207" i="4"/>
  <c r="AG206" i="4"/>
  <c r="AN205" i="4"/>
  <c r="I205" i="4"/>
  <c r="N204" i="4"/>
  <c r="S203" i="4"/>
  <c r="AK202" i="4"/>
  <c r="N202" i="4"/>
  <c r="AG201" i="4"/>
  <c r="N201" i="4"/>
  <c r="AF200" i="4"/>
  <c r="J200" i="4"/>
  <c r="AF199" i="4"/>
  <c r="I199" i="4"/>
  <c r="AB198" i="4"/>
  <c r="I198" i="4"/>
  <c r="AA197" i="4"/>
  <c r="E197" i="4"/>
  <c r="AC196" i="4"/>
  <c r="N196" i="4"/>
  <c r="C196" i="4"/>
  <c r="AD195" i="4"/>
  <c r="R195" i="4"/>
  <c r="E195" i="4"/>
  <c r="AF194" i="4"/>
  <c r="U194" i="4"/>
  <c r="G194" i="4"/>
  <c r="AJ193" i="4"/>
  <c r="W193" i="4"/>
  <c r="I193" i="4"/>
  <c r="AM192" i="4"/>
  <c r="Y192" i="4"/>
  <c r="M192" i="4"/>
  <c r="AO191" i="4"/>
  <c r="AA191" i="4"/>
  <c r="P191" i="4"/>
  <c r="AQ190" i="4"/>
  <c r="AE190" i="4"/>
  <c r="R190" i="4"/>
  <c r="D190" i="4"/>
  <c r="AH189" i="4"/>
  <c r="T189" i="4"/>
  <c r="H189" i="4"/>
  <c r="AJ188" i="4"/>
  <c r="V188" i="4"/>
  <c r="K188" i="4"/>
  <c r="AI225" i="4"/>
  <c r="W219" i="4"/>
  <c r="D215" i="4"/>
  <c r="T212" i="4"/>
  <c r="I211" i="4"/>
  <c r="F210" i="4"/>
  <c r="L209" i="4"/>
  <c r="O208" i="4"/>
  <c r="V207" i="4"/>
  <c r="AF206" i="4"/>
  <c r="AK205" i="4"/>
  <c r="AP204" i="4"/>
  <c r="K204" i="4"/>
  <c r="Q203" i="4"/>
  <c r="AF202" i="4"/>
  <c r="M202" i="4"/>
  <c r="AE201" i="4"/>
  <c r="I201" i="4"/>
  <c r="AE200" i="4"/>
  <c r="H200" i="4"/>
  <c r="AA199" i="4"/>
  <c r="H199" i="4"/>
  <c r="Z198" i="4"/>
  <c r="D198" i="4"/>
  <c r="Z197" i="4"/>
  <c r="C197" i="4"/>
  <c r="AB196" i="4"/>
  <c r="M196" i="4"/>
  <c r="AP195" i="4"/>
  <c r="AC195" i="4"/>
  <c r="O195" i="4"/>
  <c r="D195" i="4"/>
  <c r="AE194" i="4"/>
  <c r="S194" i="4"/>
  <c r="F194" i="4"/>
  <c r="AG193" i="4"/>
  <c r="V193" i="4"/>
  <c r="H193" i="4"/>
  <c r="AK192" i="4"/>
  <c r="X192" i="4"/>
  <c r="J192" i="4"/>
  <c r="AN191" i="4"/>
  <c r="Z191" i="4"/>
  <c r="N191" i="4"/>
  <c r="AP190" i="4"/>
  <c r="AB190" i="4"/>
  <c r="Q190" i="4"/>
  <c r="C190" i="4"/>
  <c r="AF189" i="4"/>
  <c r="S189" i="4"/>
  <c r="E189" i="4"/>
  <c r="AI188" i="4"/>
  <c r="U188" i="4"/>
  <c r="I188" i="4"/>
  <c r="C224" i="4"/>
  <c r="AN218" i="4"/>
  <c r="AA214" i="4"/>
  <c r="H212" i="4"/>
  <c r="H211" i="4"/>
  <c r="AN209" i="4"/>
  <c r="D209" i="4"/>
  <c r="N208" i="4"/>
  <c r="S207" i="4"/>
  <c r="X206" i="4"/>
  <c r="AH205" i="4"/>
  <c r="AN204" i="4"/>
  <c r="C204" i="4"/>
  <c r="O203" i="4"/>
  <c r="AD202" i="4"/>
  <c r="H202" i="4"/>
  <c r="AD201" i="4"/>
  <c r="G201" i="4"/>
  <c r="Z200" i="4"/>
  <c r="G200" i="4"/>
  <c r="Y199" i="4"/>
  <c r="C199" i="4"/>
  <c r="Y198" i="4"/>
  <c r="AQ197" i="4"/>
  <c r="U197" i="4"/>
  <c r="AQ196" i="4"/>
  <c r="AA196" i="4"/>
  <c r="L196" i="4"/>
  <c r="AM195" i="4"/>
  <c r="AB195" i="4"/>
  <c r="N195" i="4"/>
  <c r="AQ194" i="4"/>
  <c r="AD194" i="4"/>
  <c r="P194" i="4"/>
  <c r="E194" i="4"/>
  <c r="AF193" i="4"/>
  <c r="T193" i="4"/>
  <c r="G193" i="4"/>
  <c r="AH192" i="4"/>
  <c r="W192" i="4"/>
  <c r="I192" i="4"/>
  <c r="AL191" i="4"/>
  <c r="Y191" i="4"/>
  <c r="K191" i="4"/>
  <c r="AO190" i="4"/>
  <c r="AA190" i="4"/>
  <c r="O190" i="4"/>
  <c r="AQ189" i="4"/>
  <c r="AC189" i="4"/>
  <c r="R189" i="4"/>
  <c r="D189" i="4"/>
  <c r="AG188" i="4"/>
  <c r="T188" i="4"/>
  <c r="F188" i="4"/>
  <c r="L223" i="4"/>
  <c r="S218" i="4"/>
  <c r="L214" i="4"/>
  <c r="AP211" i="4"/>
  <c r="AM210" i="4"/>
  <c r="AM209" i="4"/>
  <c r="AP208" i="4"/>
  <c r="F208" i="4"/>
  <c r="P207" i="4"/>
  <c r="V206" i="4"/>
  <c r="Z205" i="4"/>
  <c r="AL204" i="4"/>
  <c r="AP203" i="4"/>
  <c r="G203" i="4"/>
  <c r="AC202" i="4"/>
  <c r="F202" i="4"/>
  <c r="Y201" i="4"/>
  <c r="F201" i="4"/>
  <c r="X200" i="4"/>
  <c r="AQ199" i="4"/>
  <c r="X199" i="4"/>
  <c r="AP198" i="4"/>
  <c r="T198" i="4"/>
  <c r="AP197" i="4"/>
  <c r="S197" i="4"/>
  <c r="AL196" i="4"/>
  <c r="V196" i="4"/>
  <c r="K196" i="4"/>
  <c r="AL195" i="4"/>
  <c r="Z195" i="4"/>
  <c r="M195" i="4"/>
  <c r="AN194" i="4"/>
  <c r="AC194" i="4"/>
  <c r="O194" i="4"/>
  <c r="C194" i="4"/>
  <c r="AE193" i="4"/>
  <c r="Q193" i="4"/>
  <c r="F193" i="4"/>
  <c r="AG192" i="4"/>
  <c r="U192" i="4"/>
  <c r="H192" i="4"/>
  <c r="AI191" i="4"/>
  <c r="X191" i="4"/>
  <c r="J191" i="4"/>
  <c r="AM190" i="4"/>
  <c r="Z190" i="4"/>
  <c r="L190" i="4"/>
  <c r="AP189" i="4"/>
  <c r="AB189" i="4"/>
  <c r="P189" i="4"/>
  <c r="C189" i="4"/>
  <c r="AD188" i="4"/>
  <c r="S188" i="4"/>
  <c r="E188" i="4"/>
  <c r="AA222" i="4"/>
  <c r="AL217" i="4"/>
  <c r="AI213" i="4"/>
  <c r="AO211" i="4"/>
  <c r="AH210" i="4"/>
  <c r="AC209" i="4"/>
  <c r="AM208" i="4"/>
  <c r="D208" i="4"/>
  <c r="H207" i="4"/>
  <c r="T206" i="4"/>
  <c r="X205" i="4"/>
  <c r="AD204" i="4"/>
  <c r="AO203" i="4"/>
  <c r="E203" i="4"/>
  <c r="X202" i="4"/>
  <c r="E202" i="4"/>
  <c r="W201" i="4"/>
  <c r="AP200" i="4"/>
  <c r="W200" i="4"/>
  <c r="AO199" i="4"/>
  <c r="S199" i="4"/>
  <c r="AO198" i="4"/>
  <c r="R198" i="4"/>
  <c r="AK197" i="4"/>
  <c r="R197" i="4"/>
  <c r="AK196" i="4"/>
  <c r="U196" i="4"/>
  <c r="I196" i="4"/>
  <c r="AK195" i="4"/>
  <c r="W195" i="4"/>
  <c r="L195" i="4"/>
  <c r="AM194" i="4"/>
  <c r="AA194" i="4"/>
  <c r="N194" i="4"/>
  <c r="AO193" i="4"/>
  <c r="AD193" i="4"/>
  <c r="P193" i="4"/>
  <c r="D193" i="4"/>
  <c r="AF192" i="4"/>
  <c r="R192" i="4"/>
  <c r="G192" i="4"/>
  <c r="AH191" i="4"/>
  <c r="V191" i="4"/>
  <c r="I191" i="4"/>
  <c r="AJ190" i="4"/>
  <c r="Y190" i="4"/>
  <c r="K190" i="4"/>
  <c r="AN189" i="4"/>
  <c r="AA189" i="4"/>
  <c r="M189" i="4"/>
  <c r="AQ188" i="4"/>
  <c r="AC188" i="4"/>
  <c r="Q188" i="4"/>
  <c r="D188" i="4"/>
  <c r="AL221" i="4"/>
  <c r="J217" i="4"/>
  <c r="S213" i="4"/>
  <c r="AE211" i="4"/>
  <c r="AE210" i="4"/>
  <c r="AA209" i="4"/>
  <c r="AE208" i="4"/>
  <c r="AQ207" i="4"/>
  <c r="F207" i="4"/>
  <c r="L206" i="4"/>
  <c r="W205" i="4"/>
  <c r="Z204" i="4"/>
  <c r="AG203" i="4"/>
  <c r="D203" i="4"/>
  <c r="V202" i="4"/>
  <c r="AO201" i="4"/>
  <c r="V201" i="4"/>
  <c r="AN200" i="4"/>
  <c r="R200" i="4"/>
  <c r="AN199" i="4"/>
  <c r="Q199" i="4"/>
  <c r="AJ198" i="4"/>
  <c r="Q198" i="4"/>
  <c r="AI197" i="4"/>
  <c r="M197" i="4"/>
  <c r="AJ196" i="4"/>
  <c r="T196" i="4"/>
  <c r="F196" i="4"/>
  <c r="AJ195" i="4"/>
  <c r="V195" i="4"/>
  <c r="J195" i="4"/>
  <c r="AL194" i="4"/>
  <c r="X194" i="4"/>
  <c r="M194" i="4"/>
  <c r="AN193" i="4"/>
  <c r="AB193" i="4"/>
  <c r="O193" i="4"/>
  <c r="AP192" i="4"/>
  <c r="AE192" i="4"/>
  <c r="Q192" i="4"/>
  <c r="E192" i="4"/>
  <c r="AG191" i="4"/>
  <c r="S191" i="4"/>
  <c r="H191" i="4"/>
  <c r="AI190" i="4"/>
  <c r="W190" i="4"/>
  <c r="J190" i="4"/>
  <c r="AK189" i="4"/>
  <c r="Z189" i="4"/>
  <c r="L189" i="4"/>
  <c r="AO188" i="4"/>
  <c r="AB188" i="4"/>
  <c r="N188" i="4"/>
  <c r="C188" i="4"/>
  <c r="N221" i="4"/>
  <c r="E207" i="4"/>
  <c r="Q201" i="4"/>
  <c r="K197" i="4"/>
  <c r="W194" i="4"/>
  <c r="AQ191" i="4"/>
  <c r="X189" i="4"/>
  <c r="AH216" i="4"/>
  <c r="H206" i="4"/>
  <c r="AM200" i="4"/>
  <c r="AI196" i="4"/>
  <c r="K194" i="4"/>
  <c r="AF191" i="4"/>
  <c r="K189" i="4"/>
  <c r="AO212" i="4"/>
  <c r="O205" i="4"/>
  <c r="P200" i="4"/>
  <c r="S196" i="4"/>
  <c r="AM193" i="4"/>
  <c r="R191" i="4"/>
  <c r="AL188" i="4"/>
  <c r="AC211" i="4"/>
  <c r="Y204" i="4"/>
  <c r="AI199" i="4"/>
  <c r="E196" i="4"/>
  <c r="Y193" i="4"/>
  <c r="F191" i="4"/>
  <c r="AA188" i="4"/>
  <c r="S210" i="4"/>
  <c r="AB203" i="4"/>
  <c r="P199" i="4"/>
  <c r="AH195" i="4"/>
  <c r="N193" i="4"/>
  <c r="AH190" i="4"/>
  <c r="M188" i="4"/>
  <c r="Y209" i="4"/>
  <c r="AN202" i="4"/>
  <c r="AH198" i="4"/>
  <c r="U195" i="4"/>
  <c r="AO192" i="4"/>
  <c r="T190" i="4"/>
  <c r="AC208" i="4"/>
  <c r="U202" i="4"/>
  <c r="L198" i="4"/>
  <c r="G195" i="4"/>
  <c r="AC192" i="4"/>
  <c r="I190" i="4"/>
  <c r="AI207" i="4"/>
  <c r="AM201" i="4"/>
  <c r="AH197" i="4"/>
  <c r="AK194" i="4"/>
  <c r="P192" i="4"/>
  <c r="AJ189" i="4"/>
  <c r="AX228" i="4"/>
  <c r="AX220" i="4"/>
  <c r="AX212" i="4"/>
  <c r="AX204" i="4"/>
  <c r="AX196" i="4"/>
  <c r="AX188" i="4"/>
  <c r="AX226" i="4"/>
  <c r="AX218" i="4"/>
  <c r="AX210" i="4"/>
  <c r="AX202" i="4"/>
  <c r="AX194" i="4"/>
  <c r="AX224" i="4"/>
  <c r="AX216" i="4"/>
  <c r="AX208" i="4"/>
  <c r="AX200" i="4"/>
  <c r="AX192" i="4"/>
  <c r="AX221" i="4"/>
  <c r="AX207" i="4"/>
  <c r="AX195" i="4"/>
  <c r="AX219" i="4"/>
  <c r="AX206" i="4"/>
  <c r="AX193" i="4"/>
  <c r="AX215" i="4"/>
  <c r="AX203" i="4"/>
  <c r="AX190" i="4"/>
  <c r="AX214" i="4"/>
  <c r="AX197" i="4"/>
  <c r="AX213" i="4"/>
  <c r="AX191" i="4"/>
  <c r="AX211" i="4"/>
  <c r="AX189" i="4"/>
  <c r="AX227" i="4"/>
  <c r="AX209" i="4"/>
  <c r="AX225" i="4"/>
  <c r="AX205" i="4"/>
  <c r="AX223" i="4"/>
  <c r="AX201" i="4"/>
  <c r="AX222" i="4"/>
  <c r="AX199" i="4"/>
  <c r="AX217" i="4"/>
  <c r="AX198" i="4"/>
  <c r="AV223" i="4"/>
  <c r="AV215" i="4"/>
  <c r="AV207" i="4"/>
  <c r="AV199" i="4"/>
  <c r="AV191" i="4"/>
  <c r="AV221" i="4"/>
  <c r="AV213" i="4"/>
  <c r="AV205" i="4"/>
  <c r="AV197" i="4"/>
  <c r="AV189" i="4"/>
  <c r="AV227" i="4"/>
  <c r="AV219" i="4"/>
  <c r="AV211" i="4"/>
  <c r="AV203" i="4"/>
  <c r="AV195" i="4"/>
  <c r="AV225" i="4"/>
  <c r="AV212" i="4"/>
  <c r="AV200" i="4"/>
  <c r="AV224" i="4"/>
  <c r="AV210" i="4"/>
  <c r="AV198" i="4"/>
  <c r="AV220" i="4"/>
  <c r="AV208" i="4"/>
  <c r="AV194" i="4"/>
  <c r="AV217" i="4"/>
  <c r="AV196" i="4"/>
  <c r="AV216" i="4"/>
  <c r="AV193" i="4"/>
  <c r="AV214" i="4"/>
  <c r="AV192" i="4"/>
  <c r="AV228" i="4"/>
  <c r="AV206" i="4"/>
  <c r="AV188" i="4"/>
  <c r="AV226" i="4"/>
  <c r="AV204" i="4"/>
  <c r="AV222" i="4"/>
  <c r="AV202" i="4"/>
  <c r="AV218" i="4"/>
  <c r="AV209" i="4"/>
  <c r="AV201" i="4"/>
  <c r="AV190" i="4"/>
  <c r="A60" i="4"/>
  <c r="A104" i="4" s="1"/>
  <c r="A148" i="4" s="1"/>
  <c r="A192" i="4" s="1"/>
  <c r="A236" i="4" s="1"/>
  <c r="A280" i="4" s="1"/>
  <c r="A8" i="4"/>
  <c r="A61" i="4" l="1"/>
  <c r="A105" i="4" s="1"/>
  <c r="A149" i="4" s="1"/>
  <c r="A193" i="4" s="1"/>
  <c r="A237" i="4" s="1"/>
  <c r="A281" i="4" s="1"/>
  <c r="A9" i="4"/>
  <c r="F276" i="4" a="1"/>
  <c r="AU188" i="4" a="1"/>
  <c r="AU225" i="4" l="1"/>
  <c r="AU217" i="4"/>
  <c r="AU209" i="4"/>
  <c r="AU201" i="4"/>
  <c r="AU193" i="4"/>
  <c r="AU223" i="4"/>
  <c r="AU215" i="4"/>
  <c r="AU207" i="4"/>
  <c r="AU199" i="4"/>
  <c r="AU191" i="4"/>
  <c r="AU221" i="4"/>
  <c r="AU213" i="4"/>
  <c r="AU205" i="4"/>
  <c r="AU197" i="4"/>
  <c r="AU189" i="4"/>
  <c r="AU228" i="4"/>
  <c r="AU216" i="4"/>
  <c r="AU203" i="4"/>
  <c r="AU190" i="4"/>
  <c r="AU227" i="4"/>
  <c r="AU214" i="4"/>
  <c r="AU202" i="4"/>
  <c r="AU188" i="4"/>
  <c r="AU224" i="4"/>
  <c r="AU211" i="4"/>
  <c r="AU198" i="4"/>
  <c r="AU219" i="4"/>
  <c r="AU196" i="4"/>
  <c r="AU218" i="4"/>
  <c r="AU195" i="4"/>
  <c r="AU212" i="4"/>
  <c r="AU194" i="4"/>
  <c r="AU208" i="4"/>
  <c r="AU226" i="4"/>
  <c r="AU206" i="4"/>
  <c r="AU222" i="4"/>
  <c r="AU204" i="4"/>
  <c r="AU220" i="4"/>
  <c r="AU200" i="4"/>
  <c r="AU192" i="4"/>
  <c r="AU210" i="4"/>
  <c r="A10" i="4"/>
  <c r="A62" i="4"/>
  <c r="A106" i="4" s="1"/>
  <c r="A150" i="4" s="1"/>
  <c r="A194" i="4" s="1"/>
  <c r="A238" i="4" s="1"/>
  <c r="A282" i="4" s="1"/>
  <c r="F316" i="4"/>
  <c r="F308" i="4"/>
  <c r="F300" i="4"/>
  <c r="F292" i="4"/>
  <c r="F284" i="4"/>
  <c r="F276" i="4"/>
  <c r="F315" i="4"/>
  <c r="F307" i="4"/>
  <c r="F299" i="4"/>
  <c r="F291" i="4"/>
  <c r="F283" i="4"/>
  <c r="F314" i="4"/>
  <c r="F306" i="4"/>
  <c r="F298" i="4"/>
  <c r="F290" i="4"/>
  <c r="F282" i="4"/>
  <c r="F313" i="4"/>
  <c r="F305" i="4"/>
  <c r="F297" i="4"/>
  <c r="F289" i="4"/>
  <c r="F281" i="4"/>
  <c r="F312" i="4"/>
  <c r="F304" i="4"/>
  <c r="F296" i="4"/>
  <c r="F288" i="4"/>
  <c r="F280" i="4"/>
  <c r="F311" i="4"/>
  <c r="F303" i="4"/>
  <c r="F295" i="4"/>
  <c r="F287" i="4"/>
  <c r="F279" i="4"/>
  <c r="F310" i="4"/>
  <c r="F302" i="4"/>
  <c r="F294" i="4"/>
  <c r="F286" i="4"/>
  <c r="F278" i="4"/>
  <c r="F309" i="4"/>
  <c r="F301" i="4"/>
  <c r="F293" i="4"/>
  <c r="F277" i="4"/>
  <c r="F285" i="4"/>
  <c r="AY219" i="4" l="1"/>
  <c r="AW219" i="4"/>
  <c r="AY190" i="4"/>
  <c r="AW190" i="4"/>
  <c r="AY209" i="4"/>
  <c r="AW209" i="4"/>
  <c r="AY226" i="4"/>
  <c r="AW226" i="4"/>
  <c r="AY203" i="4"/>
  <c r="AW203" i="4"/>
  <c r="AY191" i="4"/>
  <c r="AW191" i="4"/>
  <c r="AY210" i="4"/>
  <c r="AW210" i="4"/>
  <c r="AY211" i="4"/>
  <c r="AW211" i="4"/>
  <c r="AY225" i="4"/>
  <c r="AW225" i="4"/>
  <c r="AY194" i="4"/>
  <c r="AW194" i="4"/>
  <c r="AY224" i="4"/>
  <c r="AW224" i="4"/>
  <c r="AY207" i="4"/>
  <c r="AW207" i="4"/>
  <c r="AW200" i="4"/>
  <c r="AY200" i="4"/>
  <c r="AY212" i="4"/>
  <c r="AW212" i="4"/>
  <c r="AW188" i="4"/>
  <c r="AY188" i="4"/>
  <c r="AW189" i="4"/>
  <c r="AY189" i="4"/>
  <c r="AY215" i="4"/>
  <c r="AW215" i="4"/>
  <c r="AY206" i="4"/>
  <c r="AW206" i="4"/>
  <c r="A11" i="4"/>
  <c r="A63" i="4"/>
  <c r="A107" i="4" s="1"/>
  <c r="A151" i="4" s="1"/>
  <c r="A195" i="4" s="1"/>
  <c r="A239" i="4" s="1"/>
  <c r="A283" i="4" s="1"/>
  <c r="AW198" i="4"/>
  <c r="AY198" i="4"/>
  <c r="AY217" i="4"/>
  <c r="AW217" i="4"/>
  <c r="AY208" i="4"/>
  <c r="AW208" i="4"/>
  <c r="AY216" i="4"/>
  <c r="AW216" i="4"/>
  <c r="AY199" i="4"/>
  <c r="AW199" i="4"/>
  <c r="AY192" i="4"/>
  <c r="AW192" i="4"/>
  <c r="AY228" i="4"/>
  <c r="AW228" i="4"/>
  <c r="AY220" i="4"/>
  <c r="AW220" i="4"/>
  <c r="AY195" i="4"/>
  <c r="AW195" i="4"/>
  <c r="AY202" i="4"/>
  <c r="AW202" i="4"/>
  <c r="AW197" i="4"/>
  <c r="AY197" i="4"/>
  <c r="AY223" i="4"/>
  <c r="AW223" i="4"/>
  <c r="AY221" i="4"/>
  <c r="AW221" i="4"/>
  <c r="AY204" i="4"/>
  <c r="AW204" i="4"/>
  <c r="AY218" i="4"/>
  <c r="AW218" i="4"/>
  <c r="AY214" i="4"/>
  <c r="AW214" i="4"/>
  <c r="AY205" i="4"/>
  <c r="AW205" i="4"/>
  <c r="AY193" i="4"/>
  <c r="AW193" i="4"/>
  <c r="AY222" i="4"/>
  <c r="AW222" i="4"/>
  <c r="AY196" i="4"/>
  <c r="AW196" i="4"/>
  <c r="AY227" i="4"/>
  <c r="AW227" i="4"/>
  <c r="AY213" i="4"/>
  <c r="AW213" i="4"/>
  <c r="AY201" i="4"/>
  <c r="AW201" i="4"/>
  <c r="AZ201" i="4" l="1"/>
  <c r="AZ208" i="4"/>
  <c r="AZ194" i="4"/>
  <c r="AZ213" i="4"/>
  <c r="AZ217" i="4"/>
  <c r="AZ225" i="4"/>
  <c r="AZ203" i="4"/>
  <c r="AZ189" i="4"/>
  <c r="AZ205" i="4"/>
  <c r="AZ199" i="4"/>
  <c r="AZ207" i="4"/>
  <c r="AZ211" i="4"/>
  <c r="AZ226" i="4"/>
  <c r="AZ228" i="4"/>
  <c r="AZ200" i="4"/>
  <c r="AZ204" i="4"/>
  <c r="AZ192" i="4"/>
  <c r="AZ215" i="4"/>
  <c r="AZ198" i="4"/>
  <c r="AY229" i="4"/>
  <c r="AZ191" i="4" s="1"/>
  <c r="AZ222" i="4"/>
  <c r="AZ206" i="4"/>
  <c r="AZ196" i="4"/>
  <c r="AZ214" i="4"/>
  <c r="AZ220" i="4"/>
  <c r="AZ216" i="4"/>
  <c r="A64" i="4"/>
  <c r="A108" i="4" s="1"/>
  <c r="A152" i="4" s="1"/>
  <c r="A196" i="4" s="1"/>
  <c r="A240" i="4" s="1"/>
  <c r="A284" i="4" s="1"/>
  <c r="A12" i="4"/>
  <c r="AZ224" i="4"/>
  <c r="AZ210" i="4"/>
  <c r="AZ209" i="4"/>
  <c r="A13" i="4" l="1"/>
  <c r="A65" i="4"/>
  <c r="A109" i="4" s="1"/>
  <c r="A153" i="4" s="1"/>
  <c r="A197" i="4" s="1"/>
  <c r="A241" i="4" s="1"/>
  <c r="A285" i="4" s="1"/>
  <c r="AZ188" i="4"/>
  <c r="AZ190" i="4"/>
  <c r="AZ195" i="4"/>
  <c r="AZ202" i="4"/>
  <c r="AZ212" i="4"/>
  <c r="BA200" i="4" s="1"/>
  <c r="AZ221" i="4"/>
  <c r="AZ193" i="4"/>
  <c r="AZ197" i="4"/>
  <c r="BA197" i="4" s="1"/>
  <c r="AZ223" i="4"/>
  <c r="AZ219" i="4"/>
  <c r="AZ218" i="4"/>
  <c r="AZ227" i="4"/>
  <c r="BA188" i="4" l="1"/>
  <c r="A66" i="4"/>
  <c r="A110" i="4" s="1"/>
  <c r="A154" i="4" s="1"/>
  <c r="A198" i="4" s="1"/>
  <c r="A242" i="4" s="1"/>
  <c r="A286" i="4" s="1"/>
  <c r="A14" i="4"/>
  <c r="A15" i="4" l="1"/>
  <c r="A67" i="4"/>
  <c r="A111" i="4" s="1"/>
  <c r="A155" i="4" s="1"/>
  <c r="A199" i="4" s="1"/>
  <c r="A243" i="4" s="1"/>
  <c r="A287" i="4" s="1"/>
  <c r="A68" i="4" l="1"/>
  <c r="A112" i="4" s="1"/>
  <c r="A156" i="4" s="1"/>
  <c r="A200" i="4" s="1"/>
  <c r="A244" i="4" s="1"/>
  <c r="A288" i="4" s="1"/>
  <c r="A16" i="4"/>
  <c r="A69" i="4" l="1"/>
  <c r="A113" i="4" s="1"/>
  <c r="A157" i="4" s="1"/>
  <c r="A201" i="4" s="1"/>
  <c r="A245" i="4" s="1"/>
  <c r="A289" i="4" s="1"/>
  <c r="A17" i="4"/>
  <c r="A70" i="4" l="1"/>
  <c r="A114" i="4" s="1"/>
  <c r="A158" i="4" s="1"/>
  <c r="A202" i="4" s="1"/>
  <c r="A246" i="4" s="1"/>
  <c r="A290" i="4" s="1"/>
  <c r="A18" i="4"/>
  <c r="A71" i="4" l="1"/>
  <c r="A115" i="4" s="1"/>
  <c r="A159" i="4" s="1"/>
  <c r="A203" i="4" s="1"/>
  <c r="A247" i="4" s="1"/>
  <c r="A291" i="4" s="1"/>
  <c r="A19" i="4"/>
  <c r="A72" i="4" l="1"/>
  <c r="A116" i="4" s="1"/>
  <c r="A160" i="4" s="1"/>
  <c r="A204" i="4" s="1"/>
  <c r="A248" i="4" s="1"/>
  <c r="A292" i="4" s="1"/>
  <c r="A20" i="4"/>
  <c r="A73" i="4" l="1"/>
  <c r="A117" i="4" s="1"/>
  <c r="A161" i="4" s="1"/>
  <c r="A205" i="4" s="1"/>
  <c r="A249" i="4" s="1"/>
  <c r="A293" i="4" s="1"/>
  <c r="A21" i="4"/>
  <c r="A74" i="4" l="1"/>
  <c r="A118" i="4" s="1"/>
  <c r="A162" i="4" s="1"/>
  <c r="A206" i="4" s="1"/>
  <c r="A250" i="4" s="1"/>
  <c r="A294" i="4" s="1"/>
  <c r="A22" i="4"/>
  <c r="A23" i="4" l="1"/>
  <c r="A75" i="4"/>
  <c r="A119" i="4" s="1"/>
  <c r="A163" i="4" s="1"/>
  <c r="A207" i="4" s="1"/>
  <c r="A251" i="4" s="1"/>
  <c r="A295" i="4" s="1"/>
  <c r="A76" i="4" l="1"/>
  <c r="A120" i="4" s="1"/>
  <c r="A164" i="4" s="1"/>
  <c r="A208" i="4" s="1"/>
  <c r="A252" i="4" s="1"/>
  <c r="A296" i="4" s="1"/>
  <c r="A24" i="4"/>
  <c r="A77" i="4" l="1"/>
  <c r="A121" i="4" s="1"/>
  <c r="A165" i="4" s="1"/>
  <c r="A209" i="4" s="1"/>
  <c r="A253" i="4" s="1"/>
  <c r="A297" i="4" s="1"/>
  <c r="A25" i="4"/>
  <c r="A78" i="4" l="1"/>
  <c r="A122" i="4" s="1"/>
  <c r="A166" i="4" s="1"/>
  <c r="A210" i="4" s="1"/>
  <c r="A254" i="4" s="1"/>
  <c r="A298" i="4" s="1"/>
  <c r="A26" i="4"/>
  <c r="A79" i="4" l="1"/>
  <c r="A123" i="4" s="1"/>
  <c r="A167" i="4" s="1"/>
  <c r="A211" i="4" s="1"/>
  <c r="A255" i="4" s="1"/>
  <c r="A299" i="4" s="1"/>
  <c r="A27" i="4"/>
  <c r="A80" i="4" l="1"/>
  <c r="A124" i="4" s="1"/>
  <c r="A168" i="4" s="1"/>
  <c r="A212" i="4" s="1"/>
  <c r="A256" i="4" s="1"/>
  <c r="A300" i="4" s="1"/>
  <c r="A28" i="4"/>
  <c r="A81" i="4" l="1"/>
  <c r="A125" i="4" s="1"/>
  <c r="A169" i="4" s="1"/>
  <c r="A213" i="4" s="1"/>
  <c r="A257" i="4" s="1"/>
  <c r="A301" i="4" s="1"/>
  <c r="A29" i="4"/>
  <c r="A82" i="4" l="1"/>
  <c r="A126" i="4" s="1"/>
  <c r="A170" i="4" s="1"/>
  <c r="A214" i="4" s="1"/>
  <c r="A258" i="4" s="1"/>
  <c r="A302" i="4" s="1"/>
  <c r="A30" i="4"/>
  <c r="A31" i="4" l="1"/>
  <c r="A83" i="4"/>
  <c r="A127" i="4" s="1"/>
  <c r="A171" i="4" s="1"/>
  <c r="A215" i="4" s="1"/>
  <c r="A259" i="4" s="1"/>
  <c r="A303" i="4" s="1"/>
  <c r="A84" i="4" l="1"/>
  <c r="A128" i="4" s="1"/>
  <c r="A172" i="4" s="1"/>
  <c r="A216" i="4" s="1"/>
  <c r="A260" i="4" s="1"/>
  <c r="A304" i="4" s="1"/>
  <c r="A32" i="4"/>
  <c r="A85" i="4" l="1"/>
  <c r="A129" i="4" s="1"/>
  <c r="A173" i="4" s="1"/>
  <c r="A217" i="4" s="1"/>
  <c r="A261" i="4" s="1"/>
  <c r="A305" i="4" s="1"/>
  <c r="A33" i="4"/>
  <c r="A86" i="4" l="1"/>
  <c r="A130" i="4" s="1"/>
  <c r="A174" i="4" s="1"/>
  <c r="A218" i="4" s="1"/>
  <c r="A262" i="4" s="1"/>
  <c r="A306" i="4" s="1"/>
  <c r="A34" i="4"/>
  <c r="A87" i="4" l="1"/>
  <c r="A131" i="4" s="1"/>
  <c r="A175" i="4" s="1"/>
  <c r="A219" i="4" s="1"/>
  <c r="A263" i="4" s="1"/>
  <c r="A307" i="4" s="1"/>
  <c r="A35" i="4"/>
  <c r="A88" i="4" l="1"/>
  <c r="A132" i="4" s="1"/>
  <c r="A176" i="4" s="1"/>
  <c r="A220" i="4" s="1"/>
  <c r="A264" i="4" s="1"/>
  <c r="A308" i="4" s="1"/>
  <c r="A36" i="4"/>
  <c r="A89" i="4" l="1"/>
  <c r="A133" i="4" s="1"/>
  <c r="A177" i="4" s="1"/>
  <c r="A221" i="4" s="1"/>
  <c r="A265" i="4" s="1"/>
  <c r="A309" i="4" s="1"/>
  <c r="A37" i="4"/>
  <c r="A90" i="4" l="1"/>
  <c r="A134" i="4" s="1"/>
  <c r="A178" i="4" s="1"/>
  <c r="A222" i="4" s="1"/>
  <c r="A266" i="4" s="1"/>
  <c r="A310" i="4" s="1"/>
  <c r="A38" i="4"/>
  <c r="A91" i="4" l="1"/>
  <c r="A135" i="4" s="1"/>
  <c r="A179" i="4" s="1"/>
  <c r="A223" i="4" s="1"/>
  <c r="A267" i="4" s="1"/>
  <c r="A311" i="4" s="1"/>
  <c r="A39" i="4"/>
  <c r="A92" i="4" l="1"/>
  <c r="A136" i="4" s="1"/>
  <c r="A180" i="4" s="1"/>
  <c r="A224" i="4" s="1"/>
  <c r="A268" i="4" s="1"/>
  <c r="A312" i="4" s="1"/>
  <c r="A40" i="4"/>
  <c r="A93" i="4" l="1"/>
  <c r="A137" i="4" s="1"/>
  <c r="A181" i="4" s="1"/>
  <c r="A225" i="4" s="1"/>
  <c r="A269" i="4" s="1"/>
  <c r="A313" i="4" s="1"/>
  <c r="A41" i="4"/>
  <c r="A94" i="4" l="1"/>
  <c r="A138" i="4" s="1"/>
  <c r="A182" i="4" s="1"/>
  <c r="A226" i="4" s="1"/>
  <c r="A270" i="4" s="1"/>
  <c r="A314" i="4" s="1"/>
  <c r="A42" i="4"/>
  <c r="A95" i="4" s="1"/>
  <c r="A139" i="4" s="1"/>
  <c r="A183" i="4" s="1"/>
  <c r="A227" i="4" s="1"/>
  <c r="A271" i="4" s="1"/>
  <c r="A315" i="4" s="1"/>
  <c r="B39" i="2" l="1"/>
  <c r="C36" i="2" s="1"/>
  <c r="G48" i="2" s="1"/>
  <c r="B38" i="2"/>
  <c r="C38" i="2" s="1"/>
  <c r="E50" i="2" s="1"/>
  <c r="C37" i="2"/>
  <c r="E49" i="2" s="1"/>
  <c r="D28" i="2"/>
  <c r="E53" i="2" s="1"/>
  <c r="F27" i="2"/>
  <c r="G51" i="2" s="1"/>
  <c r="F26" i="2"/>
  <c r="G50" i="2" s="1"/>
  <c r="D26" i="2"/>
  <c r="C26" i="2"/>
  <c r="D49" i="2" s="1"/>
  <c r="D25" i="2"/>
  <c r="E46" i="2" s="1"/>
  <c r="C25" i="2"/>
  <c r="D46" i="2" s="1"/>
  <c r="F24" i="2"/>
  <c r="G45" i="2" s="1"/>
  <c r="E24" i="2"/>
  <c r="F45" i="2" s="1"/>
  <c r="G8" i="2"/>
  <c r="F25" i="2" s="1"/>
  <c r="G46" i="2" s="1"/>
  <c r="F8" i="2"/>
  <c r="E26" i="2" s="1"/>
  <c r="E8" i="2"/>
  <c r="D24" i="2" s="1"/>
  <c r="E45" i="2" s="1"/>
  <c r="D8" i="2"/>
  <c r="C28" i="2" s="1"/>
  <c r="D53" i="2" s="1"/>
  <c r="C8" i="2"/>
  <c r="B25" i="2" s="1"/>
  <c r="C46" i="2" s="1"/>
  <c r="E47" i="2" l="1"/>
  <c r="F50" i="2"/>
  <c r="F48" i="2"/>
  <c r="F49" i="2"/>
  <c r="G47" i="2"/>
  <c r="E25" i="2"/>
  <c r="F46" i="2" s="1"/>
  <c r="F28" i="2"/>
  <c r="G53" i="2" s="1"/>
  <c r="C24" i="2"/>
  <c r="D45" i="2" s="1"/>
  <c r="D27" i="2"/>
  <c r="E51" i="2" s="1"/>
  <c r="C35" i="2"/>
  <c r="C39" i="2" s="1"/>
  <c r="E48" i="2"/>
  <c r="B27" i="2"/>
  <c r="C51" i="2" s="1"/>
  <c r="E28" i="2"/>
  <c r="F53" i="2" s="1"/>
  <c r="B24" i="2"/>
  <c r="C45" i="2" s="1"/>
  <c r="C27" i="2"/>
  <c r="D51" i="2" s="1"/>
  <c r="D48" i="2"/>
  <c r="G49" i="2"/>
  <c r="B26" i="2"/>
  <c r="E27" i="2"/>
  <c r="F51" i="2" s="1"/>
  <c r="D50" i="2"/>
  <c r="D47" i="2"/>
  <c r="B28" i="2"/>
  <c r="C53" i="2" s="1"/>
  <c r="C49" i="2" l="1"/>
  <c r="C47" i="2"/>
  <c r="C50" i="2"/>
  <c r="C48" i="2"/>
  <c r="F47" i="2"/>
</calcChain>
</file>

<file path=xl/sharedStrings.xml><?xml version="1.0" encoding="utf-8"?>
<sst xmlns="http://schemas.openxmlformats.org/spreadsheetml/2006/main" count="480" uniqueCount="130">
  <si>
    <t>Tahun</t>
  </si>
  <si>
    <t>Jenis Pupuk (Ton)</t>
  </si>
  <si>
    <t>Urea</t>
  </si>
  <si>
    <t>SP-36</t>
  </si>
  <si>
    <t>ZA</t>
  </si>
  <si>
    <t>NPK</t>
  </si>
  <si>
    <t>Organik</t>
  </si>
  <si>
    <t>Sumatera Selatan</t>
  </si>
  <si>
    <t xml:space="preserve">Presentase penggunaan jenis pupuk per sektor </t>
  </si>
  <si>
    <t>Sumatera Selatan Tahun 2015</t>
  </si>
  <si>
    <t>Lingkup</t>
  </si>
  <si>
    <t>Nasional</t>
  </si>
  <si>
    <t>Presentase</t>
  </si>
  <si>
    <t>Kebutuhan pupuk per sub sektor lingkup nasional</t>
  </si>
  <si>
    <t>Sub Sektor</t>
  </si>
  <si>
    <t>Tanaman pangan</t>
  </si>
  <si>
    <t>Hortikultura</t>
  </si>
  <si>
    <t>Perkebunan</t>
  </si>
  <si>
    <t>Peternakan</t>
  </si>
  <si>
    <t>Perikanan budidaya</t>
  </si>
  <si>
    <t>Kebutuhan pupuk per sub sektor lingkup Provinsi Sumatera Selatan</t>
  </si>
  <si>
    <t xml:space="preserve">Dikarenakan Sub Sektor Perkebunan memiliki 4 sektor di dalam IO Sumsel 2015 (Kopi, Karet, Kelapa sawit dan tanaman perkebunan lainnya), </t>
  </si>
  <si>
    <t>maka akan dibuat proporsi luasan ke-empat sektor tersebut menggunakan data dari BPS (Sumatera Selatan Dalam Angka-2015, hal. 123)</t>
  </si>
  <si>
    <t>Komoditas</t>
  </si>
  <si>
    <t>Luas areal (Ha)</t>
  </si>
  <si>
    <t>Presentase luasan</t>
  </si>
  <si>
    <t>Kopi</t>
  </si>
  <si>
    <t>Karet</t>
  </si>
  <si>
    <t>Kelapa Sawit</t>
  </si>
  <si>
    <t>Kelapa+Lada+Kakao+Lainnya</t>
  </si>
  <si>
    <t>Total luas perkebunan</t>
  </si>
  <si>
    <t>Konsumsi jenis pupuk per sektor tahun IO 2015</t>
  </si>
  <si>
    <t>No.</t>
  </si>
  <si>
    <t>Sektor</t>
  </si>
  <si>
    <t>Padi</t>
  </si>
  <si>
    <t>Tanaman Bahan Makanan Lainnya</t>
  </si>
  <si>
    <t>Tanaman Perkebunan lainnya</t>
  </si>
  <si>
    <t>Peternakan dan Hasil-hasilnya</t>
  </si>
  <si>
    <t>Perikanan</t>
  </si>
  <si>
    <t>PERTANIAN</t>
  </si>
  <si>
    <t>Lapangan Usaha</t>
  </si>
  <si>
    <t>Uraian</t>
  </si>
  <si>
    <t>SP36</t>
  </si>
  <si>
    <t>UREA</t>
  </si>
  <si>
    <t>ORGANIK</t>
  </si>
  <si>
    <t>TOTAL</t>
  </si>
  <si>
    <t>Jasa Pendidikan</t>
  </si>
  <si>
    <t>Jasa Kesehatan dan Kegiatan Sosial</t>
  </si>
  <si>
    <t>ANALISIS</t>
  </si>
  <si>
    <t>Total Output</t>
  </si>
  <si>
    <t>Koefisien Pertanian</t>
  </si>
  <si>
    <t>Pengganda Pertanian</t>
  </si>
  <si>
    <t>Proyeksi konsumsi pupuk 2015-2030</t>
  </si>
  <si>
    <t>Nama Sektor</t>
  </si>
  <si>
    <t>Tanaman Bahan Makanan lainnya</t>
  </si>
  <si>
    <t>Kehutanan</t>
  </si>
  <si>
    <t>Pertambangan Migas</t>
  </si>
  <si>
    <t>Pertambangan Non Migas</t>
  </si>
  <si>
    <t>Penggalian</t>
  </si>
  <si>
    <t>Industri Penggilingan Padi</t>
  </si>
  <si>
    <t>Industri Minyak Hewani dan Nabati</t>
  </si>
  <si>
    <t>Industri Makanan dan Minuman lainnya</t>
  </si>
  <si>
    <t>Industri Tekstil dan Pakain Jadi</t>
  </si>
  <si>
    <t>Industri Kayu,barang-barang dari kayu dan Furniture</t>
  </si>
  <si>
    <t>Industri Karet dan barang-barang dari karet</t>
  </si>
  <si>
    <t>Industri Kimia dan barang-barang dr kimia</t>
  </si>
  <si>
    <t>Industri Bubur Kertas (Pulp) dan barang2 dari kertas</t>
  </si>
  <si>
    <t>Industri Barang Galian Bukan Logam</t>
  </si>
  <si>
    <t>Industri Barang dari logam, bukan mesin dan perlatan</t>
  </si>
  <si>
    <t>Industri Kendaraan bermotor dan alat angkutan</t>
  </si>
  <si>
    <t>Industri Migas</t>
  </si>
  <si>
    <t>Industri barang-barang lainnya</t>
  </si>
  <si>
    <t>Listrik,  Gas dan Air bersih</t>
  </si>
  <si>
    <t>Bangunan</t>
  </si>
  <si>
    <t>Perdagangan</t>
  </si>
  <si>
    <t>Hotel dan Restoran</t>
  </si>
  <si>
    <t>Angkutan jalan raya</t>
  </si>
  <si>
    <t>Angkutan sungai, danau dan penyeberangan</t>
  </si>
  <si>
    <t>Angkutan udara</t>
  </si>
  <si>
    <t>Jasa penunjang angkutan</t>
  </si>
  <si>
    <t>Komunikasi</t>
  </si>
  <si>
    <t>Bank dan lembaga keuangan lainnya</t>
  </si>
  <si>
    <t>Real Estate dan Jasa Perusahaan</t>
  </si>
  <si>
    <t>Pemerintahan umum</t>
  </si>
  <si>
    <t>Jasa-jasa lainnya</t>
  </si>
  <si>
    <t>Kegiatan yang tak jelas batasannya</t>
  </si>
  <si>
    <t>Rumah tangga</t>
  </si>
  <si>
    <t>Pemerintah</t>
  </si>
  <si>
    <t>PMTB</t>
  </si>
  <si>
    <t>Perubahan Stok</t>
  </si>
  <si>
    <t>Ekspor</t>
  </si>
  <si>
    <t>Permintaan akhir</t>
  </si>
  <si>
    <t>Permintaan</t>
  </si>
  <si>
    <t>Impor</t>
  </si>
  <si>
    <t>Margin perdagangan</t>
  </si>
  <si>
    <t>Output</t>
  </si>
  <si>
    <t>Penyediaan</t>
  </si>
  <si>
    <t>Input Antara</t>
  </si>
  <si>
    <t>Upah dan gaji</t>
  </si>
  <si>
    <t>Surplus usaha</t>
  </si>
  <si>
    <t>Penyusutan</t>
  </si>
  <si>
    <t>Pajak tak langsung</t>
  </si>
  <si>
    <t>Subsidi</t>
  </si>
  <si>
    <t>Nilai Tambah Bruto</t>
  </si>
  <si>
    <t>Input</t>
  </si>
  <si>
    <t>A Matrix</t>
  </si>
  <si>
    <t>No</t>
  </si>
  <si>
    <t>I Matrix</t>
  </si>
  <si>
    <t>(I-A) Matrix</t>
  </si>
  <si>
    <t>Invers (I-A) Matrix--&gt; LEONTIEF</t>
  </si>
  <si>
    <t>(I-A)invers * Final Demand</t>
  </si>
  <si>
    <t>CEK</t>
  </si>
  <si>
    <t>PROP GDP</t>
  </si>
  <si>
    <t>GDP</t>
  </si>
  <si>
    <t>PropGDPTot</t>
  </si>
  <si>
    <t>INCOME</t>
  </si>
  <si>
    <t>PROFIT</t>
  </si>
  <si>
    <t>SUSUT</t>
  </si>
  <si>
    <t>TAX</t>
  </si>
  <si>
    <t>SUBSIDY</t>
  </si>
  <si>
    <t>Labour</t>
  </si>
  <si>
    <t>Ouput</t>
  </si>
  <si>
    <t>Matriks-A</t>
  </si>
  <si>
    <t>Labour_multip</t>
  </si>
  <si>
    <t>Proyeksi Pertumbuhan Ekonomi Multi-tahun</t>
  </si>
  <si>
    <t>Pertumbuhan ekonomi</t>
  </si>
  <si>
    <t>FD 2015</t>
  </si>
  <si>
    <t>Final demand</t>
  </si>
  <si>
    <t>OUTPUT 2015</t>
  </si>
  <si>
    <t>Output=Leontief*PA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</si>
</sst>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#,##0.00;[Red]#,##0.00"/>
    <numFmt numFmtId="166" formatCode="#,##0.0000"/>
    <numFmt numFmtId="167" formatCode="#,##0.000000"/>
    <numFmt numFmtId="168" formatCode="0.0%"/>
    <numFmt numFmtId="169" formatCode="0.0000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2"/>
      <color rgb="FFFFFFFF"/>
      <name val="Lucida Console"/>
      <family val="3"/>
    </font>
    <font>
      <b/>
      <sz val="2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2" borderId="1" xfId="0" applyFill="1" applyBorder="1"/>
    <xf numFmtId="0" fontId="3" fillId="2" borderId="3" xfId="0" applyFont="1" applyFill="1" applyBorder="1"/>
    <xf numFmtId="0" fontId="3" fillId="0" borderId="2" xfId="0" applyFont="1" applyBorder="1"/>
    <xf numFmtId="0" fontId="4" fillId="3" borderId="0" xfId="1" applyFill="1"/>
    <xf numFmtId="0" fontId="4" fillId="3" borderId="3" xfId="1" applyFill="1" applyBorder="1"/>
    <xf numFmtId="0" fontId="4" fillId="2" borderId="0" xfId="1" applyFill="1"/>
    <xf numFmtId="0" fontId="5" fillId="6" borderId="7" xfId="0" applyFont="1" applyFill="1" applyBorder="1" applyAlignment="1">
      <alignment horizontal="center"/>
    </xf>
    <xf numFmtId="0" fontId="5" fillId="0" borderId="0" xfId="0" applyFont="1"/>
    <xf numFmtId="165" fontId="0" fillId="0" borderId="0" xfId="0" applyNumberFormat="1"/>
    <xf numFmtId="0" fontId="5" fillId="7" borderId="6" xfId="0" applyFont="1" applyFill="1" applyBorder="1" applyAlignment="1">
      <alignment horizontal="center"/>
    </xf>
    <xf numFmtId="0" fontId="5" fillId="7" borderId="4" xfId="0" applyFont="1" applyFill="1" applyBorder="1"/>
    <xf numFmtId="165" fontId="0" fillId="3" borderId="0" xfId="0" applyNumberFormat="1" applyFill="1"/>
    <xf numFmtId="0" fontId="5" fillId="0" borderId="5" xfId="0" applyFont="1" applyBorder="1"/>
    <xf numFmtId="0" fontId="5" fillId="6" borderId="0" xfId="0" applyFont="1" applyFill="1" applyAlignment="1">
      <alignment horizontal="center"/>
    </xf>
    <xf numFmtId="0" fontId="5" fillId="8" borderId="5" xfId="0" applyFont="1" applyFill="1" applyBorder="1"/>
    <xf numFmtId="43" fontId="0" fillId="0" borderId="0" xfId="4" applyFont="1"/>
    <xf numFmtId="0" fontId="5" fillId="6" borderId="6" xfId="0" applyFont="1" applyFill="1" applyBorder="1" applyAlignment="1">
      <alignment horizontal="center"/>
    </xf>
    <xf numFmtId="0" fontId="5" fillId="6" borderId="4" xfId="0" applyFont="1" applyFill="1" applyBorder="1"/>
    <xf numFmtId="166" fontId="0" fillId="0" borderId="0" xfId="0" applyNumberFormat="1"/>
    <xf numFmtId="0" fontId="6" fillId="0" borderId="0" xfId="0" applyFont="1" applyAlignment="1">
      <alignment vertical="center"/>
    </xf>
    <xf numFmtId="0" fontId="7" fillId="9" borderId="0" xfId="1" applyFont="1" applyFill="1" applyAlignment="1">
      <alignment vertical="center"/>
    </xf>
    <xf numFmtId="0" fontId="8" fillId="9" borderId="0" xfId="1" applyFont="1" applyFill="1" applyAlignment="1">
      <alignment vertical="center"/>
    </xf>
    <xf numFmtId="4" fontId="4" fillId="0" borderId="0" xfId="1" applyNumberFormat="1"/>
    <xf numFmtId="0" fontId="3" fillId="3" borderId="0" xfId="1" applyFont="1" applyFill="1" applyAlignment="1">
      <alignment horizontal="center" vertical="center" wrapText="1"/>
    </xf>
    <xf numFmtId="3" fontId="3" fillId="3" borderId="0" xfId="1" applyNumberFormat="1" applyFont="1" applyFill="1" applyAlignment="1">
      <alignment horizontal="center" vertical="center" wrapText="1"/>
    </xf>
    <xf numFmtId="0" fontId="4" fillId="0" borderId="0" xfId="1"/>
    <xf numFmtId="167" fontId="4" fillId="0" borderId="0" xfId="1" applyNumberFormat="1"/>
    <xf numFmtId="0" fontId="3" fillId="3" borderId="0" xfId="1" applyFont="1" applyFill="1" applyAlignment="1">
      <alignment wrapText="1"/>
    </xf>
    <xf numFmtId="3" fontId="3" fillId="3" borderId="0" xfId="1" applyNumberFormat="1" applyFont="1" applyFill="1" applyAlignment="1">
      <alignment wrapText="1"/>
    </xf>
    <xf numFmtId="3" fontId="4" fillId="0" borderId="0" xfId="1" applyNumberFormat="1"/>
    <xf numFmtId="43" fontId="0" fillId="0" borderId="0" xfId="5" applyFont="1"/>
    <xf numFmtId="3" fontId="3" fillId="3" borderId="0" xfId="1" applyNumberFormat="1" applyFont="1" applyFill="1" applyAlignment="1">
      <alignment horizontal="center" vertical="center"/>
    </xf>
    <xf numFmtId="4" fontId="3" fillId="0" borderId="0" xfId="1" applyNumberFormat="1" applyFont="1" applyAlignment="1">
      <alignment horizontal="center" vertical="center" wrapText="1"/>
    </xf>
    <xf numFmtId="4" fontId="2" fillId="10" borderId="0" xfId="1" applyNumberFormat="1" applyFont="1" applyFill="1" applyAlignment="1">
      <alignment horizontal="center" vertical="center"/>
    </xf>
    <xf numFmtId="4" fontId="3" fillId="0" borderId="0" xfId="1" applyNumberFormat="1" applyFont="1" applyAlignment="1">
      <alignment horizontal="center" vertical="center"/>
    </xf>
    <xf numFmtId="0" fontId="0" fillId="0" borderId="0" xfId="5" applyNumberFormat="1" applyFont="1"/>
    <xf numFmtId="3" fontId="4" fillId="11" borderId="0" xfId="1" applyNumberFormat="1" applyFill="1"/>
    <xf numFmtId="168" fontId="4" fillId="0" borderId="0" xfId="6" applyNumberFormat="1"/>
    <xf numFmtId="3" fontId="0" fillId="0" borderId="0" xfId="0" applyNumberFormat="1"/>
    <xf numFmtId="169" fontId="0" fillId="0" borderId="0" xfId="0" applyNumberFormat="1"/>
    <xf numFmtId="4" fontId="0" fillId="0" borderId="0" xfId="0" applyNumberFormat="1"/>
    <xf numFmtId="0" fontId="0" fillId="5" borderId="2" xfId="0" applyFill="1" applyBorder="1"/>
    <xf numFmtId="0" fontId="0" fillId="0" borderId="2" xfId="0" applyFill="1" applyBorder="1"/>
    <xf numFmtId="0" fontId="0" fillId="5" borderId="4" xfId="0" applyFill="1" applyBorder="1" applyAlignment="1">
      <alignment vertical="center" wrapText="1"/>
    </xf>
    <xf numFmtId="0" fontId="0" fillId="5" borderId="4" xfId="0" applyFill="1" applyBorder="1"/>
    <xf numFmtId="9" fontId="0" fillId="0" borderId="0" xfId="0" applyNumberFormat="1"/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9" borderId="0" xfId="1" applyFont="1" applyFill="1" applyAlignment="1">
      <alignment horizontal="left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7">
    <cellStyle name="Comma 2" xfId="3" xr:uid="{D3D86B77-ABE9-4D56-93F7-E250606C6DAE}"/>
    <cellStyle name="Comma 2 2" xfId="5" xr:uid="{E4702E7C-7A9C-402B-9501-9130EE1D2801}"/>
    <cellStyle name="Comma 3" xfId="4" xr:uid="{C016FA55-02A5-4A93-8475-EE71A094AA80}"/>
    <cellStyle name="Normal" xfId="0" builtinId="0"/>
    <cellStyle name="Normal 2" xfId="1" xr:uid="{0EAE57BE-D6CC-4541-8E6D-052A8FC83228}"/>
    <cellStyle name="Normal 3" xfId="2" xr:uid="{EE209FCA-E6C5-44E1-B685-A20F1EF7B7A0}"/>
    <cellStyle name="Percent 2" xfId="6" xr:uid="{CDFA7CAB-79F1-4553-B2AF-2E845BBBAC0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FDDA-3B0F-4793-84AA-248FF0459A86}">
  <dimension ref="A1:G54"/>
  <sheetViews>
    <sheetView tabSelected="1" topLeftCell="A7" workbookViewId="0">
      <selection activeCell="B13" sqref="B13"/>
    </sheetView>
  </sheetViews>
  <sheetFormatPr defaultRowHeight="14.4" x14ac:dyDescent="0.3"/>
  <cols>
    <col min="1" max="1" width="26.21875" customWidth="1"/>
    <col min="2" max="2" width="29.21875" bestFit="1" customWidth="1"/>
    <col min="3" max="3" width="15.6640625" bestFit="1" customWidth="1"/>
    <col min="4" max="4" width="10.21875" customWidth="1"/>
    <col min="5" max="5" width="10.77734375" customWidth="1"/>
    <col min="6" max="6" width="10.5546875" customWidth="1"/>
  </cols>
  <sheetData>
    <row r="1" spans="1:7" x14ac:dyDescent="0.3">
      <c r="A1" t="s">
        <v>8</v>
      </c>
    </row>
    <row r="2" spans="1:7" x14ac:dyDescent="0.3">
      <c r="A2" t="s">
        <v>9</v>
      </c>
    </row>
    <row r="4" spans="1:7" x14ac:dyDescent="0.3">
      <c r="A4" s="62" t="s">
        <v>0</v>
      </c>
      <c r="B4" s="62" t="s">
        <v>10</v>
      </c>
      <c r="C4" s="64" t="s">
        <v>1</v>
      </c>
      <c r="D4" s="64"/>
      <c r="E4" s="64"/>
      <c r="F4" s="64"/>
      <c r="G4" s="64"/>
    </row>
    <row r="5" spans="1:7" x14ac:dyDescent="0.3">
      <c r="A5" s="63"/>
      <c r="B5" s="63"/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3">
      <c r="A6" s="65">
        <v>2015</v>
      </c>
      <c r="B6" s="6" t="s">
        <v>7</v>
      </c>
      <c r="C6" s="6">
        <v>161700</v>
      </c>
      <c r="D6" s="6">
        <v>40000</v>
      </c>
      <c r="E6" s="6">
        <v>9000</v>
      </c>
      <c r="F6" s="6">
        <v>114550</v>
      </c>
      <c r="G6" s="6">
        <v>21200</v>
      </c>
    </row>
    <row r="7" spans="1:7" x14ac:dyDescent="0.3">
      <c r="A7" s="66"/>
      <c r="B7" s="3" t="s">
        <v>11</v>
      </c>
      <c r="C7" s="3">
        <v>4100000</v>
      </c>
      <c r="D7" s="3">
        <v>850000</v>
      </c>
      <c r="E7" s="3">
        <v>1050000</v>
      </c>
      <c r="F7" s="3">
        <v>2550000</v>
      </c>
      <c r="G7" s="3">
        <v>1000000</v>
      </c>
    </row>
    <row r="8" spans="1:7" x14ac:dyDescent="0.3">
      <c r="A8" s="4"/>
      <c r="B8" s="7" t="s">
        <v>12</v>
      </c>
      <c r="C8" s="7">
        <f>(C6/C7)</f>
        <v>3.9439024390243903E-2</v>
      </c>
      <c r="D8" s="7">
        <f t="shared" ref="D8:G8" si="0">(D6/D7)</f>
        <v>4.7058823529411764E-2</v>
      </c>
      <c r="E8" s="7">
        <f t="shared" si="0"/>
        <v>8.5714285714285719E-3</v>
      </c>
      <c r="F8" s="7">
        <f t="shared" si="0"/>
        <v>4.4921568627450982E-2</v>
      </c>
      <c r="G8" s="7">
        <f t="shared" si="0"/>
        <v>2.12E-2</v>
      </c>
    </row>
    <row r="11" spans="1:7" x14ac:dyDescent="0.3">
      <c r="A11" t="s">
        <v>13</v>
      </c>
    </row>
    <row r="13" spans="1:7" x14ac:dyDescent="0.3">
      <c r="A13" s="2" t="s">
        <v>14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</row>
    <row r="14" spans="1:7" x14ac:dyDescent="0.3">
      <c r="A14" t="s">
        <v>15</v>
      </c>
      <c r="B14">
        <v>3071382</v>
      </c>
      <c r="C14">
        <v>567317</v>
      </c>
      <c r="D14">
        <v>713097</v>
      </c>
      <c r="E14">
        <v>1857441</v>
      </c>
      <c r="F14">
        <v>721512</v>
      </c>
    </row>
    <row r="15" spans="1:7" x14ac:dyDescent="0.3">
      <c r="A15" t="s">
        <v>16</v>
      </c>
      <c r="B15">
        <v>181378</v>
      </c>
      <c r="C15">
        <v>45961</v>
      </c>
      <c r="D15">
        <v>61191</v>
      </c>
      <c r="E15">
        <v>165344</v>
      </c>
      <c r="F15">
        <v>53991</v>
      </c>
    </row>
    <row r="16" spans="1:7" x14ac:dyDescent="0.3">
      <c r="A16" t="s">
        <v>17</v>
      </c>
      <c r="B16">
        <v>677705</v>
      </c>
      <c r="C16">
        <v>197985</v>
      </c>
      <c r="D16">
        <v>264473</v>
      </c>
      <c r="E16">
        <v>509338</v>
      </c>
      <c r="F16">
        <v>134097</v>
      </c>
    </row>
    <row r="17" spans="1:6" x14ac:dyDescent="0.3">
      <c r="A17" t="s">
        <v>18</v>
      </c>
      <c r="B17">
        <v>76789</v>
      </c>
      <c r="C17">
        <v>12888</v>
      </c>
      <c r="D17">
        <v>11239</v>
      </c>
      <c r="E17">
        <v>17877</v>
      </c>
      <c r="F17">
        <v>90401</v>
      </c>
    </row>
    <row r="18" spans="1:6" x14ac:dyDescent="0.3">
      <c r="A18" s="1" t="s">
        <v>19</v>
      </c>
      <c r="B18" s="1">
        <v>92746</v>
      </c>
      <c r="C18" s="1">
        <v>25849</v>
      </c>
      <c r="D18" s="1">
        <v>0</v>
      </c>
      <c r="E18" s="1">
        <v>0</v>
      </c>
      <c r="F18" s="1">
        <v>0</v>
      </c>
    </row>
    <row r="21" spans="1:6" x14ac:dyDescent="0.3">
      <c r="A21" t="s">
        <v>20</v>
      </c>
    </row>
    <row r="23" spans="1:6" x14ac:dyDescent="0.3">
      <c r="A23" s="2" t="s">
        <v>14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</row>
    <row r="24" spans="1:6" x14ac:dyDescent="0.3">
      <c r="A24" t="s">
        <v>15</v>
      </c>
      <c r="B24">
        <f>$C$8*B14</f>
        <v>121132.30960975609</v>
      </c>
      <c r="C24">
        <f>$D$8*C14</f>
        <v>26697.270588235293</v>
      </c>
      <c r="D24">
        <f>$E$8*D14</f>
        <v>6112.26</v>
      </c>
      <c r="E24">
        <f>$F$8*E14</f>
        <v>83439.163352941177</v>
      </c>
      <c r="F24">
        <f>$G$8*F14</f>
        <v>15296.054400000001</v>
      </c>
    </row>
    <row r="25" spans="1:6" x14ac:dyDescent="0.3">
      <c r="A25" t="s">
        <v>16</v>
      </c>
      <c r="B25">
        <f t="shared" ref="B25:B28" si="1">$C$8*B15</f>
        <v>7153.371365853659</v>
      </c>
      <c r="C25">
        <f t="shared" ref="C25:C28" si="2">$D$8*C15</f>
        <v>2162.8705882352942</v>
      </c>
      <c r="D25">
        <f t="shared" ref="D25:D28" si="3">$E$8*D15</f>
        <v>524.49428571428575</v>
      </c>
      <c r="E25">
        <f t="shared" ref="E25:E28" si="4">$F$8*E15</f>
        <v>7427.5118431372548</v>
      </c>
      <c r="F25">
        <f t="shared" ref="F25:F28" si="5">$G$8*F15</f>
        <v>1144.6092000000001</v>
      </c>
    </row>
    <row r="26" spans="1:6" x14ac:dyDescent="0.3">
      <c r="A26" t="s">
        <v>17</v>
      </c>
      <c r="B26">
        <f t="shared" si="1"/>
        <v>26728.024024390244</v>
      </c>
      <c r="C26">
        <f t="shared" si="2"/>
        <v>9316.9411764705874</v>
      </c>
      <c r="D26">
        <f t="shared" si="3"/>
        <v>2266.9114285714286</v>
      </c>
      <c r="E26">
        <f t="shared" si="4"/>
        <v>22880.261921568628</v>
      </c>
      <c r="F26">
        <f t="shared" si="5"/>
        <v>2842.8564000000001</v>
      </c>
    </row>
    <row r="27" spans="1:6" x14ac:dyDescent="0.3">
      <c r="A27" t="s">
        <v>18</v>
      </c>
      <c r="B27">
        <f t="shared" si="1"/>
        <v>3028.483243902439</v>
      </c>
      <c r="C27">
        <f t="shared" si="2"/>
        <v>606.49411764705883</v>
      </c>
      <c r="D27">
        <f t="shared" si="3"/>
        <v>96.334285714285713</v>
      </c>
      <c r="E27">
        <f t="shared" si="4"/>
        <v>803.06288235294119</v>
      </c>
      <c r="F27">
        <f t="shared" si="5"/>
        <v>1916.5011999999999</v>
      </c>
    </row>
    <row r="28" spans="1:6" x14ac:dyDescent="0.3">
      <c r="A28" s="1" t="s">
        <v>19</v>
      </c>
      <c r="B28" s="1">
        <f t="shared" si="1"/>
        <v>3657.8117560975611</v>
      </c>
      <c r="C28" s="1">
        <f t="shared" si="2"/>
        <v>1216.4235294117648</v>
      </c>
      <c r="D28" s="1">
        <f t="shared" si="3"/>
        <v>0</v>
      </c>
      <c r="E28" s="1">
        <f t="shared" si="4"/>
        <v>0</v>
      </c>
      <c r="F28" s="1">
        <f t="shared" si="5"/>
        <v>0</v>
      </c>
    </row>
    <row r="31" spans="1:6" x14ac:dyDescent="0.3">
      <c r="A31" t="s">
        <v>21</v>
      </c>
    </row>
    <row r="32" spans="1:6" x14ac:dyDescent="0.3">
      <c r="A32" t="s">
        <v>22</v>
      </c>
    </row>
    <row r="34" spans="1:7" x14ac:dyDescent="0.3">
      <c r="A34" s="2" t="s">
        <v>23</v>
      </c>
      <c r="B34" s="2" t="s">
        <v>24</v>
      </c>
      <c r="C34" s="8" t="s">
        <v>25</v>
      </c>
    </row>
    <row r="35" spans="1:7" x14ac:dyDescent="0.3">
      <c r="A35" t="s">
        <v>26</v>
      </c>
      <c r="B35">
        <v>249418</v>
      </c>
      <c r="C35">
        <f>B35/$B$39</f>
        <v>0.13611562553550047</v>
      </c>
    </row>
    <row r="36" spans="1:7" x14ac:dyDescent="0.3">
      <c r="A36" t="s">
        <v>27</v>
      </c>
      <c r="B36">
        <v>1220928</v>
      </c>
      <c r="C36">
        <f t="shared" ref="C36:C38" si="6">B36/$B$39</f>
        <v>0.66630066175579761</v>
      </c>
    </row>
    <row r="37" spans="1:7" x14ac:dyDescent="0.3">
      <c r="A37" t="s">
        <v>28</v>
      </c>
      <c r="B37">
        <v>257236</v>
      </c>
      <c r="C37">
        <f t="shared" si="6"/>
        <v>0.14038216588317604</v>
      </c>
    </row>
    <row r="38" spans="1:7" x14ac:dyDescent="0.3">
      <c r="A38" t="s">
        <v>29</v>
      </c>
      <c r="B38">
        <f>66788+11643+10218+16167</f>
        <v>104816</v>
      </c>
      <c r="C38">
        <f t="shared" si="6"/>
        <v>5.7201546825525897E-2</v>
      </c>
    </row>
    <row r="39" spans="1:7" x14ac:dyDescent="0.3">
      <c r="A39" s="1" t="s">
        <v>30</v>
      </c>
      <c r="B39" s="1">
        <f>SUM(B35:B38)</f>
        <v>1832398</v>
      </c>
      <c r="C39" s="1">
        <f>SUM(C35:C38)</f>
        <v>1</v>
      </c>
    </row>
    <row r="42" spans="1:7" x14ac:dyDescent="0.3">
      <c r="A42" t="s">
        <v>31</v>
      </c>
    </row>
    <row r="44" spans="1:7" x14ac:dyDescent="0.3">
      <c r="A44" s="2" t="s">
        <v>32</v>
      </c>
      <c r="B44" s="2" t="s">
        <v>33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 x14ac:dyDescent="0.3">
      <c r="A45">
        <v>1</v>
      </c>
      <c r="B45" s="9" t="s">
        <v>34</v>
      </c>
      <c r="C45">
        <f>1*B24</f>
        <v>121132.30960975609</v>
      </c>
      <c r="D45">
        <f t="shared" ref="D45:G46" si="7">1*C24</f>
        <v>26697.270588235293</v>
      </c>
      <c r="E45">
        <f t="shared" si="7"/>
        <v>6112.26</v>
      </c>
      <c r="F45">
        <f t="shared" si="7"/>
        <v>83439.163352941177</v>
      </c>
      <c r="G45">
        <f t="shared" si="7"/>
        <v>15296.054400000001</v>
      </c>
    </row>
    <row r="46" spans="1:7" x14ac:dyDescent="0.3">
      <c r="A46">
        <v>2</v>
      </c>
      <c r="B46" s="9" t="s">
        <v>35</v>
      </c>
      <c r="C46">
        <f>1*B25</f>
        <v>7153.371365853659</v>
      </c>
      <c r="D46">
        <f t="shared" si="7"/>
        <v>2162.8705882352942</v>
      </c>
      <c r="E46">
        <f t="shared" si="7"/>
        <v>524.49428571428575</v>
      </c>
      <c r="F46">
        <f t="shared" si="7"/>
        <v>7427.5118431372548</v>
      </c>
      <c r="G46">
        <f t="shared" si="7"/>
        <v>1144.6092000000001</v>
      </c>
    </row>
    <row r="47" spans="1:7" x14ac:dyDescent="0.3">
      <c r="A47">
        <v>3</v>
      </c>
      <c r="B47" s="9" t="s">
        <v>26</v>
      </c>
      <c r="C47">
        <f>$B$26*C35</f>
        <v>3638.1017094077629</v>
      </c>
      <c r="D47">
        <f>$C$26*C35</f>
        <v>1268.1812763127557</v>
      </c>
      <c r="E47">
        <f>$D$26*C35</f>
        <v>308.562067133575</v>
      </c>
      <c r="F47">
        <f>$E$26*C35</f>
        <v>3114.3611638704056</v>
      </c>
      <c r="G47">
        <f>$F$26*C35</f>
        <v>386.95717719360096</v>
      </c>
    </row>
    <row r="48" spans="1:7" x14ac:dyDescent="0.3">
      <c r="A48">
        <v>4</v>
      </c>
      <c r="B48" s="9" t="s">
        <v>27</v>
      </c>
      <c r="C48">
        <f>$B$26*C36</f>
        <v>17808.900094876077</v>
      </c>
      <c r="D48">
        <f t="shared" ref="D48:D50" si="8">$C$26*C36</f>
        <v>6207.8840714221915</v>
      </c>
      <c r="E48">
        <f t="shared" ref="E48:E50" si="9">$D$26*C36</f>
        <v>1510.4445849989233</v>
      </c>
      <c r="F48">
        <f t="shared" ref="F48:F49" si="10">$E$26*C36</f>
        <v>15245.133659487154</v>
      </c>
      <c r="G48">
        <f t="shared" ref="G48:G50" si="11">$F$26*C36</f>
        <v>1894.1971005967046</v>
      </c>
    </row>
    <row r="49" spans="1:7" x14ac:dyDescent="0.3">
      <c r="A49">
        <v>5</v>
      </c>
      <c r="B49" s="9" t="s">
        <v>28</v>
      </c>
      <c r="C49">
        <f>$B$26*C37</f>
        <v>3752.1379023214654</v>
      </c>
      <c r="D49">
        <f t="shared" si="8"/>
        <v>1307.9323817590873</v>
      </c>
      <c r="E49">
        <f t="shared" si="9"/>
        <v>318.23393620818183</v>
      </c>
      <c r="F49">
        <f t="shared" si="10"/>
        <v>3211.9807245241632</v>
      </c>
      <c r="G49">
        <f t="shared" si="11"/>
        <v>399.08633872684868</v>
      </c>
    </row>
    <row r="50" spans="1:7" x14ac:dyDescent="0.3">
      <c r="A50">
        <v>6</v>
      </c>
      <c r="B50" s="9" t="s">
        <v>36</v>
      </c>
      <c r="C50">
        <f t="shared" ref="C50" si="12">$B$26*C38</f>
        <v>1528.8843177849396</v>
      </c>
      <c r="D50">
        <f t="shared" si="8"/>
        <v>532.94344697655265</v>
      </c>
      <c r="E50">
        <f t="shared" si="9"/>
        <v>129.67084023074838</v>
      </c>
      <c r="F50">
        <f>$E$26*C38</f>
        <v>1308.7863736869051</v>
      </c>
      <c r="G50">
        <f t="shared" si="11"/>
        <v>162.61578348284598</v>
      </c>
    </row>
    <row r="51" spans="1:7" x14ac:dyDescent="0.3">
      <c r="A51">
        <v>7</v>
      </c>
      <c r="B51" s="9" t="s">
        <v>37</v>
      </c>
      <c r="C51">
        <f>1*B27</f>
        <v>3028.483243902439</v>
      </c>
      <c r="D51">
        <f t="shared" ref="D51:G51" si="13">1*C27</f>
        <v>606.49411764705883</v>
      </c>
      <c r="E51">
        <f t="shared" si="13"/>
        <v>96.334285714285713</v>
      </c>
      <c r="F51">
        <f t="shared" si="13"/>
        <v>803.06288235294119</v>
      </c>
      <c r="G51">
        <f t="shared" si="13"/>
        <v>1916.5011999999999</v>
      </c>
    </row>
    <row r="52" spans="1:7" x14ac:dyDescent="0.3">
      <c r="A52" s="1">
        <v>9</v>
      </c>
      <c r="B52" s="9" t="s">
        <v>55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48">
        <v>10</v>
      </c>
      <c r="B53" s="10" t="s">
        <v>38</v>
      </c>
      <c r="C53" s="1">
        <f>1*B28</f>
        <v>3657.8117560975611</v>
      </c>
      <c r="D53" s="1">
        <f>1*C28</f>
        <v>1216.4235294117648</v>
      </c>
      <c r="E53" s="1">
        <f>1*D28</f>
        <v>0</v>
      </c>
      <c r="F53" s="1">
        <f>1*E28</f>
        <v>0</v>
      </c>
      <c r="G53" s="1">
        <f>1*F28</f>
        <v>0</v>
      </c>
    </row>
    <row r="54" spans="1:7" x14ac:dyDescent="0.3">
      <c r="B54" s="11"/>
    </row>
  </sheetData>
  <mergeCells count="4">
    <mergeCell ref="A4:A5"/>
    <mergeCell ref="B4:B5"/>
    <mergeCell ref="C4:G4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0536-36B5-4D78-BA82-56033A7575A4}">
  <sheetPr codeName="Sheet1"/>
  <dimension ref="A2:BC317"/>
  <sheetViews>
    <sheetView zoomScale="80" zoomScaleNormal="80" workbookViewId="0">
      <pane xSplit="2" ySplit="2" topLeftCell="AG197" activePane="bottomRight" state="frozen"/>
      <selection pane="topRight" activeCell="C1" sqref="C1"/>
      <selection pane="bottomLeft" activeCell="A3" sqref="A3"/>
      <selection pane="bottomRight" activeCell="H276" sqref="H276:H316"/>
    </sheetView>
  </sheetViews>
  <sheetFormatPr defaultRowHeight="14.4" x14ac:dyDescent="0.3"/>
  <cols>
    <col min="2" max="2" width="47.33203125" customWidth="1"/>
    <col min="3" max="3" width="12.44140625" bestFit="1" customWidth="1"/>
    <col min="4" max="4" width="30.33203125" bestFit="1" customWidth="1"/>
    <col min="5" max="5" width="12" bestFit="1" customWidth="1"/>
    <col min="6" max="6" width="16.88671875" bestFit="1" customWidth="1"/>
    <col min="7" max="7" width="12.6640625" bestFit="1" customWidth="1"/>
    <col min="8" max="8" width="26.6640625" bestFit="1" customWidth="1"/>
    <col min="9" max="9" width="27.33203125" bestFit="1" customWidth="1"/>
    <col min="10" max="10" width="15.88671875" bestFit="1" customWidth="1"/>
    <col min="11" max="14" width="16.88671875" bestFit="1" customWidth="1"/>
    <col min="15" max="15" width="15.88671875" bestFit="1" customWidth="1"/>
    <col min="16" max="16" width="16.88671875" bestFit="1" customWidth="1"/>
    <col min="17" max="17" width="15.88671875" bestFit="1" customWidth="1"/>
    <col min="18" max="18" width="14.33203125" bestFit="1" customWidth="1"/>
    <col min="19" max="19" width="15.88671875" bestFit="1" customWidth="1"/>
    <col min="20" max="20" width="16.88671875" bestFit="1" customWidth="1"/>
    <col min="21" max="21" width="15.88671875" bestFit="1" customWidth="1"/>
    <col min="22" max="22" width="16.88671875" bestFit="1" customWidth="1"/>
    <col min="23" max="23" width="13.44140625" bestFit="1" customWidth="1"/>
    <col min="24" max="25" width="14.33203125" bestFit="1" customWidth="1"/>
    <col min="26" max="26" width="16.88671875" bestFit="1" customWidth="1"/>
    <col min="27" max="27" width="14.33203125" bestFit="1" customWidth="1"/>
    <col min="28" max="28" width="15.88671875" bestFit="1" customWidth="1"/>
    <col min="29" max="30" width="16.88671875" bestFit="1" customWidth="1"/>
    <col min="31" max="32" width="15.88671875" bestFit="1" customWidth="1"/>
    <col min="33" max="33" width="14.33203125" bestFit="1" customWidth="1"/>
    <col min="34" max="35" width="15.88671875" bestFit="1" customWidth="1"/>
    <col min="36" max="40" width="16.88671875" bestFit="1" customWidth="1"/>
    <col min="41" max="42" width="15.88671875" bestFit="1" customWidth="1"/>
    <col min="43" max="43" width="15.44140625" customWidth="1"/>
    <col min="44" max="44" width="21.44140625" customWidth="1"/>
    <col min="45" max="45" width="18.33203125" customWidth="1"/>
    <col min="46" max="48" width="14.88671875" customWidth="1"/>
    <col min="49" max="50" width="16.33203125" bestFit="1" customWidth="1"/>
    <col min="51" max="51" width="15.6640625" customWidth="1"/>
    <col min="52" max="52" width="16.33203125" bestFit="1" customWidth="1"/>
    <col min="53" max="53" width="11.6640625" customWidth="1"/>
    <col min="54" max="55" width="16.33203125" bestFit="1" customWidth="1"/>
  </cols>
  <sheetData>
    <row r="2" spans="1:55" ht="20.25" customHeight="1" x14ac:dyDescent="0.3">
      <c r="A2" s="5"/>
      <c r="B2" s="5" t="s">
        <v>53</v>
      </c>
      <c r="C2" s="5" t="s">
        <v>34</v>
      </c>
      <c r="D2" s="5" t="s">
        <v>54</v>
      </c>
      <c r="E2" s="5" t="s">
        <v>26</v>
      </c>
      <c r="F2" s="5" t="s">
        <v>27</v>
      </c>
      <c r="G2" s="5" t="s">
        <v>28</v>
      </c>
      <c r="H2" s="5" t="s">
        <v>36</v>
      </c>
      <c r="I2" s="5" t="s">
        <v>37</v>
      </c>
      <c r="J2" s="5" t="s">
        <v>55</v>
      </c>
      <c r="K2" s="5" t="s">
        <v>38</v>
      </c>
      <c r="L2" s="5" t="s">
        <v>56</v>
      </c>
      <c r="M2" s="5" t="s">
        <v>57</v>
      </c>
      <c r="N2" s="5" t="s">
        <v>58</v>
      </c>
      <c r="O2" s="5" t="s">
        <v>59</v>
      </c>
      <c r="P2" s="5" t="s">
        <v>60</v>
      </c>
      <c r="Q2" s="5" t="s">
        <v>61</v>
      </c>
      <c r="R2" s="5" t="s">
        <v>62</v>
      </c>
      <c r="S2" s="5" t="s">
        <v>63</v>
      </c>
      <c r="T2" s="5" t="s">
        <v>64</v>
      </c>
      <c r="U2" s="5" t="s">
        <v>65</v>
      </c>
      <c r="V2" s="5" t="s">
        <v>66</v>
      </c>
      <c r="W2" s="5" t="s">
        <v>67</v>
      </c>
      <c r="X2" s="5" t="s">
        <v>68</v>
      </c>
      <c r="Y2" s="5" t="s">
        <v>69</v>
      </c>
      <c r="Z2" s="5" t="s">
        <v>70</v>
      </c>
      <c r="AA2" s="5" t="s">
        <v>71</v>
      </c>
      <c r="AB2" s="5" t="s">
        <v>72</v>
      </c>
      <c r="AC2" s="5" t="s">
        <v>73</v>
      </c>
      <c r="AD2" s="5" t="s">
        <v>74</v>
      </c>
      <c r="AE2" s="5" t="s">
        <v>75</v>
      </c>
      <c r="AF2" s="5" t="s">
        <v>76</v>
      </c>
      <c r="AG2" s="5" t="s">
        <v>77</v>
      </c>
      <c r="AH2" s="5" t="s">
        <v>78</v>
      </c>
      <c r="AI2" s="5" t="s">
        <v>79</v>
      </c>
      <c r="AJ2" s="5" t="s">
        <v>80</v>
      </c>
      <c r="AK2" s="5" t="s">
        <v>81</v>
      </c>
      <c r="AL2" s="5" t="s">
        <v>82</v>
      </c>
      <c r="AM2" s="5" t="s">
        <v>83</v>
      </c>
      <c r="AN2" s="5" t="s">
        <v>46</v>
      </c>
      <c r="AO2" s="5" t="s">
        <v>47</v>
      </c>
      <c r="AP2" s="5" t="s">
        <v>84</v>
      </c>
      <c r="AQ2" s="5" t="s">
        <v>85</v>
      </c>
      <c r="AR2" s="5">
        <v>180</v>
      </c>
      <c r="AS2" s="5" t="s">
        <v>86</v>
      </c>
      <c r="AT2" s="5" t="s">
        <v>87</v>
      </c>
      <c r="AU2" s="5" t="s">
        <v>88</v>
      </c>
      <c r="AV2" s="5" t="s">
        <v>89</v>
      </c>
      <c r="AW2" s="5" t="s">
        <v>90</v>
      </c>
      <c r="AX2" s="5" t="s">
        <v>91</v>
      </c>
      <c r="AY2" s="5" t="s">
        <v>92</v>
      </c>
      <c r="AZ2" s="5" t="s">
        <v>93</v>
      </c>
      <c r="BA2" s="5" t="s">
        <v>94</v>
      </c>
      <c r="BB2" s="5" t="s">
        <v>95</v>
      </c>
      <c r="BC2" s="5" t="s">
        <v>96</v>
      </c>
    </row>
    <row r="3" spans="1:55" x14ac:dyDescent="0.3">
      <c r="A3" s="12">
        <v>1</v>
      </c>
      <c r="B3" s="13" t="s">
        <v>34</v>
      </c>
      <c r="C3" s="14">
        <v>1440294.4313916015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55784.758502207944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10373109.855757961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26619.636868914677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f>SUM(C3:AQ3)</f>
        <v>11895808.682520686</v>
      </c>
      <c r="AS3" s="14">
        <v>0</v>
      </c>
      <c r="AT3" s="14">
        <v>0</v>
      </c>
      <c r="AU3" s="14">
        <v>0</v>
      </c>
      <c r="AV3" s="14">
        <v>172.62160121619564</v>
      </c>
      <c r="AW3" s="14">
        <v>2685838.7954149782</v>
      </c>
      <c r="AX3" s="14">
        <f>SUM(AS3:AW3)</f>
        <v>2686011.4170161942</v>
      </c>
      <c r="AY3" s="14">
        <f>+AX3+AR3</f>
        <v>14581820.099536881</v>
      </c>
      <c r="AZ3" s="14">
        <v>0</v>
      </c>
      <c r="BA3" s="14">
        <v>0</v>
      </c>
      <c r="BB3" s="14">
        <v>14581820.099895865</v>
      </c>
      <c r="BC3" s="14">
        <f>SUM(AZ3:BB3)</f>
        <v>14581820.099895865</v>
      </c>
    </row>
    <row r="4" spans="1:55" x14ac:dyDescent="0.3">
      <c r="A4" s="12">
        <f>+A3+1</f>
        <v>2</v>
      </c>
      <c r="B4" s="13" t="s">
        <v>54</v>
      </c>
      <c r="C4" s="14">
        <v>0</v>
      </c>
      <c r="D4" s="14">
        <v>93462.978068758006</v>
      </c>
      <c r="E4" s="14">
        <v>0</v>
      </c>
      <c r="F4" s="14">
        <v>0</v>
      </c>
      <c r="G4" s="14">
        <v>0</v>
      </c>
      <c r="H4" s="14">
        <v>0</v>
      </c>
      <c r="I4" s="14">
        <v>9031.8623420743188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11355.112515465267</v>
      </c>
      <c r="P4" s="14">
        <v>0</v>
      </c>
      <c r="Q4" s="14">
        <v>127367.01133259032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5974.2434312574669</v>
      </c>
      <c r="AE4" s="14">
        <v>476.85024819923319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f t="shared" ref="AR4:AR50" si="0">SUM(C4:AQ4)</f>
        <v>247668.05793834463</v>
      </c>
      <c r="AS4" s="14">
        <v>334198.28265275701</v>
      </c>
      <c r="AT4" s="14">
        <v>0</v>
      </c>
      <c r="AU4" s="14">
        <v>0</v>
      </c>
      <c r="AV4" s="14">
        <v>0</v>
      </c>
      <c r="AW4" s="14">
        <v>457365.08199999994</v>
      </c>
      <c r="AX4" s="14">
        <f t="shared" ref="AX4:AX43" si="1">SUM(AS4:AW4)</f>
        <v>791563.36465275695</v>
      </c>
      <c r="AY4" s="14">
        <f t="shared" ref="AY4:AY43" si="2">+AX4+AR4</f>
        <v>1039231.4225911016</v>
      </c>
      <c r="AZ4" s="14">
        <v>0</v>
      </c>
      <c r="BA4" s="14">
        <v>0</v>
      </c>
      <c r="BB4" s="14">
        <v>1039231.4240575188</v>
      </c>
      <c r="BC4" s="14">
        <f t="shared" ref="BC4:BC43" si="3">SUM(AZ4:BB4)</f>
        <v>1039231.4240575188</v>
      </c>
    </row>
    <row r="5" spans="1:55" x14ac:dyDescent="0.3">
      <c r="A5" s="12">
        <f t="shared" ref="A5:A42" si="4">+A4+1</f>
        <v>3</v>
      </c>
      <c r="B5" s="13" t="s">
        <v>26</v>
      </c>
      <c r="C5" s="14">
        <v>0</v>
      </c>
      <c r="D5" s="14">
        <v>0</v>
      </c>
      <c r="E5" s="14">
        <v>401772.5552375603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f t="shared" si="0"/>
        <v>401772.5552375603</v>
      </c>
      <c r="AS5" s="14">
        <v>0</v>
      </c>
      <c r="AT5" s="14">
        <v>0</v>
      </c>
      <c r="AU5" s="14">
        <v>0</v>
      </c>
      <c r="AV5" s="14">
        <v>480.26477652054064</v>
      </c>
      <c r="AW5" s="14">
        <v>2833810.4832074065</v>
      </c>
      <c r="AX5" s="14">
        <f t="shared" si="1"/>
        <v>2834290.7479839269</v>
      </c>
      <c r="AY5" s="14">
        <f t="shared" si="2"/>
        <v>3236063.3032214874</v>
      </c>
      <c r="AZ5" s="14">
        <v>0</v>
      </c>
      <c r="BA5" s="14">
        <v>0</v>
      </c>
      <c r="BB5" s="14">
        <v>3236063.3024680708</v>
      </c>
      <c r="BC5" s="14">
        <f t="shared" si="3"/>
        <v>3236063.3024680708</v>
      </c>
    </row>
    <row r="6" spans="1:55" x14ac:dyDescent="0.3">
      <c r="A6" s="12">
        <f t="shared" si="4"/>
        <v>4</v>
      </c>
      <c r="B6" s="13" t="s">
        <v>27</v>
      </c>
      <c r="C6" s="14">
        <v>0</v>
      </c>
      <c r="D6" s="14">
        <v>0</v>
      </c>
      <c r="E6" s="14">
        <v>0</v>
      </c>
      <c r="F6" s="14">
        <v>1350522.4576023591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7918978.0683635529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14600.585170652352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f t="shared" si="0"/>
        <v>9284101.111136565</v>
      </c>
      <c r="AS6" s="14">
        <v>0</v>
      </c>
      <c r="AT6" s="14">
        <v>0</v>
      </c>
      <c r="AU6" s="14">
        <v>0</v>
      </c>
      <c r="AV6" s="14">
        <v>12536.851427744068</v>
      </c>
      <c r="AW6" s="14">
        <v>4318.3500000000004</v>
      </c>
      <c r="AX6" s="14">
        <f t="shared" si="1"/>
        <v>16855.201427744068</v>
      </c>
      <c r="AY6" s="14">
        <f t="shared" si="2"/>
        <v>9300956.3125643097</v>
      </c>
      <c r="AZ6" s="14">
        <v>0</v>
      </c>
      <c r="BA6" s="14">
        <v>0</v>
      </c>
      <c r="BB6" s="14">
        <v>9300956.3123124503</v>
      </c>
      <c r="BC6" s="14">
        <f t="shared" si="3"/>
        <v>9300956.3123124503</v>
      </c>
    </row>
    <row r="7" spans="1:55" x14ac:dyDescent="0.3">
      <c r="A7" s="12">
        <f t="shared" si="4"/>
        <v>5</v>
      </c>
      <c r="B7" s="13" t="s">
        <v>28</v>
      </c>
      <c r="C7" s="14">
        <v>0</v>
      </c>
      <c r="D7" s="14">
        <v>0</v>
      </c>
      <c r="E7" s="14">
        <v>0</v>
      </c>
      <c r="F7" s="14">
        <v>0</v>
      </c>
      <c r="G7" s="14">
        <v>148131.38544769541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4468547.3809438292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2567.7189279055788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f t="shared" si="0"/>
        <v>4619246.4853194309</v>
      </c>
      <c r="AS7" s="14">
        <v>0</v>
      </c>
      <c r="AT7" s="14">
        <v>0</v>
      </c>
      <c r="AU7" s="14">
        <v>0</v>
      </c>
      <c r="AV7" s="14">
        <v>66.245709937005344</v>
      </c>
      <c r="AW7" s="14">
        <v>5908.4546567375437</v>
      </c>
      <c r="AX7" s="14">
        <f t="shared" si="1"/>
        <v>5974.7003666745486</v>
      </c>
      <c r="AY7" s="14">
        <f t="shared" si="2"/>
        <v>4625221.1856861059</v>
      </c>
      <c r="AZ7" s="14">
        <v>0</v>
      </c>
      <c r="BA7" s="14">
        <v>0</v>
      </c>
      <c r="BB7" s="14">
        <v>4625221.1863593291</v>
      </c>
      <c r="BC7" s="14">
        <f t="shared" si="3"/>
        <v>4625221.1863593291</v>
      </c>
    </row>
    <row r="8" spans="1:55" x14ac:dyDescent="0.3">
      <c r="A8" s="12">
        <f t="shared" si="4"/>
        <v>6</v>
      </c>
      <c r="B8" s="13" t="s">
        <v>36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433219.6449750163</v>
      </c>
      <c r="I8" s="14">
        <v>25482.729387218318</v>
      </c>
      <c r="J8" s="14">
        <v>0</v>
      </c>
      <c r="K8" s="14">
        <v>0</v>
      </c>
      <c r="L8" s="14">
        <v>14.467832531009595</v>
      </c>
      <c r="M8" s="14">
        <v>10.513446895803616</v>
      </c>
      <c r="N8" s="14">
        <v>101.60831708776624</v>
      </c>
      <c r="O8" s="14">
        <v>1.4756469286954272</v>
      </c>
      <c r="P8" s="14">
        <v>0</v>
      </c>
      <c r="Q8" s="14">
        <v>1706.1624571032348</v>
      </c>
      <c r="R8" s="14">
        <v>0</v>
      </c>
      <c r="S8" s="14">
        <v>10.548266227642474</v>
      </c>
      <c r="T8" s="14">
        <v>107.34860250650377</v>
      </c>
      <c r="U8" s="14">
        <v>44.604451017203097</v>
      </c>
      <c r="V8" s="14">
        <v>7708.2223142583298</v>
      </c>
      <c r="W8" s="14">
        <v>134.62297694679492</v>
      </c>
      <c r="X8" s="14">
        <v>0</v>
      </c>
      <c r="Y8" s="14">
        <v>0</v>
      </c>
      <c r="Z8" s="14">
        <v>37.498771210784284</v>
      </c>
      <c r="AA8" s="14">
        <v>268.43711774237255</v>
      </c>
      <c r="AB8" s="14">
        <v>10.781930969393779</v>
      </c>
      <c r="AC8" s="14">
        <v>108.52620895039429</v>
      </c>
      <c r="AD8" s="14">
        <v>140.36804332887235</v>
      </c>
      <c r="AE8" s="14">
        <v>112.19076349280824</v>
      </c>
      <c r="AF8" s="14">
        <v>67.883488402608393</v>
      </c>
      <c r="AG8" s="14">
        <v>249.24724147027126</v>
      </c>
      <c r="AH8" s="14">
        <v>258.72582685297721</v>
      </c>
      <c r="AI8" s="14">
        <v>103.73641613815083</v>
      </c>
      <c r="AJ8" s="14">
        <v>302.34927857509871</v>
      </c>
      <c r="AK8" s="14">
        <v>1487.9421330184823</v>
      </c>
      <c r="AL8" s="14">
        <v>167.13104286328178</v>
      </c>
      <c r="AM8" s="14">
        <v>133.56941331341309</v>
      </c>
      <c r="AN8" s="14">
        <v>0</v>
      </c>
      <c r="AO8" s="14">
        <v>0</v>
      </c>
      <c r="AP8" s="14">
        <v>0</v>
      </c>
      <c r="AQ8" s="14">
        <v>0</v>
      </c>
      <c r="AR8" s="14">
        <f t="shared" si="0"/>
        <v>471990.33635006653</v>
      </c>
      <c r="AS8" s="14">
        <v>300268.91796238237</v>
      </c>
      <c r="AT8" s="14">
        <v>0</v>
      </c>
      <c r="AU8" s="14">
        <v>297.64168559583328</v>
      </c>
      <c r="AV8" s="14">
        <v>0.69749273425733116</v>
      </c>
      <c r="AW8" s="14">
        <v>5056140.0907996707</v>
      </c>
      <c r="AX8" s="14">
        <f t="shared" si="1"/>
        <v>5356707.3479403835</v>
      </c>
      <c r="AY8" s="14">
        <f t="shared" si="2"/>
        <v>5828697.6842904501</v>
      </c>
      <c r="AZ8" s="14">
        <v>0</v>
      </c>
      <c r="BA8" s="14">
        <v>0</v>
      </c>
      <c r="BB8" s="14">
        <v>5828697.6803094503</v>
      </c>
      <c r="BC8" s="14">
        <f t="shared" si="3"/>
        <v>5828697.6803094503</v>
      </c>
    </row>
    <row r="9" spans="1:55" x14ac:dyDescent="0.3">
      <c r="A9" s="12">
        <f t="shared" si="4"/>
        <v>7</v>
      </c>
      <c r="B9" s="13" t="s">
        <v>37</v>
      </c>
      <c r="C9" s="14">
        <v>77881.576764370722</v>
      </c>
      <c r="D9" s="14">
        <v>0</v>
      </c>
      <c r="E9" s="14">
        <v>1226.6614920185666</v>
      </c>
      <c r="F9" s="14">
        <v>0</v>
      </c>
      <c r="G9" s="14">
        <v>13750.832872782355</v>
      </c>
      <c r="H9" s="14">
        <v>17389.576065135247</v>
      </c>
      <c r="I9" s="14">
        <v>11818.48053963159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36048.122524860017</v>
      </c>
      <c r="P9" s="14">
        <v>0</v>
      </c>
      <c r="Q9" s="14">
        <v>87754.550824151942</v>
      </c>
      <c r="R9" s="14">
        <v>0</v>
      </c>
      <c r="S9" s="14">
        <v>0</v>
      </c>
      <c r="T9" s="14">
        <v>864161.10493800603</v>
      </c>
      <c r="U9" s="14">
        <v>359067.84789158386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2236.9759811864378</v>
      </c>
      <c r="AB9" s="14">
        <v>0</v>
      </c>
      <c r="AC9" s="14">
        <v>0</v>
      </c>
      <c r="AD9" s="14">
        <v>107042.70886730446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f t="shared" si="0"/>
        <v>1578378.4387610313</v>
      </c>
      <c r="AS9" s="14">
        <v>3220715.0978719126</v>
      </c>
      <c r="AT9" s="14">
        <v>0</v>
      </c>
      <c r="AU9" s="14">
        <v>348589.94961666013</v>
      </c>
      <c r="AV9" s="14">
        <v>71832</v>
      </c>
      <c r="AW9" s="14">
        <v>0</v>
      </c>
      <c r="AX9" s="14">
        <f t="shared" si="1"/>
        <v>3641137.047488573</v>
      </c>
      <c r="AY9" s="14">
        <f t="shared" si="2"/>
        <v>5219515.4862496043</v>
      </c>
      <c r="AZ9" s="14">
        <v>0</v>
      </c>
      <c r="BA9" s="14">
        <v>0</v>
      </c>
      <c r="BB9" s="14">
        <v>5219515.4892672664</v>
      </c>
      <c r="BC9" s="14">
        <f t="shared" si="3"/>
        <v>5219515.4892672664</v>
      </c>
    </row>
    <row r="10" spans="1:55" x14ac:dyDescent="0.3">
      <c r="A10" s="12">
        <f t="shared" si="4"/>
        <v>8</v>
      </c>
      <c r="B10" s="13" t="s">
        <v>55</v>
      </c>
      <c r="C10" s="14">
        <v>46807.687963607947</v>
      </c>
      <c r="D10" s="14">
        <v>0</v>
      </c>
      <c r="E10" s="14">
        <v>2913.1413431031374</v>
      </c>
      <c r="F10" s="14">
        <v>0</v>
      </c>
      <c r="G10" s="14">
        <v>117.72056373482414</v>
      </c>
      <c r="H10" s="14">
        <v>148.87176045527139</v>
      </c>
      <c r="I10" s="14">
        <v>0</v>
      </c>
      <c r="J10" s="14">
        <v>105739.20937494072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495506.50772804889</v>
      </c>
      <c r="T10" s="14">
        <v>0</v>
      </c>
      <c r="U10" s="14">
        <v>0</v>
      </c>
      <c r="V10" s="14">
        <v>518586.73912682576</v>
      </c>
      <c r="W10" s="14">
        <v>0</v>
      </c>
      <c r="X10" s="14">
        <v>0</v>
      </c>
      <c r="Y10" s="14">
        <v>0</v>
      </c>
      <c r="Z10" s="14">
        <v>0</v>
      </c>
      <c r="AA10" s="14">
        <v>2212.1206925065885</v>
      </c>
      <c r="AB10" s="14">
        <v>0</v>
      </c>
      <c r="AC10" s="14">
        <v>664330.90659137676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f t="shared" si="0"/>
        <v>1836362.9051446</v>
      </c>
      <c r="AS10" s="14">
        <v>0</v>
      </c>
      <c r="AT10" s="14">
        <v>0</v>
      </c>
      <c r="AU10" s="14">
        <v>0</v>
      </c>
      <c r="AV10" s="14">
        <v>0</v>
      </c>
      <c r="AW10" s="14">
        <v>5071784.0230785497</v>
      </c>
      <c r="AX10" s="14">
        <f t="shared" si="1"/>
        <v>5071784.0230785497</v>
      </c>
      <c r="AY10" s="14">
        <f t="shared" si="2"/>
        <v>6908146.9282231499</v>
      </c>
      <c r="AZ10" s="14">
        <v>0</v>
      </c>
      <c r="BA10" s="14">
        <v>0</v>
      </c>
      <c r="BB10" s="14">
        <v>6908146.9306042716</v>
      </c>
      <c r="BC10" s="14">
        <f t="shared" si="3"/>
        <v>6908146.9306042716</v>
      </c>
    </row>
    <row r="11" spans="1:55" x14ac:dyDescent="0.3">
      <c r="A11" s="12">
        <f t="shared" si="4"/>
        <v>9</v>
      </c>
      <c r="B11" s="13" t="s">
        <v>38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464112.77030926367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83720.994988088976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1048.8931822896409</v>
      </c>
      <c r="AB11" s="14">
        <v>0</v>
      </c>
      <c r="AC11" s="14">
        <v>0</v>
      </c>
      <c r="AD11" s="14">
        <v>2898.4493231142528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f t="shared" si="0"/>
        <v>551781.1078027566</v>
      </c>
      <c r="AS11" s="14">
        <v>13440704.032038223</v>
      </c>
      <c r="AT11" s="14">
        <v>0</v>
      </c>
      <c r="AU11" s="14">
        <v>0</v>
      </c>
      <c r="AV11" s="14">
        <v>0</v>
      </c>
      <c r="AW11" s="14">
        <v>70063.810801458763</v>
      </c>
      <c r="AX11" s="14">
        <f t="shared" si="1"/>
        <v>13510767.842839682</v>
      </c>
      <c r="AY11" s="14">
        <f t="shared" si="2"/>
        <v>14062548.950642439</v>
      </c>
      <c r="AZ11" s="14">
        <v>0</v>
      </c>
      <c r="BA11" s="14">
        <v>0</v>
      </c>
      <c r="BB11" s="14">
        <v>14062548.949128374</v>
      </c>
      <c r="BC11" s="14">
        <f t="shared" si="3"/>
        <v>14062548.949128374</v>
      </c>
    </row>
    <row r="12" spans="1:55" x14ac:dyDescent="0.3">
      <c r="A12" s="12">
        <f t="shared" si="4"/>
        <v>10</v>
      </c>
      <c r="B12" s="13" t="s">
        <v>56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1632505.9402304119</v>
      </c>
      <c r="M12" s="14">
        <v>73537.741655163845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7962502.2687149579</v>
      </c>
      <c r="AA12" s="14">
        <v>0</v>
      </c>
      <c r="AB12" s="14">
        <v>0</v>
      </c>
      <c r="AC12" s="14">
        <v>0</v>
      </c>
      <c r="AD12" s="14">
        <v>1265.3160310096935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f t="shared" si="0"/>
        <v>9669811.2666315436</v>
      </c>
      <c r="AS12" s="14">
        <v>0</v>
      </c>
      <c r="AT12" s="14">
        <v>0</v>
      </c>
      <c r="AU12" s="14">
        <v>0</v>
      </c>
      <c r="AV12" s="14">
        <v>0</v>
      </c>
      <c r="AW12" s="14">
        <v>26528028.95664499</v>
      </c>
      <c r="AX12" s="14">
        <f t="shared" si="1"/>
        <v>26528028.95664499</v>
      </c>
      <c r="AY12" s="14">
        <f t="shared" si="2"/>
        <v>36197840.223276533</v>
      </c>
      <c r="AZ12" s="14">
        <v>0</v>
      </c>
      <c r="BA12" s="14">
        <v>0</v>
      </c>
      <c r="BB12" s="14">
        <v>36197840.219193369</v>
      </c>
      <c r="BC12" s="14">
        <f t="shared" si="3"/>
        <v>36197840.219193369</v>
      </c>
    </row>
    <row r="13" spans="1:55" x14ac:dyDescent="0.3">
      <c r="A13" s="12">
        <f t="shared" si="4"/>
        <v>11</v>
      </c>
      <c r="B13" s="13" t="s">
        <v>57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484889.48403873661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49593.611340132404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f t="shared" si="0"/>
        <v>534483.09537886898</v>
      </c>
      <c r="AS13" s="14">
        <v>0</v>
      </c>
      <c r="AT13" s="14">
        <v>0</v>
      </c>
      <c r="AU13" s="14">
        <v>0</v>
      </c>
      <c r="AV13" s="14">
        <v>0</v>
      </c>
      <c r="AW13" s="14">
        <v>22024932.84</v>
      </c>
      <c r="AX13" s="14">
        <f t="shared" si="1"/>
        <v>22024932.84</v>
      </c>
      <c r="AY13" s="14">
        <f t="shared" si="2"/>
        <v>22559415.935378868</v>
      </c>
      <c r="AZ13" s="14">
        <v>0</v>
      </c>
      <c r="BA13" s="14">
        <v>0</v>
      </c>
      <c r="BB13" s="14">
        <v>22559415.939797185</v>
      </c>
      <c r="BC13" s="14">
        <f t="shared" si="3"/>
        <v>22559415.939797185</v>
      </c>
    </row>
    <row r="14" spans="1:55" x14ac:dyDescent="0.3">
      <c r="A14" s="12">
        <f t="shared" si="4"/>
        <v>12</v>
      </c>
      <c r="B14" s="13" t="s">
        <v>58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22980.5442672387</v>
      </c>
      <c r="N14" s="14">
        <v>473127.71629504155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8838.5332775738589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20439133.062476948</v>
      </c>
      <c r="AD14" s="14">
        <v>1610.7667436721772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f t="shared" si="0"/>
        <v>20945690.623060472</v>
      </c>
      <c r="AS14" s="14">
        <v>0</v>
      </c>
      <c r="AT14" s="14">
        <v>0</v>
      </c>
      <c r="AU14" s="14">
        <v>0</v>
      </c>
      <c r="AV14" s="14">
        <v>10.237347034601058</v>
      </c>
      <c r="AW14" s="14">
        <v>128098.36</v>
      </c>
      <c r="AX14" s="14">
        <f t="shared" si="1"/>
        <v>128108.59734703461</v>
      </c>
      <c r="AY14" s="14">
        <f t="shared" si="2"/>
        <v>21073799.220407508</v>
      </c>
      <c r="AZ14" s="14">
        <v>0</v>
      </c>
      <c r="BA14" s="14">
        <v>0</v>
      </c>
      <c r="BB14" s="14">
        <v>21073799.21966441</v>
      </c>
      <c r="BC14" s="14">
        <f t="shared" si="3"/>
        <v>21073799.21966441</v>
      </c>
    </row>
    <row r="15" spans="1:55" x14ac:dyDescent="0.3">
      <c r="A15" s="12">
        <f t="shared" si="4"/>
        <v>13</v>
      </c>
      <c r="B15" s="13" t="s">
        <v>59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5857.4851211182577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87688.814655770926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17672.365449009598</v>
      </c>
      <c r="AE15" s="14">
        <v>30656.4379739818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f t="shared" si="0"/>
        <v>141875.10319988057</v>
      </c>
      <c r="AS15" s="14">
        <v>11456476.594319997</v>
      </c>
      <c r="AT15" s="14">
        <v>0</v>
      </c>
      <c r="AU15" s="14">
        <v>0</v>
      </c>
      <c r="AV15" s="14">
        <v>0</v>
      </c>
      <c r="AW15" s="14">
        <v>0</v>
      </c>
      <c r="AX15" s="14">
        <f t="shared" si="1"/>
        <v>11456476.594319997</v>
      </c>
      <c r="AY15" s="14">
        <f t="shared" si="2"/>
        <v>11598351.697519878</v>
      </c>
      <c r="AZ15" s="14">
        <v>0</v>
      </c>
      <c r="BA15" s="14">
        <v>0</v>
      </c>
      <c r="BB15" s="14">
        <v>11598351.70169197</v>
      </c>
      <c r="BC15" s="14">
        <f t="shared" si="3"/>
        <v>11598351.70169197</v>
      </c>
    </row>
    <row r="16" spans="1:55" x14ac:dyDescent="0.3">
      <c r="A16" s="12">
        <f t="shared" si="4"/>
        <v>14</v>
      </c>
      <c r="B16" s="13" t="s">
        <v>60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8951.9393347526402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15454916.806922423</v>
      </c>
      <c r="Q16" s="14">
        <v>793.56393353638839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f t="shared" si="0"/>
        <v>15464662.310190711</v>
      </c>
      <c r="AS16" s="14">
        <v>270537.16319999995</v>
      </c>
      <c r="AT16" s="14">
        <v>0</v>
      </c>
      <c r="AU16" s="14">
        <v>0</v>
      </c>
      <c r="AV16" s="14">
        <v>0</v>
      </c>
      <c r="AW16" s="14">
        <v>32365135.377999999</v>
      </c>
      <c r="AX16" s="14">
        <f t="shared" si="1"/>
        <v>32635672.541199997</v>
      </c>
      <c r="AY16" s="14">
        <f t="shared" si="2"/>
        <v>48100334.851390705</v>
      </c>
      <c r="AZ16" s="14">
        <v>0</v>
      </c>
      <c r="BA16" s="14">
        <v>0</v>
      </c>
      <c r="BB16" s="14">
        <v>48100334.848610297</v>
      </c>
      <c r="BC16" s="14">
        <f t="shared" si="3"/>
        <v>48100334.848610297</v>
      </c>
    </row>
    <row r="17" spans="1:55" x14ac:dyDescent="0.3">
      <c r="A17" s="12">
        <f t="shared" si="4"/>
        <v>15</v>
      </c>
      <c r="B17" s="13" t="s">
        <v>61</v>
      </c>
      <c r="C17" s="14">
        <v>0</v>
      </c>
      <c r="D17" s="14">
        <v>103.46133535803743</v>
      </c>
      <c r="E17" s="14">
        <v>692.71129615628297</v>
      </c>
      <c r="F17" s="14">
        <v>41497.517603558139</v>
      </c>
      <c r="G17" s="14">
        <v>7480.3569459029231</v>
      </c>
      <c r="H17" s="14">
        <v>913.56399341820179</v>
      </c>
      <c r="I17" s="14">
        <v>123810.0540194432</v>
      </c>
      <c r="J17" s="14">
        <v>1056.9904038570605</v>
      </c>
      <c r="K17" s="14">
        <v>145073.5155979573</v>
      </c>
      <c r="L17" s="14">
        <v>112100.34491966272</v>
      </c>
      <c r="M17" s="14">
        <v>88450.286812408624</v>
      </c>
      <c r="N17" s="14">
        <v>0</v>
      </c>
      <c r="O17" s="14">
        <v>27653.863456353149</v>
      </c>
      <c r="P17" s="14">
        <v>12184.081947894405</v>
      </c>
      <c r="Q17" s="14">
        <v>114943.97173591846</v>
      </c>
      <c r="R17" s="14">
        <v>43.628856129499958</v>
      </c>
      <c r="S17" s="14">
        <v>257.22259474228156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28520.717762835953</v>
      </c>
      <c r="AA17" s="14">
        <v>8520.7282953030717</v>
      </c>
      <c r="AB17" s="14">
        <v>4981.3237419375318</v>
      </c>
      <c r="AC17" s="14">
        <v>5151.2717731691746</v>
      </c>
      <c r="AD17" s="14">
        <v>187305.57755792502</v>
      </c>
      <c r="AE17" s="14">
        <v>100830.75524409612</v>
      </c>
      <c r="AF17" s="14">
        <v>6792.1774717171475</v>
      </c>
      <c r="AG17" s="14">
        <v>42.837943344546147</v>
      </c>
      <c r="AH17" s="14">
        <v>3920.0631932443193</v>
      </c>
      <c r="AI17" s="14">
        <v>973.37335065049058</v>
      </c>
      <c r="AJ17" s="14">
        <v>124220.95562258402</v>
      </c>
      <c r="AK17" s="14">
        <v>179822.93554767533</v>
      </c>
      <c r="AL17" s="14">
        <v>150221.92325700616</v>
      </c>
      <c r="AM17" s="14">
        <v>170322.85936880685</v>
      </c>
      <c r="AN17" s="14">
        <v>258445.60041022944</v>
      </c>
      <c r="AO17" s="14">
        <v>141608.27537462136</v>
      </c>
      <c r="AP17" s="14">
        <v>297147.05256609374</v>
      </c>
      <c r="AQ17" s="14">
        <v>0</v>
      </c>
      <c r="AR17" s="14">
        <f t="shared" si="0"/>
        <v>2345090.0000000005</v>
      </c>
      <c r="AS17" s="14">
        <v>1389018.0839904025</v>
      </c>
      <c r="AT17" s="14">
        <v>0</v>
      </c>
      <c r="AU17" s="14">
        <v>0</v>
      </c>
      <c r="AV17" s="14">
        <v>8817.2308319075692</v>
      </c>
      <c r="AW17" s="14">
        <v>0</v>
      </c>
      <c r="AX17" s="14">
        <f t="shared" si="1"/>
        <v>1397835.3148223101</v>
      </c>
      <c r="AY17" s="14">
        <f t="shared" si="2"/>
        <v>3742925.3148223106</v>
      </c>
      <c r="AZ17" s="14">
        <v>0</v>
      </c>
      <c r="BA17" s="14">
        <v>0</v>
      </c>
      <c r="BB17" s="14">
        <v>3742925.3146119514</v>
      </c>
      <c r="BC17" s="14">
        <f t="shared" si="3"/>
        <v>3742925.3146119514</v>
      </c>
    </row>
    <row r="18" spans="1:55" x14ac:dyDescent="0.3">
      <c r="A18" s="12">
        <f t="shared" si="4"/>
        <v>16</v>
      </c>
      <c r="B18" s="13" t="s">
        <v>62</v>
      </c>
      <c r="C18" s="14">
        <v>0</v>
      </c>
      <c r="D18" s="14">
        <v>415.76057859767798</v>
      </c>
      <c r="E18" s="14">
        <v>744.46945434857957</v>
      </c>
      <c r="F18" s="14">
        <v>936.84413925612853</v>
      </c>
      <c r="G18" s="14">
        <v>468.22276209128603</v>
      </c>
      <c r="H18" s="14">
        <v>1361.88472712368</v>
      </c>
      <c r="I18" s="14">
        <v>25143.235606292539</v>
      </c>
      <c r="J18" s="14">
        <v>3044.0618928540343</v>
      </c>
      <c r="K18" s="14">
        <v>0</v>
      </c>
      <c r="L18" s="14">
        <v>14.467832531009595</v>
      </c>
      <c r="M18" s="14">
        <v>10.513446895803616</v>
      </c>
      <c r="N18" s="14">
        <v>101.60831708776624</v>
      </c>
      <c r="O18" s="14">
        <v>1.4756469286954272</v>
      </c>
      <c r="P18" s="14">
        <v>21760.833295551285</v>
      </c>
      <c r="Q18" s="14">
        <v>3.5922740029914904</v>
      </c>
      <c r="R18" s="14">
        <v>37460.294939897321</v>
      </c>
      <c r="S18" s="14">
        <v>10.548266227642474</v>
      </c>
      <c r="T18" s="14">
        <v>107.34860250650377</v>
      </c>
      <c r="U18" s="14">
        <v>44.604451017203097</v>
      </c>
      <c r="V18" s="14">
        <v>7708.2223142583298</v>
      </c>
      <c r="W18" s="14">
        <v>134.62297694679492</v>
      </c>
      <c r="X18" s="14">
        <v>249.50794303208923</v>
      </c>
      <c r="Y18" s="14">
        <v>50.2817391186584</v>
      </c>
      <c r="Z18" s="14">
        <v>37.498771210784284</v>
      </c>
      <c r="AA18" s="14">
        <v>1590.738475510356</v>
      </c>
      <c r="AB18" s="14">
        <v>10.781930969393779</v>
      </c>
      <c r="AC18" s="14">
        <v>108.52620895039429</v>
      </c>
      <c r="AD18" s="14">
        <v>25507.114131403854</v>
      </c>
      <c r="AE18" s="14">
        <v>112.19076349280824</v>
      </c>
      <c r="AF18" s="14">
        <v>67.883488402608393</v>
      </c>
      <c r="AG18" s="14">
        <v>249.24724147027126</v>
      </c>
      <c r="AH18" s="14">
        <v>258.72582685297721</v>
      </c>
      <c r="AI18" s="14">
        <v>103.73641613815083</v>
      </c>
      <c r="AJ18" s="14">
        <v>302.34927857509871</v>
      </c>
      <c r="AK18" s="14">
        <v>1487.9421330184823</v>
      </c>
      <c r="AL18" s="14">
        <v>167.13104286328178</v>
      </c>
      <c r="AM18" s="14">
        <v>133.56941331341309</v>
      </c>
      <c r="AN18" s="14">
        <v>411.16296733961724</v>
      </c>
      <c r="AO18" s="14">
        <v>851.95571311322817</v>
      </c>
      <c r="AP18" s="14">
        <v>13847.99605304012</v>
      </c>
      <c r="AQ18" s="14">
        <v>0</v>
      </c>
      <c r="AR18" s="14">
        <f t="shared" si="0"/>
        <v>145020.95106223086</v>
      </c>
      <c r="AS18" s="14">
        <v>268.91796238235179</v>
      </c>
      <c r="AT18" s="14">
        <v>0</v>
      </c>
      <c r="AU18" s="14">
        <v>297.64168559583328</v>
      </c>
      <c r="AV18" s="14">
        <v>0.69749273425733116</v>
      </c>
      <c r="AW18" s="14">
        <v>430.66079967070448</v>
      </c>
      <c r="AX18" s="14">
        <f t="shared" si="1"/>
        <v>997.91794038314686</v>
      </c>
      <c r="AY18" s="14">
        <f t="shared" si="2"/>
        <v>146018.869002614</v>
      </c>
      <c r="AZ18" s="14">
        <v>0</v>
      </c>
      <c r="BA18" s="14">
        <v>0</v>
      </c>
      <c r="BB18" s="14">
        <v>146018.86941107141</v>
      </c>
      <c r="BC18" s="14">
        <f t="shared" si="3"/>
        <v>146018.86941107141</v>
      </c>
    </row>
    <row r="19" spans="1:55" x14ac:dyDescent="0.3">
      <c r="A19" s="12">
        <f t="shared" si="4"/>
        <v>17</v>
      </c>
      <c r="B19" s="13" t="s">
        <v>63</v>
      </c>
      <c r="C19" s="14">
        <v>0</v>
      </c>
      <c r="D19" s="14">
        <v>103.94014464941949</v>
      </c>
      <c r="E19" s="14">
        <v>0</v>
      </c>
      <c r="F19" s="14">
        <v>749.47531140490287</v>
      </c>
      <c r="G19" s="14">
        <v>0</v>
      </c>
      <c r="H19" s="14">
        <v>0</v>
      </c>
      <c r="I19" s="14">
        <v>1988.0697921254568</v>
      </c>
      <c r="J19" s="14">
        <v>0</v>
      </c>
      <c r="K19" s="14">
        <v>0</v>
      </c>
      <c r="L19" s="14">
        <v>52991.255891704153</v>
      </c>
      <c r="M19" s="14">
        <v>34608.108081451006</v>
      </c>
      <c r="N19" s="14">
        <v>79429.297815584869</v>
      </c>
      <c r="O19" s="14">
        <v>0</v>
      </c>
      <c r="P19" s="14">
        <v>1632.0624971663465</v>
      </c>
      <c r="Q19" s="14">
        <v>0</v>
      </c>
      <c r="R19" s="14">
        <v>81.817430531759982</v>
      </c>
      <c r="S19" s="14">
        <v>66142.578111290015</v>
      </c>
      <c r="T19" s="14">
        <v>0</v>
      </c>
      <c r="U19" s="14">
        <v>0</v>
      </c>
      <c r="V19" s="14">
        <v>160213.96702767664</v>
      </c>
      <c r="W19" s="14">
        <v>420.44707852833335</v>
      </c>
      <c r="X19" s="14">
        <v>2453.7698934759178</v>
      </c>
      <c r="Y19" s="14">
        <v>494.49254457244444</v>
      </c>
      <c r="Z19" s="14">
        <v>2479.6805670066205</v>
      </c>
      <c r="AA19" s="14">
        <v>0</v>
      </c>
      <c r="AB19" s="14">
        <v>1077.6972057243454</v>
      </c>
      <c r="AC19" s="14">
        <v>116230.10698407982</v>
      </c>
      <c r="AD19" s="14">
        <v>4496.8723536616153</v>
      </c>
      <c r="AE19" s="14">
        <v>0</v>
      </c>
      <c r="AF19" s="14">
        <v>0</v>
      </c>
      <c r="AG19" s="14">
        <v>19.193489313310614</v>
      </c>
      <c r="AH19" s="14">
        <v>0</v>
      </c>
      <c r="AI19" s="14">
        <v>0</v>
      </c>
      <c r="AJ19" s="14">
        <v>0</v>
      </c>
      <c r="AK19" s="14">
        <v>0</v>
      </c>
      <c r="AL19" s="14">
        <v>2874.7312508326499</v>
      </c>
      <c r="AM19" s="14">
        <v>2123.8704812433843</v>
      </c>
      <c r="AN19" s="14">
        <v>0</v>
      </c>
      <c r="AO19" s="14">
        <v>84.237812159849994</v>
      </c>
      <c r="AP19" s="14">
        <v>0</v>
      </c>
      <c r="AQ19" s="14">
        <v>0</v>
      </c>
      <c r="AR19" s="14">
        <f t="shared" si="0"/>
        <v>530695.67176418286</v>
      </c>
      <c r="AS19" s="14">
        <v>526767.60571993794</v>
      </c>
      <c r="AT19" s="14">
        <v>0</v>
      </c>
      <c r="AU19" s="14">
        <v>0</v>
      </c>
      <c r="AV19" s="14">
        <v>0</v>
      </c>
      <c r="AW19" s="14">
        <v>114360.5279999999</v>
      </c>
      <c r="AX19" s="14">
        <f t="shared" si="1"/>
        <v>641128.13371993788</v>
      </c>
      <c r="AY19" s="14">
        <f t="shared" si="2"/>
        <v>1171823.8054841207</v>
      </c>
      <c r="AZ19" s="14">
        <v>0</v>
      </c>
      <c r="BA19" s="14">
        <v>0</v>
      </c>
      <c r="BB19" s="14">
        <v>1171823.8044202551</v>
      </c>
      <c r="BC19" s="14">
        <f t="shared" si="3"/>
        <v>1171823.8044202551</v>
      </c>
    </row>
    <row r="20" spans="1:55" x14ac:dyDescent="0.3">
      <c r="A20" s="12">
        <f t="shared" si="4"/>
        <v>18</v>
      </c>
      <c r="B20" s="13" t="s">
        <v>64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14.467832531009595</v>
      </c>
      <c r="M20" s="14">
        <v>10.513446895803616</v>
      </c>
      <c r="N20" s="14">
        <v>101.60831708776624</v>
      </c>
      <c r="O20" s="14">
        <v>1.4756469286954272</v>
      </c>
      <c r="P20" s="14">
        <v>22848.874960328849</v>
      </c>
      <c r="Q20" s="14">
        <v>3.5922740029914904</v>
      </c>
      <c r="R20" s="14">
        <v>1.4610255452100001</v>
      </c>
      <c r="S20" s="14">
        <v>10.548266227642474</v>
      </c>
      <c r="T20" s="14">
        <v>40686.248024009677</v>
      </c>
      <c r="U20" s="14">
        <v>44.604451017203097</v>
      </c>
      <c r="V20" s="14">
        <v>7708.2223142583298</v>
      </c>
      <c r="W20" s="14">
        <v>134.62297694679492</v>
      </c>
      <c r="X20" s="14">
        <v>60.070391040892687</v>
      </c>
      <c r="Y20" s="14">
        <v>12.105601506584108</v>
      </c>
      <c r="Z20" s="14">
        <v>37.498771210784284</v>
      </c>
      <c r="AA20" s="14">
        <v>0</v>
      </c>
      <c r="AB20" s="14">
        <v>10.781930969393779</v>
      </c>
      <c r="AC20" s="14">
        <v>108.52620895039429</v>
      </c>
      <c r="AD20" s="14">
        <v>140.36804332887235</v>
      </c>
      <c r="AE20" s="14">
        <v>112.19076349280824</v>
      </c>
      <c r="AF20" s="14">
        <v>67.883488402608393</v>
      </c>
      <c r="AG20" s="14">
        <v>249.24724147027126</v>
      </c>
      <c r="AH20" s="14">
        <v>258.72582685297721</v>
      </c>
      <c r="AI20" s="14">
        <v>103.73641613815083</v>
      </c>
      <c r="AJ20" s="14">
        <v>302.34927857509871</v>
      </c>
      <c r="AK20" s="14">
        <v>1487.9421330184823</v>
      </c>
      <c r="AL20" s="14">
        <v>167.13104286328178</v>
      </c>
      <c r="AM20" s="14">
        <v>133.56941331341309</v>
      </c>
      <c r="AN20" s="14">
        <v>411.16296733961724</v>
      </c>
      <c r="AO20" s="14">
        <v>11241.285879494726</v>
      </c>
      <c r="AP20" s="14">
        <v>117.98512280122912</v>
      </c>
      <c r="AQ20" s="14">
        <v>0</v>
      </c>
      <c r="AR20" s="14">
        <f t="shared" si="0"/>
        <v>86588.80005654956</v>
      </c>
      <c r="AS20" s="14">
        <v>268.91796238235179</v>
      </c>
      <c r="AT20" s="14">
        <v>0</v>
      </c>
      <c r="AU20" s="14">
        <v>297.64168559583328</v>
      </c>
      <c r="AV20" s="14">
        <v>0.69749273425733116</v>
      </c>
      <c r="AW20" s="14">
        <v>18769642.991999999</v>
      </c>
      <c r="AX20" s="14">
        <f t="shared" si="1"/>
        <v>18770210.24914071</v>
      </c>
      <c r="AY20" s="14">
        <f t="shared" si="2"/>
        <v>18856799.04919726</v>
      </c>
      <c r="AZ20" s="14">
        <v>0</v>
      </c>
      <c r="BA20" s="14">
        <v>0</v>
      </c>
      <c r="BB20" s="14">
        <v>18856799.046568915</v>
      </c>
      <c r="BC20" s="14">
        <f t="shared" si="3"/>
        <v>18856799.046568915</v>
      </c>
    </row>
    <row r="21" spans="1:55" x14ac:dyDescent="0.3">
      <c r="A21" s="12">
        <f t="shared" si="4"/>
        <v>19</v>
      </c>
      <c r="B21" s="13" t="s">
        <v>65</v>
      </c>
      <c r="C21" s="14">
        <v>1617579.2057363079</v>
      </c>
      <c r="D21" s="14">
        <v>79628.544815920264</v>
      </c>
      <c r="E21" s="14">
        <v>271679.58608101582</v>
      </c>
      <c r="F21" s="14">
        <v>791305.12484017108</v>
      </c>
      <c r="G21" s="14">
        <v>181941.36736161096</v>
      </c>
      <c r="H21" s="14">
        <v>82221.045725326054</v>
      </c>
      <c r="I21" s="14">
        <v>12279.254598421938</v>
      </c>
      <c r="J21" s="14">
        <v>0</v>
      </c>
      <c r="K21" s="14">
        <v>4495.5971541909421</v>
      </c>
      <c r="L21" s="14">
        <v>85860.784035368022</v>
      </c>
      <c r="M21" s="14">
        <v>2298.0544267238702</v>
      </c>
      <c r="N21" s="14">
        <v>0</v>
      </c>
      <c r="O21" s="14">
        <v>5549.8168348789268</v>
      </c>
      <c r="P21" s="14">
        <v>11968.458312553208</v>
      </c>
      <c r="Q21" s="14">
        <v>13510.320354832631</v>
      </c>
      <c r="R21" s="14">
        <v>63.262406107592994</v>
      </c>
      <c r="S21" s="14">
        <v>5429.4810308193328</v>
      </c>
      <c r="T21" s="14">
        <v>139475.77128579377</v>
      </c>
      <c r="U21" s="14">
        <v>624321.06178909633</v>
      </c>
      <c r="V21" s="14">
        <v>304222.38871584996</v>
      </c>
      <c r="W21" s="14">
        <v>788.5769678435089</v>
      </c>
      <c r="X21" s="14">
        <v>2470.1962917821597</v>
      </c>
      <c r="Y21" s="14">
        <v>497.80285150799318</v>
      </c>
      <c r="Z21" s="14">
        <v>2479.6805670066205</v>
      </c>
      <c r="AA21" s="14">
        <v>0</v>
      </c>
      <c r="AB21" s="14">
        <v>7194.0682107339353</v>
      </c>
      <c r="AC21" s="14">
        <v>3435.5952246685829</v>
      </c>
      <c r="AD21" s="14">
        <v>1655.3505925067459</v>
      </c>
      <c r="AE21" s="14">
        <v>801.30283503285523</v>
      </c>
      <c r="AF21" s="14">
        <v>71910.96015837806</v>
      </c>
      <c r="AG21" s="14">
        <v>119.99562987415952</v>
      </c>
      <c r="AH21" s="14">
        <v>246.13780472353213</v>
      </c>
      <c r="AI21" s="14">
        <v>135.68227386412602</v>
      </c>
      <c r="AJ21" s="14">
        <v>0</v>
      </c>
      <c r="AK21" s="14">
        <v>0</v>
      </c>
      <c r="AL21" s="14">
        <v>0</v>
      </c>
      <c r="AM21" s="14">
        <v>132.7820970995582</v>
      </c>
      <c r="AN21" s="14">
        <v>223458.44152985554</v>
      </c>
      <c r="AO21" s="14">
        <v>201760.1149730953</v>
      </c>
      <c r="AP21" s="14">
        <v>76740.31084892017</v>
      </c>
      <c r="AQ21" s="14">
        <v>0</v>
      </c>
      <c r="AR21" s="14">
        <f t="shared" si="0"/>
        <v>4827656.124361882</v>
      </c>
      <c r="AS21" s="14">
        <v>4507451.0013308357</v>
      </c>
      <c r="AT21" s="14">
        <v>0</v>
      </c>
      <c r="AU21" s="14">
        <v>0</v>
      </c>
      <c r="AV21" s="14">
        <v>0</v>
      </c>
      <c r="AW21" s="14">
        <v>255683.19799999997</v>
      </c>
      <c r="AX21" s="14">
        <f t="shared" si="1"/>
        <v>4763134.1993308356</v>
      </c>
      <c r="AY21" s="14">
        <f t="shared" si="2"/>
        <v>9590790.3236927167</v>
      </c>
      <c r="AZ21" s="14">
        <v>0</v>
      </c>
      <c r="BA21" s="14">
        <v>0</v>
      </c>
      <c r="BB21" s="14">
        <v>9590790.3197989464</v>
      </c>
      <c r="BC21" s="14">
        <f t="shared" si="3"/>
        <v>9590790.3197989464</v>
      </c>
    </row>
    <row r="22" spans="1:55" x14ac:dyDescent="0.3">
      <c r="A22" s="12">
        <f t="shared" si="4"/>
        <v>20</v>
      </c>
      <c r="B22" s="13" t="s">
        <v>66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1.4610255452100001</v>
      </c>
      <c r="S22" s="14">
        <v>10.548266227642474</v>
      </c>
      <c r="T22" s="14">
        <v>107.34860250650377</v>
      </c>
      <c r="U22" s="14">
        <v>9655.3504534905005</v>
      </c>
      <c r="V22" s="14">
        <v>3827361.7800811278</v>
      </c>
      <c r="W22" s="14">
        <v>134.62297694679492</v>
      </c>
      <c r="X22" s="14">
        <v>60.070391040892687</v>
      </c>
      <c r="Y22" s="14">
        <v>12.105601506584108</v>
      </c>
      <c r="Z22" s="14">
        <v>37.498771210784284</v>
      </c>
      <c r="AA22" s="14">
        <v>447.39519623728756</v>
      </c>
      <c r="AB22" s="14">
        <v>10.781930969393779</v>
      </c>
      <c r="AC22" s="14">
        <v>108.52620895039429</v>
      </c>
      <c r="AD22" s="14">
        <v>140.36804332887235</v>
      </c>
      <c r="AE22" s="14">
        <v>112.19076349280824</v>
      </c>
      <c r="AF22" s="14">
        <v>67.883488402608393</v>
      </c>
      <c r="AG22" s="14">
        <v>249.24724147027126</v>
      </c>
      <c r="AH22" s="14">
        <v>258.72582685297721</v>
      </c>
      <c r="AI22" s="14">
        <v>103.73641613815083</v>
      </c>
      <c r="AJ22" s="14">
        <v>302.34927857509871</v>
      </c>
      <c r="AK22" s="14">
        <v>1487.9421330184823</v>
      </c>
      <c r="AL22" s="14">
        <v>167.13104286328178</v>
      </c>
      <c r="AM22" s="14">
        <v>133.56941331341309</v>
      </c>
      <c r="AN22" s="14">
        <v>723301.63031173346</v>
      </c>
      <c r="AO22" s="14">
        <v>1684.8520191121461</v>
      </c>
      <c r="AP22" s="14">
        <v>154273.72056459662</v>
      </c>
      <c r="AQ22" s="14">
        <v>0</v>
      </c>
      <c r="AR22" s="14">
        <f t="shared" si="0"/>
        <v>4720230.836048658</v>
      </c>
      <c r="AS22" s="14">
        <v>300268.91796238237</v>
      </c>
      <c r="AT22" s="14">
        <v>0</v>
      </c>
      <c r="AU22" s="14">
        <v>297.64168559583328</v>
      </c>
      <c r="AV22" s="14">
        <v>0.69749273425733116</v>
      </c>
      <c r="AW22" s="14">
        <v>5765313.4699999997</v>
      </c>
      <c r="AX22" s="14">
        <f t="shared" si="1"/>
        <v>6065880.7271407126</v>
      </c>
      <c r="AY22" s="14">
        <f t="shared" si="2"/>
        <v>10786111.563189371</v>
      </c>
      <c r="AZ22" s="14">
        <v>0</v>
      </c>
      <c r="BA22" s="14">
        <v>0</v>
      </c>
      <c r="BB22" s="14">
        <v>10786111.560601685</v>
      </c>
      <c r="BC22" s="14">
        <f t="shared" si="3"/>
        <v>10786111.560601685</v>
      </c>
    </row>
    <row r="23" spans="1:55" x14ac:dyDescent="0.3">
      <c r="A23" s="12">
        <f t="shared" si="4"/>
        <v>21</v>
      </c>
      <c r="B23" s="13" t="s">
        <v>67</v>
      </c>
      <c r="C23" s="14">
        <v>1458.1834256575685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7.3051277260499994</v>
      </c>
      <c r="S23" s="14">
        <v>0</v>
      </c>
      <c r="T23" s="14">
        <v>0</v>
      </c>
      <c r="U23" s="14">
        <v>0</v>
      </c>
      <c r="V23" s="14">
        <v>0</v>
      </c>
      <c r="W23" s="14">
        <v>133450.54192830549</v>
      </c>
      <c r="X23" s="14">
        <v>59547.236438104999</v>
      </c>
      <c r="Y23" s="14">
        <v>12000.17350723295</v>
      </c>
      <c r="Z23" s="14">
        <v>0</v>
      </c>
      <c r="AA23" s="14">
        <v>0</v>
      </c>
      <c r="AB23" s="14">
        <v>0</v>
      </c>
      <c r="AC23" s="14">
        <v>1147891.6748388875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39143.889723406588</v>
      </c>
      <c r="AM23" s="14">
        <v>1959.0808475891315</v>
      </c>
      <c r="AN23" s="14">
        <v>0</v>
      </c>
      <c r="AO23" s="14">
        <v>0</v>
      </c>
      <c r="AP23" s="14">
        <v>0</v>
      </c>
      <c r="AQ23" s="14">
        <v>0</v>
      </c>
      <c r="AR23" s="14">
        <f t="shared" si="0"/>
        <v>1395458.0858369104</v>
      </c>
      <c r="AS23" s="14">
        <v>414999.99704755232</v>
      </c>
      <c r="AT23" s="14">
        <v>0</v>
      </c>
      <c r="AU23" s="14">
        <v>0</v>
      </c>
      <c r="AV23" s="14">
        <v>0</v>
      </c>
      <c r="AW23" s="14">
        <v>8554.42</v>
      </c>
      <c r="AX23" s="14">
        <f t="shared" si="1"/>
        <v>423554.4170475523</v>
      </c>
      <c r="AY23" s="14">
        <f t="shared" si="2"/>
        <v>1819012.5028844627</v>
      </c>
      <c r="AZ23" s="14">
        <v>0</v>
      </c>
      <c r="BA23" s="14">
        <v>0</v>
      </c>
      <c r="BB23" s="14">
        <v>1819012.4987668493</v>
      </c>
      <c r="BC23" s="14">
        <f t="shared" si="3"/>
        <v>1819012.4987668493</v>
      </c>
    </row>
    <row r="24" spans="1:55" x14ac:dyDescent="0.3">
      <c r="A24" s="12">
        <f t="shared" si="4"/>
        <v>22</v>
      </c>
      <c r="B24" s="13" t="s">
        <v>68</v>
      </c>
      <c r="C24" s="14">
        <v>0</v>
      </c>
      <c r="D24" s="14">
        <v>103.94014464941949</v>
      </c>
      <c r="E24" s="14">
        <v>0</v>
      </c>
      <c r="F24" s="14">
        <v>712.00154583465769</v>
      </c>
      <c r="G24" s="14">
        <v>0</v>
      </c>
      <c r="H24" s="14">
        <v>0</v>
      </c>
      <c r="I24" s="14">
        <v>0</v>
      </c>
      <c r="J24" s="14">
        <v>0</v>
      </c>
      <c r="K24" s="14">
        <v>4322.6895713374442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4.3830766356299993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2777.5336441387203</v>
      </c>
      <c r="Y24" s="14">
        <v>559.73858142832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f t="shared" si="0"/>
        <v>8480.2865640241926</v>
      </c>
      <c r="AS24" s="14">
        <v>0</v>
      </c>
      <c r="AT24" s="14">
        <v>0</v>
      </c>
      <c r="AU24" s="14">
        <v>803196.53</v>
      </c>
      <c r="AV24" s="14">
        <v>0</v>
      </c>
      <c r="AW24" s="14">
        <v>0</v>
      </c>
      <c r="AX24" s="14">
        <f t="shared" si="1"/>
        <v>803196.53</v>
      </c>
      <c r="AY24" s="14">
        <f t="shared" si="2"/>
        <v>811676.81656402419</v>
      </c>
      <c r="AZ24" s="14">
        <v>0</v>
      </c>
      <c r="BA24" s="14">
        <v>0</v>
      </c>
      <c r="BB24" s="14">
        <v>811676.81274905591</v>
      </c>
      <c r="BC24" s="14">
        <f t="shared" si="3"/>
        <v>811676.81274905591</v>
      </c>
    </row>
    <row r="25" spans="1:55" x14ac:dyDescent="0.3">
      <c r="A25" s="12">
        <f t="shared" si="4"/>
        <v>23</v>
      </c>
      <c r="B25" s="13" t="s">
        <v>69</v>
      </c>
      <c r="C25" s="14">
        <v>4680.7687963607941</v>
      </c>
      <c r="D25" s="14">
        <v>20.7880289298839</v>
      </c>
      <c r="E25" s="14">
        <v>0</v>
      </c>
      <c r="F25" s="14">
        <v>0</v>
      </c>
      <c r="G25" s="14">
        <v>21943.546326794945</v>
      </c>
      <c r="H25" s="14">
        <v>36258.262643761598</v>
      </c>
      <c r="I25" s="14">
        <v>0</v>
      </c>
      <c r="J25" s="14">
        <v>22013.076366653986</v>
      </c>
      <c r="K25" s="14">
        <v>4322.6895713374442</v>
      </c>
      <c r="L25" s="14">
        <v>0</v>
      </c>
      <c r="M25" s="14">
        <v>0</v>
      </c>
      <c r="N25" s="14">
        <v>0</v>
      </c>
      <c r="O25" s="14">
        <v>0</v>
      </c>
      <c r="P25" s="14">
        <v>5984.229156276604</v>
      </c>
      <c r="Q25" s="14">
        <v>0</v>
      </c>
      <c r="R25" s="14">
        <v>78.895379441339998</v>
      </c>
      <c r="S25" s="14">
        <v>0</v>
      </c>
      <c r="T25" s="14">
        <v>48202.002879630192</v>
      </c>
      <c r="U25" s="14">
        <v>0</v>
      </c>
      <c r="V25" s="14">
        <v>0</v>
      </c>
      <c r="W25" s="14">
        <v>0</v>
      </c>
      <c r="X25" s="14">
        <v>2605.4596720296004</v>
      </c>
      <c r="Y25" s="14">
        <v>525.0616149576</v>
      </c>
      <c r="Z25" s="14">
        <v>0</v>
      </c>
      <c r="AA25" s="14">
        <v>16928.819471920058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f t="shared" si="0"/>
        <v>163563.59990809404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f t="shared" si="1"/>
        <v>0</v>
      </c>
      <c r="AY25" s="14">
        <f t="shared" si="2"/>
        <v>163563.59990809404</v>
      </c>
      <c r="AZ25" s="14">
        <v>0</v>
      </c>
      <c r="BA25" s="14">
        <v>0</v>
      </c>
      <c r="BB25" s="14">
        <v>163563.60254432666</v>
      </c>
      <c r="BC25" s="14">
        <f t="shared" si="3"/>
        <v>163563.60254432666</v>
      </c>
    </row>
    <row r="26" spans="1:55" x14ac:dyDescent="0.3">
      <c r="A26" s="12">
        <f t="shared" si="4"/>
        <v>24</v>
      </c>
      <c r="B26" s="13" t="s">
        <v>70</v>
      </c>
      <c r="C26" s="14">
        <v>291.63668513151367</v>
      </c>
      <c r="D26" s="14">
        <v>0</v>
      </c>
      <c r="E26" s="14">
        <v>0</v>
      </c>
      <c r="F26" s="14">
        <v>65100.318701994853</v>
      </c>
      <c r="G26" s="14">
        <v>31457.829285519845</v>
      </c>
      <c r="H26" s="14">
        <v>6911.1836887427671</v>
      </c>
      <c r="I26" s="14">
        <v>58.472640944866377</v>
      </c>
      <c r="J26" s="14">
        <v>0</v>
      </c>
      <c r="K26" s="14">
        <v>0</v>
      </c>
      <c r="L26" s="14">
        <v>413131.80536019936</v>
      </c>
      <c r="M26" s="14">
        <v>252785.98693962564</v>
      </c>
      <c r="N26" s="14">
        <v>0</v>
      </c>
      <c r="O26" s="14">
        <v>0</v>
      </c>
      <c r="P26" s="14">
        <v>241001.22874823047</v>
      </c>
      <c r="Q26" s="14">
        <v>198.3909833840971</v>
      </c>
      <c r="R26" s="14">
        <v>65.746149534449984</v>
      </c>
      <c r="S26" s="14">
        <v>0</v>
      </c>
      <c r="T26" s="14">
        <v>0</v>
      </c>
      <c r="U26" s="14">
        <v>1095687.2188862527</v>
      </c>
      <c r="V26" s="14">
        <v>0</v>
      </c>
      <c r="W26" s="14">
        <v>0</v>
      </c>
      <c r="X26" s="14">
        <v>3490.1796229680003</v>
      </c>
      <c r="Y26" s="14">
        <v>703.35356520800008</v>
      </c>
      <c r="Z26" s="14">
        <v>523460.56769509753</v>
      </c>
      <c r="AA26" s="14">
        <v>2202.1785770346487</v>
      </c>
      <c r="AB26" s="14">
        <v>341276.9777057062</v>
      </c>
      <c r="AC26" s="14">
        <v>27808.53316331001</v>
      </c>
      <c r="AD26" s="14">
        <v>0</v>
      </c>
      <c r="AE26" s="14">
        <v>0</v>
      </c>
      <c r="AF26" s="14">
        <v>1068360.8219956923</v>
      </c>
      <c r="AG26" s="14">
        <v>172884.2415536441</v>
      </c>
      <c r="AH26" s="14">
        <v>791460.2248534275</v>
      </c>
      <c r="AI26" s="14">
        <v>0</v>
      </c>
      <c r="AJ26" s="14">
        <v>0</v>
      </c>
      <c r="AK26" s="14">
        <v>0</v>
      </c>
      <c r="AL26" s="14">
        <v>0</v>
      </c>
      <c r="AM26" s="14">
        <v>19800.351109294628</v>
      </c>
      <c r="AN26" s="14">
        <v>393100.80398088298</v>
      </c>
      <c r="AO26" s="14">
        <v>149553.20677891877</v>
      </c>
      <c r="AP26" s="14">
        <v>112613.18269617278</v>
      </c>
      <c r="AQ26" s="14">
        <v>0</v>
      </c>
      <c r="AR26" s="14">
        <f t="shared" si="0"/>
        <v>5713404.4413669175</v>
      </c>
      <c r="AS26" s="14">
        <v>0</v>
      </c>
      <c r="AT26" s="14">
        <v>0</v>
      </c>
      <c r="AU26" s="14">
        <v>0</v>
      </c>
      <c r="AV26" s="14">
        <v>0</v>
      </c>
      <c r="AW26" s="14">
        <v>18573985.95884959</v>
      </c>
      <c r="AX26" s="14">
        <f t="shared" si="1"/>
        <v>18573985.95884959</v>
      </c>
      <c r="AY26" s="14">
        <f t="shared" si="2"/>
        <v>24287390.400216509</v>
      </c>
      <c r="AZ26" s="14">
        <v>0</v>
      </c>
      <c r="BA26" s="14">
        <v>0</v>
      </c>
      <c r="BB26" s="14">
        <v>24287390.40235183</v>
      </c>
      <c r="BC26" s="14">
        <f t="shared" si="3"/>
        <v>24287390.40235183</v>
      </c>
    </row>
    <row r="27" spans="1:55" x14ac:dyDescent="0.3">
      <c r="A27" s="12">
        <f t="shared" si="4"/>
        <v>25</v>
      </c>
      <c r="B27" s="13" t="s">
        <v>71</v>
      </c>
      <c r="C27" s="14">
        <v>1633.1654367364765</v>
      </c>
      <c r="D27" s="14">
        <v>415.76057859767798</v>
      </c>
      <c r="E27" s="14">
        <v>10034.153515133028</v>
      </c>
      <c r="F27" s="14">
        <v>4122.1142127269659</v>
      </c>
      <c r="G27" s="14">
        <v>4740.332263718803</v>
      </c>
      <c r="H27" s="14">
        <v>5994.71822809475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307546.47832884971</v>
      </c>
      <c r="Q27" s="14">
        <v>0</v>
      </c>
      <c r="R27" s="14">
        <v>49.67486853714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357.13465909440004</v>
      </c>
      <c r="Y27" s="14">
        <v>71.971062486400001</v>
      </c>
      <c r="Z27" s="14">
        <v>0</v>
      </c>
      <c r="AA27" s="14">
        <v>198.8423094387945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f t="shared" si="0"/>
        <v>335164.34546341409</v>
      </c>
      <c r="AS27" s="14">
        <v>97264.37</v>
      </c>
      <c r="AT27" s="14">
        <v>0</v>
      </c>
      <c r="AU27" s="14">
        <v>0</v>
      </c>
      <c r="AV27" s="14">
        <v>682.86</v>
      </c>
      <c r="AW27" s="14">
        <v>0</v>
      </c>
      <c r="AX27" s="14">
        <f t="shared" si="1"/>
        <v>97947.23</v>
      </c>
      <c r="AY27" s="14">
        <f t="shared" si="2"/>
        <v>433111.57546341408</v>
      </c>
      <c r="AZ27" s="14">
        <v>0</v>
      </c>
      <c r="BA27" s="14">
        <v>0</v>
      </c>
      <c r="BB27" s="14">
        <v>433111.57199361594</v>
      </c>
      <c r="BC27" s="14">
        <f t="shared" si="3"/>
        <v>433111.57199361594</v>
      </c>
    </row>
    <row r="28" spans="1:55" x14ac:dyDescent="0.3">
      <c r="A28" s="12">
        <f t="shared" si="4"/>
        <v>26</v>
      </c>
      <c r="B28" s="13" t="s">
        <v>72</v>
      </c>
      <c r="C28" s="14">
        <v>0</v>
      </c>
      <c r="D28" s="14">
        <v>38.336661914148223</v>
      </c>
      <c r="E28" s="14">
        <v>35.81552156944408</v>
      </c>
      <c r="F28" s="14">
        <v>14961.881771191429</v>
      </c>
      <c r="G28" s="14">
        <v>5526.2875506194641</v>
      </c>
      <c r="H28" s="14">
        <v>945.65209243668198</v>
      </c>
      <c r="I28" s="14">
        <v>1631.9031422323781</v>
      </c>
      <c r="J28" s="14">
        <v>0</v>
      </c>
      <c r="K28" s="14">
        <v>0</v>
      </c>
      <c r="L28" s="14">
        <v>44775.117820711421</v>
      </c>
      <c r="M28" s="14">
        <v>3126.285817526008</v>
      </c>
      <c r="N28" s="14">
        <v>168.95886556890974</v>
      </c>
      <c r="O28" s="14">
        <v>2133.1934914952762</v>
      </c>
      <c r="P28" s="14">
        <v>9029.4026991681912</v>
      </c>
      <c r="Q28" s="14">
        <v>5192.9871392906716</v>
      </c>
      <c r="R28" s="14">
        <v>23.171665098537986</v>
      </c>
      <c r="S28" s="14">
        <v>1494.5585232581625</v>
      </c>
      <c r="T28" s="14">
        <v>26053.006033550078</v>
      </c>
      <c r="U28" s="14">
        <v>36143.000915330013</v>
      </c>
      <c r="V28" s="14">
        <v>3357.7450955109589</v>
      </c>
      <c r="W28" s="14">
        <v>16.992810009626574</v>
      </c>
      <c r="X28" s="14">
        <v>7.5823961504378694</v>
      </c>
      <c r="Y28" s="14">
        <v>1.5280317752513524</v>
      </c>
      <c r="Z28" s="14">
        <v>19297.860907558239</v>
      </c>
      <c r="AA28" s="14">
        <v>630.72236030936006</v>
      </c>
      <c r="AB28" s="14">
        <v>1809.6925086994156</v>
      </c>
      <c r="AC28" s="14">
        <v>2665.1742251200585</v>
      </c>
      <c r="AD28" s="14">
        <v>25.717836010896455</v>
      </c>
      <c r="AE28" s="14">
        <v>33158.4071039603</v>
      </c>
      <c r="AF28" s="14">
        <v>455.5378277883413</v>
      </c>
      <c r="AG28" s="14">
        <v>9.5346351803512461E-2</v>
      </c>
      <c r="AH28" s="14">
        <v>0</v>
      </c>
      <c r="AI28" s="14">
        <v>10.19145081572089</v>
      </c>
      <c r="AJ28" s="14">
        <v>16257.502175036791</v>
      </c>
      <c r="AK28" s="14">
        <v>167021.38869783943</v>
      </c>
      <c r="AL28" s="14">
        <v>253927.8908137902</v>
      </c>
      <c r="AM28" s="14">
        <v>34749.043732658472</v>
      </c>
      <c r="AN28" s="14">
        <v>29448.218441868823</v>
      </c>
      <c r="AO28" s="14">
        <v>10599.496782741144</v>
      </c>
      <c r="AP28" s="14">
        <v>40287.65174504395</v>
      </c>
      <c r="AQ28" s="14">
        <v>0</v>
      </c>
      <c r="AR28" s="14">
        <f t="shared" si="0"/>
        <v>765008</v>
      </c>
      <c r="AS28" s="14">
        <v>289675.04385655856</v>
      </c>
      <c r="AT28" s="14">
        <v>0</v>
      </c>
      <c r="AU28" s="14">
        <v>0</v>
      </c>
      <c r="AV28" s="14">
        <v>0</v>
      </c>
      <c r="AW28" s="14">
        <v>0</v>
      </c>
      <c r="AX28" s="14">
        <f t="shared" si="1"/>
        <v>289675.04385655856</v>
      </c>
      <c r="AY28" s="14">
        <f t="shared" si="2"/>
        <v>1054683.0438565586</v>
      </c>
      <c r="AZ28" s="14">
        <v>0</v>
      </c>
      <c r="BA28" s="14">
        <v>0</v>
      </c>
      <c r="BB28" s="14">
        <v>1054683.0395203594</v>
      </c>
      <c r="BC28" s="14">
        <f t="shared" si="3"/>
        <v>1054683.0395203594</v>
      </c>
    </row>
    <row r="29" spans="1:55" x14ac:dyDescent="0.3">
      <c r="A29" s="12">
        <f t="shared" si="4"/>
        <v>27</v>
      </c>
      <c r="B29" s="13" t="s">
        <v>73</v>
      </c>
      <c r="C29" s="14">
        <v>30621.851938808933</v>
      </c>
      <c r="D29" s="14">
        <v>10.39401446494195</v>
      </c>
      <c r="E29" s="14">
        <v>194.20942287354248</v>
      </c>
      <c r="F29" s="14">
        <v>374.73765570245143</v>
      </c>
      <c r="G29" s="14">
        <v>1404.668286273858</v>
      </c>
      <c r="H29" s="14">
        <v>3197.4684897686402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36449.395770048402</v>
      </c>
      <c r="Q29" s="14">
        <v>0</v>
      </c>
      <c r="R29" s="14">
        <v>29.220510904199998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32.466787190400005</v>
      </c>
      <c r="Y29" s="14">
        <v>6.5428238624000006</v>
      </c>
      <c r="Z29" s="14">
        <v>2479.6805670066205</v>
      </c>
      <c r="AA29" s="14">
        <v>4921.3471586101641</v>
      </c>
      <c r="AB29" s="14">
        <v>45.700103541014997</v>
      </c>
      <c r="AC29" s="14">
        <v>1777528.842207467</v>
      </c>
      <c r="AD29" s="14">
        <v>1950440.0667223595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f t="shared" si="0"/>
        <v>3807736.5924588824</v>
      </c>
      <c r="AS29" s="14">
        <v>1755234.1596172526</v>
      </c>
      <c r="AT29" s="14">
        <v>0</v>
      </c>
      <c r="AU29" s="14">
        <v>59847224.807300419</v>
      </c>
      <c r="AV29" s="14">
        <v>0</v>
      </c>
      <c r="AW29" s="14">
        <v>0</v>
      </c>
      <c r="AX29" s="14">
        <f t="shared" si="1"/>
        <v>61602458.966917671</v>
      </c>
      <c r="AY29" s="14">
        <f t="shared" si="2"/>
        <v>65410195.559376553</v>
      </c>
      <c r="AZ29" s="14">
        <v>0</v>
      </c>
      <c r="BA29" s="14">
        <v>0</v>
      </c>
      <c r="BB29" s="14">
        <v>65410195.563542709</v>
      </c>
      <c r="BC29" s="14">
        <f t="shared" si="3"/>
        <v>65410195.563542709</v>
      </c>
    </row>
    <row r="30" spans="1:55" x14ac:dyDescent="0.3">
      <c r="A30" s="12">
        <f t="shared" si="4"/>
        <v>28</v>
      </c>
      <c r="B30" s="13" t="s">
        <v>74</v>
      </c>
      <c r="C30" s="14">
        <v>176440.19450456576</v>
      </c>
      <c r="D30" s="14">
        <v>10487.560595126426</v>
      </c>
      <c r="E30" s="14">
        <v>17802.530430074727</v>
      </c>
      <c r="F30" s="14">
        <v>141378.92511073619</v>
      </c>
      <c r="G30" s="14">
        <v>21070.024294107869</v>
      </c>
      <c r="H30" s="14">
        <v>26645.570748071998</v>
      </c>
      <c r="I30" s="14">
        <v>25213.402775426377</v>
      </c>
      <c r="J30" s="14">
        <v>96649.101151342184</v>
      </c>
      <c r="K30" s="14">
        <v>55522.744275608886</v>
      </c>
      <c r="L30" s="14">
        <v>440063.32822162728</v>
      </c>
      <c r="M30" s="14">
        <v>98984.722290585589</v>
      </c>
      <c r="N30" s="14">
        <v>323992.91994935874</v>
      </c>
      <c r="O30" s="14">
        <v>61254.271064988803</v>
      </c>
      <c r="P30" s="14">
        <v>1969053.7261324958</v>
      </c>
      <c r="Q30" s="14">
        <v>149115.70053785521</v>
      </c>
      <c r="R30" s="14">
        <v>631.30913808524099</v>
      </c>
      <c r="S30" s="14">
        <v>61262.291211476651</v>
      </c>
      <c r="T30" s="14">
        <v>885868.19838189404</v>
      </c>
      <c r="U30" s="14">
        <v>252957.56578439393</v>
      </c>
      <c r="V30" s="14">
        <v>442743.79572357738</v>
      </c>
      <c r="W30" s="14">
        <v>152627.94784044789</v>
      </c>
      <c r="X30" s="14">
        <v>68104.425548160172</v>
      </c>
      <c r="Y30" s="14">
        <v>13724.649069782399</v>
      </c>
      <c r="Z30" s="14">
        <v>52321.259963839686</v>
      </c>
      <c r="AA30" s="14">
        <v>2203.6698943554397</v>
      </c>
      <c r="AB30" s="14">
        <v>6220.3811421265409</v>
      </c>
      <c r="AC30" s="14">
        <v>1400339.4390746066</v>
      </c>
      <c r="AD30" s="14">
        <v>304051.22195228923</v>
      </c>
      <c r="AE30" s="14">
        <v>180904.37761907783</v>
      </c>
      <c r="AF30" s="14">
        <v>24313.477232967747</v>
      </c>
      <c r="AG30" s="14">
        <v>4137.6241656074599</v>
      </c>
      <c r="AH30" s="14">
        <v>0</v>
      </c>
      <c r="AI30" s="14">
        <v>5589.8446153265277</v>
      </c>
      <c r="AJ30" s="14">
        <v>19000.33311094965</v>
      </c>
      <c r="AK30" s="14">
        <v>25519.260904147519</v>
      </c>
      <c r="AL30" s="14">
        <v>267837.98433960334</v>
      </c>
      <c r="AM30" s="14">
        <v>229636.75061330161</v>
      </c>
      <c r="AN30" s="14">
        <v>32935.681913334454</v>
      </c>
      <c r="AO30" s="14">
        <v>7672.0067876247886</v>
      </c>
      <c r="AP30" s="14">
        <v>38144.053705778882</v>
      </c>
      <c r="AQ30" s="14">
        <v>0</v>
      </c>
      <c r="AR30" s="14">
        <f t="shared" si="0"/>
        <v>8092422.2718147263</v>
      </c>
      <c r="AS30" s="14">
        <v>28646976.517311759</v>
      </c>
      <c r="AT30" s="14">
        <v>0</v>
      </c>
      <c r="AU30" s="14">
        <v>14489683.560383148</v>
      </c>
      <c r="AV30" s="14">
        <v>0</v>
      </c>
      <c r="AW30" s="14">
        <v>289564.73249246279</v>
      </c>
      <c r="AX30" s="14">
        <f t="shared" si="1"/>
        <v>43426224.81018737</v>
      </c>
      <c r="AY30" s="14">
        <f t="shared" si="2"/>
        <v>51518647.082002096</v>
      </c>
      <c r="AZ30" s="14">
        <v>0</v>
      </c>
      <c r="BA30" s="14">
        <v>0</v>
      </c>
      <c r="BB30" s="14">
        <v>51518647.077342324</v>
      </c>
      <c r="BC30" s="14">
        <f t="shared" si="3"/>
        <v>51518647.077342324</v>
      </c>
    </row>
    <row r="31" spans="1:55" x14ac:dyDescent="0.3">
      <c r="A31" s="12">
        <f t="shared" si="4"/>
        <v>29</v>
      </c>
      <c r="B31" s="13" t="s">
        <v>75</v>
      </c>
      <c r="C31" s="14">
        <v>49724.054814923074</v>
      </c>
      <c r="D31" s="14">
        <v>1039.4014464941949</v>
      </c>
      <c r="E31" s="14">
        <v>1294.7294858236166</v>
      </c>
      <c r="F31" s="14">
        <v>8431.5972533051554</v>
      </c>
      <c r="G31" s="14">
        <v>936.44552418257206</v>
      </c>
      <c r="H31" s="14">
        <v>1184.2475888032002</v>
      </c>
      <c r="I31" s="14">
        <v>1227.9254598421937</v>
      </c>
      <c r="J31" s="14">
        <v>22653.483853797468</v>
      </c>
      <c r="K31" s="14">
        <v>1840.308084767946</v>
      </c>
      <c r="L31" s="14">
        <v>52227.959107606279</v>
      </c>
      <c r="M31" s="14">
        <v>34109.605882215161</v>
      </c>
      <c r="N31" s="14">
        <v>1877.5926424556194</v>
      </c>
      <c r="O31" s="14">
        <v>775.63957131264362</v>
      </c>
      <c r="P31" s="14">
        <v>233928.95792717632</v>
      </c>
      <c r="Q31" s="14">
        <v>1888.1954846618778</v>
      </c>
      <c r="R31" s="14">
        <v>43.830766356299989</v>
      </c>
      <c r="S31" s="14">
        <v>933.23014210944405</v>
      </c>
      <c r="T31" s="14">
        <v>15603.701671133289</v>
      </c>
      <c r="U31" s="14">
        <v>6483.4989056792583</v>
      </c>
      <c r="V31" s="14">
        <v>11120.163063524511</v>
      </c>
      <c r="W31" s="14">
        <v>1321.8544323734161</v>
      </c>
      <c r="X31" s="14">
        <v>589.82734190457063</v>
      </c>
      <c r="Y31" s="14">
        <v>118.86412981603193</v>
      </c>
      <c r="Z31" s="14">
        <v>245736.344190356</v>
      </c>
      <c r="AA31" s="14">
        <v>5016.870158802386</v>
      </c>
      <c r="AB31" s="14">
        <v>10981.723785014792</v>
      </c>
      <c r="AC31" s="14">
        <v>264087.91394456982</v>
      </c>
      <c r="AD31" s="14">
        <v>43603.783737231402</v>
      </c>
      <c r="AE31" s="14">
        <v>40928.802479574581</v>
      </c>
      <c r="AF31" s="14">
        <v>9449.5604738655347</v>
      </c>
      <c r="AG31" s="14">
        <v>34.396633781060203</v>
      </c>
      <c r="AH31" s="14">
        <v>246.13780472353213</v>
      </c>
      <c r="AI31" s="14">
        <v>48.117794242973325</v>
      </c>
      <c r="AJ31" s="14">
        <v>317627.78381203231</v>
      </c>
      <c r="AK31" s="14">
        <v>1560470.6192665002</v>
      </c>
      <c r="AL31" s="14">
        <v>266.85371304316368</v>
      </c>
      <c r="AM31" s="14">
        <v>102134.28932094401</v>
      </c>
      <c r="AN31" s="14">
        <v>200063.20132872608</v>
      </c>
      <c r="AO31" s="14">
        <v>46602.534071915237</v>
      </c>
      <c r="AP31" s="14">
        <v>38623.633883665039</v>
      </c>
      <c r="AQ31" s="14">
        <v>0</v>
      </c>
      <c r="AR31" s="14">
        <f t="shared" si="0"/>
        <v>3335277.6809792519</v>
      </c>
      <c r="AS31" s="14">
        <v>2122930.1288469033</v>
      </c>
      <c r="AT31" s="14">
        <v>0</v>
      </c>
      <c r="AU31" s="14">
        <v>0</v>
      </c>
      <c r="AV31" s="14">
        <v>0</v>
      </c>
      <c r="AW31" s="14">
        <v>10819.958889680187</v>
      </c>
      <c r="AX31" s="14">
        <f t="shared" si="1"/>
        <v>2133750.0877365833</v>
      </c>
      <c r="AY31" s="14">
        <f t="shared" si="2"/>
        <v>5469027.7687158352</v>
      </c>
      <c r="AZ31" s="14">
        <v>0</v>
      </c>
      <c r="BA31" s="14">
        <v>0</v>
      </c>
      <c r="BB31" s="14">
        <v>5469027.7654915592</v>
      </c>
      <c r="BC31" s="14">
        <f t="shared" si="3"/>
        <v>5469027.7654915592</v>
      </c>
    </row>
    <row r="32" spans="1:55" x14ac:dyDescent="0.3">
      <c r="A32" s="12">
        <f t="shared" si="4"/>
        <v>30</v>
      </c>
      <c r="B32" s="13" t="s">
        <v>76</v>
      </c>
      <c r="C32" s="14">
        <v>82591.509229244664</v>
      </c>
      <c r="D32" s="14">
        <v>218.27430376378095</v>
      </c>
      <c r="E32" s="14">
        <v>17293.519529219673</v>
      </c>
      <c r="F32" s="14">
        <v>42626.408336153851</v>
      </c>
      <c r="G32" s="14">
        <v>10862.768080517835</v>
      </c>
      <c r="H32" s="14">
        <v>19137.441035059714</v>
      </c>
      <c r="I32" s="14">
        <v>18769.717743302106</v>
      </c>
      <c r="J32" s="14">
        <v>74643.229298262639</v>
      </c>
      <c r="K32" s="14">
        <v>18026.197148683426</v>
      </c>
      <c r="L32" s="14">
        <v>23556.442482908351</v>
      </c>
      <c r="M32" s="14">
        <v>15384.498701616991</v>
      </c>
      <c r="N32" s="14">
        <v>15133.442926242838</v>
      </c>
      <c r="O32" s="14">
        <v>1855.9256559420085</v>
      </c>
      <c r="P32" s="14">
        <v>168646.45804052244</v>
      </c>
      <c r="Q32" s="14">
        <v>4518.0140016416281</v>
      </c>
      <c r="R32" s="14">
        <v>632.62406107592983</v>
      </c>
      <c r="S32" s="14">
        <v>8378.7181996401905</v>
      </c>
      <c r="T32" s="14">
        <v>75763.037071339335</v>
      </c>
      <c r="U32" s="14">
        <v>31480.322957705546</v>
      </c>
      <c r="V32" s="14">
        <v>12017.729353360168</v>
      </c>
      <c r="W32" s="14">
        <v>4748.5621270418087</v>
      </c>
      <c r="X32" s="14">
        <v>2118.8655185222133</v>
      </c>
      <c r="Y32" s="14">
        <v>427.00140899383166</v>
      </c>
      <c r="Z32" s="14">
        <v>4959.3611340132411</v>
      </c>
      <c r="AA32" s="14">
        <v>101.2486409445487</v>
      </c>
      <c r="AB32" s="14">
        <v>3807.6768235548598</v>
      </c>
      <c r="AC32" s="14">
        <v>102696.49297060716</v>
      </c>
      <c r="AD32" s="14">
        <v>1794706.4329385753</v>
      </c>
      <c r="AE32" s="14">
        <v>18493.505112240982</v>
      </c>
      <c r="AF32" s="14">
        <v>60840.057515749475</v>
      </c>
      <c r="AG32" s="14">
        <v>108.18083124102287</v>
      </c>
      <c r="AH32" s="14">
        <v>0</v>
      </c>
      <c r="AI32" s="14">
        <v>331.75583713374124</v>
      </c>
      <c r="AJ32" s="14">
        <v>13659.222946019592</v>
      </c>
      <c r="AK32" s="14">
        <v>8394.4624618878534</v>
      </c>
      <c r="AL32" s="14">
        <v>19359.412822725717</v>
      </c>
      <c r="AM32" s="14">
        <v>26703.945057914894</v>
      </c>
      <c r="AN32" s="14">
        <v>28201.367209965592</v>
      </c>
      <c r="AO32" s="14">
        <v>6569.1999705510425</v>
      </c>
      <c r="AP32" s="14">
        <v>8092.5132799763878</v>
      </c>
      <c r="AQ32" s="14">
        <v>0</v>
      </c>
      <c r="AR32" s="14">
        <f t="shared" si="0"/>
        <v>2745855.5427638623</v>
      </c>
      <c r="AS32" s="14">
        <v>2691546.8979374673</v>
      </c>
      <c r="AT32" s="14">
        <v>0</v>
      </c>
      <c r="AU32" s="14">
        <v>55115.186021268957</v>
      </c>
      <c r="AV32" s="14">
        <v>0</v>
      </c>
      <c r="AW32" s="14">
        <v>21307.392931200746</v>
      </c>
      <c r="AX32" s="14">
        <f t="shared" si="1"/>
        <v>2767969.4768899367</v>
      </c>
      <c r="AY32" s="14">
        <f t="shared" si="2"/>
        <v>5513825.019653799</v>
      </c>
      <c r="AZ32" s="14">
        <v>0</v>
      </c>
      <c r="BA32" s="14">
        <v>0</v>
      </c>
      <c r="BB32" s="14">
        <v>5513825.0210514404</v>
      </c>
      <c r="BC32" s="14">
        <f t="shared" si="3"/>
        <v>5513825.0210514404</v>
      </c>
    </row>
    <row r="33" spans="1:55" x14ac:dyDescent="0.3">
      <c r="A33" s="12">
        <f t="shared" si="4"/>
        <v>31</v>
      </c>
      <c r="B33" s="13" t="s">
        <v>77</v>
      </c>
      <c r="C33" s="14">
        <v>14436.015914009926</v>
      </c>
      <c r="D33" s="14">
        <v>103.94014464941949</v>
      </c>
      <c r="E33" s="14">
        <v>6097.7607808761468</v>
      </c>
      <c r="F33" s="14">
        <v>936.84413925612853</v>
      </c>
      <c r="G33" s="14">
        <v>936.44552418257206</v>
      </c>
      <c r="H33" s="14">
        <v>1184.2475888032002</v>
      </c>
      <c r="I33" s="14">
        <v>25318.653529127136</v>
      </c>
      <c r="J33" s="14">
        <v>144798.23710799168</v>
      </c>
      <c r="K33" s="14">
        <v>489.9048180849104</v>
      </c>
      <c r="L33" s="14">
        <v>37.029336305384547</v>
      </c>
      <c r="M33" s="14">
        <v>24.183523328077399</v>
      </c>
      <c r="N33" s="14">
        <v>79.15656230994388</v>
      </c>
      <c r="O33" s="14">
        <v>52.347946454191394</v>
      </c>
      <c r="P33" s="14">
        <v>168646.45804052244</v>
      </c>
      <c r="Q33" s="14">
        <v>127.43439063952088</v>
      </c>
      <c r="R33" s="14">
        <v>818.17430531759987</v>
      </c>
      <c r="S33" s="14">
        <v>442.70083182616401</v>
      </c>
      <c r="T33" s="14">
        <v>2414.2873203519025</v>
      </c>
      <c r="U33" s="14">
        <v>1003.1612709216836</v>
      </c>
      <c r="V33" s="14">
        <v>108.16926758465043</v>
      </c>
      <c r="W33" s="14">
        <v>460.96404450873518</v>
      </c>
      <c r="X33" s="14">
        <v>205.68769936186163</v>
      </c>
      <c r="Y33" s="14">
        <v>41.450925824433725</v>
      </c>
      <c r="Z33" s="14">
        <v>0</v>
      </c>
      <c r="AA33" s="14">
        <v>0</v>
      </c>
      <c r="AB33" s="14">
        <v>1.5197368743283057</v>
      </c>
      <c r="AC33" s="14">
        <v>342.12493310503999</v>
      </c>
      <c r="AD33" s="14">
        <v>3874.8379627551271</v>
      </c>
      <c r="AE33" s="14">
        <v>556.74095365900575</v>
      </c>
      <c r="AF33" s="14">
        <v>5.9401646056451822</v>
      </c>
      <c r="AG33" s="14">
        <v>3072.8881902073749</v>
      </c>
      <c r="AH33" s="14">
        <v>0</v>
      </c>
      <c r="AI33" s="14">
        <v>1.3656868911368762</v>
      </c>
      <c r="AJ33" s="14">
        <v>48.137741094417244</v>
      </c>
      <c r="AK33" s="14">
        <v>252.7529395740809</v>
      </c>
      <c r="AL33" s="14">
        <v>1521.9903687884575</v>
      </c>
      <c r="AM33" s="14">
        <v>56.103867212332993</v>
      </c>
      <c r="AN33" s="14">
        <v>644.27200763182373</v>
      </c>
      <c r="AO33" s="14">
        <v>150.07611588654609</v>
      </c>
      <c r="AP33" s="14">
        <v>184.87684440473419</v>
      </c>
      <c r="AQ33" s="14">
        <v>0</v>
      </c>
      <c r="AR33" s="14">
        <f t="shared" si="0"/>
        <v>379476.88252492767</v>
      </c>
      <c r="AS33" s="14">
        <v>587754.11604242295</v>
      </c>
      <c r="AT33" s="14">
        <v>0</v>
      </c>
      <c r="AU33" s="14">
        <v>500.53825054583535</v>
      </c>
      <c r="AV33" s="14">
        <v>0</v>
      </c>
      <c r="AW33" s="14">
        <v>71.269896676066907</v>
      </c>
      <c r="AX33" s="14">
        <f t="shared" si="1"/>
        <v>588325.92418964487</v>
      </c>
      <c r="AY33" s="14">
        <f t="shared" si="2"/>
        <v>967802.80671457248</v>
      </c>
      <c r="AZ33" s="14">
        <v>0</v>
      </c>
      <c r="BA33" s="14">
        <v>0</v>
      </c>
      <c r="BB33" s="14">
        <v>967802.8039541496</v>
      </c>
      <c r="BC33" s="14">
        <f t="shared" si="3"/>
        <v>967802.8039541496</v>
      </c>
    </row>
    <row r="34" spans="1:55" x14ac:dyDescent="0.3">
      <c r="A34" s="12">
        <f t="shared" si="4"/>
        <v>32</v>
      </c>
      <c r="B34" s="13" t="s">
        <v>78</v>
      </c>
      <c r="C34" s="14">
        <v>0</v>
      </c>
      <c r="D34" s="14">
        <v>20.7880289298839</v>
      </c>
      <c r="E34" s="14">
        <v>64.736474291180841</v>
      </c>
      <c r="F34" s="14">
        <v>2164.1099616816568</v>
      </c>
      <c r="G34" s="14">
        <v>15966.396187312852</v>
      </c>
      <c r="H34" s="14">
        <v>13861.618026941458</v>
      </c>
      <c r="I34" s="14">
        <v>1754.1792283459909</v>
      </c>
      <c r="J34" s="14">
        <v>70.79213704311708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244809.37457495194</v>
      </c>
      <c r="Q34" s="14">
        <v>3571.0377009137474</v>
      </c>
      <c r="R34" s="14">
        <v>1294.4686330560598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98964.051429234198</v>
      </c>
      <c r="AA34" s="14">
        <v>2020.4166300484687</v>
      </c>
      <c r="AB34" s="14">
        <v>0</v>
      </c>
      <c r="AC34" s="14">
        <v>0</v>
      </c>
      <c r="AD34" s="14">
        <v>11181.971544788632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84128.672776757128</v>
      </c>
      <c r="AK34" s="14">
        <v>0</v>
      </c>
      <c r="AL34" s="14">
        <v>41766.511194666702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f t="shared" si="0"/>
        <v>521639.124528963</v>
      </c>
      <c r="AS34" s="14">
        <v>1931187.2010535153</v>
      </c>
      <c r="AT34" s="14">
        <v>0</v>
      </c>
      <c r="AU34" s="14">
        <v>0</v>
      </c>
      <c r="AV34" s="14">
        <v>0</v>
      </c>
      <c r="AW34" s="14">
        <v>0</v>
      </c>
      <c r="AX34" s="14">
        <f t="shared" si="1"/>
        <v>1931187.2010535153</v>
      </c>
      <c r="AY34" s="14">
        <f t="shared" si="2"/>
        <v>2452826.3255824782</v>
      </c>
      <c r="AZ34" s="14">
        <v>0</v>
      </c>
      <c r="BA34" s="14">
        <v>0</v>
      </c>
      <c r="BB34" s="14">
        <v>2452826.3241809439</v>
      </c>
      <c r="BC34" s="14">
        <f t="shared" si="3"/>
        <v>2452826.3241809439</v>
      </c>
    </row>
    <row r="35" spans="1:55" x14ac:dyDescent="0.3">
      <c r="A35" s="12">
        <f t="shared" si="4"/>
        <v>33</v>
      </c>
      <c r="B35" s="13" t="s">
        <v>79</v>
      </c>
      <c r="C35" s="14">
        <v>4374.5502769727045</v>
      </c>
      <c r="D35" s="14">
        <v>831.52115719535595</v>
      </c>
      <c r="E35" s="14">
        <v>6829.6980377195769</v>
      </c>
      <c r="F35" s="14">
        <v>3747.3765570245141</v>
      </c>
      <c r="G35" s="14">
        <v>2528.4029152929447</v>
      </c>
      <c r="H35" s="14">
        <v>3197.4684897686402</v>
      </c>
      <c r="I35" s="14">
        <v>1812.6518692908576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21.753369215338008</v>
      </c>
      <c r="P35" s="14">
        <v>5440.2083238878213</v>
      </c>
      <c r="Q35" s="14">
        <v>52.955799378662213</v>
      </c>
      <c r="R35" s="14">
        <v>87.661532712599978</v>
      </c>
      <c r="S35" s="14">
        <v>63.862325510918623</v>
      </c>
      <c r="T35" s="14">
        <v>1067.7844942349882</v>
      </c>
      <c r="U35" s="14">
        <v>443.67546533405454</v>
      </c>
      <c r="V35" s="14">
        <v>760.96928426687373</v>
      </c>
      <c r="W35" s="14">
        <v>0</v>
      </c>
      <c r="X35" s="14">
        <v>0</v>
      </c>
      <c r="Y35" s="14">
        <v>0</v>
      </c>
      <c r="Z35" s="14">
        <v>19366.305228321704</v>
      </c>
      <c r="AA35" s="14">
        <v>395.37594288846259</v>
      </c>
      <c r="AB35" s="14">
        <v>0</v>
      </c>
      <c r="AC35" s="14">
        <v>0</v>
      </c>
      <c r="AD35" s="14">
        <v>1352.534172638166</v>
      </c>
      <c r="AE35" s="14">
        <v>35.706810175583776</v>
      </c>
      <c r="AF35" s="14">
        <v>6873.5252130861318</v>
      </c>
      <c r="AG35" s="14">
        <v>1017.3886692661101</v>
      </c>
      <c r="AH35" s="14">
        <v>0</v>
      </c>
      <c r="AI35" s="14">
        <v>590.41575194367056</v>
      </c>
      <c r="AJ35" s="14">
        <v>3.030166827056088</v>
      </c>
      <c r="AK35" s="14">
        <v>17.173924977641128</v>
      </c>
      <c r="AL35" s="14">
        <v>0</v>
      </c>
      <c r="AM35" s="14">
        <v>5753.8941085261458</v>
      </c>
      <c r="AN35" s="14">
        <v>1288.2215534286006</v>
      </c>
      <c r="AO35" s="14">
        <v>300.07711781632821</v>
      </c>
      <c r="AP35" s="14">
        <v>369.66115688848123</v>
      </c>
      <c r="AQ35" s="14">
        <v>0</v>
      </c>
      <c r="AR35" s="14">
        <f t="shared" si="0"/>
        <v>68623.849714589946</v>
      </c>
      <c r="AS35" s="14">
        <v>970355.80262546486</v>
      </c>
      <c r="AT35" s="14">
        <v>0</v>
      </c>
      <c r="AU35" s="14">
        <v>0</v>
      </c>
      <c r="AV35" s="14">
        <v>0</v>
      </c>
      <c r="AW35" s="14">
        <v>0</v>
      </c>
      <c r="AX35" s="14">
        <f t="shared" si="1"/>
        <v>970355.80262546486</v>
      </c>
      <c r="AY35" s="14">
        <f t="shared" si="2"/>
        <v>1038979.6523400547</v>
      </c>
      <c r="AZ35" s="14">
        <v>0</v>
      </c>
      <c r="BA35" s="14">
        <v>0</v>
      </c>
      <c r="BB35" s="14">
        <v>1038979.652407628</v>
      </c>
      <c r="BC35" s="14">
        <f t="shared" si="3"/>
        <v>1038979.652407628</v>
      </c>
    </row>
    <row r="36" spans="1:55" x14ac:dyDescent="0.3">
      <c r="A36" s="12">
        <f t="shared" si="4"/>
        <v>34</v>
      </c>
      <c r="B36" s="13" t="s">
        <v>80</v>
      </c>
      <c r="C36" s="14">
        <v>1458.1834256575685</v>
      </c>
      <c r="D36" s="14">
        <v>7951.4210656805908</v>
      </c>
      <c r="E36" s="14">
        <v>10098.889989424209</v>
      </c>
      <c r="F36" s="14">
        <v>8431.5972533051554</v>
      </c>
      <c r="G36" s="14">
        <v>20274.045598552682</v>
      </c>
      <c r="H36" s="14">
        <v>8485.1339737749277</v>
      </c>
      <c r="I36" s="14">
        <v>25207.555511331891</v>
      </c>
      <c r="J36" s="14">
        <v>30582.203202626581</v>
      </c>
      <c r="K36" s="14">
        <v>883.59744337347877</v>
      </c>
      <c r="L36" s="14">
        <v>38706.094214188728</v>
      </c>
      <c r="M36" s="14">
        <v>52855.251814649004</v>
      </c>
      <c r="N36" s="14">
        <v>550.53259032143421</v>
      </c>
      <c r="O36" s="14">
        <v>1148.3864739055614</v>
      </c>
      <c r="P36" s="14">
        <v>294315.27032233111</v>
      </c>
      <c r="Q36" s="14">
        <v>127406.68952926715</v>
      </c>
      <c r="R36" s="14">
        <v>956.97173211254994</v>
      </c>
      <c r="S36" s="14">
        <v>1070.1967980374018</v>
      </c>
      <c r="T36" s="14">
        <v>6404.7274494958738</v>
      </c>
      <c r="U36" s="14">
        <v>2661.2302827348572</v>
      </c>
      <c r="V36" s="14">
        <v>13766.645142203155</v>
      </c>
      <c r="W36" s="14">
        <v>14.601489801000431</v>
      </c>
      <c r="X36" s="14">
        <v>6.5153603197495222</v>
      </c>
      <c r="Y36" s="14">
        <v>1.3129988724229558</v>
      </c>
      <c r="Z36" s="14">
        <v>74167.245759168014</v>
      </c>
      <c r="AA36" s="14">
        <v>1514.1734253257255</v>
      </c>
      <c r="AB36" s="14">
        <v>144.87789901841521</v>
      </c>
      <c r="AC36" s="14">
        <v>31889.872001557003</v>
      </c>
      <c r="AD36" s="14">
        <v>11227.420494026761</v>
      </c>
      <c r="AE36" s="14">
        <v>8866.6659979330616</v>
      </c>
      <c r="AF36" s="14">
        <v>628.24848644564349</v>
      </c>
      <c r="AG36" s="14">
        <v>11.503616154899486</v>
      </c>
      <c r="AH36" s="14">
        <v>984.55121889412851</v>
      </c>
      <c r="AI36" s="14">
        <v>13.000199194719485</v>
      </c>
      <c r="AJ36" s="14">
        <v>415762.6481839015</v>
      </c>
      <c r="AK36" s="14">
        <v>491325.13329097361</v>
      </c>
      <c r="AL36" s="14">
        <v>9988.2599857402747</v>
      </c>
      <c r="AM36" s="14">
        <v>25248.449559529745</v>
      </c>
      <c r="AN36" s="14">
        <v>844107.30142339517</v>
      </c>
      <c r="AO36" s="14">
        <v>196625.56139097386</v>
      </c>
      <c r="AP36" s="14">
        <v>127993.53254931264</v>
      </c>
      <c r="AQ36" s="14">
        <v>0</v>
      </c>
      <c r="AR36" s="14">
        <f t="shared" si="0"/>
        <v>2893735.4991435125</v>
      </c>
      <c r="AS36" s="14">
        <v>7820863.8567878902</v>
      </c>
      <c r="AT36" s="14">
        <v>0</v>
      </c>
      <c r="AU36" s="14">
        <v>0</v>
      </c>
      <c r="AV36" s="14">
        <v>0</v>
      </c>
      <c r="AW36" s="14">
        <v>461.44945202887777</v>
      </c>
      <c r="AX36" s="14">
        <f t="shared" si="1"/>
        <v>7821325.3062399188</v>
      </c>
      <c r="AY36" s="14">
        <f t="shared" si="2"/>
        <v>10715060.805383431</v>
      </c>
      <c r="AZ36" s="14">
        <v>0</v>
      </c>
      <c r="BA36" s="14">
        <v>0</v>
      </c>
      <c r="BB36" s="14">
        <v>10715060.801725699</v>
      </c>
      <c r="BC36" s="14">
        <f t="shared" si="3"/>
        <v>10715060.801725699</v>
      </c>
    </row>
    <row r="37" spans="1:55" x14ac:dyDescent="0.3">
      <c r="A37" s="12">
        <f t="shared" si="4"/>
        <v>35</v>
      </c>
      <c r="B37" s="13" t="s">
        <v>81</v>
      </c>
      <c r="C37" s="14">
        <v>12686.195803220844</v>
      </c>
      <c r="D37" s="14">
        <v>218.27430376378095</v>
      </c>
      <c r="E37" s="14">
        <v>226704.66181036478</v>
      </c>
      <c r="F37" s="14">
        <v>43966.572457545823</v>
      </c>
      <c r="G37" s="14">
        <v>36615.019995538569</v>
      </c>
      <c r="H37" s="14">
        <v>46304.080722205123</v>
      </c>
      <c r="I37" s="14">
        <v>18249.311238892795</v>
      </c>
      <c r="J37" s="14">
        <v>51819.844315561706</v>
      </c>
      <c r="K37" s="14">
        <v>18687.86366984672</v>
      </c>
      <c r="L37" s="14">
        <v>23582.825034126119</v>
      </c>
      <c r="M37" s="14">
        <v>30345.455527686056</v>
      </c>
      <c r="N37" s="14">
        <v>92727.326915649377</v>
      </c>
      <c r="O37" s="14">
        <v>1088.1528210082272</v>
      </c>
      <c r="P37" s="14">
        <v>235561.02042434266</v>
      </c>
      <c r="Q37" s="14">
        <v>224041.35040779377</v>
      </c>
      <c r="R37" s="14">
        <v>647.23431652802992</v>
      </c>
      <c r="S37" s="14">
        <v>2713.2090653483824</v>
      </c>
      <c r="T37" s="14">
        <v>360010.01747578959</v>
      </c>
      <c r="U37" s="14">
        <v>17110.434333040288</v>
      </c>
      <c r="V37" s="14">
        <v>47869.545150168531</v>
      </c>
      <c r="W37" s="14">
        <v>6364.2143500756656</v>
      </c>
      <c r="X37" s="14">
        <v>2839.7889672889733</v>
      </c>
      <c r="Y37" s="14">
        <v>572.28449832117894</v>
      </c>
      <c r="Z37" s="14">
        <v>11132.522127991524</v>
      </c>
      <c r="AA37" s="14">
        <v>227.27780963838308</v>
      </c>
      <c r="AB37" s="14">
        <v>3507.2633865335429</v>
      </c>
      <c r="AC37" s="14">
        <v>82772.117112773005</v>
      </c>
      <c r="AD37" s="14">
        <v>38781.953658766462</v>
      </c>
      <c r="AE37" s="14">
        <v>7510.511034972722</v>
      </c>
      <c r="AF37" s="14">
        <v>4581.000132963949</v>
      </c>
      <c r="AG37" s="14">
        <v>2417.0148970143732</v>
      </c>
      <c r="AH37" s="14">
        <v>5168.8938991941741</v>
      </c>
      <c r="AI37" s="14">
        <v>2193.4925013670713</v>
      </c>
      <c r="AJ37" s="14">
        <v>30677.714523460265</v>
      </c>
      <c r="AK37" s="14">
        <v>14150.095372697402</v>
      </c>
      <c r="AL37" s="14">
        <v>32914.87587575223</v>
      </c>
      <c r="AM37" s="14">
        <v>15544.607142305289</v>
      </c>
      <c r="AN37" s="14">
        <v>17572.300486260989</v>
      </c>
      <c r="AO37" s="14">
        <v>4093.2751585202518</v>
      </c>
      <c r="AP37" s="14">
        <v>104275.72687822646</v>
      </c>
      <c r="AQ37" s="14">
        <v>0</v>
      </c>
      <c r="AR37" s="14">
        <f t="shared" si="0"/>
        <v>1878245.3256025454</v>
      </c>
      <c r="AS37" s="14">
        <v>9435951.8075308837</v>
      </c>
      <c r="AT37" s="14">
        <v>0</v>
      </c>
      <c r="AU37" s="14">
        <v>0</v>
      </c>
      <c r="AV37" s="14">
        <v>0</v>
      </c>
      <c r="AW37" s="14">
        <v>0</v>
      </c>
      <c r="AX37" s="14">
        <f t="shared" si="1"/>
        <v>9435951.8075308837</v>
      </c>
      <c r="AY37" s="14">
        <f t="shared" si="2"/>
        <v>11314197.13313343</v>
      </c>
      <c r="AZ37" s="14">
        <v>0</v>
      </c>
      <c r="BA37" s="14">
        <v>0</v>
      </c>
      <c r="BB37" s="14">
        <v>11314197.135391088</v>
      </c>
      <c r="BC37" s="14">
        <f t="shared" si="3"/>
        <v>11314197.135391088</v>
      </c>
    </row>
    <row r="38" spans="1:55" x14ac:dyDescent="0.3">
      <c r="A38" s="12">
        <f t="shared" si="4"/>
        <v>36</v>
      </c>
      <c r="B38" s="13" t="s">
        <v>82</v>
      </c>
      <c r="C38" s="14">
        <v>0</v>
      </c>
      <c r="D38" s="14">
        <v>0</v>
      </c>
      <c r="E38" s="14">
        <v>323.68237145590416</v>
      </c>
      <c r="F38" s="14">
        <v>936.84413925612853</v>
      </c>
      <c r="G38" s="14">
        <v>936.44552418257206</v>
      </c>
      <c r="H38" s="14">
        <v>1184.2475888032002</v>
      </c>
      <c r="I38" s="14">
        <v>58.472640944866377</v>
      </c>
      <c r="J38" s="14">
        <v>0</v>
      </c>
      <c r="K38" s="14">
        <v>45449.768401735237</v>
      </c>
      <c r="L38" s="14">
        <v>47909.910769148533</v>
      </c>
      <c r="M38" s="14">
        <v>31289.527718684214</v>
      </c>
      <c r="N38" s="14">
        <v>193778.71961578156</v>
      </c>
      <c r="O38" s="14">
        <v>10971.798841181628</v>
      </c>
      <c r="P38" s="14">
        <v>2176.0833295551288</v>
      </c>
      <c r="Q38" s="14">
        <v>30750.602424535049</v>
      </c>
      <c r="R38" s="14">
        <v>94.966660438649981</v>
      </c>
      <c r="S38" s="14">
        <v>270.06943705818179</v>
      </c>
      <c r="T38" s="14">
        <v>307218.27885650296</v>
      </c>
      <c r="U38" s="14">
        <v>301235.69573011762</v>
      </c>
      <c r="V38" s="14">
        <v>3218.0874181505487</v>
      </c>
      <c r="W38" s="14">
        <v>51900.143168033865</v>
      </c>
      <c r="X38" s="14">
        <v>23158.467936823723</v>
      </c>
      <c r="Y38" s="14">
        <v>4666.9778486267505</v>
      </c>
      <c r="Z38" s="14">
        <v>5207.3291907139037</v>
      </c>
      <c r="AA38" s="14">
        <v>106.31107299177613</v>
      </c>
      <c r="AB38" s="14">
        <v>0</v>
      </c>
      <c r="AC38" s="14">
        <v>0</v>
      </c>
      <c r="AD38" s="14">
        <v>3078531.6710046055</v>
      </c>
      <c r="AE38" s="14">
        <v>400492.21074835153</v>
      </c>
      <c r="AF38" s="14">
        <v>62581.11704108274</v>
      </c>
      <c r="AG38" s="14">
        <v>5427.1300341558162</v>
      </c>
      <c r="AH38" s="14">
        <v>492.27560944706426</v>
      </c>
      <c r="AI38" s="14">
        <v>93457.334536919283</v>
      </c>
      <c r="AJ38" s="14">
        <v>155643.26485800988</v>
      </c>
      <c r="AK38" s="14">
        <v>37.719869138350973</v>
      </c>
      <c r="AL38" s="14">
        <v>289679.91087315942</v>
      </c>
      <c r="AM38" s="14">
        <v>0</v>
      </c>
      <c r="AN38" s="14">
        <v>2550.3638970934726</v>
      </c>
      <c r="AO38" s="14">
        <v>594.07936902295035</v>
      </c>
      <c r="AP38" s="14">
        <v>731.83876343087547</v>
      </c>
      <c r="AQ38" s="14">
        <v>0</v>
      </c>
      <c r="AR38" s="14">
        <f t="shared" si="0"/>
        <v>5153061.3472891394</v>
      </c>
      <c r="AS38" s="14">
        <v>7617004.0579335904</v>
      </c>
      <c r="AT38" s="14">
        <v>0</v>
      </c>
      <c r="AU38" s="14">
        <v>0</v>
      </c>
      <c r="AV38" s="14">
        <v>0</v>
      </c>
      <c r="AW38" s="14">
        <v>0</v>
      </c>
      <c r="AX38" s="14">
        <f t="shared" si="1"/>
        <v>7617004.0579335904</v>
      </c>
      <c r="AY38" s="14">
        <f t="shared" si="2"/>
        <v>12770065.405222729</v>
      </c>
      <c r="AZ38" s="14">
        <v>0</v>
      </c>
      <c r="BA38" s="14">
        <v>0</v>
      </c>
      <c r="BB38" s="14">
        <v>12770065.406649519</v>
      </c>
      <c r="BC38" s="14">
        <f t="shared" si="3"/>
        <v>12770065.406649519</v>
      </c>
    </row>
    <row r="39" spans="1:55" x14ac:dyDescent="0.3">
      <c r="A39" s="12">
        <f t="shared" si="4"/>
        <v>37</v>
      </c>
      <c r="B39" s="13" t="s">
        <v>83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f t="shared" si="0"/>
        <v>0</v>
      </c>
      <c r="AS39" s="14">
        <v>0</v>
      </c>
      <c r="AT39" s="14">
        <v>20234214.140000001</v>
      </c>
      <c r="AU39" s="14">
        <v>0</v>
      </c>
      <c r="AV39" s="14">
        <v>0</v>
      </c>
      <c r="AW39" s="14">
        <v>0</v>
      </c>
      <c r="AX39" s="14">
        <f t="shared" si="1"/>
        <v>20234214.140000001</v>
      </c>
      <c r="AY39" s="14">
        <f t="shared" si="2"/>
        <v>20234214.140000001</v>
      </c>
      <c r="AZ39" s="14">
        <v>0</v>
      </c>
      <c r="BA39" s="14">
        <v>0</v>
      </c>
      <c r="BB39" s="14">
        <v>20234214.140410189</v>
      </c>
      <c r="BC39" s="14">
        <f t="shared" si="3"/>
        <v>20234214.140410189</v>
      </c>
    </row>
    <row r="40" spans="1:55" x14ac:dyDescent="0.3">
      <c r="A40" s="12">
        <f t="shared" si="4"/>
        <v>38</v>
      </c>
      <c r="B40" s="13" t="s">
        <v>46</v>
      </c>
      <c r="C40" s="14">
        <v>0</v>
      </c>
      <c r="D40" s="14">
        <v>0</v>
      </c>
      <c r="E40" s="14">
        <v>647.36474291180832</v>
      </c>
      <c r="F40" s="14">
        <v>8431.5972533051554</v>
      </c>
      <c r="G40" s="14">
        <v>93.644552418257206</v>
      </c>
      <c r="H40" s="14">
        <v>118.42475888032001</v>
      </c>
      <c r="I40" s="14">
        <v>1754.1792283459909</v>
      </c>
      <c r="J40" s="14">
        <v>0</v>
      </c>
      <c r="K40" s="14">
        <v>0</v>
      </c>
      <c r="L40" s="14">
        <v>3551.4333268045066</v>
      </c>
      <c r="M40" s="14">
        <v>0</v>
      </c>
      <c r="N40" s="14">
        <v>0</v>
      </c>
      <c r="O40" s="14">
        <v>0</v>
      </c>
      <c r="P40" s="14">
        <v>544.0208323887822</v>
      </c>
      <c r="Q40" s="14">
        <v>0</v>
      </c>
      <c r="R40" s="14">
        <v>58.441021808399995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2479.6805670066205</v>
      </c>
      <c r="AA40" s="14">
        <v>50.624320472274349</v>
      </c>
      <c r="AB40" s="14">
        <v>0</v>
      </c>
      <c r="AC40" s="14">
        <v>0</v>
      </c>
      <c r="AD40" s="14">
        <v>0</v>
      </c>
      <c r="AE40" s="14">
        <v>531.56644201063023</v>
      </c>
      <c r="AF40" s="14">
        <v>0</v>
      </c>
      <c r="AG40" s="14">
        <v>0</v>
      </c>
      <c r="AH40" s="14">
        <v>0</v>
      </c>
      <c r="AI40" s="14">
        <v>207.91398117223429</v>
      </c>
      <c r="AJ40" s="14">
        <v>0</v>
      </c>
      <c r="AK40" s="14">
        <v>0</v>
      </c>
      <c r="AL40" s="14">
        <v>31627.118901023849</v>
      </c>
      <c r="AM40" s="14">
        <v>2051.5131716615624</v>
      </c>
      <c r="AN40" s="14">
        <v>1201110.017206833</v>
      </c>
      <c r="AO40" s="14">
        <v>62334.973729537014</v>
      </c>
      <c r="AP40" s="14">
        <v>117595.27068175601</v>
      </c>
      <c r="AQ40" s="14">
        <v>0</v>
      </c>
      <c r="AR40" s="14">
        <f t="shared" si="0"/>
        <v>1433187.7847183365</v>
      </c>
      <c r="AS40" s="14">
        <v>5965532.9202815369</v>
      </c>
      <c r="AT40" s="14">
        <v>3343939.59</v>
      </c>
      <c r="AU40" s="14">
        <v>0</v>
      </c>
      <c r="AV40" s="14">
        <v>0</v>
      </c>
      <c r="AW40" s="14">
        <v>0</v>
      </c>
      <c r="AX40" s="14">
        <f t="shared" si="1"/>
        <v>9309472.5102815367</v>
      </c>
      <c r="AY40" s="14">
        <f t="shared" si="2"/>
        <v>10742660.294999873</v>
      </c>
      <c r="AZ40" s="14">
        <v>0</v>
      </c>
      <c r="BA40" s="14">
        <v>0</v>
      </c>
      <c r="BB40" s="14">
        <v>10742660.294536952</v>
      </c>
      <c r="BC40" s="14">
        <f t="shared" si="3"/>
        <v>10742660.294536952</v>
      </c>
    </row>
    <row r="41" spans="1:55" x14ac:dyDescent="0.3">
      <c r="A41" s="12">
        <f t="shared" si="4"/>
        <v>39</v>
      </c>
      <c r="B41" s="13" t="s">
        <v>47</v>
      </c>
      <c r="C41" s="14">
        <v>1458.1834256575685</v>
      </c>
      <c r="D41" s="14">
        <v>207.88028929883899</v>
      </c>
      <c r="E41" s="14">
        <v>323.68237145590416</v>
      </c>
      <c r="F41" s="14">
        <v>8431.5972533051554</v>
      </c>
      <c r="G41" s="14">
        <v>1498.3128386921153</v>
      </c>
      <c r="H41" s="14">
        <v>1894.7961420851202</v>
      </c>
      <c r="I41" s="14">
        <v>175.41792283459912</v>
      </c>
      <c r="J41" s="14">
        <v>0</v>
      </c>
      <c r="K41" s="14">
        <v>35227.513198904468</v>
      </c>
      <c r="L41" s="14">
        <v>67489.193188738645</v>
      </c>
      <c r="M41" s="14">
        <v>44076.57929412173</v>
      </c>
      <c r="N41" s="14">
        <v>50550.970334551675</v>
      </c>
      <c r="O41" s="14">
        <v>9728.8787415004608</v>
      </c>
      <c r="P41" s="14">
        <v>1632.0624971663465</v>
      </c>
      <c r="Q41" s="14">
        <v>23683.712886690177</v>
      </c>
      <c r="R41" s="14">
        <v>794.79789659424</v>
      </c>
      <c r="S41" s="14">
        <v>3387.5639761839307</v>
      </c>
      <c r="T41" s="14">
        <v>56310.2239796578</v>
      </c>
      <c r="U41" s="14">
        <v>23397.478575617319</v>
      </c>
      <c r="V41" s="14">
        <v>47838.432418962781</v>
      </c>
      <c r="W41" s="14">
        <v>2327.4319941376693</v>
      </c>
      <c r="X41" s="14">
        <v>1850.1978209419431</v>
      </c>
      <c r="Y41" s="14">
        <v>184.49938961873536</v>
      </c>
      <c r="Z41" s="14">
        <v>7687.0097577205215</v>
      </c>
      <c r="AA41" s="14">
        <v>156.93539346405043</v>
      </c>
      <c r="AB41" s="14">
        <v>4203.7553888533275</v>
      </c>
      <c r="AC41" s="14">
        <v>66449.676344204374</v>
      </c>
      <c r="AD41" s="14">
        <v>32017.017114951646</v>
      </c>
      <c r="AE41" s="14">
        <v>15498.424744365237</v>
      </c>
      <c r="AF41" s="14">
        <v>74449.949583357055</v>
      </c>
      <c r="AG41" s="14">
        <v>4826.5036332741665</v>
      </c>
      <c r="AH41" s="14">
        <v>738.4134141705963</v>
      </c>
      <c r="AI41" s="14">
        <v>44930.211331319828</v>
      </c>
      <c r="AJ41" s="14">
        <v>15147.76300321264</v>
      </c>
      <c r="AK41" s="14">
        <v>8171.3511582576639</v>
      </c>
      <c r="AL41" s="14">
        <v>150633.55365404283</v>
      </c>
      <c r="AM41" s="14">
        <v>25682.09232920186</v>
      </c>
      <c r="AN41" s="14">
        <v>10263.663468172337</v>
      </c>
      <c r="AO41" s="14">
        <v>2390.808121140939</v>
      </c>
      <c r="AP41" s="14">
        <v>2945.2058937072529</v>
      </c>
      <c r="AQ41" s="14">
        <v>0</v>
      </c>
      <c r="AR41" s="14">
        <f t="shared" si="0"/>
        <v>848661.74077013345</v>
      </c>
      <c r="AS41" s="14">
        <v>1798089.0021913359</v>
      </c>
      <c r="AT41" s="14">
        <v>0</v>
      </c>
      <c r="AU41" s="14">
        <v>0</v>
      </c>
      <c r="AV41" s="14">
        <v>0</v>
      </c>
      <c r="AW41" s="14">
        <v>0</v>
      </c>
      <c r="AX41" s="14">
        <f t="shared" si="1"/>
        <v>1798089.0021913359</v>
      </c>
      <c r="AY41" s="14">
        <f t="shared" si="2"/>
        <v>2646750.7429614691</v>
      </c>
      <c r="AZ41" s="14">
        <v>0</v>
      </c>
      <c r="BA41" s="14">
        <v>0</v>
      </c>
      <c r="BB41" s="14">
        <v>2646750.7394727529</v>
      </c>
      <c r="BC41" s="14">
        <f t="shared" si="3"/>
        <v>2646750.7394727529</v>
      </c>
    </row>
    <row r="42" spans="1:55" x14ac:dyDescent="0.3">
      <c r="A42" s="12">
        <f t="shared" si="4"/>
        <v>40</v>
      </c>
      <c r="B42" s="13" t="s">
        <v>84</v>
      </c>
      <c r="C42" s="14">
        <v>307676.70281374693</v>
      </c>
      <c r="D42" s="14">
        <v>32440.758546530316</v>
      </c>
      <c r="E42" s="14">
        <v>36317.162077352448</v>
      </c>
      <c r="F42" s="14">
        <v>71715.418860056641</v>
      </c>
      <c r="G42" s="14">
        <v>70501.596204510584</v>
      </c>
      <c r="H42" s="14">
        <v>8915.771730005159</v>
      </c>
      <c r="I42" s="14">
        <v>19945.017826293919</v>
      </c>
      <c r="J42" s="14">
        <v>22087.146757452527</v>
      </c>
      <c r="K42" s="14">
        <v>43659.164670508195</v>
      </c>
      <c r="L42" s="14">
        <v>10976.617802928191</v>
      </c>
      <c r="M42" s="14">
        <v>20251.312156130967</v>
      </c>
      <c r="N42" s="14">
        <v>86824.344767432776</v>
      </c>
      <c r="O42" s="14">
        <v>1466.9234059597527</v>
      </c>
      <c r="P42" s="14">
        <v>233928.95792717632</v>
      </c>
      <c r="Q42" s="14">
        <v>1190.3459003045825</v>
      </c>
      <c r="R42" s="14">
        <v>3084.2249259383098</v>
      </c>
      <c r="S42" s="14">
        <v>0</v>
      </c>
      <c r="T42" s="14">
        <v>205849.88891462851</v>
      </c>
      <c r="U42" s="14">
        <v>0</v>
      </c>
      <c r="V42" s="14">
        <v>0</v>
      </c>
      <c r="W42" s="14">
        <v>0</v>
      </c>
      <c r="X42" s="14">
        <v>0</v>
      </c>
      <c r="Y42" s="14">
        <v>65.428238624000002</v>
      </c>
      <c r="Z42" s="14">
        <v>21914.312400288003</v>
      </c>
      <c r="AA42" s="14">
        <v>447.39519623728756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66419.42387037749</v>
      </c>
      <c r="AO42" s="14">
        <v>15471.678166692449</v>
      </c>
      <c r="AP42" s="14">
        <v>114339.22333239397</v>
      </c>
      <c r="AQ42" s="14">
        <v>0</v>
      </c>
      <c r="AR42" s="14">
        <f t="shared" si="0"/>
        <v>1395488.8164915694</v>
      </c>
      <c r="AS42" s="14">
        <v>1299882.02</v>
      </c>
      <c r="AT42" s="14">
        <v>389653.79000000004</v>
      </c>
      <c r="AU42" s="14">
        <v>0</v>
      </c>
      <c r="AV42" s="14">
        <v>0</v>
      </c>
      <c r="AW42" s="14">
        <v>0</v>
      </c>
      <c r="AX42" s="14">
        <f t="shared" si="1"/>
        <v>1689535.81</v>
      </c>
      <c r="AY42" s="14">
        <f t="shared" si="2"/>
        <v>3085024.6264915694</v>
      </c>
      <c r="AZ42" s="14">
        <v>0</v>
      </c>
      <c r="BA42" s="14">
        <v>0</v>
      </c>
      <c r="BB42" s="14">
        <v>3085024.6249105269</v>
      </c>
      <c r="BC42" s="14">
        <f t="shared" si="3"/>
        <v>3085024.6249105269</v>
      </c>
    </row>
    <row r="43" spans="1:55" x14ac:dyDescent="0.3">
      <c r="A43" s="12">
        <v>41</v>
      </c>
      <c r="B43" s="13" t="s">
        <v>85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f t="shared" si="0"/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f t="shared" si="1"/>
        <v>0</v>
      </c>
      <c r="AY43" s="14">
        <f t="shared" si="2"/>
        <v>0</v>
      </c>
      <c r="AZ43" s="14">
        <v>0</v>
      </c>
      <c r="BA43" s="14">
        <v>0</v>
      </c>
      <c r="BB43" s="14">
        <v>0</v>
      </c>
      <c r="BC43" s="14">
        <f t="shared" si="3"/>
        <v>0</v>
      </c>
    </row>
    <row r="44" spans="1:55" s="5" customFormat="1" x14ac:dyDescent="0.3">
      <c r="A44" s="15">
        <v>180</v>
      </c>
      <c r="B44" s="16" t="s">
        <v>97</v>
      </c>
      <c r="C44" s="17">
        <f>SUM(C3:C43)</f>
        <v>3872094.0983465812</v>
      </c>
      <c r="D44" s="17">
        <f t="shared" ref="D44:BC44" si="5">SUM(D3:D43)</f>
        <v>227823.72425327206</v>
      </c>
      <c r="E44" s="17">
        <f t="shared" si="5"/>
        <v>1013091.721464749</v>
      </c>
      <c r="F44" s="17">
        <f t="shared" si="5"/>
        <v>2611481.3619591328</v>
      </c>
      <c r="G44" s="17">
        <f t="shared" si="5"/>
        <v>599182.09690623591</v>
      </c>
      <c r="H44" s="17">
        <f t="shared" si="5"/>
        <v>720674.9207824812</v>
      </c>
      <c r="I44" s="17">
        <f t="shared" si="5"/>
        <v>421324.73000044213</v>
      </c>
      <c r="J44" s="17">
        <f t="shared" si="5"/>
        <v>575157.37586238375</v>
      </c>
      <c r="K44" s="17">
        <f t="shared" si="5"/>
        <v>842114.32391560019</v>
      </c>
      <c r="L44" s="17">
        <f t="shared" si="5"/>
        <v>3049509.4852400329</v>
      </c>
      <c r="M44" s="17">
        <f t="shared" si="5"/>
        <v>1290029.1692885791</v>
      </c>
      <c r="N44" s="17">
        <f t="shared" si="5"/>
        <v>1318545.8042315627</v>
      </c>
      <c r="O44" s="17">
        <f t="shared" si="5"/>
        <v>10544218.469413267</v>
      </c>
      <c r="P44" s="17">
        <f t="shared" si="5"/>
        <v>24152551.831954837</v>
      </c>
      <c r="Q44" s="17">
        <f t="shared" si="5"/>
        <v>1089229.992016355</v>
      </c>
      <c r="R44" s="17">
        <f t="shared" si="5"/>
        <v>47055.027451657865</v>
      </c>
      <c r="S44" s="17">
        <f t="shared" si="5"/>
        <v>647394.38304026041</v>
      </c>
      <c r="T44" s="17">
        <f t="shared" si="5"/>
        <v>10954388.392947091</v>
      </c>
      <c r="U44" s="17">
        <f t="shared" si="5"/>
        <v>2761781.3565943502</v>
      </c>
      <c r="V44" s="17">
        <f t="shared" si="5"/>
        <v>5416310.8238115637</v>
      </c>
      <c r="W44" s="17">
        <f t="shared" si="5"/>
        <v>363819.30341646809</v>
      </c>
      <c r="X44" s="17">
        <f t="shared" si="5"/>
        <v>172984.98432337173</v>
      </c>
      <c r="Y44" s="17">
        <f t="shared" si="5"/>
        <v>34737.62603364297</v>
      </c>
      <c r="Z44" s="17">
        <f t="shared" si="5"/>
        <v>9134899.4849551022</v>
      </c>
      <c r="AA44" s="17">
        <f t="shared" si="5"/>
        <v>53447.497303257594</v>
      </c>
      <c r="AB44" s="17">
        <f t="shared" si="5"/>
        <v>385295.78536219575</v>
      </c>
      <c r="AC44" s="17">
        <f t="shared" si="5"/>
        <v>26133186.908702258</v>
      </c>
      <c r="AD44" s="17">
        <f t="shared" si="5"/>
        <v>7669432.4387173215</v>
      </c>
      <c r="AE44" s="17">
        <f t="shared" si="5"/>
        <v>840191.02840160264</v>
      </c>
      <c r="AF44" s="17">
        <f t="shared" si="5"/>
        <v>1391513.9072513103</v>
      </c>
      <c r="AG44" s="17">
        <f t="shared" si="5"/>
        <v>195115.98359911126</v>
      </c>
      <c r="AH44" s="17">
        <f t="shared" si="5"/>
        <v>804291.6011052368</v>
      </c>
      <c r="AI44" s="17">
        <f t="shared" si="5"/>
        <v>148897.64497539413</v>
      </c>
      <c r="AJ44" s="17">
        <f t="shared" si="5"/>
        <v>1193386.4260341858</v>
      </c>
      <c r="AK44" s="17">
        <f t="shared" si="5"/>
        <v>2461134.6619657427</v>
      </c>
      <c r="AL44" s="17">
        <f t="shared" si="5"/>
        <v>1292433.4309450346</v>
      </c>
      <c r="AM44" s="17">
        <f t="shared" si="5"/>
        <v>662433.91046054312</v>
      </c>
      <c r="AN44" s="17">
        <f t="shared" si="5"/>
        <v>4033732.8349744687</v>
      </c>
      <c r="AO44" s="17">
        <f t="shared" si="5"/>
        <v>860187.69533293799</v>
      </c>
      <c r="AP44" s="17">
        <f t="shared" si="5"/>
        <v>1248323.4365662094</v>
      </c>
      <c r="AQ44" s="17">
        <f t="shared" si="5"/>
        <v>0</v>
      </c>
      <c r="AR44" s="17">
        <f t="shared" si="5"/>
        <v>131233405.67990583</v>
      </c>
      <c r="AS44" s="17">
        <f t="shared" si="5"/>
        <v>109192191.4320377</v>
      </c>
      <c r="AT44" s="17">
        <f t="shared" si="5"/>
        <v>23967807.52</v>
      </c>
      <c r="AU44" s="17">
        <f t="shared" si="5"/>
        <v>75545501.138314441</v>
      </c>
      <c r="AV44" s="17">
        <f t="shared" si="5"/>
        <v>94601.101665296999</v>
      </c>
      <c r="AW44" s="17">
        <f t="shared" si="5"/>
        <v>141041620.65591511</v>
      </c>
      <c r="AX44" s="17">
        <f t="shared" si="5"/>
        <v>349841721.84793252</v>
      </c>
      <c r="AY44" s="17">
        <f t="shared" si="5"/>
        <v>481075127.52783835</v>
      </c>
      <c r="AZ44" s="17">
        <f t="shared" si="5"/>
        <v>0</v>
      </c>
      <c r="BA44" s="17">
        <f t="shared" si="5"/>
        <v>0</v>
      </c>
      <c r="BB44" s="17">
        <f t="shared" si="5"/>
        <v>481075127.4977662</v>
      </c>
      <c r="BC44" s="17">
        <f t="shared" si="5"/>
        <v>481075127.4977662</v>
      </c>
    </row>
    <row r="45" spans="1:55" x14ac:dyDescent="0.3">
      <c r="A45" s="12">
        <v>200</v>
      </c>
      <c r="B45" s="18" t="s">
        <v>93</v>
      </c>
      <c r="C45" s="14">
        <v>325342.08327498089</v>
      </c>
      <c r="D45" s="14">
        <v>13631.385199154007</v>
      </c>
      <c r="E45" s="14">
        <v>28734.863549130292</v>
      </c>
      <c r="F45" s="14">
        <v>44498.016988826501</v>
      </c>
      <c r="G45" s="14">
        <v>190916.23838518932</v>
      </c>
      <c r="H45" s="14">
        <v>241436.46280801471</v>
      </c>
      <c r="I45" s="14">
        <v>12713.243825726078</v>
      </c>
      <c r="J45" s="14">
        <v>128634.15986686642</v>
      </c>
      <c r="K45" s="14">
        <v>340997.03132685035</v>
      </c>
      <c r="L45" s="14">
        <v>1065256.7346024977</v>
      </c>
      <c r="M45" s="14">
        <v>1459264.5609696575</v>
      </c>
      <c r="N45" s="14">
        <v>2342446.2528260592</v>
      </c>
      <c r="O45" s="14">
        <v>132264.10615569309</v>
      </c>
      <c r="P45" s="14">
        <v>284258.19624092121</v>
      </c>
      <c r="Q45" s="14">
        <v>321980.07587902446</v>
      </c>
      <c r="R45" s="14">
        <v>11855.909676024557</v>
      </c>
      <c r="S45" s="14">
        <v>1174.549378938694</v>
      </c>
      <c r="T45" s="14">
        <v>358358.21534888021</v>
      </c>
      <c r="U45" s="14">
        <v>946755.24248271994</v>
      </c>
      <c r="V45" s="14">
        <v>292472.21450200659</v>
      </c>
      <c r="W45" s="14">
        <v>258750.77200450498</v>
      </c>
      <c r="X45" s="14">
        <v>106123.50440996604</v>
      </c>
      <c r="Y45" s="14">
        <v>21500.890160324525</v>
      </c>
      <c r="Z45" s="14">
        <v>52073.291907139028</v>
      </c>
      <c r="AA45" s="14">
        <v>5478.7946168660164</v>
      </c>
      <c r="AB45" s="14">
        <v>2338.1755910223619</v>
      </c>
      <c r="AC45" s="14">
        <v>258900.57702933665</v>
      </c>
      <c r="AD45" s="14">
        <v>2404087.36835529</v>
      </c>
      <c r="AE45" s="14">
        <v>219853.1412055651</v>
      </c>
      <c r="AF45" s="14">
        <v>36570.526375587113</v>
      </c>
      <c r="AG45" s="14">
        <v>8575.568854606996</v>
      </c>
      <c r="AH45" s="14">
        <v>2215.2402425117893</v>
      </c>
      <c r="AI45" s="14">
        <v>10187.785077439479</v>
      </c>
      <c r="AJ45" s="14">
        <v>458370.82998374879</v>
      </c>
      <c r="AK45" s="14">
        <v>19295.584599132821</v>
      </c>
      <c r="AL45" s="14">
        <v>103556.43303434552</v>
      </c>
      <c r="AM45" s="14">
        <v>1061004.7306424594</v>
      </c>
      <c r="AN45" s="14">
        <v>535380.82175689365</v>
      </c>
      <c r="AO45" s="14">
        <v>96631.834679087377</v>
      </c>
      <c r="AP45" s="14">
        <v>84543.988999642563</v>
      </c>
      <c r="AQ45" s="14">
        <v>0</v>
      </c>
      <c r="AR45" s="14">
        <f t="shared" si="0"/>
        <v>14288429.402812634</v>
      </c>
      <c r="AS45" s="14">
        <v>116255444.5679623</v>
      </c>
      <c r="AT45" s="14">
        <v>2547385.4800000004</v>
      </c>
      <c r="AU45" s="14">
        <v>51175304.861685559</v>
      </c>
      <c r="AV45" s="14">
        <v>0</v>
      </c>
      <c r="AW45" s="14">
        <v>0</v>
      </c>
      <c r="AX45" s="14">
        <v>169978134.90964788</v>
      </c>
      <c r="AY45" s="14">
        <v>184266564.31246051</v>
      </c>
      <c r="AZ45" s="14">
        <v>184266564.31246051</v>
      </c>
      <c r="BA45" s="14">
        <v>0</v>
      </c>
      <c r="BB45" s="14">
        <v>0</v>
      </c>
      <c r="BC45" s="14">
        <v>184266564.31246051</v>
      </c>
    </row>
    <row r="46" spans="1:55" x14ac:dyDescent="0.3">
      <c r="A46" s="12">
        <v>201</v>
      </c>
      <c r="B46" s="18" t="s">
        <v>98</v>
      </c>
      <c r="C46" s="14">
        <v>1847939.5917432935</v>
      </c>
      <c r="D46" s="14">
        <v>166011.09382132586</v>
      </c>
      <c r="E46" s="14">
        <v>541404.33059476374</v>
      </c>
      <c r="F46" s="14">
        <v>3407894.7285564034</v>
      </c>
      <c r="G46" s="14">
        <v>1193305.2514529722</v>
      </c>
      <c r="H46" s="14">
        <v>1514246.9250774402</v>
      </c>
      <c r="I46" s="14">
        <v>1179152.9565351366</v>
      </c>
      <c r="J46" s="14">
        <v>1297738.6350110797</v>
      </c>
      <c r="K46" s="14">
        <v>2182206.4713820759</v>
      </c>
      <c r="L46" s="14">
        <v>7970838.2922024429</v>
      </c>
      <c r="M46" s="14">
        <v>3444323.9747737371</v>
      </c>
      <c r="N46" s="14">
        <v>4350773.1955790166</v>
      </c>
      <c r="O46" s="14">
        <v>217089.55995294228</v>
      </c>
      <c r="P46" s="14">
        <v>8028724.1164299073</v>
      </c>
      <c r="Q46" s="14">
        <v>551924.17189460224</v>
      </c>
      <c r="R46" s="14">
        <v>20618.715539412722</v>
      </c>
      <c r="S46" s="14">
        <v>136587.40607700773</v>
      </c>
      <c r="T46" s="14">
        <v>1369266.1147547313</v>
      </c>
      <c r="U46" s="14">
        <v>1788290.1684941507</v>
      </c>
      <c r="V46" s="14">
        <v>1471900.5753529835</v>
      </c>
      <c r="W46" s="14">
        <v>332814.2333499064</v>
      </c>
      <c r="X46" s="14">
        <v>148505.71272989339</v>
      </c>
      <c r="Y46" s="14">
        <v>29927.405975025733</v>
      </c>
      <c r="Z46" s="14">
        <v>1925874.7729834118</v>
      </c>
      <c r="AA46" s="14">
        <v>38674.798604277625</v>
      </c>
      <c r="AB46" s="14">
        <v>154670.31534612927</v>
      </c>
      <c r="AC46" s="14">
        <v>6058780.6692582071</v>
      </c>
      <c r="AD46" s="14">
        <v>10350573.791977411</v>
      </c>
      <c r="AE46" s="14">
        <v>853053.33509176527</v>
      </c>
      <c r="AF46" s="14">
        <v>1174912.4479719878</v>
      </c>
      <c r="AG46" s="14">
        <v>281953.04301936849</v>
      </c>
      <c r="AH46" s="14">
        <v>412970.00876514218</v>
      </c>
      <c r="AI46" s="14">
        <v>277720.59271110955</v>
      </c>
      <c r="AJ46" s="14">
        <v>2334676.5922466894</v>
      </c>
      <c r="AK46" s="14">
        <v>2353023.8135917443</v>
      </c>
      <c r="AL46" s="14">
        <v>1673629.1045717446</v>
      </c>
      <c r="AM46" s="14">
        <v>17666259.838746775</v>
      </c>
      <c r="AN46" s="14">
        <v>1380422.5668240064</v>
      </c>
      <c r="AO46" s="14">
        <v>349633.60593401745</v>
      </c>
      <c r="AP46" s="14">
        <v>396118.66583740688</v>
      </c>
      <c r="AQ46" s="14">
        <v>0</v>
      </c>
      <c r="AR46" s="14">
        <f t="shared" si="0"/>
        <v>90874431.590761423</v>
      </c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</row>
    <row r="47" spans="1:55" x14ac:dyDescent="0.3">
      <c r="A47" s="12">
        <v>202</v>
      </c>
      <c r="B47" s="18" t="s">
        <v>99</v>
      </c>
      <c r="C47" s="14">
        <v>8208784.1684479732</v>
      </c>
      <c r="D47" s="14">
        <v>585659.56555888744</v>
      </c>
      <c r="E47" s="14">
        <v>1465496.4212174993</v>
      </c>
      <c r="F47" s="14">
        <v>2794262.9791192315</v>
      </c>
      <c r="G47" s="14">
        <v>2339277.8189462512</v>
      </c>
      <c r="H47" s="14">
        <v>2968430.952539742</v>
      </c>
      <c r="I47" s="14">
        <v>3374605.7081068852</v>
      </c>
      <c r="J47" s="14">
        <v>4282629.6495919293</v>
      </c>
      <c r="K47" s="14">
        <v>10208010.109714886</v>
      </c>
      <c r="L47" s="14">
        <v>23050438.957576841</v>
      </c>
      <c r="M47" s="14">
        <v>15271694.522201978</v>
      </c>
      <c r="N47" s="14">
        <v>12461752.74899142</v>
      </c>
      <c r="O47" s="14">
        <v>664475.77696108527</v>
      </c>
      <c r="P47" s="14">
        <v>13825789.629234459</v>
      </c>
      <c r="Q47" s="14">
        <v>1678011.2733650946</v>
      </c>
      <c r="R47" s="14">
        <v>62686.939400888688</v>
      </c>
      <c r="S47" s="14">
        <v>367203.54432646895</v>
      </c>
      <c r="T47" s="14">
        <v>5616963.5343774324</v>
      </c>
      <c r="U47" s="14">
        <v>3862182.4326458271</v>
      </c>
      <c r="V47" s="14">
        <v>3333272.0533559374</v>
      </c>
      <c r="W47" s="14">
        <v>823941.31053484255</v>
      </c>
      <c r="X47" s="14">
        <v>366353.84846917051</v>
      </c>
      <c r="Y47" s="14">
        <v>73828.946726053633</v>
      </c>
      <c r="Z47" s="14">
        <v>11857832.471425658</v>
      </c>
      <c r="AA47" s="14">
        <v>318837.17579880642</v>
      </c>
      <c r="AB47" s="14">
        <v>502186.98970017303</v>
      </c>
      <c r="AC47" s="14">
        <v>31481309.391734906</v>
      </c>
      <c r="AD47" s="14">
        <v>28447041.223572582</v>
      </c>
      <c r="AE47" s="14">
        <v>3290199.4806502755</v>
      </c>
      <c r="AF47" s="14">
        <v>2745859.652820067</v>
      </c>
      <c r="AG47" s="14">
        <v>450713.81571266422</v>
      </c>
      <c r="AH47" s="14">
        <v>1177230.0545910881</v>
      </c>
      <c r="AI47" s="14">
        <v>567800.89266761031</v>
      </c>
      <c r="AJ47" s="14">
        <v>6438128.0589350788</v>
      </c>
      <c r="AK47" s="14">
        <v>6267724.2547169887</v>
      </c>
      <c r="AL47" s="14">
        <v>9313590.8284980301</v>
      </c>
      <c r="AM47" s="14">
        <v>0</v>
      </c>
      <c r="AN47" s="14">
        <v>4524839.8449940598</v>
      </c>
      <c r="AO47" s="14">
        <v>1277803.7280938283</v>
      </c>
      <c r="AP47" s="14">
        <v>1279053.1290249988</v>
      </c>
      <c r="AQ47" s="14">
        <v>0</v>
      </c>
      <c r="AR47" s="14">
        <f t="shared" si="0"/>
        <v>227625903.88434762</v>
      </c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</row>
    <row r="48" spans="1:55" x14ac:dyDescent="0.3">
      <c r="A48" s="12">
        <v>203</v>
      </c>
      <c r="B48" s="18" t="s">
        <v>100</v>
      </c>
      <c r="C48" s="14">
        <v>193122.33667449639</v>
      </c>
      <c r="D48" s="14">
        <v>23187.401515411788</v>
      </c>
      <c r="E48" s="14">
        <v>117459.01395700105</v>
      </c>
      <c r="F48" s="14">
        <v>368649.06700608251</v>
      </c>
      <c r="G48" s="14">
        <v>238819.29225765451</v>
      </c>
      <c r="H48" s="14">
        <v>303050.18645480723</v>
      </c>
      <c r="I48" s="14">
        <v>153069.63685553931</v>
      </c>
      <c r="J48" s="14">
        <v>341510.57835234934</v>
      </c>
      <c r="K48" s="14">
        <v>337017.12681023049</v>
      </c>
      <c r="L48" s="14">
        <v>609791.34298978106</v>
      </c>
      <c r="M48" s="14">
        <v>1045614.7641593608</v>
      </c>
      <c r="N48" s="14">
        <v>344742.3344115775</v>
      </c>
      <c r="O48" s="14">
        <v>23146.521930151812</v>
      </c>
      <c r="P48" s="14">
        <v>1137952.476003669</v>
      </c>
      <c r="Q48" s="14">
        <v>58452.280857578626</v>
      </c>
      <c r="R48" s="14">
        <v>2183.6531411463989</v>
      </c>
      <c r="S48" s="14">
        <v>11178.157114932681</v>
      </c>
      <c r="T48" s="14">
        <v>320358.3999270245</v>
      </c>
      <c r="U48" s="14">
        <v>133112.21780114737</v>
      </c>
      <c r="V48" s="14">
        <v>156299.50639348247</v>
      </c>
      <c r="W48" s="14">
        <v>22792.22980804872</v>
      </c>
      <c r="X48" s="14">
        <v>10170.166997603103</v>
      </c>
      <c r="Y48" s="14">
        <v>2049.5286745276112</v>
      </c>
      <c r="Z48" s="14">
        <v>795977.46200912492</v>
      </c>
      <c r="AA48" s="14">
        <v>11098.831087849665</v>
      </c>
      <c r="AB48" s="14">
        <v>5853.1496401998174</v>
      </c>
      <c r="AC48" s="14">
        <v>848827.79289182473</v>
      </c>
      <c r="AD48" s="14">
        <v>1520469.9525016116</v>
      </c>
      <c r="AE48" s="14">
        <v>152609.55485323328</v>
      </c>
      <c r="AF48" s="14">
        <v>94741.630218031321</v>
      </c>
      <c r="AG48" s="14">
        <v>18058.558291383855</v>
      </c>
      <c r="AH48" s="14">
        <v>51935.076796665286</v>
      </c>
      <c r="AI48" s="14">
        <v>19740.310423188257</v>
      </c>
      <c r="AJ48" s="14">
        <v>166833.91722712608</v>
      </c>
      <c r="AK48" s="14">
        <v>122337.00347817555</v>
      </c>
      <c r="AL48" s="14">
        <v>222171.71206873792</v>
      </c>
      <c r="AM48" s="14">
        <v>844515.66056041082</v>
      </c>
      <c r="AN48" s="14">
        <v>154076.00233652719</v>
      </c>
      <c r="AO48" s="14">
        <v>35890.319163464832</v>
      </c>
      <c r="AP48" s="14">
        <v>44212.824355317505</v>
      </c>
      <c r="AQ48" s="14">
        <v>0</v>
      </c>
      <c r="AR48" s="14">
        <f t="shared" si="0"/>
        <v>11063077.977996472</v>
      </c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</row>
    <row r="49" spans="1:55" x14ac:dyDescent="0.3">
      <c r="A49" s="12">
        <v>204</v>
      </c>
      <c r="B49" s="18" t="s">
        <v>101</v>
      </c>
      <c r="C49" s="14">
        <v>157028.93517808412</v>
      </c>
      <c r="D49" s="14">
        <v>22918.253709467645</v>
      </c>
      <c r="E49" s="14">
        <v>69876.951684927102</v>
      </c>
      <c r="F49" s="14">
        <v>74170.158682772162</v>
      </c>
      <c r="G49" s="14">
        <v>63720.488411026614</v>
      </c>
      <c r="H49" s="14">
        <v>80858.232646965203</v>
      </c>
      <c r="I49" s="14">
        <v>78649.21394353667</v>
      </c>
      <c r="J49" s="14">
        <v>282476.53191966284</v>
      </c>
      <c r="K49" s="14">
        <v>152203.88597873025</v>
      </c>
      <c r="L49" s="14">
        <v>452005.40658178396</v>
      </c>
      <c r="M49" s="14">
        <v>48488.948403873663</v>
      </c>
      <c r="N49" s="14">
        <v>255538.88362477097</v>
      </c>
      <c r="O49" s="14">
        <v>17157.267278830124</v>
      </c>
      <c r="P49" s="14">
        <v>671058.59874650091</v>
      </c>
      <c r="Q49" s="14">
        <v>43327.520599296557</v>
      </c>
      <c r="R49" s="14">
        <v>1618.6242019411682</v>
      </c>
      <c r="S49" s="14">
        <v>8285.7644826467804</v>
      </c>
      <c r="T49" s="14">
        <v>237464.38921375616</v>
      </c>
      <c r="U49" s="14">
        <v>98668.901780750413</v>
      </c>
      <c r="V49" s="14">
        <v>115856.38718571007</v>
      </c>
      <c r="W49" s="14">
        <v>16894.649653078402</v>
      </c>
      <c r="X49" s="14">
        <v>7538.5958190509573</v>
      </c>
      <c r="Y49" s="14">
        <v>1519.2049747521626</v>
      </c>
      <c r="Z49" s="14">
        <v>520732.91907139024</v>
      </c>
      <c r="AA49" s="14">
        <v>5574.4745825585833</v>
      </c>
      <c r="AB49" s="14">
        <v>4338.6238806392466</v>
      </c>
      <c r="AC49" s="14">
        <v>629190.2239261819</v>
      </c>
      <c r="AD49" s="14">
        <v>1127042.3022181115</v>
      </c>
      <c r="AE49" s="14">
        <v>113121.22528911789</v>
      </c>
      <c r="AF49" s="14">
        <v>70226.856414457056</v>
      </c>
      <c r="AG49" s="14">
        <v>13385.834477014865</v>
      </c>
      <c r="AH49" s="14">
        <v>4184.3426803000466</v>
      </c>
      <c r="AI49" s="14">
        <v>14632.426552886247</v>
      </c>
      <c r="AJ49" s="14">
        <v>123664.97729887013</v>
      </c>
      <c r="AK49" s="14">
        <v>90681.817039302463</v>
      </c>
      <c r="AL49" s="14">
        <v>164683.89753162474</v>
      </c>
      <c r="AM49" s="14">
        <v>0</v>
      </c>
      <c r="AN49" s="14">
        <v>114208.22365099561</v>
      </c>
      <c r="AO49" s="14">
        <v>26603.556269416858</v>
      </c>
      <c r="AP49" s="14">
        <v>32772.580126952038</v>
      </c>
      <c r="AQ49" s="14">
        <v>0</v>
      </c>
      <c r="AR49" s="14">
        <f t="shared" si="0"/>
        <v>6012370.0757117337</v>
      </c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</row>
    <row r="50" spans="1:55" x14ac:dyDescent="0.3">
      <c r="A50" s="12">
        <v>205</v>
      </c>
      <c r="B50" s="18" t="s">
        <v>102</v>
      </c>
      <c r="C50" s="14">
        <v>-22491.113769545671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f t="shared" si="0"/>
        <v>-22491.113769545671</v>
      </c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</row>
    <row r="51" spans="1:55" x14ac:dyDescent="0.3">
      <c r="A51" s="19">
        <v>209</v>
      </c>
      <c r="B51" s="20" t="s">
        <v>103</v>
      </c>
      <c r="C51" s="14">
        <f>SUM(C46:C50)</f>
        <v>10384383.918274302</v>
      </c>
      <c r="D51" s="14">
        <f t="shared" ref="D51:AR51" si="6">SUM(D46:D50)</f>
        <v>797776.31460509275</v>
      </c>
      <c r="E51" s="14">
        <f t="shared" si="6"/>
        <v>2194236.7174541913</v>
      </c>
      <c r="F51" s="14">
        <f t="shared" si="6"/>
        <v>6644976.9333644891</v>
      </c>
      <c r="G51" s="14">
        <f t="shared" si="6"/>
        <v>3835122.8510679044</v>
      </c>
      <c r="H51" s="14">
        <f t="shared" si="6"/>
        <v>4866586.296718955</v>
      </c>
      <c r="I51" s="14">
        <f t="shared" si="6"/>
        <v>4785477.5154410973</v>
      </c>
      <c r="J51" s="14">
        <f t="shared" si="6"/>
        <v>6204355.3948750207</v>
      </c>
      <c r="K51" s="14">
        <f t="shared" si="6"/>
        <v>12879437.593885923</v>
      </c>
      <c r="L51" s="14">
        <f t="shared" si="6"/>
        <v>32083073.99935085</v>
      </c>
      <c r="M51" s="14">
        <f t="shared" si="6"/>
        <v>19810122.209538948</v>
      </c>
      <c r="N51" s="14">
        <f t="shared" si="6"/>
        <v>17412807.162606783</v>
      </c>
      <c r="O51" s="14">
        <f t="shared" si="6"/>
        <v>921869.1261230096</v>
      </c>
      <c r="P51" s="14">
        <f t="shared" si="6"/>
        <v>23663524.820414536</v>
      </c>
      <c r="Q51" s="14">
        <f t="shared" si="6"/>
        <v>2331715.2467165724</v>
      </c>
      <c r="R51" s="14">
        <f t="shared" si="6"/>
        <v>87107.932283388975</v>
      </c>
      <c r="S51" s="14">
        <f t="shared" si="6"/>
        <v>523254.87200105615</v>
      </c>
      <c r="T51" s="14">
        <f t="shared" si="6"/>
        <v>7544052.4382729447</v>
      </c>
      <c r="U51" s="14">
        <f t="shared" si="6"/>
        <v>5882253.7207218753</v>
      </c>
      <c r="V51" s="14">
        <f t="shared" si="6"/>
        <v>5077328.5222881148</v>
      </c>
      <c r="W51" s="14">
        <f t="shared" si="6"/>
        <v>1196442.4233458762</v>
      </c>
      <c r="X51" s="14">
        <f t="shared" si="6"/>
        <v>532568.32401571795</v>
      </c>
      <c r="Y51" s="14">
        <f t="shared" si="6"/>
        <v>107325.08635035914</v>
      </c>
      <c r="Z51" s="14">
        <f t="shared" si="6"/>
        <v>15100417.625489583</v>
      </c>
      <c r="AA51" s="14">
        <f t="shared" si="6"/>
        <v>374185.28007349226</v>
      </c>
      <c r="AB51" s="14">
        <f t="shared" si="6"/>
        <v>667049.07856714132</v>
      </c>
      <c r="AC51" s="14">
        <f t="shared" si="6"/>
        <v>39018108.077811114</v>
      </c>
      <c r="AD51" s="14">
        <f t="shared" si="6"/>
        <v>41445127.270269714</v>
      </c>
      <c r="AE51" s="14">
        <f t="shared" si="6"/>
        <v>4408983.595884392</v>
      </c>
      <c r="AF51" s="14">
        <f t="shared" si="6"/>
        <v>4085740.5874245432</v>
      </c>
      <c r="AG51" s="14">
        <f t="shared" si="6"/>
        <v>764111.25150043145</v>
      </c>
      <c r="AH51" s="14">
        <f t="shared" si="6"/>
        <v>1646319.4828331957</v>
      </c>
      <c r="AI51" s="14">
        <f t="shared" si="6"/>
        <v>879894.22235479439</v>
      </c>
      <c r="AJ51" s="14">
        <f t="shared" si="6"/>
        <v>9063303.545707766</v>
      </c>
      <c r="AK51" s="14">
        <f t="shared" si="6"/>
        <v>8833766.8888262101</v>
      </c>
      <c r="AL51" s="14">
        <f t="shared" si="6"/>
        <v>11374075.542670138</v>
      </c>
      <c r="AM51" s="14">
        <f t="shared" si="6"/>
        <v>18510775.499307185</v>
      </c>
      <c r="AN51" s="14">
        <f t="shared" si="6"/>
        <v>6173546.6378055895</v>
      </c>
      <c r="AO51" s="14">
        <f t="shared" si="6"/>
        <v>1689931.2094607276</v>
      </c>
      <c r="AP51" s="14">
        <f t="shared" si="6"/>
        <v>1752157.1993446753</v>
      </c>
      <c r="AQ51" s="14">
        <f t="shared" si="6"/>
        <v>0</v>
      </c>
      <c r="AR51" s="14">
        <f t="shared" si="6"/>
        <v>335553292.41504771</v>
      </c>
      <c r="AS51" s="21">
        <v>335553292</v>
      </c>
      <c r="AT51" s="14"/>
      <c r="AU51" s="14"/>
      <c r="AV51" s="14"/>
      <c r="AW51" s="14"/>
      <c r="AX51" s="14"/>
      <c r="AY51" s="14"/>
      <c r="AZ51" s="14"/>
      <c r="BA51" s="14"/>
      <c r="BB51" s="14"/>
      <c r="BC51" s="14"/>
    </row>
    <row r="52" spans="1:55" x14ac:dyDescent="0.3">
      <c r="A52" s="22">
        <v>210</v>
      </c>
      <c r="B52" s="23" t="s">
        <v>104</v>
      </c>
      <c r="C52" s="14">
        <f>+C51+C45+C44</f>
        <v>14581820.099895865</v>
      </c>
      <c r="D52" s="14">
        <f t="shared" ref="D52:AR52" si="7">+D51+D45+D44</f>
        <v>1039231.4240575188</v>
      </c>
      <c r="E52" s="14">
        <f t="shared" si="7"/>
        <v>3236063.3024680708</v>
      </c>
      <c r="F52" s="14">
        <f t="shared" si="7"/>
        <v>9300956.3123124484</v>
      </c>
      <c r="G52" s="14">
        <f t="shared" si="7"/>
        <v>4625221.1863593291</v>
      </c>
      <c r="H52" s="14">
        <f t="shared" si="7"/>
        <v>5828697.6803094512</v>
      </c>
      <c r="I52" s="14">
        <f t="shared" si="7"/>
        <v>5219515.4892672654</v>
      </c>
      <c r="J52" s="14">
        <f t="shared" si="7"/>
        <v>6908146.9306042716</v>
      </c>
      <c r="K52" s="14">
        <f t="shared" si="7"/>
        <v>14062548.949128374</v>
      </c>
      <c r="L52" s="14">
        <f t="shared" si="7"/>
        <v>36197840.219193377</v>
      </c>
      <c r="M52" s="14">
        <f t="shared" si="7"/>
        <v>22559415.939797185</v>
      </c>
      <c r="N52" s="14">
        <f t="shared" si="7"/>
        <v>21073799.219664402</v>
      </c>
      <c r="O52" s="14">
        <f t="shared" si="7"/>
        <v>11598351.70169197</v>
      </c>
      <c r="P52" s="14">
        <f t="shared" si="7"/>
        <v>48100334.848610297</v>
      </c>
      <c r="Q52" s="14">
        <f t="shared" si="7"/>
        <v>3742925.3146119518</v>
      </c>
      <c r="R52" s="14">
        <f t="shared" si="7"/>
        <v>146018.86941107141</v>
      </c>
      <c r="S52" s="14">
        <f t="shared" si="7"/>
        <v>1171823.8044202551</v>
      </c>
      <c r="T52" s="14">
        <f t="shared" si="7"/>
        <v>18856799.046568915</v>
      </c>
      <c r="U52" s="14">
        <f t="shared" si="7"/>
        <v>9590790.3197989464</v>
      </c>
      <c r="V52" s="14">
        <f t="shared" si="7"/>
        <v>10786111.560601685</v>
      </c>
      <c r="W52" s="14">
        <f t="shared" si="7"/>
        <v>1819012.4987668493</v>
      </c>
      <c r="X52" s="14">
        <f t="shared" si="7"/>
        <v>811676.81274905568</v>
      </c>
      <c r="Y52" s="14">
        <f t="shared" si="7"/>
        <v>163563.60254432663</v>
      </c>
      <c r="Z52" s="14">
        <f t="shared" si="7"/>
        <v>24287390.402351826</v>
      </c>
      <c r="AA52" s="14">
        <f t="shared" si="7"/>
        <v>433111.57199361589</v>
      </c>
      <c r="AB52" s="14">
        <f t="shared" si="7"/>
        <v>1054683.0395203594</v>
      </c>
      <c r="AC52" s="14">
        <f t="shared" si="7"/>
        <v>65410195.563542709</v>
      </c>
      <c r="AD52" s="14">
        <f t="shared" si="7"/>
        <v>51518647.077342324</v>
      </c>
      <c r="AE52" s="14">
        <f t="shared" si="7"/>
        <v>5469027.7654915601</v>
      </c>
      <c r="AF52" s="14">
        <f t="shared" si="7"/>
        <v>5513825.0210514404</v>
      </c>
      <c r="AG52" s="14">
        <f t="shared" si="7"/>
        <v>967802.8039541496</v>
      </c>
      <c r="AH52" s="14">
        <f t="shared" si="7"/>
        <v>2452826.3241809444</v>
      </c>
      <c r="AI52" s="14">
        <f t="shared" si="7"/>
        <v>1038979.652407628</v>
      </c>
      <c r="AJ52" s="14">
        <f t="shared" si="7"/>
        <v>10715060.8017257</v>
      </c>
      <c r="AK52" s="14">
        <f t="shared" si="7"/>
        <v>11314197.135391086</v>
      </c>
      <c r="AL52" s="14">
        <f t="shared" si="7"/>
        <v>12770065.406649519</v>
      </c>
      <c r="AM52" s="14">
        <f t="shared" si="7"/>
        <v>20234214.140410189</v>
      </c>
      <c r="AN52" s="14">
        <f t="shared" si="7"/>
        <v>10742660.294536952</v>
      </c>
      <c r="AO52" s="14">
        <f t="shared" si="7"/>
        <v>2646750.7394727529</v>
      </c>
      <c r="AP52" s="14">
        <f t="shared" si="7"/>
        <v>3085024.6249105274</v>
      </c>
      <c r="AQ52" s="14">
        <f t="shared" si="7"/>
        <v>0</v>
      </c>
      <c r="AR52" s="14">
        <f t="shared" si="7"/>
        <v>481075127.4977662</v>
      </c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</row>
    <row r="53" spans="1:55" ht="15" x14ac:dyDescent="0.3">
      <c r="C53" s="24">
        <f>C51/C52</f>
        <v>0.71214593563312867</v>
      </c>
      <c r="D53" s="24">
        <f t="shared" ref="D53:AP53" si="8">D51/D52</f>
        <v>0.7676599226477373</v>
      </c>
      <c r="E53" s="24">
        <f t="shared" si="8"/>
        <v>0.67805741494015204</v>
      </c>
      <c r="F53" s="24">
        <f t="shared" si="8"/>
        <v>0.71444018337856086</v>
      </c>
      <c r="G53" s="24">
        <f t="shared" si="8"/>
        <v>0.8291760970001657</v>
      </c>
      <c r="H53" s="24">
        <f t="shared" si="8"/>
        <v>0.83493544589888269</v>
      </c>
      <c r="I53" s="24">
        <f t="shared" si="8"/>
        <v>0.91684324441250009</v>
      </c>
      <c r="J53" s="24">
        <f t="shared" si="8"/>
        <v>0.89812151611724789</v>
      </c>
      <c r="K53" s="24">
        <f t="shared" si="8"/>
        <v>0.91586792980971043</v>
      </c>
      <c r="L53" s="24">
        <f t="shared" si="8"/>
        <v>0.88632564277520809</v>
      </c>
      <c r="M53" s="24">
        <f t="shared" si="8"/>
        <v>0.87813098807189449</v>
      </c>
      <c r="N53" s="24">
        <f t="shared" si="8"/>
        <v>0.82627754877528348</v>
      </c>
      <c r="O53" s="24">
        <f t="shared" si="8"/>
        <v>7.9482770468887159E-2</v>
      </c>
      <c r="P53" s="24">
        <f t="shared" si="8"/>
        <v>0.4919617481851733</v>
      </c>
      <c r="Q53" s="24">
        <f t="shared" si="8"/>
        <v>0.6229660093974686</v>
      </c>
      <c r="R53" s="24">
        <f t="shared" si="8"/>
        <v>0.59655257320314725</v>
      </c>
      <c r="S53" s="24">
        <f t="shared" si="8"/>
        <v>0.44653033163115324</v>
      </c>
      <c r="T53" s="24">
        <f t="shared" si="8"/>
        <v>0.40007068111836408</v>
      </c>
      <c r="U53" s="24">
        <f t="shared" si="8"/>
        <v>0.61332314904004559</v>
      </c>
      <c r="V53" s="24">
        <f t="shared" si="8"/>
        <v>0.47072835226681864</v>
      </c>
      <c r="W53" s="24">
        <f t="shared" si="8"/>
        <v>0.65774282703223441</v>
      </c>
      <c r="X53" s="24">
        <f t="shared" si="8"/>
        <v>0.65613347042891434</v>
      </c>
      <c r="Y53" s="24">
        <f t="shared" si="8"/>
        <v>0.65616729321716583</v>
      </c>
      <c r="Z53" s="24">
        <f t="shared" si="8"/>
        <v>0.62173899193498205</v>
      </c>
      <c r="AA53" s="24">
        <f t="shared" si="8"/>
        <v>0.86394662315558679</v>
      </c>
      <c r="AB53" s="24">
        <f t="shared" si="8"/>
        <v>0.6324640233813722</v>
      </c>
      <c r="AC53" s="24">
        <f t="shared" si="8"/>
        <v>0.59651416329900719</v>
      </c>
      <c r="AD53" s="24">
        <f t="shared" si="8"/>
        <v>0.80446847154293966</v>
      </c>
      <c r="AE53" s="24">
        <f t="shared" si="8"/>
        <v>0.8061731965787724</v>
      </c>
      <c r="AF53" s="24">
        <f t="shared" si="8"/>
        <v>0.74099931931561847</v>
      </c>
      <c r="AG53" s="24">
        <f t="shared" si="8"/>
        <v>0.78953196702727446</v>
      </c>
      <c r="AH53" s="24">
        <f t="shared" si="8"/>
        <v>0.67119284663700762</v>
      </c>
      <c r="AI53" s="24">
        <f t="shared" si="8"/>
        <v>0.84688301673263289</v>
      </c>
      <c r="AJ53" s="24">
        <f t="shared" si="8"/>
        <v>0.84584714108650572</v>
      </c>
      <c r="AK53" s="24">
        <f t="shared" si="8"/>
        <v>0.78076833761310116</v>
      </c>
      <c r="AL53" s="24">
        <f t="shared" si="8"/>
        <v>0.89068263790939761</v>
      </c>
      <c r="AM53" s="24">
        <f t="shared" si="8"/>
        <v>0.91482552131040829</v>
      </c>
      <c r="AN53" s="24">
        <f t="shared" si="8"/>
        <v>0.57467577569636741</v>
      </c>
      <c r="AO53" s="24">
        <f t="shared" si="8"/>
        <v>0.638492769363454</v>
      </c>
      <c r="AP53" s="24">
        <f t="shared" si="8"/>
        <v>0.56795566077385584</v>
      </c>
      <c r="AQ53" s="24">
        <v>0</v>
      </c>
      <c r="AR53" s="24"/>
      <c r="AS53" s="25">
        <v>335553292</v>
      </c>
    </row>
    <row r="54" spans="1:55" ht="28.8" x14ac:dyDescent="0.3">
      <c r="A54" s="26" t="s">
        <v>105</v>
      </c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4"/>
      <c r="AO54" s="24"/>
      <c r="AP54" s="24"/>
      <c r="AQ54" s="24"/>
    </row>
    <row r="55" spans="1:55" ht="72" x14ac:dyDescent="0.3">
      <c r="A55" s="29" t="s">
        <v>106</v>
      </c>
      <c r="B55" s="29" t="s">
        <v>33</v>
      </c>
      <c r="C55" s="30" t="str">
        <f>C2</f>
        <v>Padi</v>
      </c>
      <c r="D55" s="30" t="str">
        <f t="shared" ref="D55:AQ55" si="9">D2</f>
        <v>Tanaman Bahan Makanan lainnya</v>
      </c>
      <c r="E55" s="30" t="str">
        <f t="shared" si="9"/>
        <v>Kopi</v>
      </c>
      <c r="F55" s="30" t="str">
        <f t="shared" si="9"/>
        <v>Karet</v>
      </c>
      <c r="G55" s="30" t="str">
        <f t="shared" si="9"/>
        <v>Kelapa Sawit</v>
      </c>
      <c r="H55" s="30" t="str">
        <f t="shared" si="9"/>
        <v>Tanaman Perkebunan lainnya</v>
      </c>
      <c r="I55" s="30" t="str">
        <f t="shared" si="9"/>
        <v>Peternakan dan Hasil-hasilnya</v>
      </c>
      <c r="J55" s="30" t="str">
        <f t="shared" si="9"/>
        <v>Kehutanan</v>
      </c>
      <c r="K55" s="30" t="str">
        <f t="shared" si="9"/>
        <v>Perikanan</v>
      </c>
      <c r="L55" s="30" t="str">
        <f t="shared" si="9"/>
        <v>Pertambangan Migas</v>
      </c>
      <c r="M55" s="30" t="str">
        <f t="shared" si="9"/>
        <v>Pertambangan Non Migas</v>
      </c>
      <c r="N55" s="30" t="str">
        <f t="shared" si="9"/>
        <v>Penggalian</v>
      </c>
      <c r="O55" s="30" t="str">
        <f t="shared" si="9"/>
        <v>Industri Penggilingan Padi</v>
      </c>
      <c r="P55" s="30" t="str">
        <f t="shared" si="9"/>
        <v>Industri Minyak Hewani dan Nabati</v>
      </c>
      <c r="Q55" s="30" t="str">
        <f t="shared" si="9"/>
        <v>Industri Makanan dan Minuman lainnya</v>
      </c>
      <c r="R55" s="30" t="str">
        <f t="shared" si="9"/>
        <v>Industri Tekstil dan Pakain Jadi</v>
      </c>
      <c r="S55" s="30" t="str">
        <f t="shared" si="9"/>
        <v>Industri Kayu,barang-barang dari kayu dan Furniture</v>
      </c>
      <c r="T55" s="30" t="str">
        <f t="shared" si="9"/>
        <v>Industri Karet dan barang-barang dari karet</v>
      </c>
      <c r="U55" s="30" t="str">
        <f t="shared" si="9"/>
        <v>Industri Kimia dan barang-barang dr kimia</v>
      </c>
      <c r="V55" s="30" t="str">
        <f t="shared" si="9"/>
        <v>Industri Bubur Kertas (Pulp) dan barang2 dari kertas</v>
      </c>
      <c r="W55" s="30" t="str">
        <f t="shared" si="9"/>
        <v>Industri Barang Galian Bukan Logam</v>
      </c>
      <c r="X55" s="30" t="str">
        <f t="shared" si="9"/>
        <v>Industri Barang dari logam, bukan mesin dan perlatan</v>
      </c>
      <c r="Y55" s="30" t="str">
        <f t="shared" si="9"/>
        <v>Industri Kendaraan bermotor dan alat angkutan</v>
      </c>
      <c r="Z55" s="30" t="str">
        <f t="shared" si="9"/>
        <v>Industri Migas</v>
      </c>
      <c r="AA55" s="30" t="str">
        <f t="shared" si="9"/>
        <v>Industri barang-barang lainnya</v>
      </c>
      <c r="AB55" s="30" t="str">
        <f t="shared" si="9"/>
        <v>Listrik,  Gas dan Air bersih</v>
      </c>
      <c r="AC55" s="30" t="str">
        <f t="shared" si="9"/>
        <v>Bangunan</v>
      </c>
      <c r="AD55" s="30" t="str">
        <f t="shared" si="9"/>
        <v>Perdagangan</v>
      </c>
      <c r="AE55" s="30" t="str">
        <f t="shared" si="9"/>
        <v>Hotel dan Restoran</v>
      </c>
      <c r="AF55" s="30" t="str">
        <f t="shared" si="9"/>
        <v>Angkutan jalan raya</v>
      </c>
      <c r="AG55" s="30" t="str">
        <f t="shared" si="9"/>
        <v>Angkutan sungai, danau dan penyeberangan</v>
      </c>
      <c r="AH55" s="30" t="str">
        <f t="shared" si="9"/>
        <v>Angkutan udara</v>
      </c>
      <c r="AI55" s="30" t="str">
        <f t="shared" si="9"/>
        <v>Jasa penunjang angkutan</v>
      </c>
      <c r="AJ55" s="30" t="str">
        <f t="shared" si="9"/>
        <v>Komunikasi</v>
      </c>
      <c r="AK55" s="30" t="str">
        <f t="shared" si="9"/>
        <v>Bank dan lembaga keuangan lainnya</v>
      </c>
      <c r="AL55" s="30" t="str">
        <f t="shared" si="9"/>
        <v>Real Estate dan Jasa Perusahaan</v>
      </c>
      <c r="AM55" s="30" t="str">
        <f t="shared" si="9"/>
        <v>Pemerintahan umum</v>
      </c>
      <c r="AN55" s="30" t="str">
        <f t="shared" si="9"/>
        <v>Jasa Pendidikan</v>
      </c>
      <c r="AO55" s="30" t="str">
        <f t="shared" si="9"/>
        <v>Jasa Kesehatan dan Kegiatan Sosial</v>
      </c>
      <c r="AP55" s="30" t="str">
        <f t="shared" si="9"/>
        <v>Jasa-jasa lainnya</v>
      </c>
      <c r="AQ55" s="30" t="str">
        <f t="shared" si="9"/>
        <v>Kegiatan yang tak jelas batasannya</v>
      </c>
    </row>
    <row r="56" spans="1:55" x14ac:dyDescent="0.3">
      <c r="A56" s="9">
        <f>A3</f>
        <v>1</v>
      </c>
      <c r="B56" s="31" t="str">
        <f>B3</f>
        <v>Padi</v>
      </c>
      <c r="C56" s="32">
        <f>IF(C$52&gt;0,C3/C$52,0)</f>
        <v>9.8773295893417809E-2</v>
      </c>
      <c r="D56" s="32">
        <f t="shared" ref="D56:AQ57" si="10">IF(D$52&gt;0,D3/D$52,0)</f>
        <v>0</v>
      </c>
      <c r="E56" s="32">
        <f t="shared" si="10"/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1.0687727360310834E-2</v>
      </c>
      <c r="J56" s="32">
        <f t="shared" si="10"/>
        <v>0</v>
      </c>
      <c r="K56" s="32">
        <f t="shared" si="10"/>
        <v>0</v>
      </c>
      <c r="L56" s="32">
        <f t="shared" si="10"/>
        <v>0</v>
      </c>
      <c r="M56" s="32">
        <f t="shared" si="10"/>
        <v>0</v>
      </c>
      <c r="N56" s="32">
        <f t="shared" si="10"/>
        <v>0</v>
      </c>
      <c r="O56" s="32">
        <f t="shared" si="10"/>
        <v>0.89436069215289693</v>
      </c>
      <c r="P56" s="32">
        <f t="shared" si="10"/>
        <v>0</v>
      </c>
      <c r="Q56" s="32">
        <f t="shared" si="10"/>
        <v>0</v>
      </c>
      <c r="R56" s="32">
        <f t="shared" si="10"/>
        <v>0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si="10"/>
        <v>0</v>
      </c>
      <c r="W56" s="32">
        <f t="shared" si="10"/>
        <v>0</v>
      </c>
      <c r="X56" s="32">
        <f t="shared" si="10"/>
        <v>0</v>
      </c>
      <c r="Y56" s="32">
        <f t="shared" si="10"/>
        <v>0</v>
      </c>
      <c r="Z56" s="32">
        <f t="shared" si="10"/>
        <v>0</v>
      </c>
      <c r="AA56" s="32">
        <f t="shared" si="10"/>
        <v>0</v>
      </c>
      <c r="AB56" s="32">
        <f t="shared" si="10"/>
        <v>0</v>
      </c>
      <c r="AC56" s="32">
        <f t="shared" si="10"/>
        <v>0</v>
      </c>
      <c r="AD56" s="32">
        <f t="shared" si="10"/>
        <v>5.166990668243281E-4</v>
      </c>
      <c r="AE56" s="32">
        <f t="shared" si="10"/>
        <v>0</v>
      </c>
      <c r="AF56" s="32">
        <f t="shared" si="10"/>
        <v>0</v>
      </c>
      <c r="AG56" s="32">
        <f t="shared" si="10"/>
        <v>0</v>
      </c>
      <c r="AH56" s="32">
        <f t="shared" si="10"/>
        <v>0</v>
      </c>
      <c r="AI56" s="32">
        <f t="shared" si="10"/>
        <v>0</v>
      </c>
      <c r="AJ56" s="32">
        <f t="shared" si="10"/>
        <v>0</v>
      </c>
      <c r="AK56" s="32">
        <f t="shared" si="10"/>
        <v>0</v>
      </c>
      <c r="AL56" s="32">
        <f t="shared" si="10"/>
        <v>0</v>
      </c>
      <c r="AM56" s="32">
        <f t="shared" si="10"/>
        <v>0</v>
      </c>
      <c r="AN56" s="32">
        <f t="shared" si="10"/>
        <v>0</v>
      </c>
      <c r="AO56" s="32">
        <f t="shared" si="10"/>
        <v>0</v>
      </c>
      <c r="AP56" s="32">
        <f t="shared" si="10"/>
        <v>0</v>
      </c>
      <c r="AQ56" s="32">
        <f t="shared" si="10"/>
        <v>0</v>
      </c>
    </row>
    <row r="57" spans="1:55" x14ac:dyDescent="0.3">
      <c r="A57" s="9">
        <f t="shared" ref="A57:B72" si="11">A4</f>
        <v>2</v>
      </c>
      <c r="B57" s="31" t="str">
        <f t="shared" si="11"/>
        <v>Tanaman Bahan Makanan lainnya</v>
      </c>
      <c r="C57" s="32">
        <f>IF(C$52&gt;0,C4/C$52,0)</f>
        <v>0</v>
      </c>
      <c r="D57" s="32">
        <f t="shared" si="10"/>
        <v>8.9934711273304477E-2</v>
      </c>
      <c r="E57" s="32">
        <f t="shared" si="10"/>
        <v>0</v>
      </c>
      <c r="F57" s="32">
        <f t="shared" si="10"/>
        <v>0</v>
      </c>
      <c r="G57" s="32">
        <f t="shared" si="10"/>
        <v>0</v>
      </c>
      <c r="H57" s="32">
        <f t="shared" si="10"/>
        <v>0</v>
      </c>
      <c r="I57" s="32">
        <f t="shared" si="10"/>
        <v>1.7304024407334875E-3</v>
      </c>
      <c r="J57" s="32">
        <f t="shared" si="10"/>
        <v>0</v>
      </c>
      <c r="K57" s="32">
        <f t="shared" si="10"/>
        <v>0</v>
      </c>
      <c r="L57" s="32">
        <f t="shared" si="10"/>
        <v>0</v>
      </c>
      <c r="M57" s="32">
        <f t="shared" si="10"/>
        <v>0</v>
      </c>
      <c r="N57" s="32">
        <f t="shared" si="10"/>
        <v>0</v>
      </c>
      <c r="O57" s="32">
        <f t="shared" si="10"/>
        <v>9.79028124643675E-4</v>
      </c>
      <c r="P57" s="32">
        <f t="shared" si="10"/>
        <v>0</v>
      </c>
      <c r="Q57" s="32">
        <f t="shared" si="10"/>
        <v>3.4028734379327338E-2</v>
      </c>
      <c r="R57" s="32">
        <f t="shared" si="10"/>
        <v>0</v>
      </c>
      <c r="S57" s="32">
        <f t="shared" si="10"/>
        <v>0</v>
      </c>
      <c r="T57" s="32">
        <f t="shared" si="10"/>
        <v>0</v>
      </c>
      <c r="U57" s="32">
        <f t="shared" si="10"/>
        <v>0</v>
      </c>
      <c r="V57" s="32">
        <f t="shared" si="10"/>
        <v>0</v>
      </c>
      <c r="W57" s="32">
        <f t="shared" si="10"/>
        <v>0</v>
      </c>
      <c r="X57" s="32">
        <f t="shared" si="10"/>
        <v>0</v>
      </c>
      <c r="Y57" s="32">
        <f t="shared" si="10"/>
        <v>0</v>
      </c>
      <c r="Z57" s="32">
        <f t="shared" si="10"/>
        <v>0</v>
      </c>
      <c r="AA57" s="32">
        <f t="shared" si="10"/>
        <v>0</v>
      </c>
      <c r="AB57" s="32">
        <f t="shared" si="10"/>
        <v>0</v>
      </c>
      <c r="AC57" s="32">
        <f t="shared" si="10"/>
        <v>0</v>
      </c>
      <c r="AD57" s="32">
        <f t="shared" si="10"/>
        <v>1.1596273912800232E-4</v>
      </c>
      <c r="AE57" s="32">
        <f t="shared" si="10"/>
        <v>8.7191045400804168E-5</v>
      </c>
      <c r="AF57" s="32">
        <f t="shared" si="10"/>
        <v>0</v>
      </c>
      <c r="AG57" s="32">
        <f t="shared" si="10"/>
        <v>0</v>
      </c>
      <c r="AH57" s="32">
        <f t="shared" si="10"/>
        <v>0</v>
      </c>
      <c r="AI57" s="32">
        <f t="shared" si="10"/>
        <v>0</v>
      </c>
      <c r="AJ57" s="32">
        <f t="shared" si="10"/>
        <v>0</v>
      </c>
      <c r="AK57" s="32">
        <f t="shared" si="10"/>
        <v>0</v>
      </c>
      <c r="AL57" s="32">
        <f t="shared" si="10"/>
        <v>0</v>
      </c>
      <c r="AM57" s="32">
        <f t="shared" si="10"/>
        <v>0</v>
      </c>
      <c r="AN57" s="32">
        <f t="shared" si="10"/>
        <v>0</v>
      </c>
      <c r="AO57" s="32">
        <f t="shared" si="10"/>
        <v>0</v>
      </c>
      <c r="AP57" s="32">
        <f t="shared" si="10"/>
        <v>0</v>
      </c>
      <c r="AQ57" s="32">
        <f t="shared" si="10"/>
        <v>0</v>
      </c>
    </row>
    <row r="58" spans="1:55" x14ac:dyDescent="0.3">
      <c r="A58" s="9">
        <f t="shared" si="11"/>
        <v>3</v>
      </c>
      <c r="B58" s="31" t="str">
        <f t="shared" si="11"/>
        <v>Kopi</v>
      </c>
      <c r="C58" s="32">
        <f t="shared" ref="C58:AQ64" si="12">IF(C$52&gt;0,C5/C$52,0)</f>
        <v>0</v>
      </c>
      <c r="D58" s="32">
        <f t="shared" si="12"/>
        <v>0</v>
      </c>
      <c r="E58" s="32">
        <f t="shared" si="12"/>
        <v>0.12415472680374876</v>
      </c>
      <c r="F58" s="32">
        <f t="shared" si="12"/>
        <v>0</v>
      </c>
      <c r="G58" s="32">
        <f t="shared" si="12"/>
        <v>0</v>
      </c>
      <c r="H58" s="32">
        <f t="shared" si="12"/>
        <v>0</v>
      </c>
      <c r="I58" s="32">
        <f t="shared" si="12"/>
        <v>0</v>
      </c>
      <c r="J58" s="32">
        <f t="shared" si="12"/>
        <v>0</v>
      </c>
      <c r="K58" s="32">
        <f t="shared" si="12"/>
        <v>0</v>
      </c>
      <c r="L58" s="32">
        <f t="shared" si="12"/>
        <v>0</v>
      </c>
      <c r="M58" s="32">
        <f t="shared" si="12"/>
        <v>0</v>
      </c>
      <c r="N58" s="32">
        <f t="shared" si="12"/>
        <v>0</v>
      </c>
      <c r="O58" s="32">
        <f t="shared" si="12"/>
        <v>0</v>
      </c>
      <c r="P58" s="32">
        <f t="shared" si="12"/>
        <v>0</v>
      </c>
      <c r="Q58" s="32">
        <f t="shared" si="12"/>
        <v>0</v>
      </c>
      <c r="R58" s="32">
        <f t="shared" si="12"/>
        <v>0</v>
      </c>
      <c r="S58" s="32">
        <f t="shared" si="12"/>
        <v>0</v>
      </c>
      <c r="T58" s="32">
        <f t="shared" si="12"/>
        <v>0</v>
      </c>
      <c r="U58" s="32">
        <f t="shared" si="12"/>
        <v>0</v>
      </c>
      <c r="V58" s="32">
        <f t="shared" si="12"/>
        <v>0</v>
      </c>
      <c r="W58" s="32">
        <f t="shared" si="12"/>
        <v>0</v>
      </c>
      <c r="X58" s="32">
        <f t="shared" si="12"/>
        <v>0</v>
      </c>
      <c r="Y58" s="32">
        <f t="shared" si="12"/>
        <v>0</v>
      </c>
      <c r="Z58" s="32">
        <f t="shared" si="12"/>
        <v>0</v>
      </c>
      <c r="AA58" s="32">
        <f t="shared" si="12"/>
        <v>0</v>
      </c>
      <c r="AB58" s="32">
        <f t="shared" si="12"/>
        <v>0</v>
      </c>
      <c r="AC58" s="32">
        <f t="shared" si="12"/>
        <v>0</v>
      </c>
      <c r="AD58" s="32">
        <f t="shared" si="12"/>
        <v>0</v>
      </c>
      <c r="AE58" s="32">
        <f t="shared" si="12"/>
        <v>0</v>
      </c>
      <c r="AF58" s="32">
        <f t="shared" si="12"/>
        <v>0</v>
      </c>
      <c r="AG58" s="32">
        <f t="shared" si="12"/>
        <v>0</v>
      </c>
      <c r="AH58" s="32">
        <f t="shared" si="12"/>
        <v>0</v>
      </c>
      <c r="AI58" s="32">
        <f t="shared" si="12"/>
        <v>0</v>
      </c>
      <c r="AJ58" s="32">
        <f t="shared" si="12"/>
        <v>0</v>
      </c>
      <c r="AK58" s="32">
        <f t="shared" si="12"/>
        <v>0</v>
      </c>
      <c r="AL58" s="32">
        <f t="shared" si="12"/>
        <v>0</v>
      </c>
      <c r="AM58" s="32">
        <f t="shared" si="12"/>
        <v>0</v>
      </c>
      <c r="AN58" s="32">
        <f t="shared" si="12"/>
        <v>0</v>
      </c>
      <c r="AO58" s="32">
        <f t="shared" si="12"/>
        <v>0</v>
      </c>
      <c r="AP58" s="32">
        <f t="shared" si="12"/>
        <v>0</v>
      </c>
      <c r="AQ58" s="32">
        <f t="shared" si="12"/>
        <v>0</v>
      </c>
    </row>
    <row r="59" spans="1:55" x14ac:dyDescent="0.3">
      <c r="A59" s="9">
        <f t="shared" si="11"/>
        <v>4</v>
      </c>
      <c r="B59" s="31" t="str">
        <f t="shared" si="11"/>
        <v>Karet</v>
      </c>
      <c r="C59" s="32">
        <f t="shared" si="12"/>
        <v>0</v>
      </c>
      <c r="D59" s="32">
        <f t="shared" si="12"/>
        <v>0</v>
      </c>
      <c r="E59" s="32">
        <f t="shared" si="12"/>
        <v>0</v>
      </c>
      <c r="F59" s="32">
        <f t="shared" si="12"/>
        <v>0.14520253748687759</v>
      </c>
      <c r="G59" s="32">
        <f t="shared" si="12"/>
        <v>0</v>
      </c>
      <c r="H59" s="32">
        <f t="shared" si="12"/>
        <v>0</v>
      </c>
      <c r="I59" s="32">
        <f t="shared" si="12"/>
        <v>0</v>
      </c>
      <c r="J59" s="32">
        <f t="shared" si="12"/>
        <v>0</v>
      </c>
      <c r="K59" s="32">
        <f t="shared" si="12"/>
        <v>0</v>
      </c>
      <c r="L59" s="32">
        <f t="shared" si="12"/>
        <v>0</v>
      </c>
      <c r="M59" s="32">
        <f t="shared" si="12"/>
        <v>0</v>
      </c>
      <c r="N59" s="32">
        <f t="shared" si="12"/>
        <v>0</v>
      </c>
      <c r="O59" s="32">
        <f t="shared" si="12"/>
        <v>0</v>
      </c>
      <c r="P59" s="32">
        <f t="shared" si="12"/>
        <v>0</v>
      </c>
      <c r="Q59" s="32">
        <f t="shared" si="12"/>
        <v>0</v>
      </c>
      <c r="R59" s="32">
        <f t="shared" si="12"/>
        <v>0</v>
      </c>
      <c r="S59" s="32">
        <f t="shared" si="12"/>
        <v>0</v>
      </c>
      <c r="T59" s="32">
        <f t="shared" si="12"/>
        <v>0.41995346340631706</v>
      </c>
      <c r="U59" s="32">
        <f t="shared" si="12"/>
        <v>0</v>
      </c>
      <c r="V59" s="32">
        <f t="shared" si="12"/>
        <v>0</v>
      </c>
      <c r="W59" s="32">
        <f t="shared" si="12"/>
        <v>0</v>
      </c>
      <c r="X59" s="32">
        <f t="shared" si="12"/>
        <v>0</v>
      </c>
      <c r="Y59" s="32">
        <f t="shared" si="12"/>
        <v>0</v>
      </c>
      <c r="Z59" s="32">
        <f t="shared" si="12"/>
        <v>0</v>
      </c>
      <c r="AA59" s="32">
        <f t="shared" si="12"/>
        <v>0</v>
      </c>
      <c r="AB59" s="32">
        <f t="shared" si="12"/>
        <v>0</v>
      </c>
      <c r="AC59" s="32">
        <f t="shared" si="12"/>
        <v>0</v>
      </c>
      <c r="AD59" s="32">
        <f t="shared" si="12"/>
        <v>2.8340389352098544E-4</v>
      </c>
      <c r="AE59" s="32">
        <f t="shared" si="12"/>
        <v>0</v>
      </c>
      <c r="AF59" s="32">
        <f t="shared" si="12"/>
        <v>0</v>
      </c>
      <c r="AG59" s="32">
        <f t="shared" si="12"/>
        <v>0</v>
      </c>
      <c r="AH59" s="32">
        <f t="shared" si="12"/>
        <v>0</v>
      </c>
      <c r="AI59" s="32">
        <f t="shared" si="12"/>
        <v>0</v>
      </c>
      <c r="AJ59" s="32">
        <f t="shared" si="12"/>
        <v>0</v>
      </c>
      <c r="AK59" s="32">
        <f t="shared" si="12"/>
        <v>0</v>
      </c>
      <c r="AL59" s="32">
        <f t="shared" si="12"/>
        <v>0</v>
      </c>
      <c r="AM59" s="32">
        <f t="shared" si="12"/>
        <v>0</v>
      </c>
      <c r="AN59" s="32">
        <f t="shared" si="12"/>
        <v>0</v>
      </c>
      <c r="AO59" s="32">
        <f t="shared" si="12"/>
        <v>0</v>
      </c>
      <c r="AP59" s="32">
        <f t="shared" si="12"/>
        <v>0</v>
      </c>
      <c r="AQ59" s="32">
        <f t="shared" si="12"/>
        <v>0</v>
      </c>
    </row>
    <row r="60" spans="1:55" x14ac:dyDescent="0.3">
      <c r="A60" s="9">
        <f t="shared" si="11"/>
        <v>5</v>
      </c>
      <c r="B60" s="31" t="str">
        <f t="shared" si="11"/>
        <v>Kelapa Sawit</v>
      </c>
      <c r="C60" s="32">
        <f t="shared" si="12"/>
        <v>0</v>
      </c>
      <c r="D60" s="32">
        <f t="shared" si="12"/>
        <v>0</v>
      </c>
      <c r="E60" s="32">
        <f t="shared" si="12"/>
        <v>0</v>
      </c>
      <c r="F60" s="32">
        <f t="shared" si="12"/>
        <v>0</v>
      </c>
      <c r="G60" s="32">
        <f t="shared" si="12"/>
        <v>3.2026876008560086E-2</v>
      </c>
      <c r="H60" s="32">
        <f t="shared" si="12"/>
        <v>0</v>
      </c>
      <c r="I60" s="32">
        <f t="shared" si="12"/>
        <v>0</v>
      </c>
      <c r="J60" s="32">
        <f t="shared" si="12"/>
        <v>0</v>
      </c>
      <c r="K60" s="32">
        <f t="shared" si="12"/>
        <v>0</v>
      </c>
      <c r="L60" s="32">
        <f t="shared" si="12"/>
        <v>0</v>
      </c>
      <c r="M60" s="32">
        <f t="shared" si="12"/>
        <v>0</v>
      </c>
      <c r="N60" s="32">
        <f t="shared" si="12"/>
        <v>0</v>
      </c>
      <c r="O60" s="32">
        <f t="shared" si="12"/>
        <v>0</v>
      </c>
      <c r="P60" s="32">
        <f t="shared" si="12"/>
        <v>9.2900546222973612E-2</v>
      </c>
      <c r="Q60" s="32">
        <f t="shared" si="12"/>
        <v>0</v>
      </c>
      <c r="R60" s="32">
        <f t="shared" si="12"/>
        <v>0</v>
      </c>
      <c r="S60" s="32">
        <f t="shared" si="12"/>
        <v>0</v>
      </c>
      <c r="T60" s="32">
        <f t="shared" si="12"/>
        <v>0</v>
      </c>
      <c r="U60" s="32">
        <f t="shared" si="12"/>
        <v>0</v>
      </c>
      <c r="V60" s="32">
        <f t="shared" si="12"/>
        <v>0</v>
      </c>
      <c r="W60" s="32">
        <f t="shared" si="12"/>
        <v>0</v>
      </c>
      <c r="X60" s="32">
        <f t="shared" si="12"/>
        <v>0</v>
      </c>
      <c r="Y60" s="32">
        <f t="shared" si="12"/>
        <v>0</v>
      </c>
      <c r="Z60" s="32">
        <f t="shared" si="12"/>
        <v>0</v>
      </c>
      <c r="AA60" s="32">
        <f t="shared" si="12"/>
        <v>0</v>
      </c>
      <c r="AB60" s="32">
        <f t="shared" si="12"/>
        <v>0</v>
      </c>
      <c r="AC60" s="32">
        <f t="shared" si="12"/>
        <v>0</v>
      </c>
      <c r="AD60" s="32">
        <f t="shared" si="12"/>
        <v>4.9840573725680195E-5</v>
      </c>
      <c r="AE60" s="32">
        <f t="shared" si="12"/>
        <v>0</v>
      </c>
      <c r="AF60" s="32">
        <f t="shared" si="12"/>
        <v>0</v>
      </c>
      <c r="AG60" s="32">
        <f t="shared" si="12"/>
        <v>0</v>
      </c>
      <c r="AH60" s="32">
        <f t="shared" si="12"/>
        <v>0</v>
      </c>
      <c r="AI60" s="32">
        <f t="shared" si="12"/>
        <v>0</v>
      </c>
      <c r="AJ60" s="32">
        <f t="shared" si="12"/>
        <v>0</v>
      </c>
      <c r="AK60" s="32">
        <f t="shared" si="12"/>
        <v>0</v>
      </c>
      <c r="AL60" s="32">
        <f t="shared" si="12"/>
        <v>0</v>
      </c>
      <c r="AM60" s="32">
        <f t="shared" si="12"/>
        <v>0</v>
      </c>
      <c r="AN60" s="32">
        <f t="shared" si="12"/>
        <v>0</v>
      </c>
      <c r="AO60" s="32">
        <f t="shared" si="12"/>
        <v>0</v>
      </c>
      <c r="AP60" s="32">
        <f t="shared" si="12"/>
        <v>0</v>
      </c>
      <c r="AQ60" s="32">
        <f t="shared" si="12"/>
        <v>0</v>
      </c>
    </row>
    <row r="61" spans="1:55" x14ac:dyDescent="0.3">
      <c r="A61" s="9">
        <f t="shared" si="11"/>
        <v>6</v>
      </c>
      <c r="B61" s="31" t="str">
        <f t="shared" si="11"/>
        <v>Tanaman Perkebunan lainnya</v>
      </c>
      <c r="C61" s="32">
        <f t="shared" si="12"/>
        <v>0</v>
      </c>
      <c r="D61" s="32">
        <f t="shared" si="12"/>
        <v>0</v>
      </c>
      <c r="E61" s="32">
        <f t="shared" si="12"/>
        <v>0</v>
      </c>
      <c r="F61" s="32">
        <f t="shared" si="12"/>
        <v>0</v>
      </c>
      <c r="G61" s="32">
        <f t="shared" si="12"/>
        <v>0</v>
      </c>
      <c r="H61" s="32">
        <f t="shared" si="12"/>
        <v>7.4325289925144353E-2</v>
      </c>
      <c r="I61" s="32">
        <f t="shared" si="12"/>
        <v>4.8822020817100168E-3</v>
      </c>
      <c r="J61" s="32">
        <f t="shared" si="12"/>
        <v>0</v>
      </c>
      <c r="K61" s="32">
        <f t="shared" si="12"/>
        <v>0</v>
      </c>
      <c r="L61" s="32">
        <f t="shared" si="12"/>
        <v>3.9968772842248851E-7</v>
      </c>
      <c r="M61" s="32">
        <f t="shared" si="12"/>
        <v>4.6603364749602355E-7</v>
      </c>
      <c r="N61" s="32">
        <f t="shared" si="12"/>
        <v>4.8215471746999183E-6</v>
      </c>
      <c r="O61" s="32">
        <f t="shared" si="12"/>
        <v>1.2722902069611836E-7</v>
      </c>
      <c r="P61" s="32">
        <f t="shared" si="12"/>
        <v>0</v>
      </c>
      <c r="Q61" s="32">
        <f t="shared" si="12"/>
        <v>4.5583662875734441E-4</v>
      </c>
      <c r="R61" s="32">
        <f t="shared" si="12"/>
        <v>0</v>
      </c>
      <c r="S61" s="32">
        <f t="shared" si="12"/>
        <v>9.0015804320181846E-6</v>
      </c>
      <c r="T61" s="32">
        <f t="shared" si="12"/>
        <v>5.6928327146826313E-6</v>
      </c>
      <c r="U61" s="32">
        <f t="shared" si="12"/>
        <v>4.6507586476083179E-6</v>
      </c>
      <c r="V61" s="32">
        <f t="shared" si="12"/>
        <v>7.1464329577436143E-4</v>
      </c>
      <c r="W61" s="32">
        <f t="shared" si="12"/>
        <v>7.4008824589198233E-5</v>
      </c>
      <c r="X61" s="32">
        <f t="shared" si="12"/>
        <v>0</v>
      </c>
      <c r="Y61" s="32">
        <f t="shared" si="12"/>
        <v>0</v>
      </c>
      <c r="Z61" s="32">
        <f t="shared" si="12"/>
        <v>1.5439604910024897E-6</v>
      </c>
      <c r="AA61" s="32">
        <f t="shared" si="12"/>
        <v>6.1978745224181941E-4</v>
      </c>
      <c r="AB61" s="32">
        <f t="shared" si="12"/>
        <v>1.0222911116781684E-5</v>
      </c>
      <c r="AC61" s="32">
        <f t="shared" si="12"/>
        <v>1.6591634991362554E-6</v>
      </c>
      <c r="AD61" s="32">
        <f t="shared" si="12"/>
        <v>2.7246065510638302E-6</v>
      </c>
      <c r="AE61" s="32">
        <f t="shared" si="12"/>
        <v>2.0513840540490375E-5</v>
      </c>
      <c r="AF61" s="32">
        <f t="shared" si="12"/>
        <v>1.2311505741192995E-5</v>
      </c>
      <c r="AG61" s="32">
        <f t="shared" si="12"/>
        <v>2.5753928429626615E-4</v>
      </c>
      <c r="AH61" s="32">
        <f t="shared" si="12"/>
        <v>1.0548069559689341E-4</v>
      </c>
      <c r="AI61" s="32">
        <f t="shared" si="12"/>
        <v>9.9844511774376324E-5</v>
      </c>
      <c r="AJ61" s="32">
        <f t="shared" si="12"/>
        <v>2.8217224724138218E-5</v>
      </c>
      <c r="AK61" s="32">
        <f t="shared" si="12"/>
        <v>1.3151106660181505E-4</v>
      </c>
      <c r="AL61" s="32">
        <f t="shared" si="12"/>
        <v>1.3087720191022258E-5</v>
      </c>
      <c r="AM61" s="32">
        <f t="shared" si="12"/>
        <v>6.6011663406615191E-6</v>
      </c>
      <c r="AN61" s="32">
        <f t="shared" si="12"/>
        <v>0</v>
      </c>
      <c r="AO61" s="32">
        <f t="shared" si="12"/>
        <v>0</v>
      </c>
      <c r="AP61" s="32">
        <f t="shared" si="12"/>
        <v>0</v>
      </c>
      <c r="AQ61" s="32">
        <f t="shared" si="12"/>
        <v>0</v>
      </c>
    </row>
    <row r="62" spans="1:55" x14ac:dyDescent="0.3">
      <c r="A62" s="9">
        <f t="shared" si="11"/>
        <v>7</v>
      </c>
      <c r="B62" s="31" t="str">
        <f t="shared" si="11"/>
        <v>Peternakan dan Hasil-hasilnya</v>
      </c>
      <c r="C62" s="32">
        <f t="shared" si="12"/>
        <v>5.3410051852804648E-3</v>
      </c>
      <c r="D62" s="32">
        <f t="shared" si="12"/>
        <v>0</v>
      </c>
      <c r="E62" s="32">
        <f t="shared" si="12"/>
        <v>3.7905979499320061E-4</v>
      </c>
      <c r="F62" s="32">
        <f t="shared" si="12"/>
        <v>0</v>
      </c>
      <c r="G62" s="32">
        <f t="shared" si="12"/>
        <v>2.9730108720716357E-3</v>
      </c>
      <c r="H62" s="32">
        <f t="shared" si="12"/>
        <v>2.9834410736176691E-3</v>
      </c>
      <c r="I62" s="32">
        <f t="shared" si="12"/>
        <v>2.2642868986467385E-3</v>
      </c>
      <c r="J62" s="32">
        <f t="shared" si="12"/>
        <v>0</v>
      </c>
      <c r="K62" s="32">
        <f t="shared" si="12"/>
        <v>0</v>
      </c>
      <c r="L62" s="32">
        <f t="shared" si="12"/>
        <v>0</v>
      </c>
      <c r="M62" s="32">
        <f t="shared" si="12"/>
        <v>0</v>
      </c>
      <c r="N62" s="32">
        <f t="shared" si="12"/>
        <v>0</v>
      </c>
      <c r="O62" s="32">
        <f t="shared" si="12"/>
        <v>3.1080384051124532E-3</v>
      </c>
      <c r="P62" s="32">
        <f t="shared" si="12"/>
        <v>0</v>
      </c>
      <c r="Q62" s="32">
        <f t="shared" si="12"/>
        <v>2.3445445326298182E-2</v>
      </c>
      <c r="R62" s="32">
        <f t="shared" si="12"/>
        <v>0</v>
      </c>
      <c r="S62" s="32">
        <f t="shared" si="12"/>
        <v>0</v>
      </c>
      <c r="T62" s="32">
        <f t="shared" si="12"/>
        <v>4.5827560807317626E-2</v>
      </c>
      <c r="U62" s="32">
        <f t="shared" si="12"/>
        <v>3.7438817440345322E-2</v>
      </c>
      <c r="V62" s="32">
        <f t="shared" si="12"/>
        <v>0</v>
      </c>
      <c r="W62" s="32">
        <f t="shared" si="12"/>
        <v>0</v>
      </c>
      <c r="X62" s="32">
        <f t="shared" si="12"/>
        <v>0</v>
      </c>
      <c r="Y62" s="32">
        <f t="shared" si="12"/>
        <v>0</v>
      </c>
      <c r="Z62" s="32">
        <f t="shared" si="12"/>
        <v>0</v>
      </c>
      <c r="AA62" s="32">
        <f t="shared" si="12"/>
        <v>5.1648954353484952E-3</v>
      </c>
      <c r="AB62" s="32">
        <f t="shared" si="12"/>
        <v>0</v>
      </c>
      <c r="AC62" s="32">
        <f t="shared" si="12"/>
        <v>0</v>
      </c>
      <c r="AD62" s="32">
        <f t="shared" si="12"/>
        <v>2.0777468924330776E-3</v>
      </c>
      <c r="AE62" s="32">
        <f t="shared" si="12"/>
        <v>0</v>
      </c>
      <c r="AF62" s="32">
        <f t="shared" si="12"/>
        <v>0</v>
      </c>
      <c r="AG62" s="32">
        <f t="shared" si="12"/>
        <v>0</v>
      </c>
      <c r="AH62" s="32">
        <f t="shared" si="12"/>
        <v>0</v>
      </c>
      <c r="AI62" s="32">
        <f t="shared" si="12"/>
        <v>0</v>
      </c>
      <c r="AJ62" s="32">
        <f t="shared" si="12"/>
        <v>0</v>
      </c>
      <c r="AK62" s="32">
        <f t="shared" si="12"/>
        <v>0</v>
      </c>
      <c r="AL62" s="32">
        <f t="shared" si="12"/>
        <v>0</v>
      </c>
      <c r="AM62" s="32">
        <f t="shared" si="12"/>
        <v>0</v>
      </c>
      <c r="AN62" s="32">
        <f t="shared" si="12"/>
        <v>0</v>
      </c>
      <c r="AO62" s="32">
        <f t="shared" si="12"/>
        <v>0</v>
      </c>
      <c r="AP62" s="32">
        <f t="shared" si="12"/>
        <v>0</v>
      </c>
      <c r="AQ62" s="32">
        <f t="shared" si="12"/>
        <v>0</v>
      </c>
    </row>
    <row r="63" spans="1:55" x14ac:dyDescent="0.3">
      <c r="A63" s="9">
        <f t="shared" si="11"/>
        <v>8</v>
      </c>
      <c r="B63" s="31" t="str">
        <f t="shared" si="11"/>
        <v>Kehutanan</v>
      </c>
      <c r="C63" s="32">
        <f t="shared" si="12"/>
        <v>3.2100031164108396E-3</v>
      </c>
      <c r="D63" s="32">
        <f t="shared" si="12"/>
        <v>0</v>
      </c>
      <c r="E63" s="32">
        <f t="shared" si="12"/>
        <v>9.0021148253847558E-4</v>
      </c>
      <c r="F63" s="32">
        <f t="shared" si="12"/>
        <v>0</v>
      </c>
      <c r="G63" s="32">
        <f t="shared" si="12"/>
        <v>2.5451877649009485E-5</v>
      </c>
      <c r="H63" s="32">
        <f t="shared" si="12"/>
        <v>2.5541170364383633E-5</v>
      </c>
      <c r="I63" s="32">
        <f t="shared" si="12"/>
        <v>0</v>
      </c>
      <c r="J63" s="32">
        <f t="shared" si="12"/>
        <v>1.5306450548481815E-2</v>
      </c>
      <c r="K63" s="32">
        <f t="shared" si="12"/>
        <v>0</v>
      </c>
      <c r="L63" s="32">
        <f t="shared" si="12"/>
        <v>0</v>
      </c>
      <c r="M63" s="32">
        <f t="shared" si="12"/>
        <v>0</v>
      </c>
      <c r="N63" s="32">
        <f t="shared" si="12"/>
        <v>0</v>
      </c>
      <c r="O63" s="32">
        <f t="shared" si="12"/>
        <v>0</v>
      </c>
      <c r="P63" s="32">
        <f t="shared" si="12"/>
        <v>0</v>
      </c>
      <c r="Q63" s="32">
        <f t="shared" si="12"/>
        <v>0</v>
      </c>
      <c r="R63" s="32">
        <f t="shared" si="12"/>
        <v>0</v>
      </c>
      <c r="S63" s="32">
        <f t="shared" si="12"/>
        <v>0.42285069296163891</v>
      </c>
      <c r="T63" s="32">
        <f t="shared" si="12"/>
        <v>0</v>
      </c>
      <c r="U63" s="32">
        <f t="shared" si="12"/>
        <v>0</v>
      </c>
      <c r="V63" s="32">
        <f t="shared" si="12"/>
        <v>4.8079118801353959E-2</v>
      </c>
      <c r="W63" s="32">
        <f t="shared" si="12"/>
        <v>0</v>
      </c>
      <c r="X63" s="32">
        <f t="shared" si="12"/>
        <v>0</v>
      </c>
      <c r="Y63" s="32">
        <f t="shared" si="12"/>
        <v>0</v>
      </c>
      <c r="Z63" s="32">
        <f t="shared" si="12"/>
        <v>0</v>
      </c>
      <c r="AA63" s="32">
        <f t="shared" si="12"/>
        <v>5.107507708289067E-3</v>
      </c>
      <c r="AB63" s="32">
        <f t="shared" si="12"/>
        <v>0</v>
      </c>
      <c r="AC63" s="32">
        <f t="shared" si="12"/>
        <v>1.0156381598737352E-2</v>
      </c>
      <c r="AD63" s="32">
        <f t="shared" si="12"/>
        <v>0</v>
      </c>
      <c r="AE63" s="32">
        <f t="shared" si="12"/>
        <v>0</v>
      </c>
      <c r="AF63" s="32">
        <f t="shared" si="12"/>
        <v>0</v>
      </c>
      <c r="AG63" s="32">
        <f t="shared" si="12"/>
        <v>0</v>
      </c>
      <c r="AH63" s="32">
        <f t="shared" si="12"/>
        <v>0</v>
      </c>
      <c r="AI63" s="32">
        <f t="shared" si="12"/>
        <v>0</v>
      </c>
      <c r="AJ63" s="32">
        <f t="shared" si="12"/>
        <v>0</v>
      </c>
      <c r="AK63" s="32">
        <f t="shared" si="12"/>
        <v>0</v>
      </c>
      <c r="AL63" s="32">
        <f t="shared" si="12"/>
        <v>0</v>
      </c>
      <c r="AM63" s="32">
        <f t="shared" si="12"/>
        <v>0</v>
      </c>
      <c r="AN63" s="32">
        <f t="shared" si="12"/>
        <v>0</v>
      </c>
      <c r="AO63" s="32">
        <f t="shared" si="12"/>
        <v>0</v>
      </c>
      <c r="AP63" s="32">
        <f t="shared" si="12"/>
        <v>0</v>
      </c>
      <c r="AQ63" s="32">
        <f t="shared" si="12"/>
        <v>0</v>
      </c>
    </row>
    <row r="64" spans="1:55" x14ac:dyDescent="0.3">
      <c r="A64" s="9">
        <f t="shared" si="11"/>
        <v>9</v>
      </c>
      <c r="B64" s="31" t="str">
        <f t="shared" si="11"/>
        <v>Perikanan</v>
      </c>
      <c r="C64" s="32">
        <f t="shared" si="12"/>
        <v>0</v>
      </c>
      <c r="D64" s="32">
        <f t="shared" si="12"/>
        <v>0</v>
      </c>
      <c r="E64" s="32">
        <f t="shared" si="12"/>
        <v>0</v>
      </c>
      <c r="F64" s="32">
        <f t="shared" si="12"/>
        <v>0</v>
      </c>
      <c r="G64" s="32">
        <f t="shared" si="12"/>
        <v>0</v>
      </c>
      <c r="H64" s="32">
        <f t="shared" si="12"/>
        <v>0</v>
      </c>
      <c r="I64" s="32">
        <f t="shared" si="12"/>
        <v>0</v>
      </c>
      <c r="J64" s="32">
        <f t="shared" si="12"/>
        <v>0</v>
      </c>
      <c r="K64" s="32">
        <f t="shared" si="12"/>
        <v>3.300345989821641E-2</v>
      </c>
      <c r="L64" s="32">
        <f t="shared" ref="L64:AQ64" si="13">IF(L$52&gt;0,L11/L$52,0)</f>
        <v>0</v>
      </c>
      <c r="M64" s="32">
        <f t="shared" si="13"/>
        <v>0</v>
      </c>
      <c r="N64" s="32">
        <f t="shared" si="13"/>
        <v>0</v>
      </c>
      <c r="O64" s="32">
        <f t="shared" si="13"/>
        <v>0</v>
      </c>
      <c r="P64" s="32">
        <f t="shared" si="13"/>
        <v>0</v>
      </c>
      <c r="Q64" s="32">
        <f t="shared" si="13"/>
        <v>2.2367797364604577E-2</v>
      </c>
      <c r="R64" s="32">
        <f t="shared" si="13"/>
        <v>0</v>
      </c>
      <c r="S64" s="32">
        <f t="shared" si="13"/>
        <v>0</v>
      </c>
      <c r="T64" s="32">
        <f t="shared" si="13"/>
        <v>0</v>
      </c>
      <c r="U64" s="32">
        <f t="shared" si="13"/>
        <v>0</v>
      </c>
      <c r="V64" s="32">
        <f t="shared" si="13"/>
        <v>0</v>
      </c>
      <c r="W64" s="32">
        <f t="shared" si="13"/>
        <v>0</v>
      </c>
      <c r="X64" s="32">
        <f t="shared" si="13"/>
        <v>0</v>
      </c>
      <c r="Y64" s="32">
        <f t="shared" si="13"/>
        <v>0</v>
      </c>
      <c r="Z64" s="32">
        <f t="shared" si="13"/>
        <v>0</v>
      </c>
      <c r="AA64" s="32">
        <f t="shared" si="13"/>
        <v>2.4217620819078499E-3</v>
      </c>
      <c r="AB64" s="32">
        <f t="shared" si="13"/>
        <v>0</v>
      </c>
      <c r="AC64" s="32">
        <f t="shared" si="13"/>
        <v>0</v>
      </c>
      <c r="AD64" s="32">
        <f t="shared" si="13"/>
        <v>5.6260198734701987E-5</v>
      </c>
      <c r="AE64" s="32">
        <f t="shared" si="13"/>
        <v>0</v>
      </c>
      <c r="AF64" s="32">
        <f t="shared" si="13"/>
        <v>0</v>
      </c>
      <c r="AG64" s="32">
        <f t="shared" si="13"/>
        <v>0</v>
      </c>
      <c r="AH64" s="32">
        <f t="shared" si="13"/>
        <v>0</v>
      </c>
      <c r="AI64" s="32">
        <f t="shared" si="13"/>
        <v>0</v>
      </c>
      <c r="AJ64" s="32">
        <f t="shared" si="13"/>
        <v>0</v>
      </c>
      <c r="AK64" s="32">
        <f t="shared" si="13"/>
        <v>0</v>
      </c>
      <c r="AL64" s="32">
        <f t="shared" si="13"/>
        <v>0</v>
      </c>
      <c r="AM64" s="32">
        <f t="shared" si="13"/>
        <v>0</v>
      </c>
      <c r="AN64" s="32">
        <f t="shared" si="13"/>
        <v>0</v>
      </c>
      <c r="AO64" s="32">
        <f t="shared" si="13"/>
        <v>0</v>
      </c>
      <c r="AP64" s="32">
        <f t="shared" si="13"/>
        <v>0</v>
      </c>
      <c r="AQ64" s="32">
        <f t="shared" si="13"/>
        <v>0</v>
      </c>
    </row>
    <row r="65" spans="1:43" x14ac:dyDescent="0.3">
      <c r="A65" s="9">
        <f t="shared" si="11"/>
        <v>10</v>
      </c>
      <c r="B65" s="31" t="str">
        <f t="shared" si="11"/>
        <v>Pertambangan Migas</v>
      </c>
      <c r="C65" s="32">
        <f t="shared" ref="C65:AQ71" si="14">IF(C$52&gt;0,C12/C$52,0)</f>
        <v>0</v>
      </c>
      <c r="D65" s="32">
        <f t="shared" si="14"/>
        <v>0</v>
      </c>
      <c r="E65" s="32">
        <f t="shared" si="14"/>
        <v>0</v>
      </c>
      <c r="F65" s="32">
        <f t="shared" si="14"/>
        <v>0</v>
      </c>
      <c r="G65" s="32">
        <f t="shared" si="14"/>
        <v>0</v>
      </c>
      <c r="H65" s="32">
        <f t="shared" si="14"/>
        <v>0</v>
      </c>
      <c r="I65" s="32">
        <f t="shared" si="14"/>
        <v>0</v>
      </c>
      <c r="J65" s="32">
        <f t="shared" si="14"/>
        <v>0</v>
      </c>
      <c r="K65" s="32">
        <f t="shared" si="14"/>
        <v>0</v>
      </c>
      <c r="L65" s="32">
        <f t="shared" si="14"/>
        <v>4.5099539926826894E-2</v>
      </c>
      <c r="M65" s="32">
        <f t="shared" si="14"/>
        <v>3.2597360610491484E-3</v>
      </c>
      <c r="N65" s="32">
        <f t="shared" si="14"/>
        <v>0</v>
      </c>
      <c r="O65" s="32">
        <f t="shared" si="14"/>
        <v>0</v>
      </c>
      <c r="P65" s="32">
        <f t="shared" si="14"/>
        <v>0</v>
      </c>
      <c r="Q65" s="32">
        <f t="shared" si="14"/>
        <v>0</v>
      </c>
      <c r="R65" s="32">
        <f t="shared" si="14"/>
        <v>0</v>
      </c>
      <c r="S65" s="32">
        <f t="shared" si="14"/>
        <v>0</v>
      </c>
      <c r="T65" s="32">
        <f t="shared" si="14"/>
        <v>0</v>
      </c>
      <c r="U65" s="32">
        <f t="shared" si="14"/>
        <v>0</v>
      </c>
      <c r="V65" s="32">
        <f t="shared" si="14"/>
        <v>0</v>
      </c>
      <c r="W65" s="32">
        <f t="shared" si="14"/>
        <v>0</v>
      </c>
      <c r="X65" s="32">
        <f t="shared" si="14"/>
        <v>0</v>
      </c>
      <c r="Y65" s="32">
        <f t="shared" si="14"/>
        <v>0</v>
      </c>
      <c r="Z65" s="32">
        <f t="shared" si="14"/>
        <v>0.3278451137321004</v>
      </c>
      <c r="AA65" s="32">
        <f t="shared" si="14"/>
        <v>0</v>
      </c>
      <c r="AB65" s="32">
        <f t="shared" si="14"/>
        <v>0</v>
      </c>
      <c r="AC65" s="32">
        <f t="shared" si="14"/>
        <v>0</v>
      </c>
      <c r="AD65" s="32">
        <f t="shared" si="14"/>
        <v>2.4560350529200405E-5</v>
      </c>
      <c r="AE65" s="32">
        <f t="shared" si="14"/>
        <v>0</v>
      </c>
      <c r="AF65" s="32">
        <f t="shared" si="14"/>
        <v>0</v>
      </c>
      <c r="AG65" s="32">
        <f t="shared" si="14"/>
        <v>0</v>
      </c>
      <c r="AH65" s="32">
        <f t="shared" si="14"/>
        <v>0</v>
      </c>
      <c r="AI65" s="32">
        <f t="shared" si="14"/>
        <v>0</v>
      </c>
      <c r="AJ65" s="32">
        <f t="shared" si="14"/>
        <v>0</v>
      </c>
      <c r="AK65" s="32">
        <f t="shared" si="14"/>
        <v>0</v>
      </c>
      <c r="AL65" s="32">
        <f t="shared" si="14"/>
        <v>0</v>
      </c>
      <c r="AM65" s="32">
        <f t="shared" si="14"/>
        <v>0</v>
      </c>
      <c r="AN65" s="32">
        <f t="shared" si="14"/>
        <v>0</v>
      </c>
      <c r="AO65" s="32">
        <f t="shared" si="14"/>
        <v>0</v>
      </c>
      <c r="AP65" s="32">
        <f t="shared" si="14"/>
        <v>0</v>
      </c>
      <c r="AQ65" s="32">
        <f t="shared" si="14"/>
        <v>0</v>
      </c>
    </row>
    <row r="66" spans="1:43" x14ac:dyDescent="0.3">
      <c r="A66" s="9">
        <f t="shared" si="11"/>
        <v>11</v>
      </c>
      <c r="B66" s="31" t="str">
        <f t="shared" si="11"/>
        <v>Pertambangan Non Migas</v>
      </c>
      <c r="C66" s="32">
        <f t="shared" si="14"/>
        <v>0</v>
      </c>
      <c r="D66" s="32">
        <f t="shared" si="14"/>
        <v>0</v>
      </c>
      <c r="E66" s="32">
        <f t="shared" si="14"/>
        <v>0</v>
      </c>
      <c r="F66" s="32">
        <f t="shared" si="14"/>
        <v>0</v>
      </c>
      <c r="G66" s="32">
        <f t="shared" si="14"/>
        <v>0</v>
      </c>
      <c r="H66" s="32">
        <f t="shared" si="14"/>
        <v>0</v>
      </c>
      <c r="I66" s="32">
        <f t="shared" si="14"/>
        <v>0</v>
      </c>
      <c r="J66" s="32">
        <f t="shared" si="14"/>
        <v>0</v>
      </c>
      <c r="K66" s="32">
        <f t="shared" si="14"/>
        <v>0</v>
      </c>
      <c r="L66" s="32">
        <f t="shared" si="14"/>
        <v>0</v>
      </c>
      <c r="M66" s="32">
        <f t="shared" si="14"/>
        <v>2.1493884652542823E-2</v>
      </c>
      <c r="N66" s="32">
        <f t="shared" si="14"/>
        <v>0</v>
      </c>
      <c r="O66" s="32">
        <f t="shared" si="14"/>
        <v>0</v>
      </c>
      <c r="P66" s="32">
        <f t="shared" si="14"/>
        <v>0</v>
      </c>
      <c r="Q66" s="32">
        <f t="shared" si="14"/>
        <v>0</v>
      </c>
      <c r="R66" s="32">
        <f t="shared" si="14"/>
        <v>0</v>
      </c>
      <c r="S66" s="32">
        <f t="shared" si="14"/>
        <v>0</v>
      </c>
      <c r="T66" s="32">
        <f t="shared" si="14"/>
        <v>0</v>
      </c>
      <c r="U66" s="32">
        <f t="shared" si="14"/>
        <v>0</v>
      </c>
      <c r="V66" s="32">
        <f t="shared" si="14"/>
        <v>0</v>
      </c>
      <c r="W66" s="32">
        <f t="shared" si="14"/>
        <v>0</v>
      </c>
      <c r="X66" s="32">
        <f t="shared" si="14"/>
        <v>0</v>
      </c>
      <c r="Y66" s="32">
        <f t="shared" si="14"/>
        <v>0</v>
      </c>
      <c r="Z66" s="32">
        <f t="shared" si="14"/>
        <v>2.041948950403914E-3</v>
      </c>
      <c r="AA66" s="32">
        <f t="shared" si="14"/>
        <v>0</v>
      </c>
      <c r="AB66" s="32">
        <f t="shared" si="14"/>
        <v>0</v>
      </c>
      <c r="AC66" s="32">
        <f t="shared" si="14"/>
        <v>0</v>
      </c>
      <c r="AD66" s="32">
        <f t="shared" si="14"/>
        <v>0</v>
      </c>
      <c r="AE66" s="32">
        <f t="shared" si="14"/>
        <v>0</v>
      </c>
      <c r="AF66" s="32">
        <f t="shared" si="14"/>
        <v>0</v>
      </c>
      <c r="AG66" s="32">
        <f t="shared" si="14"/>
        <v>0</v>
      </c>
      <c r="AH66" s="32">
        <f t="shared" si="14"/>
        <v>0</v>
      </c>
      <c r="AI66" s="32">
        <f t="shared" si="14"/>
        <v>0</v>
      </c>
      <c r="AJ66" s="32">
        <f t="shared" si="14"/>
        <v>0</v>
      </c>
      <c r="AK66" s="32">
        <f t="shared" si="14"/>
        <v>0</v>
      </c>
      <c r="AL66" s="32">
        <f t="shared" si="14"/>
        <v>0</v>
      </c>
      <c r="AM66" s="32">
        <f t="shared" si="14"/>
        <v>0</v>
      </c>
      <c r="AN66" s="32">
        <f t="shared" si="14"/>
        <v>0</v>
      </c>
      <c r="AO66" s="32">
        <f t="shared" si="14"/>
        <v>0</v>
      </c>
      <c r="AP66" s="32">
        <f t="shared" si="14"/>
        <v>0</v>
      </c>
      <c r="AQ66" s="32">
        <f t="shared" si="14"/>
        <v>0</v>
      </c>
    </row>
    <row r="67" spans="1:43" x14ac:dyDescent="0.3">
      <c r="A67" s="9">
        <f t="shared" si="11"/>
        <v>12</v>
      </c>
      <c r="B67" s="31" t="str">
        <f t="shared" si="11"/>
        <v>Penggalian</v>
      </c>
      <c r="C67" s="32">
        <f t="shared" si="14"/>
        <v>0</v>
      </c>
      <c r="D67" s="32">
        <f t="shared" si="14"/>
        <v>0</v>
      </c>
      <c r="E67" s="32">
        <f t="shared" si="14"/>
        <v>0</v>
      </c>
      <c r="F67" s="32">
        <f t="shared" si="14"/>
        <v>0</v>
      </c>
      <c r="G67" s="32">
        <f t="shared" si="14"/>
        <v>0</v>
      </c>
      <c r="H67" s="32">
        <f t="shared" si="14"/>
        <v>0</v>
      </c>
      <c r="I67" s="32">
        <f t="shared" si="14"/>
        <v>0</v>
      </c>
      <c r="J67" s="32">
        <f t="shared" si="14"/>
        <v>0</v>
      </c>
      <c r="K67" s="32">
        <f t="shared" si="14"/>
        <v>0</v>
      </c>
      <c r="L67" s="32">
        <f t="shared" si="14"/>
        <v>0</v>
      </c>
      <c r="M67" s="32">
        <f t="shared" si="14"/>
        <v>1.0186675190778588E-3</v>
      </c>
      <c r="N67" s="32">
        <f t="shared" si="14"/>
        <v>2.2450992882837955E-2</v>
      </c>
      <c r="O67" s="32">
        <f t="shared" si="14"/>
        <v>0</v>
      </c>
      <c r="P67" s="32">
        <f t="shared" si="14"/>
        <v>0</v>
      </c>
      <c r="Q67" s="32">
        <f t="shared" si="14"/>
        <v>0</v>
      </c>
      <c r="R67" s="32">
        <f t="shared" si="14"/>
        <v>0</v>
      </c>
      <c r="S67" s="32">
        <f t="shared" si="14"/>
        <v>0</v>
      </c>
      <c r="T67" s="32">
        <f t="shared" si="14"/>
        <v>0</v>
      </c>
      <c r="U67" s="32">
        <f t="shared" si="14"/>
        <v>0</v>
      </c>
      <c r="V67" s="32">
        <f t="shared" si="14"/>
        <v>0</v>
      </c>
      <c r="W67" s="32">
        <f t="shared" si="14"/>
        <v>4.8589733625061431E-3</v>
      </c>
      <c r="X67" s="32">
        <f t="shared" si="14"/>
        <v>0</v>
      </c>
      <c r="Y67" s="32">
        <f t="shared" si="14"/>
        <v>0</v>
      </c>
      <c r="Z67" s="32">
        <f t="shared" si="14"/>
        <v>0</v>
      </c>
      <c r="AA67" s="32">
        <f t="shared" si="14"/>
        <v>0</v>
      </c>
      <c r="AB67" s="32">
        <f t="shared" si="14"/>
        <v>0</v>
      </c>
      <c r="AC67" s="32">
        <f t="shared" si="14"/>
        <v>0.31247625674228968</v>
      </c>
      <c r="AD67" s="32">
        <f t="shared" si="14"/>
        <v>3.1265703488952557E-5</v>
      </c>
      <c r="AE67" s="32">
        <f t="shared" si="14"/>
        <v>0</v>
      </c>
      <c r="AF67" s="32">
        <f t="shared" si="14"/>
        <v>0</v>
      </c>
      <c r="AG67" s="32">
        <f t="shared" si="14"/>
        <v>0</v>
      </c>
      <c r="AH67" s="32">
        <f t="shared" si="14"/>
        <v>0</v>
      </c>
      <c r="AI67" s="32">
        <f t="shared" si="14"/>
        <v>0</v>
      </c>
      <c r="AJ67" s="32">
        <f t="shared" si="14"/>
        <v>0</v>
      </c>
      <c r="AK67" s="32">
        <f t="shared" si="14"/>
        <v>0</v>
      </c>
      <c r="AL67" s="32">
        <f t="shared" si="14"/>
        <v>0</v>
      </c>
      <c r="AM67" s="32">
        <f t="shared" si="14"/>
        <v>0</v>
      </c>
      <c r="AN67" s="32">
        <f t="shared" si="14"/>
        <v>0</v>
      </c>
      <c r="AO67" s="32">
        <f t="shared" si="14"/>
        <v>0</v>
      </c>
      <c r="AP67" s="32">
        <f t="shared" si="14"/>
        <v>0</v>
      </c>
      <c r="AQ67" s="32">
        <f t="shared" si="14"/>
        <v>0</v>
      </c>
    </row>
    <row r="68" spans="1:43" x14ac:dyDescent="0.3">
      <c r="A68" s="9">
        <f t="shared" si="11"/>
        <v>13</v>
      </c>
      <c r="B68" s="31" t="str">
        <f t="shared" si="11"/>
        <v>Industri Penggilingan Padi</v>
      </c>
      <c r="C68" s="32">
        <f t="shared" si="14"/>
        <v>0</v>
      </c>
      <c r="D68" s="32">
        <f t="shared" si="14"/>
        <v>0</v>
      </c>
      <c r="E68" s="32">
        <f t="shared" si="14"/>
        <v>0</v>
      </c>
      <c r="F68" s="32">
        <f t="shared" si="14"/>
        <v>0</v>
      </c>
      <c r="G68" s="32">
        <f t="shared" si="14"/>
        <v>0</v>
      </c>
      <c r="H68" s="32">
        <f t="shared" si="14"/>
        <v>0</v>
      </c>
      <c r="I68" s="32">
        <f t="shared" si="14"/>
        <v>1.1222277495225046E-3</v>
      </c>
      <c r="J68" s="32">
        <f t="shared" si="14"/>
        <v>0</v>
      </c>
      <c r="K68" s="32">
        <f t="shared" si="14"/>
        <v>0</v>
      </c>
      <c r="L68" s="32">
        <f t="shared" si="14"/>
        <v>0</v>
      </c>
      <c r="M68" s="32">
        <f t="shared" si="14"/>
        <v>0</v>
      </c>
      <c r="N68" s="32">
        <f t="shared" si="14"/>
        <v>0</v>
      </c>
      <c r="O68" s="32">
        <f t="shared" si="14"/>
        <v>0</v>
      </c>
      <c r="P68" s="32">
        <f t="shared" si="14"/>
        <v>0</v>
      </c>
      <c r="Q68" s="32">
        <f t="shared" si="14"/>
        <v>2.3427882547761195E-2</v>
      </c>
      <c r="R68" s="32">
        <f t="shared" si="14"/>
        <v>0</v>
      </c>
      <c r="S68" s="32">
        <f t="shared" si="14"/>
        <v>0</v>
      </c>
      <c r="T68" s="32">
        <f t="shared" si="14"/>
        <v>0</v>
      </c>
      <c r="U68" s="32">
        <f t="shared" si="14"/>
        <v>0</v>
      </c>
      <c r="V68" s="32">
        <f t="shared" si="14"/>
        <v>0</v>
      </c>
      <c r="W68" s="32">
        <f t="shared" si="14"/>
        <v>0</v>
      </c>
      <c r="X68" s="32">
        <f t="shared" si="14"/>
        <v>0</v>
      </c>
      <c r="Y68" s="32">
        <f t="shared" si="14"/>
        <v>0</v>
      </c>
      <c r="Z68" s="32">
        <f t="shared" si="14"/>
        <v>0</v>
      </c>
      <c r="AA68" s="32">
        <f t="shared" si="14"/>
        <v>0</v>
      </c>
      <c r="AB68" s="32">
        <f t="shared" si="14"/>
        <v>0</v>
      </c>
      <c r="AC68" s="32">
        <f t="shared" si="14"/>
        <v>0</v>
      </c>
      <c r="AD68" s="32">
        <f t="shared" si="14"/>
        <v>3.4302852368151232E-4</v>
      </c>
      <c r="AE68" s="32">
        <f t="shared" si="14"/>
        <v>5.6054639487145442E-3</v>
      </c>
      <c r="AF68" s="32">
        <f t="shared" si="14"/>
        <v>0</v>
      </c>
      <c r="AG68" s="32">
        <f t="shared" si="14"/>
        <v>0</v>
      </c>
      <c r="AH68" s="32">
        <f t="shared" si="14"/>
        <v>0</v>
      </c>
      <c r="AI68" s="32">
        <f t="shared" si="14"/>
        <v>0</v>
      </c>
      <c r="AJ68" s="32">
        <f t="shared" si="14"/>
        <v>0</v>
      </c>
      <c r="AK68" s="32">
        <f t="shared" si="14"/>
        <v>0</v>
      </c>
      <c r="AL68" s="32">
        <f t="shared" si="14"/>
        <v>0</v>
      </c>
      <c r="AM68" s="32">
        <f t="shared" si="14"/>
        <v>0</v>
      </c>
      <c r="AN68" s="32">
        <f t="shared" si="14"/>
        <v>0</v>
      </c>
      <c r="AO68" s="32">
        <f t="shared" si="14"/>
        <v>0</v>
      </c>
      <c r="AP68" s="32">
        <f t="shared" si="14"/>
        <v>0</v>
      </c>
      <c r="AQ68" s="32">
        <f t="shared" si="14"/>
        <v>0</v>
      </c>
    </row>
    <row r="69" spans="1:43" x14ac:dyDescent="0.3">
      <c r="A69" s="9">
        <f t="shared" si="11"/>
        <v>14</v>
      </c>
      <c r="B69" s="31" t="str">
        <f t="shared" si="11"/>
        <v>Industri Minyak Hewani dan Nabati</v>
      </c>
      <c r="C69" s="32">
        <f t="shared" si="14"/>
        <v>0</v>
      </c>
      <c r="D69" s="32">
        <f t="shared" si="14"/>
        <v>0</v>
      </c>
      <c r="E69" s="32">
        <f t="shared" si="14"/>
        <v>0</v>
      </c>
      <c r="F69" s="32">
        <f t="shared" si="14"/>
        <v>0</v>
      </c>
      <c r="G69" s="32">
        <f t="shared" si="14"/>
        <v>0</v>
      </c>
      <c r="H69" s="32">
        <f t="shared" si="14"/>
        <v>0</v>
      </c>
      <c r="I69" s="32">
        <f t="shared" si="14"/>
        <v>1.7150900985273914E-3</v>
      </c>
      <c r="J69" s="32">
        <f t="shared" si="14"/>
        <v>0</v>
      </c>
      <c r="K69" s="32">
        <f t="shared" si="14"/>
        <v>0</v>
      </c>
      <c r="L69" s="32">
        <f t="shared" si="14"/>
        <v>0</v>
      </c>
      <c r="M69" s="32">
        <f t="shared" si="14"/>
        <v>0</v>
      </c>
      <c r="N69" s="32">
        <f t="shared" si="14"/>
        <v>0</v>
      </c>
      <c r="O69" s="32">
        <f t="shared" si="14"/>
        <v>0</v>
      </c>
      <c r="P69" s="32">
        <f t="shared" si="14"/>
        <v>0.32130580495052297</v>
      </c>
      <c r="Q69" s="32">
        <f t="shared" si="14"/>
        <v>2.12017036631323E-4</v>
      </c>
      <c r="R69" s="32">
        <f t="shared" si="14"/>
        <v>0</v>
      </c>
      <c r="S69" s="32">
        <f t="shared" si="14"/>
        <v>0</v>
      </c>
      <c r="T69" s="32">
        <f t="shared" si="14"/>
        <v>0</v>
      </c>
      <c r="U69" s="32">
        <f t="shared" si="14"/>
        <v>0</v>
      </c>
      <c r="V69" s="32">
        <f t="shared" si="14"/>
        <v>0</v>
      </c>
      <c r="W69" s="32">
        <f t="shared" si="14"/>
        <v>0</v>
      </c>
      <c r="X69" s="32">
        <f t="shared" si="14"/>
        <v>0</v>
      </c>
      <c r="Y69" s="32">
        <f t="shared" si="14"/>
        <v>0</v>
      </c>
      <c r="Z69" s="32">
        <f t="shared" si="14"/>
        <v>0</v>
      </c>
      <c r="AA69" s="32">
        <f t="shared" si="14"/>
        <v>0</v>
      </c>
      <c r="AB69" s="32">
        <f t="shared" si="14"/>
        <v>0</v>
      </c>
      <c r="AC69" s="32">
        <f t="shared" si="14"/>
        <v>0</v>
      </c>
      <c r="AD69" s="32">
        <f t="shared" si="14"/>
        <v>0</v>
      </c>
      <c r="AE69" s="32">
        <f t="shared" si="14"/>
        <v>0</v>
      </c>
      <c r="AF69" s="32">
        <f t="shared" si="14"/>
        <v>0</v>
      </c>
      <c r="AG69" s="32">
        <f t="shared" si="14"/>
        <v>0</v>
      </c>
      <c r="AH69" s="32">
        <f t="shared" si="14"/>
        <v>0</v>
      </c>
      <c r="AI69" s="32">
        <f t="shared" si="14"/>
        <v>0</v>
      </c>
      <c r="AJ69" s="32">
        <f t="shared" si="14"/>
        <v>0</v>
      </c>
      <c r="AK69" s="32">
        <f t="shared" si="14"/>
        <v>0</v>
      </c>
      <c r="AL69" s="32">
        <f t="shared" si="14"/>
        <v>0</v>
      </c>
      <c r="AM69" s="32">
        <f t="shared" si="14"/>
        <v>0</v>
      </c>
      <c r="AN69" s="32">
        <f t="shared" si="14"/>
        <v>0</v>
      </c>
      <c r="AO69" s="32">
        <f t="shared" si="14"/>
        <v>0</v>
      </c>
      <c r="AP69" s="32">
        <f t="shared" si="14"/>
        <v>0</v>
      </c>
      <c r="AQ69" s="32">
        <f t="shared" si="14"/>
        <v>0</v>
      </c>
    </row>
    <row r="70" spans="1:43" x14ac:dyDescent="0.3">
      <c r="A70" s="9">
        <f t="shared" si="11"/>
        <v>15</v>
      </c>
      <c r="B70" s="31" t="str">
        <f t="shared" si="11"/>
        <v>Industri Makanan dan Minuman lainnya</v>
      </c>
      <c r="C70" s="32">
        <f t="shared" si="14"/>
        <v>0</v>
      </c>
      <c r="D70" s="32">
        <f t="shared" si="14"/>
        <v>9.955562636288325E-5</v>
      </c>
      <c r="E70" s="32">
        <f t="shared" si="14"/>
        <v>2.1405987195243309E-4</v>
      </c>
      <c r="F70" s="32">
        <f t="shared" si="14"/>
        <v>4.4616398798287471E-3</v>
      </c>
      <c r="G70" s="32">
        <f t="shared" si="14"/>
        <v>1.6172971290462693E-3</v>
      </c>
      <c r="H70" s="32">
        <f t="shared" si="14"/>
        <v>1.567355254166656E-4</v>
      </c>
      <c r="I70" s="32">
        <f t="shared" si="14"/>
        <v>2.3720602855577328E-2</v>
      </c>
      <c r="J70" s="32">
        <f t="shared" si="14"/>
        <v>1.5300635821372189E-4</v>
      </c>
      <c r="K70" s="32">
        <f t="shared" si="14"/>
        <v>1.0316302977700871E-2</v>
      </c>
      <c r="L70" s="32">
        <f t="shared" si="14"/>
        <v>3.0968793784614569E-3</v>
      </c>
      <c r="M70" s="32">
        <f t="shared" si="14"/>
        <v>3.9207702472639373E-3</v>
      </c>
      <c r="N70" s="32">
        <f t="shared" si="14"/>
        <v>0</v>
      </c>
      <c r="O70" s="32">
        <f t="shared" si="14"/>
        <v>2.3842925415271722E-3</v>
      </c>
      <c r="P70" s="32">
        <f t="shared" si="14"/>
        <v>2.5330555361500616E-4</v>
      </c>
      <c r="Q70" s="32">
        <f t="shared" si="14"/>
        <v>3.0709662115669355E-2</v>
      </c>
      <c r="R70" s="32">
        <f t="shared" si="14"/>
        <v>2.987891654377646E-4</v>
      </c>
      <c r="S70" s="32">
        <f t="shared" si="14"/>
        <v>2.1950620372449179E-4</v>
      </c>
      <c r="T70" s="32">
        <f t="shared" si="14"/>
        <v>0</v>
      </c>
      <c r="U70" s="32">
        <f t="shared" si="14"/>
        <v>0</v>
      </c>
      <c r="V70" s="32">
        <f t="shared" si="14"/>
        <v>0</v>
      </c>
      <c r="W70" s="32">
        <f t="shared" si="14"/>
        <v>0</v>
      </c>
      <c r="X70" s="32">
        <f t="shared" si="14"/>
        <v>0</v>
      </c>
      <c r="Y70" s="32">
        <f t="shared" si="14"/>
        <v>0</v>
      </c>
      <c r="Z70" s="32">
        <f t="shared" si="14"/>
        <v>1.1743014498615792E-3</v>
      </c>
      <c r="AA70" s="32">
        <f t="shared" si="14"/>
        <v>1.9673287084161925E-2</v>
      </c>
      <c r="AB70" s="32">
        <f t="shared" si="14"/>
        <v>4.7230528559584119E-3</v>
      </c>
      <c r="AC70" s="32">
        <f t="shared" si="14"/>
        <v>7.8753346153276273E-5</v>
      </c>
      <c r="AD70" s="32">
        <f t="shared" si="14"/>
        <v>3.6356851001295258E-3</v>
      </c>
      <c r="AE70" s="32">
        <f t="shared" si="14"/>
        <v>1.8436687390822448E-2</v>
      </c>
      <c r="AF70" s="32">
        <f t="shared" si="14"/>
        <v>1.2318449435346672E-3</v>
      </c>
      <c r="AG70" s="32">
        <f t="shared" si="14"/>
        <v>4.4263090755186142E-5</v>
      </c>
      <c r="AH70" s="32">
        <f t="shared" si="14"/>
        <v>1.5981821275313161E-3</v>
      </c>
      <c r="AI70" s="32">
        <f t="shared" si="14"/>
        <v>9.3685506582818253E-4</v>
      </c>
      <c r="AJ70" s="32">
        <f t="shared" si="14"/>
        <v>1.1593117194685238E-2</v>
      </c>
      <c r="AK70" s="32">
        <f t="shared" si="14"/>
        <v>1.5893565702968421E-2</v>
      </c>
      <c r="AL70" s="32">
        <f t="shared" si="14"/>
        <v>1.1763598577872897E-2</v>
      </c>
      <c r="AM70" s="32">
        <f t="shared" si="14"/>
        <v>8.4175673039187313E-3</v>
      </c>
      <c r="AN70" s="32">
        <f t="shared" si="14"/>
        <v>2.4057877036441223E-2</v>
      </c>
      <c r="AO70" s="32">
        <f t="shared" si="14"/>
        <v>5.3502686619757212E-2</v>
      </c>
      <c r="AP70" s="32">
        <f t="shared" si="14"/>
        <v>9.631918337595495E-2</v>
      </c>
      <c r="AQ70" s="32">
        <f t="shared" si="14"/>
        <v>0</v>
      </c>
    </row>
    <row r="71" spans="1:43" x14ac:dyDescent="0.3">
      <c r="A71" s="9">
        <f t="shared" si="11"/>
        <v>16</v>
      </c>
      <c r="B71" s="31" t="str">
        <f t="shared" si="11"/>
        <v>Industri Tekstil dan Pakain Jadi</v>
      </c>
      <c r="C71" s="32">
        <f t="shared" si="14"/>
        <v>0</v>
      </c>
      <c r="D71" s="32">
        <f t="shared" si="14"/>
        <v>4.0006544160722633E-4</v>
      </c>
      <c r="E71" s="32">
        <f t="shared" si="14"/>
        <v>2.3005404553761043E-4</v>
      </c>
      <c r="F71" s="32">
        <f t="shared" si="14"/>
        <v>1.0072557141419428E-4</v>
      </c>
      <c r="G71" s="32">
        <f t="shared" si="14"/>
        <v>1.0123251261413518E-4</v>
      </c>
      <c r="H71" s="32">
        <f t="shared" si="14"/>
        <v>2.3365163228904613E-4</v>
      </c>
      <c r="I71" s="32">
        <f t="shared" si="14"/>
        <v>4.8171589217416494E-3</v>
      </c>
      <c r="J71" s="32">
        <f t="shared" si="14"/>
        <v>4.4064811061969746E-4</v>
      </c>
      <c r="K71" s="32">
        <f t="shared" si="14"/>
        <v>0</v>
      </c>
      <c r="L71" s="32">
        <f t="shared" ref="L71:AQ71" si="15">IF(L$52&gt;0,L18/L$52,0)</f>
        <v>3.9968772842248851E-7</v>
      </c>
      <c r="M71" s="32">
        <f t="shared" si="15"/>
        <v>4.6603364749602355E-7</v>
      </c>
      <c r="N71" s="32">
        <f t="shared" si="15"/>
        <v>4.8215471746999183E-6</v>
      </c>
      <c r="O71" s="32">
        <f t="shared" si="15"/>
        <v>1.2722902069611836E-7</v>
      </c>
      <c r="P71" s="32">
        <f t="shared" si="15"/>
        <v>4.5240502720076168E-4</v>
      </c>
      <c r="Q71" s="32">
        <f t="shared" si="15"/>
        <v>9.5975038266664427E-7</v>
      </c>
      <c r="R71" s="32">
        <f t="shared" si="15"/>
        <v>0.25654420617680124</v>
      </c>
      <c r="S71" s="32">
        <f t="shared" si="15"/>
        <v>9.0015804320181846E-6</v>
      </c>
      <c r="T71" s="32">
        <f t="shared" si="15"/>
        <v>5.6928327146826313E-6</v>
      </c>
      <c r="U71" s="32">
        <f t="shared" si="15"/>
        <v>4.6507586476083179E-6</v>
      </c>
      <c r="V71" s="32">
        <f t="shared" si="15"/>
        <v>7.1464329577436143E-4</v>
      </c>
      <c r="W71" s="32">
        <f t="shared" si="15"/>
        <v>7.4008824589198233E-5</v>
      </c>
      <c r="X71" s="32">
        <f t="shared" si="15"/>
        <v>3.0739814063067124E-4</v>
      </c>
      <c r="Y71" s="32">
        <f t="shared" si="15"/>
        <v>3.0741398658684947E-4</v>
      </c>
      <c r="Z71" s="32">
        <f t="shared" si="15"/>
        <v>1.5439604910024897E-6</v>
      </c>
      <c r="AA71" s="32">
        <f t="shared" si="15"/>
        <v>3.6728145318033747E-3</v>
      </c>
      <c r="AB71" s="32">
        <f t="shared" si="15"/>
        <v>1.0222911116781684E-5</v>
      </c>
      <c r="AC71" s="32">
        <f t="shared" si="15"/>
        <v>1.6591634991362554E-6</v>
      </c>
      <c r="AD71" s="32">
        <f t="shared" si="15"/>
        <v>4.9510450251364952E-4</v>
      </c>
      <c r="AE71" s="32">
        <f t="shared" si="15"/>
        <v>2.0513840540490375E-5</v>
      </c>
      <c r="AF71" s="32">
        <f t="shared" si="15"/>
        <v>1.2311505741192995E-5</v>
      </c>
      <c r="AG71" s="32">
        <f t="shared" si="15"/>
        <v>2.5753928429626615E-4</v>
      </c>
      <c r="AH71" s="32">
        <f t="shared" si="15"/>
        <v>1.0548069559689341E-4</v>
      </c>
      <c r="AI71" s="32">
        <f t="shared" si="15"/>
        <v>9.9844511774376324E-5</v>
      </c>
      <c r="AJ71" s="32">
        <f t="shared" si="15"/>
        <v>2.8217224724138218E-5</v>
      </c>
      <c r="AK71" s="32">
        <f t="shared" si="15"/>
        <v>1.3151106660181505E-4</v>
      </c>
      <c r="AL71" s="32">
        <f t="shared" si="15"/>
        <v>1.3087720191022258E-5</v>
      </c>
      <c r="AM71" s="32">
        <f t="shared" si="15"/>
        <v>6.6011663406615191E-6</v>
      </c>
      <c r="AN71" s="32">
        <f t="shared" si="15"/>
        <v>3.8273849872057214E-5</v>
      </c>
      <c r="AO71" s="32">
        <f t="shared" si="15"/>
        <v>3.2188739967366263E-4</v>
      </c>
      <c r="AP71" s="32">
        <f t="shared" si="15"/>
        <v>4.4887797462692027E-3</v>
      </c>
      <c r="AQ71" s="32">
        <f t="shared" si="15"/>
        <v>0</v>
      </c>
    </row>
    <row r="72" spans="1:43" x14ac:dyDescent="0.3">
      <c r="A72" s="9">
        <f t="shared" si="11"/>
        <v>17</v>
      </c>
      <c r="B72" s="31" t="str">
        <f t="shared" si="11"/>
        <v>Industri Kayu,barang-barang dari kayu dan Furniture</v>
      </c>
      <c r="C72" s="32">
        <f t="shared" ref="C72:AQ78" si="16">IF(C$52&gt;0,C19/C$52,0)</f>
        <v>0</v>
      </c>
      <c r="D72" s="32">
        <f t="shared" si="16"/>
        <v>1.0001636040180658E-4</v>
      </c>
      <c r="E72" s="32">
        <f t="shared" si="16"/>
        <v>0</v>
      </c>
      <c r="F72" s="32">
        <f t="shared" si="16"/>
        <v>8.0580457131355424E-5</v>
      </c>
      <c r="G72" s="32">
        <f t="shared" si="16"/>
        <v>0</v>
      </c>
      <c r="H72" s="32">
        <f t="shared" si="16"/>
        <v>0</v>
      </c>
      <c r="I72" s="32">
        <f t="shared" si="16"/>
        <v>3.8089163567259563E-4</v>
      </c>
      <c r="J72" s="32">
        <f t="shared" si="16"/>
        <v>0</v>
      </c>
      <c r="K72" s="32">
        <f t="shared" si="16"/>
        <v>0</v>
      </c>
      <c r="L72" s="32">
        <f t="shared" si="16"/>
        <v>1.4639341897422463E-3</v>
      </c>
      <c r="M72" s="32">
        <f t="shared" si="16"/>
        <v>1.534087060312526E-3</v>
      </c>
      <c r="N72" s="32">
        <f t="shared" si="16"/>
        <v>3.7691019539309138E-3</v>
      </c>
      <c r="O72" s="32">
        <f t="shared" si="16"/>
        <v>0</v>
      </c>
      <c r="P72" s="32">
        <f t="shared" si="16"/>
        <v>3.3930377040057123E-5</v>
      </c>
      <c r="Q72" s="32">
        <f t="shared" si="16"/>
        <v>0</v>
      </c>
      <c r="R72" s="32">
        <f t="shared" si="16"/>
        <v>5.6032094250386272E-4</v>
      </c>
      <c r="S72" s="32">
        <f t="shared" si="16"/>
        <v>5.6444132523842366E-2</v>
      </c>
      <c r="T72" s="32">
        <f t="shared" si="16"/>
        <v>0</v>
      </c>
      <c r="U72" s="32">
        <f t="shared" si="16"/>
        <v>0</v>
      </c>
      <c r="V72" s="32">
        <f t="shared" si="16"/>
        <v>1.4853727974860606E-2</v>
      </c>
      <c r="W72" s="32">
        <f t="shared" si="16"/>
        <v>2.3114029112684172E-4</v>
      </c>
      <c r="X72" s="32">
        <f t="shared" si="16"/>
        <v>3.0230873359130246E-3</v>
      </c>
      <c r="Y72" s="32">
        <f t="shared" si="16"/>
        <v>3.0232431719546789E-3</v>
      </c>
      <c r="Z72" s="32">
        <f t="shared" si="16"/>
        <v>1.0209744752019571E-4</v>
      </c>
      <c r="AA72" s="32">
        <f t="shared" si="16"/>
        <v>0</v>
      </c>
      <c r="AB72" s="32">
        <f t="shared" si="16"/>
        <v>1.0218209313524679E-3</v>
      </c>
      <c r="AC72" s="32">
        <f t="shared" si="16"/>
        <v>1.7769417440614151E-3</v>
      </c>
      <c r="AD72" s="32">
        <f t="shared" si="16"/>
        <v>8.7286305226740317E-5</v>
      </c>
      <c r="AE72" s="32">
        <f t="shared" si="16"/>
        <v>0</v>
      </c>
      <c r="AF72" s="32">
        <f t="shared" si="16"/>
        <v>0</v>
      </c>
      <c r="AG72" s="32">
        <f t="shared" si="16"/>
        <v>1.983202490723505E-5</v>
      </c>
      <c r="AH72" s="32">
        <f t="shared" si="16"/>
        <v>0</v>
      </c>
      <c r="AI72" s="32">
        <f t="shared" si="16"/>
        <v>0</v>
      </c>
      <c r="AJ72" s="32">
        <f t="shared" si="16"/>
        <v>0</v>
      </c>
      <c r="AK72" s="32">
        <f t="shared" si="16"/>
        <v>0</v>
      </c>
      <c r="AL72" s="32">
        <f t="shared" si="16"/>
        <v>2.2511484156813674E-4</v>
      </c>
      <c r="AM72" s="32">
        <f t="shared" si="16"/>
        <v>1.0496431769009287E-4</v>
      </c>
      <c r="AN72" s="32">
        <f t="shared" si="16"/>
        <v>0</v>
      </c>
      <c r="AO72" s="32">
        <f t="shared" si="16"/>
        <v>3.1826877727303711E-5</v>
      </c>
      <c r="AP72" s="32">
        <f t="shared" si="16"/>
        <v>0</v>
      </c>
      <c r="AQ72" s="32">
        <f t="shared" si="16"/>
        <v>0</v>
      </c>
    </row>
    <row r="73" spans="1:43" x14ac:dyDescent="0.3">
      <c r="A73" s="9">
        <f t="shared" ref="A73:B88" si="17">A20</f>
        <v>18</v>
      </c>
      <c r="B73" s="31" t="str">
        <f t="shared" si="17"/>
        <v>Industri Karet dan barang-barang dari karet</v>
      </c>
      <c r="C73" s="32">
        <f t="shared" si="16"/>
        <v>0</v>
      </c>
      <c r="D73" s="32">
        <f t="shared" si="16"/>
        <v>0</v>
      </c>
      <c r="E73" s="32">
        <f t="shared" si="16"/>
        <v>0</v>
      </c>
      <c r="F73" s="32">
        <f t="shared" si="16"/>
        <v>0</v>
      </c>
      <c r="G73" s="32">
        <f t="shared" si="16"/>
        <v>0</v>
      </c>
      <c r="H73" s="32">
        <f t="shared" si="16"/>
        <v>0</v>
      </c>
      <c r="I73" s="32">
        <f t="shared" si="16"/>
        <v>0</v>
      </c>
      <c r="J73" s="32">
        <f t="shared" si="16"/>
        <v>0</v>
      </c>
      <c r="K73" s="32">
        <f t="shared" si="16"/>
        <v>0</v>
      </c>
      <c r="L73" s="32">
        <f t="shared" si="16"/>
        <v>3.9968772842248851E-7</v>
      </c>
      <c r="M73" s="32">
        <f t="shared" si="16"/>
        <v>4.6603364749602355E-7</v>
      </c>
      <c r="N73" s="32">
        <f t="shared" si="16"/>
        <v>4.8215471746999183E-6</v>
      </c>
      <c r="O73" s="32">
        <f t="shared" si="16"/>
        <v>1.2722902069611836E-7</v>
      </c>
      <c r="P73" s="32">
        <f t="shared" si="16"/>
        <v>4.7502527856079971E-4</v>
      </c>
      <c r="Q73" s="32">
        <f t="shared" si="16"/>
        <v>9.5975038266664427E-7</v>
      </c>
      <c r="R73" s="32">
        <f t="shared" si="16"/>
        <v>1.0005731116140409E-5</v>
      </c>
      <c r="S73" s="32">
        <f t="shared" si="16"/>
        <v>9.0015804320181846E-6</v>
      </c>
      <c r="T73" s="32">
        <f t="shared" si="16"/>
        <v>2.157643400851362E-3</v>
      </c>
      <c r="U73" s="32">
        <f t="shared" si="16"/>
        <v>4.6507586476083179E-6</v>
      </c>
      <c r="V73" s="32">
        <f t="shared" si="16"/>
        <v>7.1464329577436143E-4</v>
      </c>
      <c r="W73" s="32">
        <f t="shared" si="16"/>
        <v>7.4008824589198233E-5</v>
      </c>
      <c r="X73" s="32">
        <f t="shared" si="16"/>
        <v>7.4007770207752026E-5</v>
      </c>
      <c r="Y73" s="32">
        <f t="shared" si="16"/>
        <v>7.4011585207677381E-5</v>
      </c>
      <c r="Z73" s="32">
        <f t="shared" si="16"/>
        <v>1.5439604910024897E-6</v>
      </c>
      <c r="AA73" s="32">
        <f t="shared" si="16"/>
        <v>0</v>
      </c>
      <c r="AB73" s="32">
        <f t="shared" si="16"/>
        <v>1.0222911116781684E-5</v>
      </c>
      <c r="AC73" s="32">
        <f t="shared" si="16"/>
        <v>1.6591634991362554E-6</v>
      </c>
      <c r="AD73" s="32">
        <f t="shared" si="16"/>
        <v>2.7246065510638302E-6</v>
      </c>
      <c r="AE73" s="32">
        <f t="shared" si="16"/>
        <v>2.0513840540490375E-5</v>
      </c>
      <c r="AF73" s="32">
        <f t="shared" si="16"/>
        <v>1.2311505741192995E-5</v>
      </c>
      <c r="AG73" s="32">
        <f t="shared" si="16"/>
        <v>2.5753928429626615E-4</v>
      </c>
      <c r="AH73" s="32">
        <f t="shared" si="16"/>
        <v>1.0548069559689341E-4</v>
      </c>
      <c r="AI73" s="32">
        <f t="shared" si="16"/>
        <v>9.9844511774376324E-5</v>
      </c>
      <c r="AJ73" s="32">
        <f t="shared" si="16"/>
        <v>2.8217224724138218E-5</v>
      </c>
      <c r="AK73" s="32">
        <f t="shared" si="16"/>
        <v>1.3151106660181505E-4</v>
      </c>
      <c r="AL73" s="32">
        <f t="shared" si="16"/>
        <v>1.3087720191022258E-5</v>
      </c>
      <c r="AM73" s="32">
        <f t="shared" si="16"/>
        <v>6.6011663406615191E-6</v>
      </c>
      <c r="AN73" s="32">
        <f t="shared" si="16"/>
        <v>3.8273849872057214E-5</v>
      </c>
      <c r="AO73" s="32">
        <f t="shared" si="16"/>
        <v>4.2472023193744534E-3</v>
      </c>
      <c r="AP73" s="32">
        <f t="shared" si="16"/>
        <v>3.8244467110096718E-5</v>
      </c>
      <c r="AQ73" s="32">
        <f t="shared" si="16"/>
        <v>0</v>
      </c>
    </row>
    <row r="74" spans="1:43" x14ac:dyDescent="0.3">
      <c r="A74" s="9">
        <f t="shared" si="17"/>
        <v>19</v>
      </c>
      <c r="B74" s="31" t="str">
        <f t="shared" si="17"/>
        <v>Industri Kimia dan barang-barang dr kimia</v>
      </c>
      <c r="C74" s="32">
        <f t="shared" si="16"/>
        <v>0.11093122769686754</v>
      </c>
      <c r="D74" s="32">
        <f t="shared" si="16"/>
        <v>7.662253370382402E-2</v>
      </c>
      <c r="E74" s="32">
        <f t="shared" si="16"/>
        <v>8.3953730408738325E-2</v>
      </c>
      <c r="F74" s="32">
        <f t="shared" si="16"/>
        <v>8.5077824071988675E-2</v>
      </c>
      <c r="G74" s="32">
        <f t="shared" si="16"/>
        <v>3.9336792778298088E-2</v>
      </c>
      <c r="H74" s="32">
        <f t="shared" si="16"/>
        <v>1.4106246409568606E-2</v>
      </c>
      <c r="I74" s="32">
        <f t="shared" si="16"/>
        <v>2.3525659850366196E-3</v>
      </c>
      <c r="J74" s="32">
        <f t="shared" si="16"/>
        <v>0</v>
      </c>
      <c r="K74" s="32">
        <f t="shared" si="16"/>
        <v>3.196857959715467E-4</v>
      </c>
      <c r="L74" s="32">
        <f t="shared" si="16"/>
        <v>2.3719863813819919E-3</v>
      </c>
      <c r="M74" s="32">
        <f t="shared" si="16"/>
        <v>1.0186675190778589E-4</v>
      </c>
      <c r="N74" s="32">
        <f t="shared" si="16"/>
        <v>0</v>
      </c>
      <c r="O74" s="32">
        <f t="shared" si="16"/>
        <v>4.785004781385719E-4</v>
      </c>
      <c r="P74" s="32">
        <f t="shared" si="16"/>
        <v>2.4882276496041895E-4</v>
      </c>
      <c r="Q74" s="32">
        <f t="shared" si="16"/>
        <v>3.6095618317816516E-3</v>
      </c>
      <c r="R74" s="32">
        <f t="shared" si="16"/>
        <v>4.3324815732887959E-4</v>
      </c>
      <c r="S74" s="32">
        <f t="shared" si="16"/>
        <v>4.6333595633905895E-3</v>
      </c>
      <c r="T74" s="32">
        <f t="shared" si="16"/>
        <v>7.396577273870459E-3</v>
      </c>
      <c r="U74" s="32">
        <f t="shared" si="16"/>
        <v>6.5095893140345931E-2</v>
      </c>
      <c r="V74" s="32">
        <f t="shared" si="16"/>
        <v>2.8205010397544916E-2</v>
      </c>
      <c r="W74" s="32">
        <f t="shared" si="16"/>
        <v>4.3351926849216458E-4</v>
      </c>
      <c r="X74" s="32">
        <f t="shared" si="16"/>
        <v>3.0433249453263177E-3</v>
      </c>
      <c r="Y74" s="32">
        <f t="shared" si="16"/>
        <v>3.04348182458922E-3</v>
      </c>
      <c r="Z74" s="32">
        <f t="shared" si="16"/>
        <v>1.0209744752019571E-4</v>
      </c>
      <c r="AA74" s="32">
        <f t="shared" si="16"/>
        <v>0</v>
      </c>
      <c r="AB74" s="32">
        <f t="shared" si="16"/>
        <v>6.8210712993029624E-3</v>
      </c>
      <c r="AC74" s="32">
        <f t="shared" si="16"/>
        <v>5.2523848844498182E-5</v>
      </c>
      <c r="AD74" s="32">
        <f t="shared" si="16"/>
        <v>3.2131095950979693E-5</v>
      </c>
      <c r="AE74" s="32">
        <f t="shared" si="16"/>
        <v>1.4651650519840312E-4</v>
      </c>
      <c r="AF74" s="32">
        <f t="shared" si="16"/>
        <v>1.3041937291050494E-2</v>
      </c>
      <c r="AG74" s="32">
        <f t="shared" si="16"/>
        <v>1.2398768569784431E-4</v>
      </c>
      <c r="AH74" s="32">
        <f t="shared" si="16"/>
        <v>1.0034864771998207E-4</v>
      </c>
      <c r="AI74" s="32">
        <f t="shared" si="16"/>
        <v>1.3059184898348049E-4</v>
      </c>
      <c r="AJ74" s="32">
        <f t="shared" si="16"/>
        <v>0</v>
      </c>
      <c r="AK74" s="32">
        <f t="shared" si="16"/>
        <v>0</v>
      </c>
      <c r="AL74" s="32">
        <f t="shared" si="16"/>
        <v>0</v>
      </c>
      <c r="AM74" s="32">
        <f t="shared" si="16"/>
        <v>6.5622561952814465E-6</v>
      </c>
      <c r="AN74" s="32">
        <f t="shared" si="16"/>
        <v>2.0801033952781007E-2</v>
      </c>
      <c r="AO74" s="32">
        <f t="shared" si="16"/>
        <v>7.6229360008901709E-2</v>
      </c>
      <c r="AP74" s="32">
        <f t="shared" si="16"/>
        <v>2.487510479795467E-2</v>
      </c>
      <c r="AQ74" s="32">
        <f t="shared" si="16"/>
        <v>0</v>
      </c>
    </row>
    <row r="75" spans="1:43" x14ac:dyDescent="0.3">
      <c r="A75" s="9">
        <f t="shared" si="17"/>
        <v>20</v>
      </c>
      <c r="B75" s="31" t="str">
        <f t="shared" si="17"/>
        <v>Industri Bubur Kertas (Pulp) dan barang2 dari kertas</v>
      </c>
      <c r="C75" s="32">
        <f t="shared" si="16"/>
        <v>0</v>
      </c>
      <c r="D75" s="32">
        <f t="shared" si="16"/>
        <v>0</v>
      </c>
      <c r="E75" s="32">
        <f t="shared" si="16"/>
        <v>0</v>
      </c>
      <c r="F75" s="32">
        <f t="shared" si="16"/>
        <v>0</v>
      </c>
      <c r="G75" s="32">
        <f t="shared" si="16"/>
        <v>0</v>
      </c>
      <c r="H75" s="32">
        <f t="shared" si="16"/>
        <v>0</v>
      </c>
      <c r="I75" s="32">
        <f t="shared" si="16"/>
        <v>0</v>
      </c>
      <c r="J75" s="32">
        <f t="shared" si="16"/>
        <v>0</v>
      </c>
      <c r="K75" s="32">
        <f t="shared" si="16"/>
        <v>0</v>
      </c>
      <c r="L75" s="32">
        <f t="shared" si="16"/>
        <v>0</v>
      </c>
      <c r="M75" s="32">
        <f t="shared" si="16"/>
        <v>0</v>
      </c>
      <c r="N75" s="32">
        <f t="shared" si="16"/>
        <v>0</v>
      </c>
      <c r="O75" s="32">
        <f t="shared" si="16"/>
        <v>0</v>
      </c>
      <c r="P75" s="32">
        <f t="shared" si="16"/>
        <v>0</v>
      </c>
      <c r="Q75" s="32">
        <f t="shared" si="16"/>
        <v>0</v>
      </c>
      <c r="R75" s="32">
        <f t="shared" si="16"/>
        <v>1.0005731116140409E-5</v>
      </c>
      <c r="S75" s="32">
        <f t="shared" si="16"/>
        <v>9.0015804320181846E-6</v>
      </c>
      <c r="T75" s="32">
        <f t="shared" si="16"/>
        <v>5.6928327146826313E-6</v>
      </c>
      <c r="U75" s="32">
        <f t="shared" si="16"/>
        <v>1.0067314717076316E-3</v>
      </c>
      <c r="V75" s="32">
        <f t="shared" si="16"/>
        <v>0.35484166454028637</v>
      </c>
      <c r="W75" s="32">
        <f t="shared" si="16"/>
        <v>7.4008824589198233E-5</v>
      </c>
      <c r="X75" s="32">
        <f t="shared" si="16"/>
        <v>7.4007770207752026E-5</v>
      </c>
      <c r="Y75" s="32">
        <f t="shared" si="16"/>
        <v>7.4011585207677381E-5</v>
      </c>
      <c r="Z75" s="32">
        <f t="shared" si="16"/>
        <v>1.5439604910024897E-6</v>
      </c>
      <c r="AA75" s="32">
        <f t="shared" si="16"/>
        <v>1.0329790870696989E-3</v>
      </c>
      <c r="AB75" s="32">
        <f t="shared" si="16"/>
        <v>1.0222911116781684E-5</v>
      </c>
      <c r="AC75" s="32">
        <f t="shared" si="16"/>
        <v>1.6591634991362554E-6</v>
      </c>
      <c r="AD75" s="32">
        <f t="shared" si="16"/>
        <v>2.7246065510638302E-6</v>
      </c>
      <c r="AE75" s="32">
        <f t="shared" si="16"/>
        <v>2.0513840540490375E-5</v>
      </c>
      <c r="AF75" s="32">
        <f t="shared" si="16"/>
        <v>1.2311505741192995E-5</v>
      </c>
      <c r="AG75" s="32">
        <f t="shared" si="16"/>
        <v>2.5753928429626615E-4</v>
      </c>
      <c r="AH75" s="32">
        <f t="shared" si="16"/>
        <v>1.0548069559689341E-4</v>
      </c>
      <c r="AI75" s="32">
        <f t="shared" si="16"/>
        <v>9.9844511774376324E-5</v>
      </c>
      <c r="AJ75" s="32">
        <f t="shared" si="16"/>
        <v>2.8217224724138218E-5</v>
      </c>
      <c r="AK75" s="32">
        <f t="shared" si="16"/>
        <v>1.3151106660181505E-4</v>
      </c>
      <c r="AL75" s="32">
        <f t="shared" si="16"/>
        <v>1.3087720191022258E-5</v>
      </c>
      <c r="AM75" s="32">
        <f t="shared" si="16"/>
        <v>6.6011663406615191E-6</v>
      </c>
      <c r="AN75" s="32">
        <f t="shared" si="16"/>
        <v>6.7329842932812425E-2</v>
      </c>
      <c r="AO75" s="32">
        <f t="shared" si="16"/>
        <v>6.3657374077008013E-4</v>
      </c>
      <c r="AP75" s="32">
        <f t="shared" si="16"/>
        <v>5.0007289834540919E-2</v>
      </c>
      <c r="AQ75" s="32">
        <f t="shared" si="16"/>
        <v>0</v>
      </c>
    </row>
    <row r="76" spans="1:43" x14ac:dyDescent="0.3">
      <c r="A76" s="9">
        <f t="shared" si="17"/>
        <v>21</v>
      </c>
      <c r="B76" s="31" t="str">
        <f t="shared" si="17"/>
        <v>Industri Barang Galian Bukan Logam</v>
      </c>
      <c r="C76" s="32">
        <f t="shared" si="16"/>
        <v>1.0000009708444983E-4</v>
      </c>
      <c r="D76" s="32">
        <f t="shared" si="16"/>
        <v>0</v>
      </c>
      <c r="E76" s="32">
        <f t="shared" si="16"/>
        <v>0</v>
      </c>
      <c r="F76" s="32">
        <f t="shared" si="16"/>
        <v>0</v>
      </c>
      <c r="G76" s="32">
        <f t="shared" si="16"/>
        <v>0</v>
      </c>
      <c r="H76" s="32">
        <f t="shared" si="16"/>
        <v>0</v>
      </c>
      <c r="I76" s="32">
        <f t="shared" si="16"/>
        <v>0</v>
      </c>
      <c r="J76" s="32">
        <f t="shared" si="16"/>
        <v>0</v>
      </c>
      <c r="K76" s="32">
        <f t="shared" si="16"/>
        <v>0</v>
      </c>
      <c r="L76" s="32">
        <f t="shared" si="16"/>
        <v>0</v>
      </c>
      <c r="M76" s="32">
        <f t="shared" si="16"/>
        <v>0</v>
      </c>
      <c r="N76" s="32">
        <f t="shared" si="16"/>
        <v>0</v>
      </c>
      <c r="O76" s="32">
        <f t="shared" si="16"/>
        <v>0</v>
      </c>
      <c r="P76" s="32">
        <f t="shared" si="16"/>
        <v>0</v>
      </c>
      <c r="Q76" s="32">
        <f t="shared" si="16"/>
        <v>0</v>
      </c>
      <c r="R76" s="32">
        <f t="shared" si="16"/>
        <v>5.0028655580702032E-5</v>
      </c>
      <c r="S76" s="32">
        <f t="shared" si="16"/>
        <v>0</v>
      </c>
      <c r="T76" s="32">
        <f t="shared" si="16"/>
        <v>0</v>
      </c>
      <c r="U76" s="32">
        <f t="shared" si="16"/>
        <v>0</v>
      </c>
      <c r="V76" s="32">
        <f t="shared" si="16"/>
        <v>0</v>
      </c>
      <c r="W76" s="32">
        <f t="shared" si="16"/>
        <v>7.336427980499019E-2</v>
      </c>
      <c r="X76" s="32">
        <f t="shared" si="16"/>
        <v>7.3363234606179495E-2</v>
      </c>
      <c r="Y76" s="32">
        <f t="shared" si="16"/>
        <v>7.3367016381170977E-2</v>
      </c>
      <c r="Z76" s="32">
        <f t="shared" si="16"/>
        <v>0</v>
      </c>
      <c r="AA76" s="32">
        <f t="shared" si="16"/>
        <v>0</v>
      </c>
      <c r="AB76" s="32">
        <f t="shared" si="16"/>
        <v>0</v>
      </c>
      <c r="AC76" s="32">
        <f t="shared" si="16"/>
        <v>1.7549124642560785E-2</v>
      </c>
      <c r="AD76" s="32">
        <f t="shared" si="16"/>
        <v>0</v>
      </c>
      <c r="AE76" s="32">
        <f t="shared" si="16"/>
        <v>0</v>
      </c>
      <c r="AF76" s="32">
        <f t="shared" si="16"/>
        <v>0</v>
      </c>
      <c r="AG76" s="32">
        <f t="shared" si="16"/>
        <v>0</v>
      </c>
      <c r="AH76" s="32">
        <f t="shared" si="16"/>
        <v>0</v>
      </c>
      <c r="AI76" s="32">
        <f t="shared" si="16"/>
        <v>0</v>
      </c>
      <c r="AJ76" s="32">
        <f t="shared" si="16"/>
        <v>0</v>
      </c>
      <c r="AK76" s="32">
        <f t="shared" si="16"/>
        <v>0</v>
      </c>
      <c r="AL76" s="32">
        <f t="shared" si="16"/>
        <v>3.0652849830372772E-3</v>
      </c>
      <c r="AM76" s="32">
        <f t="shared" si="16"/>
        <v>9.6820209274972959E-5</v>
      </c>
      <c r="AN76" s="32">
        <f t="shared" si="16"/>
        <v>0</v>
      </c>
      <c r="AO76" s="32">
        <f t="shared" si="16"/>
        <v>0</v>
      </c>
      <c r="AP76" s="32">
        <f t="shared" si="16"/>
        <v>0</v>
      </c>
      <c r="AQ76" s="32">
        <f t="shared" si="16"/>
        <v>0</v>
      </c>
    </row>
    <row r="77" spans="1:43" x14ac:dyDescent="0.3">
      <c r="A77" s="9">
        <f t="shared" si="17"/>
        <v>22</v>
      </c>
      <c r="B77" s="31" t="str">
        <f t="shared" si="17"/>
        <v>Industri Barang dari logam, bukan mesin dan perlatan</v>
      </c>
      <c r="C77" s="32">
        <f t="shared" si="16"/>
        <v>0</v>
      </c>
      <c r="D77" s="32">
        <f t="shared" si="16"/>
        <v>1.0001636040180658E-4</v>
      </c>
      <c r="E77" s="32">
        <f t="shared" si="16"/>
        <v>0</v>
      </c>
      <c r="F77" s="32">
        <f t="shared" si="16"/>
        <v>7.6551434274787646E-5</v>
      </c>
      <c r="G77" s="32">
        <f t="shared" si="16"/>
        <v>0</v>
      </c>
      <c r="H77" s="32">
        <f t="shared" si="16"/>
        <v>0</v>
      </c>
      <c r="I77" s="32">
        <f t="shared" si="16"/>
        <v>0</v>
      </c>
      <c r="J77" s="32">
        <f t="shared" si="16"/>
        <v>0</v>
      </c>
      <c r="K77" s="32">
        <f t="shared" si="16"/>
        <v>3.073901884341795E-4</v>
      </c>
      <c r="L77" s="32">
        <f t="shared" si="16"/>
        <v>0</v>
      </c>
      <c r="M77" s="32">
        <f t="shared" si="16"/>
        <v>0</v>
      </c>
      <c r="N77" s="32">
        <f t="shared" si="16"/>
        <v>0</v>
      </c>
      <c r="O77" s="32">
        <f t="shared" si="16"/>
        <v>0</v>
      </c>
      <c r="P77" s="32">
        <f t="shared" si="16"/>
        <v>0</v>
      </c>
      <c r="Q77" s="32">
        <f t="shared" si="16"/>
        <v>0</v>
      </c>
      <c r="R77" s="32">
        <f t="shared" si="16"/>
        <v>3.0017193348421218E-5</v>
      </c>
      <c r="S77" s="32">
        <f t="shared" si="16"/>
        <v>0</v>
      </c>
      <c r="T77" s="32">
        <f t="shared" si="16"/>
        <v>0</v>
      </c>
      <c r="U77" s="32">
        <f t="shared" si="16"/>
        <v>0</v>
      </c>
      <c r="V77" s="32">
        <f t="shared" si="16"/>
        <v>0</v>
      </c>
      <c r="W77" s="32">
        <f t="shared" si="16"/>
        <v>0</v>
      </c>
      <c r="X77" s="32">
        <f t="shared" si="16"/>
        <v>3.4219699275768816E-3</v>
      </c>
      <c r="Y77" s="32">
        <f t="shared" si="16"/>
        <v>3.422146325473773E-3</v>
      </c>
      <c r="Z77" s="32">
        <f t="shared" si="16"/>
        <v>0</v>
      </c>
      <c r="AA77" s="32">
        <f t="shared" si="16"/>
        <v>0</v>
      </c>
      <c r="AB77" s="32">
        <f t="shared" si="16"/>
        <v>0</v>
      </c>
      <c r="AC77" s="32">
        <f t="shared" si="16"/>
        <v>0</v>
      </c>
      <c r="AD77" s="32">
        <f t="shared" si="16"/>
        <v>0</v>
      </c>
      <c r="AE77" s="32">
        <f t="shared" si="16"/>
        <v>0</v>
      </c>
      <c r="AF77" s="32">
        <f t="shared" si="16"/>
        <v>0</v>
      </c>
      <c r="AG77" s="32">
        <f t="shared" si="16"/>
        <v>0</v>
      </c>
      <c r="AH77" s="32">
        <f t="shared" si="16"/>
        <v>0</v>
      </c>
      <c r="AI77" s="32">
        <f t="shared" si="16"/>
        <v>0</v>
      </c>
      <c r="AJ77" s="32">
        <f t="shared" si="16"/>
        <v>0</v>
      </c>
      <c r="AK77" s="32">
        <f t="shared" si="16"/>
        <v>0</v>
      </c>
      <c r="AL77" s="32">
        <f t="shared" si="16"/>
        <v>0</v>
      </c>
      <c r="AM77" s="32">
        <f t="shared" si="16"/>
        <v>0</v>
      </c>
      <c r="AN77" s="32">
        <f t="shared" si="16"/>
        <v>0</v>
      </c>
      <c r="AO77" s="32">
        <f t="shared" si="16"/>
        <v>0</v>
      </c>
      <c r="AP77" s="32">
        <f t="shared" si="16"/>
        <v>0</v>
      </c>
      <c r="AQ77" s="32">
        <f t="shared" si="16"/>
        <v>0</v>
      </c>
    </row>
    <row r="78" spans="1:43" x14ac:dyDescent="0.3">
      <c r="A78" s="9">
        <f t="shared" si="17"/>
        <v>23</v>
      </c>
      <c r="B78" s="31" t="str">
        <f t="shared" si="17"/>
        <v>Industri Kendaraan bermotor dan alat angkutan</v>
      </c>
      <c r="C78" s="32">
        <f t="shared" si="16"/>
        <v>3.2100031164108392E-4</v>
      </c>
      <c r="D78" s="32">
        <f t="shared" si="16"/>
        <v>2.0003272080361318E-5</v>
      </c>
      <c r="E78" s="32">
        <f t="shared" si="16"/>
        <v>0</v>
      </c>
      <c r="F78" s="32">
        <f t="shared" si="16"/>
        <v>0</v>
      </c>
      <c r="G78" s="32">
        <f t="shared" si="16"/>
        <v>4.7443236642413346E-3</v>
      </c>
      <c r="H78" s="32">
        <f t="shared" si="16"/>
        <v>6.2206456111541901E-3</v>
      </c>
      <c r="I78" s="32">
        <f t="shared" si="16"/>
        <v>0</v>
      </c>
      <c r="J78" s="32">
        <f t="shared" si="16"/>
        <v>3.1865385302000883E-3</v>
      </c>
      <c r="K78" s="32">
        <f t="shared" si="16"/>
        <v>3.073901884341795E-4</v>
      </c>
      <c r="L78" s="32">
        <f t="shared" ref="L78:AQ78" si="18">IF(L$52&gt;0,L25/L$52,0)</f>
        <v>0</v>
      </c>
      <c r="M78" s="32">
        <f t="shared" si="18"/>
        <v>0</v>
      </c>
      <c r="N78" s="32">
        <f t="shared" si="18"/>
        <v>0</v>
      </c>
      <c r="O78" s="32">
        <f t="shared" si="18"/>
        <v>0</v>
      </c>
      <c r="P78" s="32">
        <f t="shared" si="18"/>
        <v>1.2441138248020948E-4</v>
      </c>
      <c r="Q78" s="32">
        <f t="shared" si="18"/>
        <v>0</v>
      </c>
      <c r="R78" s="32">
        <f t="shared" si="18"/>
        <v>5.4030948027158205E-4</v>
      </c>
      <c r="S78" s="32">
        <f t="shared" si="18"/>
        <v>0</v>
      </c>
      <c r="T78" s="32">
        <f t="shared" si="18"/>
        <v>2.5562134252261003E-3</v>
      </c>
      <c r="U78" s="32">
        <f t="shared" si="18"/>
        <v>0</v>
      </c>
      <c r="V78" s="32">
        <f t="shared" si="18"/>
        <v>0</v>
      </c>
      <c r="W78" s="32">
        <f t="shared" si="18"/>
        <v>0</v>
      </c>
      <c r="X78" s="32">
        <f t="shared" si="18"/>
        <v>3.2099717906258888E-3</v>
      </c>
      <c r="Y78" s="32">
        <f t="shared" si="18"/>
        <v>3.210137260307075E-3</v>
      </c>
      <c r="Z78" s="32">
        <f t="shared" si="18"/>
        <v>0</v>
      </c>
      <c r="AA78" s="32">
        <f t="shared" si="18"/>
        <v>3.9086509265953279E-2</v>
      </c>
      <c r="AB78" s="32">
        <f t="shared" si="18"/>
        <v>0</v>
      </c>
      <c r="AC78" s="32">
        <f t="shared" si="18"/>
        <v>0</v>
      </c>
      <c r="AD78" s="32">
        <f t="shared" si="18"/>
        <v>0</v>
      </c>
      <c r="AE78" s="32">
        <f t="shared" si="18"/>
        <v>0</v>
      </c>
      <c r="AF78" s="32">
        <f t="shared" si="18"/>
        <v>0</v>
      </c>
      <c r="AG78" s="32">
        <f t="shared" si="18"/>
        <v>0</v>
      </c>
      <c r="AH78" s="32">
        <f t="shared" si="18"/>
        <v>0</v>
      </c>
      <c r="AI78" s="32">
        <f t="shared" si="18"/>
        <v>0</v>
      </c>
      <c r="AJ78" s="32">
        <f t="shared" si="18"/>
        <v>0</v>
      </c>
      <c r="AK78" s="32">
        <f t="shared" si="18"/>
        <v>0</v>
      </c>
      <c r="AL78" s="32">
        <f t="shared" si="18"/>
        <v>0</v>
      </c>
      <c r="AM78" s="32">
        <f t="shared" si="18"/>
        <v>0</v>
      </c>
      <c r="AN78" s="32">
        <f t="shared" si="18"/>
        <v>0</v>
      </c>
      <c r="AO78" s="32">
        <f t="shared" si="18"/>
        <v>0</v>
      </c>
      <c r="AP78" s="32">
        <f t="shared" si="18"/>
        <v>0</v>
      </c>
      <c r="AQ78" s="32">
        <f t="shared" si="18"/>
        <v>0</v>
      </c>
    </row>
    <row r="79" spans="1:43" x14ac:dyDescent="0.3">
      <c r="A79" s="9">
        <f t="shared" si="17"/>
        <v>24</v>
      </c>
      <c r="B79" s="31" t="str">
        <f t="shared" si="17"/>
        <v>Industri Migas</v>
      </c>
      <c r="C79" s="32">
        <f t="shared" ref="C79:AQ85" si="19">IF(C$52&gt;0,C26/C$52,0)</f>
        <v>2.0000019416889966E-5</v>
      </c>
      <c r="D79" s="32">
        <f t="shared" si="19"/>
        <v>0</v>
      </c>
      <c r="E79" s="32">
        <f t="shared" si="19"/>
        <v>0</v>
      </c>
      <c r="F79" s="32">
        <f t="shared" si="19"/>
        <v>6.9993145345512648E-3</v>
      </c>
      <c r="G79" s="32">
        <f t="shared" si="19"/>
        <v>6.8013675493606793E-3</v>
      </c>
      <c r="H79" s="32">
        <f t="shared" si="19"/>
        <v>1.1857166159243732E-3</v>
      </c>
      <c r="I79" s="32">
        <f t="shared" si="19"/>
        <v>1.1202695166841047E-5</v>
      </c>
      <c r="J79" s="32">
        <f t="shared" si="19"/>
        <v>0</v>
      </c>
      <c r="K79" s="32">
        <f t="shared" si="19"/>
        <v>0</v>
      </c>
      <c r="L79" s="32">
        <f t="shared" si="19"/>
        <v>1.141316174828415E-2</v>
      </c>
      <c r="M79" s="32">
        <f t="shared" si="19"/>
        <v>1.1205342709856443E-2</v>
      </c>
      <c r="N79" s="32">
        <f t="shared" si="19"/>
        <v>0</v>
      </c>
      <c r="O79" s="32">
        <f t="shared" si="19"/>
        <v>0</v>
      </c>
      <c r="P79" s="32">
        <f t="shared" si="19"/>
        <v>5.0103856762484349E-3</v>
      </c>
      <c r="Q79" s="32">
        <f t="shared" si="19"/>
        <v>5.300425915783075E-5</v>
      </c>
      <c r="R79" s="32">
        <f t="shared" si="19"/>
        <v>4.5025790022631821E-4</v>
      </c>
      <c r="S79" s="32">
        <f t="shared" si="19"/>
        <v>0</v>
      </c>
      <c r="T79" s="32">
        <f t="shared" si="19"/>
        <v>0</v>
      </c>
      <c r="U79" s="32">
        <f t="shared" si="19"/>
        <v>0.11424368402928674</v>
      </c>
      <c r="V79" s="32">
        <f t="shared" si="19"/>
        <v>0</v>
      </c>
      <c r="W79" s="32">
        <f t="shared" si="19"/>
        <v>0</v>
      </c>
      <c r="X79" s="32">
        <f t="shared" si="19"/>
        <v>4.2999622117418446E-3</v>
      </c>
      <c r="Y79" s="32">
        <f t="shared" si="19"/>
        <v>4.3001838689471729E-3</v>
      </c>
      <c r="Z79" s="32">
        <f t="shared" si="19"/>
        <v>2.1552771171513312E-2</v>
      </c>
      <c r="AA79" s="32">
        <f t="shared" si="19"/>
        <v>5.0845526174652959E-3</v>
      </c>
      <c r="AB79" s="32">
        <f t="shared" si="19"/>
        <v>0.32358250291093099</v>
      </c>
      <c r="AC79" s="32">
        <f t="shared" si="19"/>
        <v>4.2514065160217143E-4</v>
      </c>
      <c r="AD79" s="32">
        <f t="shared" si="19"/>
        <v>0</v>
      </c>
      <c r="AE79" s="32">
        <f t="shared" si="19"/>
        <v>0</v>
      </c>
      <c r="AF79" s="32">
        <f t="shared" si="19"/>
        <v>0.19376037830666684</v>
      </c>
      <c r="AG79" s="32">
        <f t="shared" si="19"/>
        <v>0.17863581387374719</v>
      </c>
      <c r="AH79" s="32">
        <f t="shared" si="19"/>
        <v>0.3226727538965542</v>
      </c>
      <c r="AI79" s="32">
        <f t="shared" si="19"/>
        <v>0</v>
      </c>
      <c r="AJ79" s="32">
        <f t="shared" si="19"/>
        <v>0</v>
      </c>
      <c r="AK79" s="32">
        <f t="shared" si="19"/>
        <v>0</v>
      </c>
      <c r="AL79" s="32">
        <f t="shared" si="19"/>
        <v>0</v>
      </c>
      <c r="AM79" s="32">
        <f t="shared" si="19"/>
        <v>9.7855795000957894E-4</v>
      </c>
      <c r="AN79" s="32">
        <f t="shared" si="19"/>
        <v>3.659250066585365E-2</v>
      </c>
      <c r="AO79" s="32">
        <f t="shared" si="19"/>
        <v>5.6504454517961364E-2</v>
      </c>
      <c r="AP79" s="32">
        <f t="shared" si="19"/>
        <v>3.6503171412915002E-2</v>
      </c>
      <c r="AQ79" s="32">
        <f t="shared" si="19"/>
        <v>0</v>
      </c>
    </row>
    <row r="80" spans="1:43" x14ac:dyDescent="0.3">
      <c r="A80" s="9">
        <f t="shared" si="17"/>
        <v>25</v>
      </c>
      <c r="B80" s="31" t="str">
        <f t="shared" si="17"/>
        <v>Industri barang-barang lainnya</v>
      </c>
      <c r="C80" s="32">
        <f t="shared" si="19"/>
        <v>1.1200010873458381E-4</v>
      </c>
      <c r="D80" s="32">
        <f t="shared" si="19"/>
        <v>4.0006544160722633E-4</v>
      </c>
      <c r="E80" s="32">
        <f t="shared" si="19"/>
        <v>3.1007284398547491E-3</v>
      </c>
      <c r="F80" s="32">
        <f t="shared" si="19"/>
        <v>4.4319251422245484E-4</v>
      </c>
      <c r="G80" s="32">
        <f t="shared" si="19"/>
        <v>1.0248876913603524E-3</v>
      </c>
      <c r="H80" s="32">
        <f t="shared" si="19"/>
        <v>1.0284833005400418E-3</v>
      </c>
      <c r="I80" s="32">
        <f t="shared" si="19"/>
        <v>0</v>
      </c>
      <c r="J80" s="32">
        <f t="shared" si="19"/>
        <v>0</v>
      </c>
      <c r="K80" s="32">
        <f t="shared" si="19"/>
        <v>0</v>
      </c>
      <c r="L80" s="32">
        <f t="shared" si="19"/>
        <v>0</v>
      </c>
      <c r="M80" s="32">
        <f t="shared" si="19"/>
        <v>0</v>
      </c>
      <c r="N80" s="32">
        <f t="shared" si="19"/>
        <v>0</v>
      </c>
      <c r="O80" s="32">
        <f t="shared" si="19"/>
        <v>0</v>
      </c>
      <c r="P80" s="32">
        <f t="shared" si="19"/>
        <v>6.3938531674844522E-3</v>
      </c>
      <c r="Q80" s="32">
        <f t="shared" si="19"/>
        <v>0</v>
      </c>
      <c r="R80" s="32">
        <f t="shared" si="19"/>
        <v>3.4019485794877386E-4</v>
      </c>
      <c r="S80" s="32">
        <f t="shared" si="19"/>
        <v>0</v>
      </c>
      <c r="T80" s="32">
        <f t="shared" si="19"/>
        <v>0</v>
      </c>
      <c r="U80" s="32">
        <f t="shared" si="19"/>
        <v>0</v>
      </c>
      <c r="V80" s="32">
        <f t="shared" si="19"/>
        <v>0</v>
      </c>
      <c r="W80" s="32">
        <f t="shared" si="19"/>
        <v>0</v>
      </c>
      <c r="X80" s="32">
        <f t="shared" si="19"/>
        <v>4.3999613329451432E-4</v>
      </c>
      <c r="Y80" s="32">
        <f t="shared" si="19"/>
        <v>4.4001881449691997E-4</v>
      </c>
      <c r="Z80" s="32">
        <f t="shared" si="19"/>
        <v>0</v>
      </c>
      <c r="AA80" s="32">
        <f t="shared" si="19"/>
        <v>4.5910181647542184E-4</v>
      </c>
      <c r="AB80" s="32">
        <f t="shared" si="19"/>
        <v>0</v>
      </c>
      <c r="AC80" s="32">
        <f t="shared" si="19"/>
        <v>0</v>
      </c>
      <c r="AD80" s="32">
        <f t="shared" si="19"/>
        <v>0</v>
      </c>
      <c r="AE80" s="32">
        <f t="shared" si="19"/>
        <v>0</v>
      </c>
      <c r="AF80" s="32">
        <f t="shared" si="19"/>
        <v>0</v>
      </c>
      <c r="AG80" s="32">
        <f t="shared" si="19"/>
        <v>0</v>
      </c>
      <c r="AH80" s="32">
        <f t="shared" si="19"/>
        <v>0</v>
      </c>
      <c r="AI80" s="32">
        <f t="shared" si="19"/>
        <v>0</v>
      </c>
      <c r="AJ80" s="32">
        <f t="shared" si="19"/>
        <v>0</v>
      </c>
      <c r="AK80" s="32">
        <f t="shared" si="19"/>
        <v>0</v>
      </c>
      <c r="AL80" s="32">
        <f t="shared" si="19"/>
        <v>0</v>
      </c>
      <c r="AM80" s="32">
        <f t="shared" si="19"/>
        <v>0</v>
      </c>
      <c r="AN80" s="32">
        <f t="shared" si="19"/>
        <v>0</v>
      </c>
      <c r="AO80" s="32">
        <f t="shared" si="19"/>
        <v>0</v>
      </c>
      <c r="AP80" s="32">
        <f t="shared" si="19"/>
        <v>0</v>
      </c>
      <c r="AQ80" s="32">
        <f t="shared" si="19"/>
        <v>0</v>
      </c>
    </row>
    <row r="81" spans="1:43" x14ac:dyDescent="0.3">
      <c r="A81" s="9">
        <f t="shared" si="17"/>
        <v>26</v>
      </c>
      <c r="B81" s="31" t="str">
        <f t="shared" si="17"/>
        <v>Listrik,  Gas dan Air bersih</v>
      </c>
      <c r="C81" s="32">
        <f t="shared" si="19"/>
        <v>0</v>
      </c>
      <c r="D81" s="32">
        <f t="shared" si="19"/>
        <v>3.6889436776717779E-5</v>
      </c>
      <c r="E81" s="32">
        <f t="shared" si="19"/>
        <v>1.106762081635684E-5</v>
      </c>
      <c r="F81" s="32">
        <f t="shared" si="19"/>
        <v>1.6086390763265003E-3</v>
      </c>
      <c r="G81" s="32">
        <f t="shared" si="19"/>
        <v>1.1948158429520201E-3</v>
      </c>
      <c r="H81" s="32">
        <f t="shared" si="19"/>
        <v>1.6224071727571164E-4</v>
      </c>
      <c r="I81" s="32">
        <f t="shared" si="19"/>
        <v>3.1265414301155192E-4</v>
      </c>
      <c r="J81" s="32">
        <f t="shared" si="19"/>
        <v>0</v>
      </c>
      <c r="K81" s="32">
        <f t="shared" si="19"/>
        <v>0</v>
      </c>
      <c r="L81" s="32">
        <f t="shared" si="19"/>
        <v>1.236955507554566E-3</v>
      </c>
      <c r="M81" s="32">
        <f t="shared" si="19"/>
        <v>1.3858008673047739E-4</v>
      </c>
      <c r="N81" s="32">
        <f t="shared" si="19"/>
        <v>8.0174848307015611E-6</v>
      </c>
      <c r="O81" s="32">
        <f t="shared" si="19"/>
        <v>1.8392212500195916E-4</v>
      </c>
      <c r="P81" s="32">
        <f t="shared" si="19"/>
        <v>1.8772016302146525E-4</v>
      </c>
      <c r="Q81" s="32">
        <f t="shared" si="19"/>
        <v>1.3874140419040273E-3</v>
      </c>
      <c r="R81" s="32">
        <f t="shared" si="19"/>
        <v>1.586895254838966E-4</v>
      </c>
      <c r="S81" s="32">
        <f t="shared" si="19"/>
        <v>1.2754123253176071E-3</v>
      </c>
      <c r="T81" s="32">
        <f t="shared" si="19"/>
        <v>1.381623995101679E-3</v>
      </c>
      <c r="U81" s="32">
        <f t="shared" si="19"/>
        <v>3.7685112185924302E-3</v>
      </c>
      <c r="V81" s="32">
        <f t="shared" si="19"/>
        <v>3.1130264847025678E-4</v>
      </c>
      <c r="W81" s="32">
        <f t="shared" si="19"/>
        <v>9.3417774870411237E-6</v>
      </c>
      <c r="X81" s="32">
        <f t="shared" si="19"/>
        <v>9.3416443975492768E-6</v>
      </c>
      <c r="Y81" s="32">
        <f t="shared" si="19"/>
        <v>9.3421259466160714E-6</v>
      </c>
      <c r="Z81" s="32">
        <f t="shared" si="19"/>
        <v>7.9456296406754201E-4</v>
      </c>
      <c r="AA81" s="32">
        <f t="shared" si="19"/>
        <v>1.456258389509521E-3</v>
      </c>
      <c r="AB81" s="32">
        <f t="shared" si="19"/>
        <v>1.7158638575646514E-3</v>
      </c>
      <c r="AC81" s="32">
        <f t="shared" si="19"/>
        <v>4.0745547420523703E-5</v>
      </c>
      <c r="AD81" s="32">
        <f t="shared" si="19"/>
        <v>4.991947085156871E-7</v>
      </c>
      <c r="AE81" s="32">
        <f t="shared" si="19"/>
        <v>6.0629436393033198E-3</v>
      </c>
      <c r="AF81" s="32">
        <f t="shared" si="19"/>
        <v>8.2617389207877704E-5</v>
      </c>
      <c r="AG81" s="32">
        <f t="shared" si="19"/>
        <v>9.8518366979260759E-8</v>
      </c>
      <c r="AH81" s="32">
        <f t="shared" si="19"/>
        <v>0</v>
      </c>
      <c r="AI81" s="32">
        <f t="shared" si="19"/>
        <v>9.8090956758433487E-6</v>
      </c>
      <c r="AJ81" s="32">
        <f t="shared" si="19"/>
        <v>1.5172571090234467E-3</v>
      </c>
      <c r="AK81" s="32">
        <f t="shared" si="19"/>
        <v>1.4762106997004006E-2</v>
      </c>
      <c r="AL81" s="32">
        <f t="shared" si="19"/>
        <v>1.9884619438328567E-2</v>
      </c>
      <c r="AM81" s="32">
        <f t="shared" si="19"/>
        <v>1.7173409103771618E-3</v>
      </c>
      <c r="AN81" s="32">
        <f t="shared" si="19"/>
        <v>2.7412407759784003E-3</v>
      </c>
      <c r="AO81" s="32">
        <f t="shared" si="19"/>
        <v>4.0047204387870013E-3</v>
      </c>
      <c r="AP81" s="32">
        <f t="shared" si="19"/>
        <v>1.3059102160720154E-2</v>
      </c>
      <c r="AQ81" s="32">
        <f t="shared" si="19"/>
        <v>0</v>
      </c>
    </row>
    <row r="82" spans="1:43" x14ac:dyDescent="0.3">
      <c r="A82" s="9">
        <f t="shared" si="17"/>
        <v>27</v>
      </c>
      <c r="B82" s="31" t="str">
        <f t="shared" si="17"/>
        <v>Bangunan</v>
      </c>
      <c r="C82" s="32">
        <f t="shared" si="19"/>
        <v>2.1000020387734464E-3</v>
      </c>
      <c r="D82" s="32">
        <f t="shared" si="19"/>
        <v>1.0001636040180659E-5</v>
      </c>
      <c r="E82" s="32">
        <f t="shared" si="19"/>
        <v>6.0014098835898367E-5</v>
      </c>
      <c r="F82" s="32">
        <f t="shared" si="19"/>
        <v>4.0290228565677712E-5</v>
      </c>
      <c r="G82" s="32">
        <f t="shared" si="19"/>
        <v>3.036975378424055E-4</v>
      </c>
      <c r="H82" s="32">
        <f t="shared" si="19"/>
        <v>5.4857339754819533E-4</v>
      </c>
      <c r="I82" s="32">
        <f t="shared" si="19"/>
        <v>0</v>
      </c>
      <c r="J82" s="32">
        <f t="shared" si="19"/>
        <v>0</v>
      </c>
      <c r="K82" s="32">
        <f t="shared" si="19"/>
        <v>0</v>
      </c>
      <c r="L82" s="32">
        <f t="shared" si="19"/>
        <v>0</v>
      </c>
      <c r="M82" s="32">
        <f t="shared" si="19"/>
        <v>0</v>
      </c>
      <c r="N82" s="32">
        <f t="shared" si="19"/>
        <v>0</v>
      </c>
      <c r="O82" s="32">
        <f t="shared" si="19"/>
        <v>0</v>
      </c>
      <c r="P82" s="32">
        <f t="shared" si="19"/>
        <v>7.5777842056127577E-4</v>
      </c>
      <c r="Q82" s="32">
        <f t="shared" si="19"/>
        <v>0</v>
      </c>
      <c r="R82" s="32">
        <f t="shared" si="19"/>
        <v>2.0011462232280813E-4</v>
      </c>
      <c r="S82" s="32">
        <f t="shared" si="19"/>
        <v>0</v>
      </c>
      <c r="T82" s="32">
        <f t="shared" si="19"/>
        <v>0</v>
      </c>
      <c r="U82" s="32">
        <f t="shared" si="19"/>
        <v>0</v>
      </c>
      <c r="V82" s="32">
        <f t="shared" si="19"/>
        <v>0</v>
      </c>
      <c r="W82" s="32">
        <f t="shared" si="19"/>
        <v>0</v>
      </c>
      <c r="X82" s="32">
        <f t="shared" si="19"/>
        <v>3.9999648481319486E-5</v>
      </c>
      <c r="Y82" s="32">
        <f t="shared" si="19"/>
        <v>4.0001710408810905E-5</v>
      </c>
      <c r="Z82" s="32">
        <f t="shared" si="19"/>
        <v>1.0209744752019571E-4</v>
      </c>
      <c r="AA82" s="32">
        <f t="shared" si="19"/>
        <v>1.1362769957766691E-2</v>
      </c>
      <c r="AB82" s="32">
        <f t="shared" si="19"/>
        <v>4.3330651796390068E-5</v>
      </c>
      <c r="AC82" s="32">
        <f t="shared" si="19"/>
        <v>2.7175103619445494E-2</v>
      </c>
      <c r="AD82" s="32">
        <f t="shared" si="19"/>
        <v>3.7858914730316252E-2</v>
      </c>
      <c r="AE82" s="32">
        <f t="shared" si="19"/>
        <v>0</v>
      </c>
      <c r="AF82" s="32">
        <f t="shared" si="19"/>
        <v>0</v>
      </c>
      <c r="AG82" s="32">
        <f t="shared" si="19"/>
        <v>0</v>
      </c>
      <c r="AH82" s="32">
        <f t="shared" si="19"/>
        <v>0</v>
      </c>
      <c r="AI82" s="32">
        <f t="shared" si="19"/>
        <v>0</v>
      </c>
      <c r="AJ82" s="32">
        <f t="shared" si="19"/>
        <v>0</v>
      </c>
      <c r="AK82" s="32">
        <f t="shared" si="19"/>
        <v>0</v>
      </c>
      <c r="AL82" s="32">
        <f t="shared" si="19"/>
        <v>0</v>
      </c>
      <c r="AM82" s="32">
        <f t="shared" si="19"/>
        <v>0</v>
      </c>
      <c r="AN82" s="32">
        <f t="shared" si="19"/>
        <v>0</v>
      </c>
      <c r="AO82" s="32">
        <f t="shared" si="19"/>
        <v>0</v>
      </c>
      <c r="AP82" s="32">
        <f t="shared" si="19"/>
        <v>0</v>
      </c>
      <c r="AQ82" s="32">
        <f t="shared" si="19"/>
        <v>0</v>
      </c>
    </row>
    <row r="83" spans="1:43" x14ac:dyDescent="0.3">
      <c r="A83" s="9">
        <f t="shared" si="17"/>
        <v>28</v>
      </c>
      <c r="B83" s="31" t="str">
        <f t="shared" si="17"/>
        <v>Perdagangan</v>
      </c>
      <c r="C83" s="32">
        <f t="shared" si="19"/>
        <v>1.2100011747218429E-2</v>
      </c>
      <c r="D83" s="32">
        <f t="shared" si="19"/>
        <v>1.0091650764542284E-2</v>
      </c>
      <c r="E83" s="32">
        <f t="shared" si="19"/>
        <v>5.5012923932906835E-3</v>
      </c>
      <c r="F83" s="32">
        <f t="shared" si="19"/>
        <v>1.5200471904548263E-2</v>
      </c>
      <c r="G83" s="32">
        <f t="shared" si="19"/>
        <v>4.5554630676360825E-3</v>
      </c>
      <c r="H83" s="32">
        <f t="shared" si="19"/>
        <v>4.5714449795682937E-3</v>
      </c>
      <c r="I83" s="32">
        <f t="shared" si="19"/>
        <v>4.8306021559418582E-3</v>
      </c>
      <c r="J83" s="32">
        <f t="shared" si="19"/>
        <v>1.3990597206780612E-2</v>
      </c>
      <c r="K83" s="32">
        <f t="shared" si="19"/>
        <v>3.9482702941311572E-3</v>
      </c>
      <c r="L83" s="32">
        <f t="shared" si="19"/>
        <v>1.2157170857621779E-2</v>
      </c>
      <c r="M83" s="32">
        <f t="shared" si="19"/>
        <v>4.3877342638098229E-3</v>
      </c>
      <c r="N83" s="32">
        <f t="shared" si="19"/>
        <v>1.5374205503819842E-2</v>
      </c>
      <c r="O83" s="32">
        <f t="shared" si="19"/>
        <v>5.2812910524219587E-3</v>
      </c>
      <c r="P83" s="32">
        <f t="shared" si="19"/>
        <v>4.0936382923941021E-2</v>
      </c>
      <c r="Q83" s="32">
        <f t="shared" si="19"/>
        <v>3.9839347035786316E-2</v>
      </c>
      <c r="R83" s="32">
        <f t="shared" si="19"/>
        <v>4.3234764152842702E-3</v>
      </c>
      <c r="S83" s="32">
        <f t="shared" si="19"/>
        <v>5.2279439093478208E-2</v>
      </c>
      <c r="T83" s="32">
        <f t="shared" si="19"/>
        <v>4.6978715538843377E-2</v>
      </c>
      <c r="U83" s="32">
        <f t="shared" si="19"/>
        <v>2.6375049120007946E-2</v>
      </c>
      <c r="V83" s="32">
        <f t="shared" si="19"/>
        <v>4.1047581719883458E-2</v>
      </c>
      <c r="W83" s="32">
        <f t="shared" si="19"/>
        <v>8.3907036341926131E-2</v>
      </c>
      <c r="X83" s="32">
        <f t="shared" si="19"/>
        <v>8.3905840943636595E-2</v>
      </c>
      <c r="Y83" s="32">
        <f t="shared" si="19"/>
        <v>8.3910166175649892E-2</v>
      </c>
      <c r="Z83" s="32">
        <f t="shared" si="19"/>
        <v>2.154256142676129E-3</v>
      </c>
      <c r="AA83" s="32">
        <f t="shared" si="19"/>
        <v>5.0879958810888621E-3</v>
      </c>
      <c r="AB83" s="32">
        <f t="shared" si="19"/>
        <v>5.8978678039189837E-3</v>
      </c>
      <c r="AC83" s="32">
        <f t="shared" si="19"/>
        <v>2.1408580528004192E-2</v>
      </c>
      <c r="AD83" s="32">
        <f t="shared" si="19"/>
        <v>5.9017703142676204E-3</v>
      </c>
      <c r="AE83" s="32">
        <f t="shared" si="19"/>
        <v>3.3077977544847592E-2</v>
      </c>
      <c r="AF83" s="32">
        <f t="shared" si="19"/>
        <v>4.409548206578991E-3</v>
      </c>
      <c r="AG83" s="32">
        <f t="shared" si="19"/>
        <v>4.2752760672963323E-3</v>
      </c>
      <c r="AH83" s="32">
        <f t="shared" si="19"/>
        <v>0</v>
      </c>
      <c r="AI83" s="32">
        <f t="shared" si="19"/>
        <v>5.3801290548599083E-3</v>
      </c>
      <c r="AJ83" s="32">
        <f t="shared" si="19"/>
        <v>1.773236145135973E-3</v>
      </c>
      <c r="AK83" s="32">
        <f t="shared" si="19"/>
        <v>2.2555078896692232E-3</v>
      </c>
      <c r="AL83" s="32">
        <f t="shared" si="19"/>
        <v>2.097389291366801E-2</v>
      </c>
      <c r="AM83" s="32">
        <f t="shared" si="19"/>
        <v>1.1348933495503987E-2</v>
      </c>
      <c r="AN83" s="32">
        <f t="shared" si="19"/>
        <v>3.0658776327576413E-3</v>
      </c>
      <c r="AO83" s="32">
        <f t="shared" si="19"/>
        <v>2.8986510415231221E-3</v>
      </c>
      <c r="AP83" s="32">
        <f t="shared" si="19"/>
        <v>1.2364262313428097E-2</v>
      </c>
      <c r="AQ83" s="32">
        <f t="shared" si="19"/>
        <v>0</v>
      </c>
    </row>
    <row r="84" spans="1:43" x14ac:dyDescent="0.3">
      <c r="A84" s="9">
        <f t="shared" si="17"/>
        <v>29</v>
      </c>
      <c r="B84" s="31" t="str">
        <f t="shared" si="17"/>
        <v>Hotel dan Restoran</v>
      </c>
      <c r="C84" s="32">
        <f t="shared" si="19"/>
        <v>3.4100033105797386E-3</v>
      </c>
      <c r="D84" s="32">
        <f t="shared" si="19"/>
        <v>1.0001636040180659E-3</v>
      </c>
      <c r="E84" s="32">
        <f t="shared" si="19"/>
        <v>4.0009399223932252E-4</v>
      </c>
      <c r="F84" s="32">
        <f t="shared" si="19"/>
        <v>9.0653014272774836E-4</v>
      </c>
      <c r="G84" s="32">
        <f t="shared" si="19"/>
        <v>2.0246502522827035E-4</v>
      </c>
      <c r="H84" s="32">
        <f t="shared" si="19"/>
        <v>2.0317533242525753E-4</v>
      </c>
      <c r="I84" s="32">
        <f t="shared" si="19"/>
        <v>2.3525659850366195E-4</v>
      </c>
      <c r="J84" s="32">
        <f t="shared" si="19"/>
        <v>3.2792417534489118E-3</v>
      </c>
      <c r="K84" s="32">
        <f t="shared" si="19"/>
        <v>1.3086589717307344E-4</v>
      </c>
      <c r="L84" s="32">
        <f t="shared" si="19"/>
        <v>1.4428473851297119E-3</v>
      </c>
      <c r="M84" s="32">
        <f t="shared" si="19"/>
        <v>1.5119897595417008E-3</v>
      </c>
      <c r="N84" s="32">
        <f t="shared" si="19"/>
        <v>8.9096067722976046E-5</v>
      </c>
      <c r="O84" s="32">
        <f t="shared" si="19"/>
        <v>6.6874982864978408E-5</v>
      </c>
      <c r="P84" s="32">
        <f t="shared" si="19"/>
        <v>4.8633540424081884E-3</v>
      </c>
      <c r="Q84" s="32">
        <f t="shared" si="19"/>
        <v>5.044705213033717E-4</v>
      </c>
      <c r="R84" s="32">
        <f t="shared" si="19"/>
        <v>3.0017193348421214E-4</v>
      </c>
      <c r="S84" s="32">
        <f t="shared" si="19"/>
        <v>7.9639117979101619E-4</v>
      </c>
      <c r="T84" s="32">
        <f t="shared" si="19"/>
        <v>8.2748411501858035E-4</v>
      </c>
      <c r="U84" s="32">
        <f t="shared" si="19"/>
        <v>6.760129967907768E-4</v>
      </c>
      <c r="V84" s="32">
        <f t="shared" si="19"/>
        <v>1.0309705217719991E-3</v>
      </c>
      <c r="W84" s="32">
        <f t="shared" si="19"/>
        <v>7.2668793274896786E-4</v>
      </c>
      <c r="X84" s="32">
        <f t="shared" si="19"/>
        <v>7.2667757984473343E-4</v>
      </c>
      <c r="Y84" s="32">
        <f t="shared" si="19"/>
        <v>7.2671503908590613E-4</v>
      </c>
      <c r="Z84" s="32">
        <f t="shared" si="19"/>
        <v>1.011785704925139E-2</v>
      </c>
      <c r="AA84" s="32">
        <f t="shared" si="19"/>
        <v>1.1583320518797718E-2</v>
      </c>
      <c r="AB84" s="32">
        <f t="shared" si="19"/>
        <v>1.041234510607943E-2</v>
      </c>
      <c r="AC84" s="32">
        <f t="shared" si="19"/>
        <v>4.0374120833811256E-3</v>
      </c>
      <c r="AD84" s="32">
        <f t="shared" si="19"/>
        <v>8.463689598015115E-4</v>
      </c>
      <c r="AE84" s="32">
        <f t="shared" si="19"/>
        <v>7.4837437721247098E-3</v>
      </c>
      <c r="AF84" s="32">
        <f t="shared" si="19"/>
        <v>1.7137940427539324E-3</v>
      </c>
      <c r="AG84" s="32">
        <f t="shared" si="19"/>
        <v>3.5540952806218332E-5</v>
      </c>
      <c r="AH84" s="32">
        <f t="shared" si="19"/>
        <v>1.0034864771998207E-4</v>
      </c>
      <c r="AI84" s="32">
        <f t="shared" si="19"/>
        <v>4.6312547249091874E-5</v>
      </c>
      <c r="AJ84" s="32">
        <f t="shared" si="19"/>
        <v>2.9643115395190028E-2</v>
      </c>
      <c r="AK84" s="32">
        <f t="shared" si="19"/>
        <v>0.13792146279520884</v>
      </c>
      <c r="AL84" s="32">
        <f t="shared" si="19"/>
        <v>2.0896816464558584E-5</v>
      </c>
      <c r="AM84" s="32">
        <f t="shared" si="19"/>
        <v>5.0476034607625014E-3</v>
      </c>
      <c r="AN84" s="32">
        <f t="shared" si="19"/>
        <v>1.8623245624779346E-2</v>
      </c>
      <c r="AO84" s="32">
        <f t="shared" si="19"/>
        <v>1.7607451044369487E-2</v>
      </c>
      <c r="AP84" s="32">
        <f t="shared" si="19"/>
        <v>1.2519716559729312E-2</v>
      </c>
      <c r="AQ84" s="32">
        <f t="shared" si="19"/>
        <v>0</v>
      </c>
    </row>
    <row r="85" spans="1:43" x14ac:dyDescent="0.3">
      <c r="A85" s="9">
        <f t="shared" si="17"/>
        <v>30</v>
      </c>
      <c r="B85" s="31" t="str">
        <f t="shared" si="17"/>
        <v>Angkutan jalan raya</v>
      </c>
      <c r="C85" s="32">
        <f t="shared" si="19"/>
        <v>5.6640054988632378E-3</v>
      </c>
      <c r="D85" s="32">
        <f t="shared" si="19"/>
        <v>2.1003435684379383E-4</v>
      </c>
      <c r="E85" s="32">
        <f t="shared" si="19"/>
        <v>5.3439991473684416E-3</v>
      </c>
      <c r="F85" s="32">
        <f t="shared" si="19"/>
        <v>4.5830134993458393E-3</v>
      </c>
      <c r="G85" s="32">
        <f t="shared" si="19"/>
        <v>2.3485942926479357E-3</v>
      </c>
      <c r="H85" s="32">
        <f t="shared" si="19"/>
        <v>3.2833133719921614E-3</v>
      </c>
      <c r="I85" s="32">
        <f t="shared" si="19"/>
        <v>3.596065148555976E-3</v>
      </c>
      <c r="J85" s="32">
        <f t="shared" si="19"/>
        <v>1.0805101577614161E-2</v>
      </c>
      <c r="K85" s="32">
        <f t="shared" si="19"/>
        <v>1.2818584464234506E-3</v>
      </c>
      <c r="L85" s="32">
        <f t="shared" ref="L85:AQ85" si="20">IF(L$52&gt;0,L32/L$52,0)</f>
        <v>6.5076928182079472E-4</v>
      </c>
      <c r="M85" s="32">
        <f t="shared" si="20"/>
        <v>6.8195465444108045E-4</v>
      </c>
      <c r="N85" s="32">
        <f t="shared" si="20"/>
        <v>7.1811649947397746E-4</v>
      </c>
      <c r="O85" s="32">
        <f t="shared" si="20"/>
        <v>1.6001632849875258E-4</v>
      </c>
      <c r="P85" s="32">
        <f t="shared" si="20"/>
        <v>3.5061389608059025E-3</v>
      </c>
      <c r="Q85" s="32">
        <f t="shared" si="20"/>
        <v>1.2070809919727276E-3</v>
      </c>
      <c r="R85" s="32">
        <f t="shared" si="20"/>
        <v>4.3324815732887958E-3</v>
      </c>
      <c r="S85" s="32">
        <f t="shared" si="20"/>
        <v>7.1501518982928104E-3</v>
      </c>
      <c r="T85" s="32">
        <f t="shared" si="20"/>
        <v>4.0178100686248117E-3</v>
      </c>
      <c r="U85" s="32">
        <f t="shared" si="20"/>
        <v>3.2823492025175955E-3</v>
      </c>
      <c r="V85" s="32">
        <f t="shared" si="20"/>
        <v>1.1141855232850734E-3</v>
      </c>
      <c r="W85" s="32">
        <f t="shared" si="20"/>
        <v>2.6105164919212865E-3</v>
      </c>
      <c r="X85" s="32">
        <f t="shared" si="20"/>
        <v>2.6104793006786289E-3</v>
      </c>
      <c r="Y85" s="32">
        <f t="shared" si="20"/>
        <v>2.6106138673370927E-3</v>
      </c>
      <c r="Z85" s="32">
        <f t="shared" si="20"/>
        <v>2.0419489504039143E-4</v>
      </c>
      <c r="AA85" s="32">
        <f t="shared" si="20"/>
        <v>2.3377034346715888E-4</v>
      </c>
      <c r="AB85" s="32">
        <f t="shared" si="20"/>
        <v>3.6102569974828511E-3</v>
      </c>
      <c r="AC85" s="32">
        <f t="shared" si="20"/>
        <v>1.5700380053265961E-3</v>
      </c>
      <c r="AD85" s="32">
        <f t="shared" si="20"/>
        <v>3.4836055190740428E-2</v>
      </c>
      <c r="AE85" s="32">
        <f t="shared" si="20"/>
        <v>3.3814977552191626E-3</v>
      </c>
      <c r="AF85" s="32">
        <f t="shared" si="20"/>
        <v>1.1034092899841022E-2</v>
      </c>
      <c r="AG85" s="32">
        <f t="shared" si="20"/>
        <v>1.1177982828632931E-4</v>
      </c>
      <c r="AH85" s="32">
        <f t="shared" si="20"/>
        <v>0</v>
      </c>
      <c r="AI85" s="32">
        <f t="shared" si="20"/>
        <v>3.1930927267436208E-4</v>
      </c>
      <c r="AJ85" s="32">
        <f t="shared" si="20"/>
        <v>1.2747685896303755E-3</v>
      </c>
      <c r="AK85" s="32">
        <f t="shared" si="20"/>
        <v>7.41940622161317E-4</v>
      </c>
      <c r="AL85" s="32">
        <f t="shared" si="20"/>
        <v>1.5159995040154649E-3</v>
      </c>
      <c r="AM85" s="32">
        <f t="shared" si="20"/>
        <v>1.3197421393590901E-3</v>
      </c>
      <c r="AN85" s="32">
        <f t="shared" si="20"/>
        <v>2.6251753696714258E-3</v>
      </c>
      <c r="AO85" s="32">
        <f t="shared" si="20"/>
        <v>2.4819866384016434E-3</v>
      </c>
      <c r="AP85" s="32">
        <f t="shared" si="20"/>
        <v>2.6231600275187718E-3</v>
      </c>
      <c r="AQ85" s="32">
        <f t="shared" si="20"/>
        <v>0</v>
      </c>
    </row>
    <row r="86" spans="1:43" x14ac:dyDescent="0.3">
      <c r="A86" s="9">
        <f t="shared" si="17"/>
        <v>31</v>
      </c>
      <c r="B86" s="31" t="str">
        <f t="shared" si="17"/>
        <v>Angkutan sungai, danau dan penyeberangan</v>
      </c>
      <c r="C86" s="32">
        <f t="shared" ref="C86:AQ92" si="21">IF(C$52&gt;0,C33/C$52,0)</f>
        <v>9.9000096113605334E-4</v>
      </c>
      <c r="D86" s="32">
        <f t="shared" si="21"/>
        <v>1.0001636040180658E-4</v>
      </c>
      <c r="E86" s="32">
        <f t="shared" si="21"/>
        <v>1.8843144311254745E-3</v>
      </c>
      <c r="F86" s="32">
        <f t="shared" si="21"/>
        <v>1.0072557141419428E-4</v>
      </c>
      <c r="G86" s="32">
        <f t="shared" si="21"/>
        <v>2.0246502522827035E-4</v>
      </c>
      <c r="H86" s="32">
        <f t="shared" si="21"/>
        <v>2.0317533242525753E-4</v>
      </c>
      <c r="I86" s="32">
        <f t="shared" si="21"/>
        <v>4.8507670072421719E-3</v>
      </c>
      <c r="J86" s="32">
        <f t="shared" si="21"/>
        <v>2.0960503382826259E-2</v>
      </c>
      <c r="K86" s="32">
        <f t="shared" si="21"/>
        <v>3.4837554689207013E-5</v>
      </c>
      <c r="L86" s="32">
        <f t="shared" si="21"/>
        <v>1.0229708756421959E-6</v>
      </c>
      <c r="M86" s="32">
        <f t="shared" si="21"/>
        <v>1.0719924395478305E-6</v>
      </c>
      <c r="N86" s="32">
        <f t="shared" si="21"/>
        <v>3.7561600300377368E-6</v>
      </c>
      <c r="O86" s="32">
        <f t="shared" si="21"/>
        <v>4.5133953341451841E-6</v>
      </c>
      <c r="P86" s="32">
        <f t="shared" si="21"/>
        <v>3.5061389608059025E-3</v>
      </c>
      <c r="Q86" s="32">
        <f t="shared" si="21"/>
        <v>3.4046736156351188E-5</v>
      </c>
      <c r="R86" s="32">
        <f t="shared" si="21"/>
        <v>5.6032094250386272E-3</v>
      </c>
      <c r="S86" s="32">
        <f t="shared" si="21"/>
        <v>3.7778788087103641E-4</v>
      </c>
      <c r="T86" s="32">
        <f t="shared" si="21"/>
        <v>1.2803272254159137E-4</v>
      </c>
      <c r="U86" s="32">
        <f t="shared" si="21"/>
        <v>1.0459630932091038E-4</v>
      </c>
      <c r="V86" s="32">
        <f t="shared" si="21"/>
        <v>1.0028569329818464E-5</v>
      </c>
      <c r="W86" s="32">
        <f t="shared" si="21"/>
        <v>2.5341444592669562E-4</v>
      </c>
      <c r="X86" s="32">
        <f t="shared" si="21"/>
        <v>2.5341083560736588E-4</v>
      </c>
      <c r="Y86" s="32">
        <f t="shared" si="21"/>
        <v>2.53423898591377E-4</v>
      </c>
      <c r="Z86" s="32">
        <f t="shared" si="21"/>
        <v>0</v>
      </c>
      <c r="AA86" s="32">
        <f t="shared" si="21"/>
        <v>0</v>
      </c>
      <c r="AB86" s="32">
        <f t="shared" si="21"/>
        <v>1.4409417970914181E-6</v>
      </c>
      <c r="AC86" s="32">
        <f t="shared" si="21"/>
        <v>5.2304526864268866E-6</v>
      </c>
      <c r="AD86" s="32">
        <f t="shared" si="21"/>
        <v>7.521233927082809E-5</v>
      </c>
      <c r="AE86" s="32">
        <f t="shared" si="21"/>
        <v>1.0179888958910148E-4</v>
      </c>
      <c r="AF86" s="32">
        <f t="shared" si="21"/>
        <v>1.0773219286005639E-6</v>
      </c>
      <c r="AG86" s="32">
        <f t="shared" si="21"/>
        <v>3.1751180898138371E-3</v>
      </c>
      <c r="AH86" s="32">
        <f t="shared" si="21"/>
        <v>0</v>
      </c>
      <c r="AI86" s="32">
        <f t="shared" si="21"/>
        <v>1.3144500837645562E-6</v>
      </c>
      <c r="AJ86" s="32">
        <f t="shared" si="21"/>
        <v>4.4925308390844114E-6</v>
      </c>
      <c r="AK86" s="32">
        <f t="shared" si="21"/>
        <v>2.2339449856628667E-5</v>
      </c>
      <c r="AL86" s="32">
        <f t="shared" si="21"/>
        <v>1.191842265738075E-4</v>
      </c>
      <c r="AM86" s="32">
        <f t="shared" si="21"/>
        <v>2.7727228160685884E-6</v>
      </c>
      <c r="AN86" s="32">
        <f t="shared" si="21"/>
        <v>5.9973227298219637E-5</v>
      </c>
      <c r="AO86" s="32">
        <f t="shared" si="21"/>
        <v>5.6702020952846534E-5</v>
      </c>
      <c r="AP86" s="32">
        <f t="shared" si="21"/>
        <v>5.9927185965361956E-5</v>
      </c>
      <c r="AQ86" s="32">
        <f t="shared" si="21"/>
        <v>0</v>
      </c>
    </row>
    <row r="87" spans="1:43" x14ac:dyDescent="0.3">
      <c r="A87" s="9">
        <f t="shared" si="17"/>
        <v>32</v>
      </c>
      <c r="B87" s="31" t="str">
        <f t="shared" si="17"/>
        <v>Angkutan udara</v>
      </c>
      <c r="C87" s="32">
        <f t="shared" si="21"/>
        <v>0</v>
      </c>
      <c r="D87" s="32">
        <f t="shared" si="21"/>
        <v>2.0003272080361318E-5</v>
      </c>
      <c r="E87" s="32">
        <f t="shared" si="21"/>
        <v>2.0004699611966128E-5</v>
      </c>
      <c r="F87" s="32">
        <f t="shared" si="21"/>
        <v>2.3267606996678876E-4</v>
      </c>
      <c r="G87" s="32">
        <f t="shared" si="21"/>
        <v>3.4520286801420089E-3</v>
      </c>
      <c r="H87" s="32">
        <f t="shared" si="21"/>
        <v>2.3781672660376394E-3</v>
      </c>
      <c r="I87" s="32">
        <f t="shared" si="21"/>
        <v>3.3608085500523132E-4</v>
      </c>
      <c r="J87" s="32">
        <f t="shared" si="21"/>
        <v>1.0247630479527847E-5</v>
      </c>
      <c r="K87" s="32">
        <f t="shared" si="21"/>
        <v>0</v>
      </c>
      <c r="L87" s="32">
        <f t="shared" si="21"/>
        <v>0</v>
      </c>
      <c r="M87" s="32">
        <f t="shared" si="21"/>
        <v>0</v>
      </c>
      <c r="N87" s="32">
        <f t="shared" si="21"/>
        <v>0</v>
      </c>
      <c r="O87" s="32">
        <f t="shared" si="21"/>
        <v>0</v>
      </c>
      <c r="P87" s="32">
        <f t="shared" si="21"/>
        <v>5.0895565560085685E-3</v>
      </c>
      <c r="Q87" s="32">
        <f t="shared" si="21"/>
        <v>9.5407666484095344E-4</v>
      </c>
      <c r="R87" s="32">
        <f t="shared" si="21"/>
        <v>8.8650777689004007E-3</v>
      </c>
      <c r="S87" s="32">
        <f t="shared" si="21"/>
        <v>0</v>
      </c>
      <c r="T87" s="32">
        <f t="shared" si="21"/>
        <v>0</v>
      </c>
      <c r="U87" s="32">
        <f t="shared" si="21"/>
        <v>0</v>
      </c>
      <c r="V87" s="32">
        <f t="shared" si="21"/>
        <v>0</v>
      </c>
      <c r="W87" s="32">
        <f t="shared" si="21"/>
        <v>0</v>
      </c>
      <c r="X87" s="32">
        <f t="shared" si="21"/>
        <v>0</v>
      </c>
      <c r="Y87" s="32">
        <f t="shared" si="21"/>
        <v>0</v>
      </c>
      <c r="Z87" s="32">
        <f t="shared" si="21"/>
        <v>4.0747091305310098E-3</v>
      </c>
      <c r="AA87" s="32">
        <f t="shared" si="21"/>
        <v>4.6648872038871541E-3</v>
      </c>
      <c r="AB87" s="32">
        <f t="shared" si="21"/>
        <v>0</v>
      </c>
      <c r="AC87" s="32">
        <f t="shared" si="21"/>
        <v>0</v>
      </c>
      <c r="AD87" s="32">
        <f t="shared" si="21"/>
        <v>2.1704707283950426E-4</v>
      </c>
      <c r="AE87" s="32">
        <f t="shared" si="21"/>
        <v>0</v>
      </c>
      <c r="AF87" s="32">
        <f t="shared" si="21"/>
        <v>0</v>
      </c>
      <c r="AG87" s="32">
        <f t="shared" si="21"/>
        <v>0</v>
      </c>
      <c r="AH87" s="32">
        <f t="shared" si="21"/>
        <v>0</v>
      </c>
      <c r="AI87" s="32">
        <f t="shared" si="21"/>
        <v>0</v>
      </c>
      <c r="AJ87" s="32">
        <f t="shared" si="21"/>
        <v>7.8514414741545739E-3</v>
      </c>
      <c r="AK87" s="32">
        <f t="shared" si="21"/>
        <v>0</v>
      </c>
      <c r="AL87" s="32">
        <f t="shared" si="21"/>
        <v>3.2706575780667812E-3</v>
      </c>
      <c r="AM87" s="32">
        <f t="shared" si="21"/>
        <v>0</v>
      </c>
      <c r="AN87" s="32">
        <f t="shared" si="21"/>
        <v>0</v>
      </c>
      <c r="AO87" s="32">
        <f t="shared" si="21"/>
        <v>0</v>
      </c>
      <c r="AP87" s="32">
        <f t="shared" si="21"/>
        <v>0</v>
      </c>
      <c r="AQ87" s="32">
        <f t="shared" si="21"/>
        <v>0</v>
      </c>
    </row>
    <row r="88" spans="1:43" x14ac:dyDescent="0.3">
      <c r="A88" s="9">
        <f t="shared" si="17"/>
        <v>33</v>
      </c>
      <c r="B88" s="31" t="str">
        <f t="shared" si="17"/>
        <v>Jasa penunjang angkutan</v>
      </c>
      <c r="C88" s="32">
        <f t="shared" si="21"/>
        <v>3.0000029125334943E-4</v>
      </c>
      <c r="D88" s="32">
        <f t="shared" si="21"/>
        <v>8.0013088321445266E-4</v>
      </c>
      <c r="E88" s="32">
        <f t="shared" si="21"/>
        <v>2.110495809062426E-3</v>
      </c>
      <c r="F88" s="32">
        <f t="shared" si="21"/>
        <v>4.0290228565677711E-4</v>
      </c>
      <c r="G88" s="32">
        <f t="shared" si="21"/>
        <v>5.4665556811632997E-4</v>
      </c>
      <c r="H88" s="32">
        <f t="shared" si="21"/>
        <v>5.4857339754819533E-4</v>
      </c>
      <c r="I88" s="32">
        <f t="shared" si="21"/>
        <v>3.4728355017207244E-4</v>
      </c>
      <c r="J88" s="32">
        <f t="shared" si="21"/>
        <v>0</v>
      </c>
      <c r="K88" s="32">
        <f t="shared" si="21"/>
        <v>0</v>
      </c>
      <c r="L88" s="32">
        <f t="shared" si="21"/>
        <v>0</v>
      </c>
      <c r="M88" s="32">
        <f t="shared" si="21"/>
        <v>0</v>
      </c>
      <c r="N88" s="32">
        <f t="shared" si="21"/>
        <v>0</v>
      </c>
      <c r="O88" s="32">
        <f t="shared" si="21"/>
        <v>1.8755569562668652E-6</v>
      </c>
      <c r="P88" s="32">
        <f t="shared" si="21"/>
        <v>1.1310125680019042E-4</v>
      </c>
      <c r="Q88" s="32">
        <f t="shared" si="21"/>
        <v>1.4148238323625865E-5</v>
      </c>
      <c r="R88" s="32">
        <f t="shared" si="21"/>
        <v>6.0034386696842428E-4</v>
      </c>
      <c r="S88" s="32">
        <f t="shared" si="21"/>
        <v>5.4498231961172437E-5</v>
      </c>
      <c r="T88" s="32">
        <f t="shared" si="21"/>
        <v>5.6625967726440649E-5</v>
      </c>
      <c r="U88" s="32">
        <f t="shared" si="21"/>
        <v>4.6260574002764286E-5</v>
      </c>
      <c r="V88" s="32">
        <f t="shared" si="21"/>
        <v>7.0550844944572812E-5</v>
      </c>
      <c r="W88" s="32">
        <f t="shared" si="21"/>
        <v>0</v>
      </c>
      <c r="X88" s="32">
        <f t="shared" si="21"/>
        <v>0</v>
      </c>
      <c r="Y88" s="32">
        <f t="shared" si="21"/>
        <v>0</v>
      </c>
      <c r="Z88" s="32">
        <f t="shared" si="21"/>
        <v>7.9738106513272842E-4</v>
      </c>
      <c r="AA88" s="32">
        <f t="shared" si="21"/>
        <v>9.1287319123925525E-4</v>
      </c>
      <c r="AB88" s="32">
        <f t="shared" si="21"/>
        <v>0</v>
      </c>
      <c r="AC88" s="32">
        <f t="shared" si="21"/>
        <v>0</v>
      </c>
      <c r="AD88" s="32">
        <f t="shared" si="21"/>
        <v>2.6253293697865847E-5</v>
      </c>
      <c r="AE88" s="32">
        <f t="shared" si="21"/>
        <v>6.5289136765562613E-6</v>
      </c>
      <c r="AF88" s="32">
        <f t="shared" si="21"/>
        <v>1.2465983571918659E-3</v>
      </c>
      <c r="AG88" s="32">
        <f t="shared" si="21"/>
        <v>1.0512355049079913E-3</v>
      </c>
      <c r="AH88" s="32">
        <f t="shared" si="21"/>
        <v>0</v>
      </c>
      <c r="AI88" s="32">
        <f t="shared" si="21"/>
        <v>5.6826498052728932E-4</v>
      </c>
      <c r="AJ88" s="32">
        <f t="shared" si="21"/>
        <v>2.8279511270417319E-7</v>
      </c>
      <c r="AK88" s="32">
        <f t="shared" si="21"/>
        <v>1.5179092932648901E-6</v>
      </c>
      <c r="AL88" s="32">
        <f t="shared" si="21"/>
        <v>0</v>
      </c>
      <c r="AM88" s="32">
        <f t="shared" si="21"/>
        <v>2.8436459496763549E-4</v>
      </c>
      <c r="AN88" s="32">
        <f t="shared" si="21"/>
        <v>1.199164376521996E-4</v>
      </c>
      <c r="AO88" s="32">
        <f t="shared" si="21"/>
        <v>1.1337566221899128E-4</v>
      </c>
      <c r="AP88" s="32">
        <f t="shared" si="21"/>
        <v>1.198243780304354E-4</v>
      </c>
      <c r="AQ88" s="32">
        <f t="shared" si="21"/>
        <v>0</v>
      </c>
    </row>
    <row r="89" spans="1:43" x14ac:dyDescent="0.3">
      <c r="A89" s="9">
        <f t="shared" ref="A89:B96" si="22">A36</f>
        <v>34</v>
      </c>
      <c r="B89" s="31" t="str">
        <f t="shared" si="22"/>
        <v>Komunikasi</v>
      </c>
      <c r="C89" s="32">
        <f t="shared" si="21"/>
        <v>1.0000009708444983E-4</v>
      </c>
      <c r="D89" s="32">
        <f t="shared" si="21"/>
        <v>7.6512515707382036E-3</v>
      </c>
      <c r="E89" s="32">
        <f t="shared" si="21"/>
        <v>3.1207331394667152E-3</v>
      </c>
      <c r="F89" s="32">
        <f t="shared" si="21"/>
        <v>9.0653014272774836E-4</v>
      </c>
      <c r="G89" s="32">
        <f t="shared" si="21"/>
        <v>4.3833677961920524E-3</v>
      </c>
      <c r="H89" s="32">
        <f t="shared" si="21"/>
        <v>1.45575125682697E-3</v>
      </c>
      <c r="I89" s="32">
        <f t="shared" si="21"/>
        <v>4.8294818864251746E-3</v>
      </c>
      <c r="J89" s="32">
        <f t="shared" si="21"/>
        <v>4.4269763671560304E-3</v>
      </c>
      <c r="K89" s="32">
        <f t="shared" si="21"/>
        <v>6.2833377261114953E-5</v>
      </c>
      <c r="L89" s="32">
        <f t="shared" si="21"/>
        <v>1.06929291857765E-3</v>
      </c>
      <c r="M89" s="32">
        <f t="shared" si="21"/>
        <v>2.3429352938790747E-3</v>
      </c>
      <c r="N89" s="32">
        <f t="shared" si="21"/>
        <v>2.612403129511269E-5</v>
      </c>
      <c r="O89" s="32">
        <f t="shared" si="21"/>
        <v>9.9012903164337961E-5</v>
      </c>
      <c r="P89" s="32">
        <f t="shared" si="21"/>
        <v>6.1187779928903009E-3</v>
      </c>
      <c r="Q89" s="32">
        <f t="shared" si="21"/>
        <v>3.4039335231158908E-2</v>
      </c>
      <c r="R89" s="32">
        <f t="shared" si="21"/>
        <v>6.553753881071967E-3</v>
      </c>
      <c r="S89" s="32">
        <f t="shared" si="21"/>
        <v>9.1327449911880569E-4</v>
      </c>
      <c r="T89" s="32">
        <f t="shared" si="21"/>
        <v>3.3965083011590157E-4</v>
      </c>
      <c r="U89" s="32">
        <f t="shared" si="21"/>
        <v>2.7747768369423023E-4</v>
      </c>
      <c r="V89" s="32">
        <f t="shared" si="21"/>
        <v>1.276330683662538E-3</v>
      </c>
      <c r="W89" s="32">
        <f t="shared" si="21"/>
        <v>8.0271519909286604E-6</v>
      </c>
      <c r="X89" s="32">
        <f t="shared" si="21"/>
        <v>8.0270376305105338E-6</v>
      </c>
      <c r="Y89" s="32">
        <f t="shared" si="21"/>
        <v>8.0274514133859697E-6</v>
      </c>
      <c r="Z89" s="32">
        <f t="shared" si="21"/>
        <v>3.0537346553290534E-3</v>
      </c>
      <c r="AA89" s="32">
        <f t="shared" si="21"/>
        <v>3.4960354865513606E-3</v>
      </c>
      <c r="AB89" s="32">
        <f t="shared" si="21"/>
        <v>1.3736629261081287E-4</v>
      </c>
      <c r="AC89" s="32">
        <f t="shared" si="21"/>
        <v>4.8753671697216681E-4</v>
      </c>
      <c r="AD89" s="32">
        <f t="shared" si="21"/>
        <v>2.1792925728759152E-4</v>
      </c>
      <c r="AE89" s="32">
        <f t="shared" si="21"/>
        <v>1.6212508654426477E-3</v>
      </c>
      <c r="AF89" s="32">
        <f t="shared" si="21"/>
        <v>1.1394059188440509E-4</v>
      </c>
      <c r="AG89" s="32">
        <f t="shared" si="21"/>
        <v>1.18863224077252E-5</v>
      </c>
      <c r="AH89" s="32">
        <f t="shared" si="21"/>
        <v>4.0139459087992828E-4</v>
      </c>
      <c r="AI89" s="32">
        <f t="shared" si="21"/>
        <v>1.2512467558526404E-5</v>
      </c>
      <c r="AJ89" s="32">
        <f t="shared" si="21"/>
        <v>3.8801706857038216E-2</v>
      </c>
      <c r="AK89" s="32">
        <f t="shared" si="21"/>
        <v>4.3425541150780955E-2</v>
      </c>
      <c r="AL89" s="32">
        <f t="shared" si="21"/>
        <v>7.8216200682412122E-4</v>
      </c>
      <c r="AM89" s="32">
        <f t="shared" si="21"/>
        <v>1.2478097436512505E-3</v>
      </c>
      <c r="AN89" s="32">
        <f t="shared" si="21"/>
        <v>7.8575257736917883E-2</v>
      </c>
      <c r="AO89" s="32">
        <f t="shared" si="21"/>
        <v>7.4289413981666719E-2</v>
      </c>
      <c r="AP89" s="32">
        <f t="shared" si="21"/>
        <v>4.148865831274353E-2</v>
      </c>
      <c r="AQ89" s="32">
        <f t="shared" si="21"/>
        <v>0</v>
      </c>
    </row>
    <row r="90" spans="1:43" x14ac:dyDescent="0.3">
      <c r="A90" s="9">
        <f t="shared" si="22"/>
        <v>35</v>
      </c>
      <c r="B90" s="31" t="str">
        <f t="shared" si="22"/>
        <v>Bank dan lembaga keuangan lainnya</v>
      </c>
      <c r="C90" s="32">
        <f t="shared" si="21"/>
        <v>8.7000084463471341E-4</v>
      </c>
      <c r="D90" s="32">
        <f t="shared" si="21"/>
        <v>2.1003435684379383E-4</v>
      </c>
      <c r="E90" s="32">
        <f t="shared" si="21"/>
        <v>7.0055694410385103E-2</v>
      </c>
      <c r="F90" s="32">
        <f t="shared" si="21"/>
        <v>4.7271023517596374E-3</v>
      </c>
      <c r="G90" s="32">
        <f t="shared" si="21"/>
        <v>7.9163824864253701E-3</v>
      </c>
      <c r="H90" s="32">
        <f t="shared" si="21"/>
        <v>7.9441554978275687E-3</v>
      </c>
      <c r="I90" s="32">
        <f t="shared" si="21"/>
        <v>3.4963611615710906E-3</v>
      </c>
      <c r="J90" s="32">
        <f t="shared" si="21"/>
        <v>7.5012655110143853E-3</v>
      </c>
      <c r="K90" s="32">
        <f t="shared" si="21"/>
        <v>1.3289101241496502E-3</v>
      </c>
      <c r="L90" s="32">
        <f t="shared" si="21"/>
        <v>6.5149812506276746E-4</v>
      </c>
      <c r="M90" s="32">
        <f t="shared" si="21"/>
        <v>1.3451348035191583E-3</v>
      </c>
      <c r="N90" s="32">
        <f t="shared" si="21"/>
        <v>4.4001238670397678E-3</v>
      </c>
      <c r="O90" s="32">
        <f t="shared" si="21"/>
        <v>9.3819608940595177E-5</v>
      </c>
      <c r="P90" s="32">
        <f t="shared" si="21"/>
        <v>4.8972844194482444E-3</v>
      </c>
      <c r="Q90" s="32">
        <f t="shared" si="21"/>
        <v>5.9857285832865002E-2</v>
      </c>
      <c r="R90" s="32">
        <f t="shared" si="21"/>
        <v>4.4325388844502003E-3</v>
      </c>
      <c r="S90" s="32">
        <f t="shared" si="21"/>
        <v>2.3153728872155042E-3</v>
      </c>
      <c r="T90" s="32">
        <f t="shared" si="21"/>
        <v>1.9091788409406375E-2</v>
      </c>
      <c r="U90" s="32">
        <f t="shared" si="21"/>
        <v>1.7840484217153626E-3</v>
      </c>
      <c r="V90" s="32">
        <f t="shared" si="21"/>
        <v>4.4380725047403653E-3</v>
      </c>
      <c r="W90" s="32">
        <f t="shared" si="21"/>
        <v>3.498719417480701E-3</v>
      </c>
      <c r="X90" s="32">
        <f t="shared" si="21"/>
        <v>3.4986695722783257E-3</v>
      </c>
      <c r="Y90" s="32">
        <f t="shared" si="21"/>
        <v>3.4988499239376114E-3</v>
      </c>
      <c r="Z90" s="32">
        <f t="shared" si="21"/>
        <v>4.5836633510504802E-4</v>
      </c>
      <c r="AA90" s="32">
        <f t="shared" si="21"/>
        <v>5.2475580043318069E-4</v>
      </c>
      <c r="AB90" s="32">
        <f t="shared" si="21"/>
        <v>3.3254193488581642E-3</v>
      </c>
      <c r="AC90" s="32">
        <f t="shared" si="21"/>
        <v>1.265431427006881E-3</v>
      </c>
      <c r="AD90" s="32">
        <f t="shared" si="21"/>
        <v>7.5277507968221852E-4</v>
      </c>
      <c r="AE90" s="32">
        <f t="shared" si="21"/>
        <v>1.373280838390052E-3</v>
      </c>
      <c r="AF90" s="32">
        <f t="shared" si="21"/>
        <v>8.3082073070399874E-4</v>
      </c>
      <c r="AG90" s="32">
        <f t="shared" si="21"/>
        <v>2.4974249786621624E-3</v>
      </c>
      <c r="AH90" s="32">
        <f t="shared" si="21"/>
        <v>2.1073216021196234E-3</v>
      </c>
      <c r="AI90" s="32">
        <f t="shared" si="21"/>
        <v>2.1111987095070537E-3</v>
      </c>
      <c r="AJ90" s="32">
        <f t="shared" si="21"/>
        <v>2.863046238479534E-3</v>
      </c>
      <c r="AK90" s="32">
        <f t="shared" si="21"/>
        <v>1.2506495337999332E-3</v>
      </c>
      <c r="AL90" s="32">
        <f t="shared" si="21"/>
        <v>2.5775025285785205E-3</v>
      </c>
      <c r="AM90" s="32">
        <f t="shared" si="21"/>
        <v>7.6823379620465798E-4</v>
      </c>
      <c r="AN90" s="32">
        <f t="shared" si="21"/>
        <v>1.6357494330521804E-3</v>
      </c>
      <c r="AO90" s="32">
        <f t="shared" si="21"/>
        <v>1.5465283894983079E-3</v>
      </c>
      <c r="AP90" s="32">
        <f t="shared" si="21"/>
        <v>3.3800614113817871E-2</v>
      </c>
      <c r="AQ90" s="32">
        <f t="shared" si="21"/>
        <v>0</v>
      </c>
    </row>
    <row r="91" spans="1:43" x14ac:dyDescent="0.3">
      <c r="A91" s="9">
        <f t="shared" si="22"/>
        <v>36</v>
      </c>
      <c r="B91" s="31" t="str">
        <f t="shared" si="22"/>
        <v>Real Estate dan Jasa Perusahaan</v>
      </c>
      <c r="C91" s="32">
        <f t="shared" si="21"/>
        <v>0</v>
      </c>
      <c r="D91" s="32">
        <f t="shared" si="21"/>
        <v>0</v>
      </c>
      <c r="E91" s="32">
        <f t="shared" si="21"/>
        <v>1.0002349805983063E-4</v>
      </c>
      <c r="F91" s="32">
        <f t="shared" si="21"/>
        <v>1.0072557141419428E-4</v>
      </c>
      <c r="G91" s="32">
        <f t="shared" si="21"/>
        <v>2.0246502522827035E-4</v>
      </c>
      <c r="H91" s="32">
        <f t="shared" si="21"/>
        <v>2.0317533242525753E-4</v>
      </c>
      <c r="I91" s="32">
        <f t="shared" si="21"/>
        <v>1.1202695166841047E-5</v>
      </c>
      <c r="J91" s="32">
        <f t="shared" si="21"/>
        <v>0</v>
      </c>
      <c r="K91" s="32">
        <f t="shared" si="21"/>
        <v>3.2319722808539847E-3</v>
      </c>
      <c r="L91" s="32">
        <f t="shared" si="21"/>
        <v>1.3235571647102029E-3</v>
      </c>
      <c r="M91" s="32">
        <f t="shared" si="21"/>
        <v>1.3869830585235229E-3</v>
      </c>
      <c r="N91" s="32">
        <f t="shared" si="21"/>
        <v>9.1952437050345712E-3</v>
      </c>
      <c r="O91" s="32">
        <f t="shared" si="21"/>
        <v>9.4597914629378406E-4</v>
      </c>
      <c r="P91" s="32">
        <f t="shared" si="21"/>
        <v>4.5240502720076173E-5</v>
      </c>
      <c r="Q91" s="32">
        <f t="shared" si="21"/>
        <v>8.2156601694637656E-3</v>
      </c>
      <c r="R91" s="32">
        <f t="shared" si="21"/>
        <v>6.5037252254912634E-4</v>
      </c>
      <c r="S91" s="32">
        <f t="shared" si="21"/>
        <v>2.3046932144529629E-4</v>
      </c>
      <c r="T91" s="32">
        <f t="shared" si="21"/>
        <v>1.6292175469325099E-2</v>
      </c>
      <c r="U91" s="32">
        <f t="shared" si="21"/>
        <v>3.1408850124504908E-2</v>
      </c>
      <c r="V91" s="32">
        <f t="shared" si="21"/>
        <v>2.9835473145903871E-4</v>
      </c>
      <c r="W91" s="32">
        <f t="shared" si="21"/>
        <v>2.853204318454006E-2</v>
      </c>
      <c r="X91" s="32">
        <f t="shared" si="21"/>
        <v>2.8531636697109366E-2</v>
      </c>
      <c r="Y91" s="32">
        <f t="shared" si="21"/>
        <v>2.8533107464186441E-2</v>
      </c>
      <c r="Z91" s="32">
        <f t="shared" si="21"/>
        <v>2.1440463979241102E-4</v>
      </c>
      <c r="AA91" s="32">
        <f t="shared" si="21"/>
        <v>2.454588606405168E-4</v>
      </c>
      <c r="AB91" s="32">
        <f t="shared" si="21"/>
        <v>0</v>
      </c>
      <c r="AC91" s="32">
        <f t="shared" si="21"/>
        <v>0</v>
      </c>
      <c r="AD91" s="32">
        <f t="shared" si="21"/>
        <v>5.9755677713798708E-2</v>
      </c>
      <c r="AE91" s="32">
        <f t="shared" si="21"/>
        <v>7.3229141983036719E-2</v>
      </c>
      <c r="AF91" s="32">
        <f t="shared" si="21"/>
        <v>1.1349855463702953E-2</v>
      </c>
      <c r="AG91" s="32">
        <f t="shared" si="21"/>
        <v>5.6076816599230795E-3</v>
      </c>
      <c r="AH91" s="32">
        <f t="shared" si="21"/>
        <v>2.0069729543996414E-4</v>
      </c>
      <c r="AI91" s="32">
        <f t="shared" si="21"/>
        <v>8.9951072978523269E-2</v>
      </c>
      <c r="AJ91" s="32">
        <f t="shared" si="21"/>
        <v>1.4525653912569767E-2</v>
      </c>
      <c r="AK91" s="32">
        <f t="shared" si="21"/>
        <v>3.3338529183270369E-6</v>
      </c>
      <c r="AL91" s="32">
        <f t="shared" si="21"/>
        <v>2.2684293435358584E-2</v>
      </c>
      <c r="AM91" s="32">
        <f t="shared" si="21"/>
        <v>0</v>
      </c>
      <c r="AN91" s="32">
        <f t="shared" si="21"/>
        <v>2.3740524480611464E-4</v>
      </c>
      <c r="AO91" s="32">
        <f t="shared" si="21"/>
        <v>2.244561076957682E-4</v>
      </c>
      <c r="AP91" s="32">
        <f t="shared" si="21"/>
        <v>2.3722298924991578E-4</v>
      </c>
      <c r="AQ91" s="32">
        <f t="shared" si="21"/>
        <v>0</v>
      </c>
    </row>
    <row r="92" spans="1:43" x14ac:dyDescent="0.3">
      <c r="A92" s="9">
        <f t="shared" si="22"/>
        <v>37</v>
      </c>
      <c r="B92" s="31" t="str">
        <f t="shared" si="22"/>
        <v>Pemerintahan umum</v>
      </c>
      <c r="C92" s="32">
        <f t="shared" si="21"/>
        <v>0</v>
      </c>
      <c r="D92" s="32">
        <f t="shared" si="21"/>
        <v>0</v>
      </c>
      <c r="E92" s="32">
        <f t="shared" si="21"/>
        <v>0</v>
      </c>
      <c r="F92" s="32">
        <f t="shared" si="21"/>
        <v>0</v>
      </c>
      <c r="G92" s="32">
        <f t="shared" si="21"/>
        <v>0</v>
      </c>
      <c r="H92" s="32">
        <f t="shared" si="21"/>
        <v>0</v>
      </c>
      <c r="I92" s="32">
        <f t="shared" si="21"/>
        <v>0</v>
      </c>
      <c r="J92" s="32">
        <f t="shared" si="21"/>
        <v>0</v>
      </c>
      <c r="K92" s="32">
        <f t="shared" si="21"/>
        <v>0</v>
      </c>
      <c r="L92" s="32">
        <f t="shared" ref="L92:AQ92" si="23">IF(L$52&gt;0,L39/L$52,0)</f>
        <v>0</v>
      </c>
      <c r="M92" s="32">
        <f t="shared" si="23"/>
        <v>0</v>
      </c>
      <c r="N92" s="32">
        <f t="shared" si="23"/>
        <v>0</v>
      </c>
      <c r="O92" s="32">
        <f t="shared" si="23"/>
        <v>0</v>
      </c>
      <c r="P92" s="32">
        <f t="shared" si="23"/>
        <v>0</v>
      </c>
      <c r="Q92" s="32">
        <f t="shared" si="23"/>
        <v>0</v>
      </c>
      <c r="R92" s="32">
        <f t="shared" si="23"/>
        <v>0</v>
      </c>
      <c r="S92" s="32">
        <f t="shared" si="23"/>
        <v>0</v>
      </c>
      <c r="T92" s="32">
        <f t="shared" si="23"/>
        <v>0</v>
      </c>
      <c r="U92" s="32">
        <f t="shared" si="23"/>
        <v>0</v>
      </c>
      <c r="V92" s="32">
        <f t="shared" si="23"/>
        <v>0</v>
      </c>
      <c r="W92" s="32">
        <f t="shared" si="23"/>
        <v>0</v>
      </c>
      <c r="X92" s="32">
        <f t="shared" si="23"/>
        <v>0</v>
      </c>
      <c r="Y92" s="32">
        <f t="shared" si="23"/>
        <v>0</v>
      </c>
      <c r="Z92" s="32">
        <f t="shared" si="23"/>
        <v>0</v>
      </c>
      <c r="AA92" s="32">
        <f t="shared" si="23"/>
        <v>0</v>
      </c>
      <c r="AB92" s="32">
        <f t="shared" si="23"/>
        <v>0</v>
      </c>
      <c r="AC92" s="32">
        <f t="shared" si="23"/>
        <v>0</v>
      </c>
      <c r="AD92" s="32">
        <f t="shared" si="23"/>
        <v>0</v>
      </c>
      <c r="AE92" s="32">
        <f t="shared" si="23"/>
        <v>0</v>
      </c>
      <c r="AF92" s="32">
        <f t="shared" si="23"/>
        <v>0</v>
      </c>
      <c r="AG92" s="32">
        <f t="shared" si="23"/>
        <v>0</v>
      </c>
      <c r="AH92" s="32">
        <f t="shared" si="23"/>
        <v>0</v>
      </c>
      <c r="AI92" s="32">
        <f t="shared" si="23"/>
        <v>0</v>
      </c>
      <c r="AJ92" s="32">
        <f t="shared" si="23"/>
        <v>0</v>
      </c>
      <c r="AK92" s="32">
        <f t="shared" si="23"/>
        <v>0</v>
      </c>
      <c r="AL92" s="32">
        <f t="shared" si="23"/>
        <v>0</v>
      </c>
      <c r="AM92" s="32">
        <f t="shared" si="23"/>
        <v>0</v>
      </c>
      <c r="AN92" s="32">
        <f t="shared" si="23"/>
        <v>0</v>
      </c>
      <c r="AO92" s="32">
        <f t="shared" si="23"/>
        <v>0</v>
      </c>
      <c r="AP92" s="32">
        <f t="shared" si="23"/>
        <v>0</v>
      </c>
      <c r="AQ92" s="32">
        <f t="shared" si="23"/>
        <v>0</v>
      </c>
    </row>
    <row r="93" spans="1:43" x14ac:dyDescent="0.3">
      <c r="A93" s="9">
        <f t="shared" si="22"/>
        <v>38</v>
      </c>
      <c r="B93" s="31" t="str">
        <f t="shared" si="22"/>
        <v>Jasa Pendidikan</v>
      </c>
      <c r="C93" s="32">
        <f t="shared" ref="C93:AQ96" si="24">IF(C$52&gt;0,C40/C$52,0)</f>
        <v>0</v>
      </c>
      <c r="D93" s="32">
        <f t="shared" si="24"/>
        <v>0</v>
      </c>
      <c r="E93" s="32">
        <f t="shared" si="24"/>
        <v>2.0004699611966126E-4</v>
      </c>
      <c r="F93" s="32">
        <f t="shared" si="24"/>
        <v>9.0653014272774836E-4</v>
      </c>
      <c r="G93" s="32">
        <f t="shared" si="24"/>
        <v>2.0246502522827033E-5</v>
      </c>
      <c r="H93" s="32">
        <f t="shared" si="24"/>
        <v>2.0317533242525753E-5</v>
      </c>
      <c r="I93" s="32">
        <f t="shared" si="24"/>
        <v>3.3608085500523132E-4</v>
      </c>
      <c r="J93" s="32">
        <f t="shared" si="24"/>
        <v>0</v>
      </c>
      <c r="K93" s="32">
        <f t="shared" si="24"/>
        <v>0</v>
      </c>
      <c r="L93" s="32">
        <f t="shared" si="24"/>
        <v>9.8111746593140958E-5</v>
      </c>
      <c r="M93" s="32">
        <f t="shared" si="24"/>
        <v>0</v>
      </c>
      <c r="N93" s="32">
        <f t="shared" si="24"/>
        <v>0</v>
      </c>
      <c r="O93" s="32">
        <f t="shared" si="24"/>
        <v>0</v>
      </c>
      <c r="P93" s="32">
        <f t="shared" si="24"/>
        <v>1.1310125680019043E-5</v>
      </c>
      <c r="Q93" s="32">
        <f t="shared" si="24"/>
        <v>0</v>
      </c>
      <c r="R93" s="32">
        <f t="shared" si="24"/>
        <v>4.0022924464561626E-4</v>
      </c>
      <c r="S93" s="32">
        <f t="shared" si="24"/>
        <v>0</v>
      </c>
      <c r="T93" s="32">
        <f t="shared" si="24"/>
        <v>0</v>
      </c>
      <c r="U93" s="32">
        <f t="shared" si="24"/>
        <v>0</v>
      </c>
      <c r="V93" s="32">
        <f t="shared" si="24"/>
        <v>0</v>
      </c>
      <c r="W93" s="32">
        <f t="shared" si="24"/>
        <v>0</v>
      </c>
      <c r="X93" s="32">
        <f t="shared" si="24"/>
        <v>0</v>
      </c>
      <c r="Y93" s="32">
        <f t="shared" si="24"/>
        <v>0</v>
      </c>
      <c r="Z93" s="32">
        <f t="shared" si="24"/>
        <v>1.0209744752019571E-4</v>
      </c>
      <c r="AA93" s="32">
        <f t="shared" si="24"/>
        <v>1.1688517173357944E-4</v>
      </c>
      <c r="AB93" s="32">
        <f t="shared" si="24"/>
        <v>0</v>
      </c>
      <c r="AC93" s="32">
        <f t="shared" si="24"/>
        <v>0</v>
      </c>
      <c r="AD93" s="32">
        <f t="shared" si="24"/>
        <v>0</v>
      </c>
      <c r="AE93" s="32">
        <f t="shared" si="24"/>
        <v>9.7195784114446286E-5</v>
      </c>
      <c r="AF93" s="32">
        <f t="shared" si="24"/>
        <v>0</v>
      </c>
      <c r="AG93" s="32">
        <f t="shared" si="24"/>
        <v>0</v>
      </c>
      <c r="AH93" s="32">
        <f t="shared" si="24"/>
        <v>0</v>
      </c>
      <c r="AI93" s="32">
        <f t="shared" si="24"/>
        <v>2.0011362175422311E-4</v>
      </c>
      <c r="AJ93" s="32">
        <f t="shared" si="24"/>
        <v>0</v>
      </c>
      <c r="AK93" s="32">
        <f t="shared" si="24"/>
        <v>0</v>
      </c>
      <c r="AL93" s="32">
        <f t="shared" si="24"/>
        <v>2.4766606821414751E-3</v>
      </c>
      <c r="AM93" s="32">
        <f t="shared" si="24"/>
        <v>1.0138832956029861E-4</v>
      </c>
      <c r="AN93" s="32">
        <f t="shared" si="24"/>
        <v>0.11180750245054688</v>
      </c>
      <c r="AO93" s="32">
        <f t="shared" si="24"/>
        <v>2.3551508950160709E-2</v>
      </c>
      <c r="AP93" s="32">
        <f t="shared" si="24"/>
        <v>3.8118097901784671E-2</v>
      </c>
      <c r="AQ93" s="32">
        <f t="shared" si="24"/>
        <v>0</v>
      </c>
    </row>
    <row r="94" spans="1:43" x14ac:dyDescent="0.3">
      <c r="A94" s="9">
        <f t="shared" si="22"/>
        <v>39</v>
      </c>
      <c r="B94" s="31" t="str">
        <f t="shared" si="22"/>
        <v>Jasa Kesehatan dan Kegiatan Sosial</v>
      </c>
      <c r="C94" s="32">
        <f t="shared" si="24"/>
        <v>1.0000009708444983E-4</v>
      </c>
      <c r="D94" s="32">
        <f t="shared" si="24"/>
        <v>2.0003272080361317E-4</v>
      </c>
      <c r="E94" s="32">
        <f t="shared" si="24"/>
        <v>1.0002349805983063E-4</v>
      </c>
      <c r="F94" s="32">
        <f t="shared" si="24"/>
        <v>9.0653014272774836E-4</v>
      </c>
      <c r="G94" s="32">
        <f t="shared" si="24"/>
        <v>3.2394404036523253E-4</v>
      </c>
      <c r="H94" s="32">
        <f t="shared" si="24"/>
        <v>3.2508053188041205E-4</v>
      </c>
      <c r="I94" s="32">
        <f t="shared" si="24"/>
        <v>3.3608085500523139E-5</v>
      </c>
      <c r="J94" s="32">
        <f t="shared" si="24"/>
        <v>0</v>
      </c>
      <c r="K94" s="32">
        <f t="shared" si="24"/>
        <v>2.5050588855790572E-3</v>
      </c>
      <c r="L94" s="32">
        <f t="shared" si="24"/>
        <v>1.8644535911552392E-3</v>
      </c>
      <c r="M94" s="32">
        <f t="shared" si="24"/>
        <v>1.9537996644836005E-3</v>
      </c>
      <c r="N94" s="32">
        <f t="shared" si="24"/>
        <v>2.3987592274003211E-3</v>
      </c>
      <c r="O94" s="32">
        <f t="shared" si="24"/>
        <v>8.3881563447340624E-4</v>
      </c>
      <c r="P94" s="32">
        <f t="shared" si="24"/>
        <v>3.3930377040057123E-5</v>
      </c>
      <c r="Q94" s="32">
        <f t="shared" si="24"/>
        <v>6.3275943001672181E-3</v>
      </c>
      <c r="R94" s="32">
        <f t="shared" si="24"/>
        <v>5.4431177271803818E-3</v>
      </c>
      <c r="S94" s="32">
        <f t="shared" si="24"/>
        <v>2.89084755182959E-3</v>
      </c>
      <c r="T94" s="32">
        <f t="shared" si="24"/>
        <v>2.9862026869244126E-3</v>
      </c>
      <c r="U94" s="32">
        <f t="shared" si="24"/>
        <v>2.4395777402531939E-3</v>
      </c>
      <c r="V94" s="32">
        <f t="shared" si="24"/>
        <v>4.4351879869017593E-3</v>
      </c>
      <c r="W94" s="32">
        <f t="shared" si="24"/>
        <v>1.2795030246991097E-3</v>
      </c>
      <c r="X94" s="32">
        <f t="shared" si="24"/>
        <v>2.2794760080376529E-3</v>
      </c>
      <c r="Y94" s="32">
        <f t="shared" si="24"/>
        <v>1.1279978353908842E-3</v>
      </c>
      <c r="Z94" s="32">
        <f t="shared" si="24"/>
        <v>3.1650208731260661E-4</v>
      </c>
      <c r="AA94" s="32">
        <f t="shared" si="24"/>
        <v>3.6234403237409615E-4</v>
      </c>
      <c r="AB94" s="32">
        <f t="shared" si="24"/>
        <v>3.9857997439354661E-3</v>
      </c>
      <c r="AC94" s="32">
        <f t="shared" si="24"/>
        <v>1.0158917240914204E-3</v>
      </c>
      <c r="AD94" s="32">
        <f t="shared" si="24"/>
        <v>6.2146463331783791E-4</v>
      </c>
      <c r="AE94" s="32">
        <f t="shared" si="24"/>
        <v>2.8338537321308016E-3</v>
      </c>
      <c r="AF94" s="32">
        <f t="shared" si="24"/>
        <v>1.3502414258543169E-2</v>
      </c>
      <c r="AG94" s="32">
        <f t="shared" si="24"/>
        <v>4.9870734136691196E-3</v>
      </c>
      <c r="AH94" s="32">
        <f t="shared" si="24"/>
        <v>3.010459431599462E-4</v>
      </c>
      <c r="AI94" s="32">
        <f t="shared" si="24"/>
        <v>4.3244553661087613E-2</v>
      </c>
      <c r="AJ94" s="32">
        <f t="shared" si="24"/>
        <v>1.4136889452622645E-3</v>
      </c>
      <c r="AK94" s="32">
        <f t="shared" si="24"/>
        <v>7.2222103437613583E-4</v>
      </c>
      <c r="AL94" s="32">
        <f t="shared" si="24"/>
        <v>1.1795832586386458E-2</v>
      </c>
      <c r="AM94" s="32">
        <f t="shared" si="24"/>
        <v>1.2692409080475033E-3</v>
      </c>
      <c r="AN94" s="32">
        <f t="shared" si="24"/>
        <v>9.5541171244070678E-4</v>
      </c>
      <c r="AO94" s="32">
        <f t="shared" si="24"/>
        <v>9.0329931167496371E-4</v>
      </c>
      <c r="AP94" s="32">
        <f t="shared" si="24"/>
        <v>9.5467824468100336E-4</v>
      </c>
      <c r="AQ94" s="32">
        <f t="shared" si="24"/>
        <v>0</v>
      </c>
    </row>
    <row r="95" spans="1:43" x14ac:dyDescent="0.3">
      <c r="A95" s="9">
        <f t="shared" si="22"/>
        <v>40</v>
      </c>
      <c r="B95" s="31" t="str">
        <f t="shared" si="22"/>
        <v>Jasa-jasa lainnya</v>
      </c>
      <c r="C95" s="32">
        <f t="shared" si="24"/>
        <v>2.1100020484818915E-2</v>
      </c>
      <c r="D95" s="32">
        <f t="shared" si="24"/>
        <v>3.1216106245007851E-2</v>
      </c>
      <c r="E95" s="32">
        <f t="shared" si="24"/>
        <v>1.1222636482312996E-2</v>
      </c>
      <c r="F95" s="32">
        <f t="shared" si="24"/>
        <v>7.710542491756572E-3</v>
      </c>
      <c r="G95" s="32">
        <f t="shared" si="24"/>
        <v>1.5242859392850965E-2</v>
      </c>
      <c r="H95" s="32">
        <f t="shared" si="24"/>
        <v>1.5296335852388577E-3</v>
      </c>
      <c r="I95" s="32">
        <f t="shared" si="24"/>
        <v>3.8212393214094808E-3</v>
      </c>
      <c r="J95" s="32">
        <f t="shared" si="24"/>
        <v>3.197260709612688E-3</v>
      </c>
      <c r="K95" s="32">
        <f t="shared" si="24"/>
        <v>3.1046409031852138E-3</v>
      </c>
      <c r="L95" s="32">
        <f t="shared" si="24"/>
        <v>3.0323957828588897E-4</v>
      </c>
      <c r="M95" s="32">
        <f t="shared" si="24"/>
        <v>8.9768778634049292E-4</v>
      </c>
      <c r="N95" s="32">
        <f t="shared" si="24"/>
        <v>4.1200138552338096E-3</v>
      </c>
      <c r="O95" s="32">
        <f t="shared" si="24"/>
        <v>1.2647688599973716E-4</v>
      </c>
      <c r="P95" s="32">
        <f t="shared" si="24"/>
        <v>4.8633540424081884E-3</v>
      </c>
      <c r="Q95" s="32">
        <f t="shared" si="24"/>
        <v>3.1802555494698452E-4</v>
      </c>
      <c r="R95" s="32">
        <f t="shared" si="24"/>
        <v>2.1122098386172398E-2</v>
      </c>
      <c r="S95" s="32">
        <f t="shared" si="24"/>
        <v>0</v>
      </c>
      <c r="T95" s="32">
        <f t="shared" si="24"/>
        <v>1.0916481021315433E-2</v>
      </c>
      <c r="U95" s="32">
        <f t="shared" si="24"/>
        <v>0</v>
      </c>
      <c r="V95" s="32">
        <f t="shared" si="24"/>
        <v>0</v>
      </c>
      <c r="W95" s="32">
        <f t="shared" si="24"/>
        <v>0</v>
      </c>
      <c r="X95" s="32">
        <f t="shared" si="24"/>
        <v>0</v>
      </c>
      <c r="Y95" s="32">
        <f t="shared" si="24"/>
        <v>4.0001710408810902E-4</v>
      </c>
      <c r="Z95" s="32">
        <f t="shared" si="24"/>
        <v>9.0229176693128665E-4</v>
      </c>
      <c r="AA95" s="32">
        <f t="shared" si="24"/>
        <v>1.0329790870696989E-3</v>
      </c>
      <c r="AB95" s="32">
        <f t="shared" si="24"/>
        <v>0</v>
      </c>
      <c r="AC95" s="32">
        <f t="shared" si="24"/>
        <v>0</v>
      </c>
      <c r="AD95" s="32">
        <f t="shared" si="24"/>
        <v>0</v>
      </c>
      <c r="AE95" s="32">
        <f t="shared" si="24"/>
        <v>0</v>
      </c>
      <c r="AF95" s="32">
        <f t="shared" si="24"/>
        <v>0</v>
      </c>
      <c r="AG95" s="32">
        <f t="shared" si="24"/>
        <v>0</v>
      </c>
      <c r="AH95" s="32">
        <f t="shared" si="24"/>
        <v>0</v>
      </c>
      <c r="AI95" s="32">
        <f t="shared" si="24"/>
        <v>0</v>
      </c>
      <c r="AJ95" s="32">
        <f t="shared" si="24"/>
        <v>0</v>
      </c>
      <c r="AK95" s="32">
        <f t="shared" si="24"/>
        <v>0</v>
      </c>
      <c r="AL95" s="32">
        <f t="shared" si="24"/>
        <v>0</v>
      </c>
      <c r="AM95" s="32">
        <f t="shared" si="24"/>
        <v>0</v>
      </c>
      <c r="AN95" s="32">
        <f t="shared" si="24"/>
        <v>6.1827724278086197E-3</v>
      </c>
      <c r="AO95" s="32">
        <f t="shared" si="24"/>
        <v>5.8455365425814487E-3</v>
      </c>
      <c r="AP95" s="32">
        <f t="shared" si="24"/>
        <v>3.7062661480606517E-2</v>
      </c>
      <c r="AQ95" s="32">
        <f t="shared" si="24"/>
        <v>0</v>
      </c>
    </row>
    <row r="96" spans="1:43" x14ac:dyDescent="0.3">
      <c r="A96" s="9">
        <f t="shared" si="22"/>
        <v>41</v>
      </c>
      <c r="B96" s="31" t="str">
        <f t="shared" si="22"/>
        <v>Kegiatan yang tak jelas batasannya</v>
      </c>
      <c r="C96" s="32">
        <f>IF(C$52&gt;0,C43/C$52,0)</f>
        <v>0</v>
      </c>
      <c r="D96" s="32">
        <f t="shared" si="24"/>
        <v>0</v>
      </c>
      <c r="E96" s="32">
        <f t="shared" si="24"/>
        <v>0</v>
      </c>
      <c r="F96" s="32">
        <f t="shared" si="24"/>
        <v>0</v>
      </c>
      <c r="G96" s="32">
        <f t="shared" si="24"/>
        <v>0</v>
      </c>
      <c r="H96" s="32">
        <f t="shared" si="24"/>
        <v>0</v>
      </c>
      <c r="I96" s="32">
        <f t="shared" si="24"/>
        <v>0</v>
      </c>
      <c r="J96" s="32">
        <f t="shared" si="24"/>
        <v>0</v>
      </c>
      <c r="K96" s="32">
        <f t="shared" si="24"/>
        <v>0</v>
      </c>
      <c r="L96" s="32">
        <f t="shared" si="24"/>
        <v>0</v>
      </c>
      <c r="M96" s="32">
        <f t="shared" si="24"/>
        <v>0</v>
      </c>
      <c r="N96" s="32">
        <f t="shared" si="24"/>
        <v>0</v>
      </c>
      <c r="O96" s="32">
        <f t="shared" si="24"/>
        <v>0</v>
      </c>
      <c r="P96" s="32">
        <f t="shared" si="24"/>
        <v>0</v>
      </c>
      <c r="Q96" s="32">
        <f t="shared" si="24"/>
        <v>0</v>
      </c>
      <c r="R96" s="32">
        <f t="shared" si="24"/>
        <v>0</v>
      </c>
      <c r="S96" s="32">
        <f t="shared" si="24"/>
        <v>0</v>
      </c>
      <c r="T96" s="32">
        <f t="shared" si="24"/>
        <v>0</v>
      </c>
      <c r="U96" s="32">
        <f t="shared" si="24"/>
        <v>0</v>
      </c>
      <c r="V96" s="32">
        <f t="shared" si="24"/>
        <v>0</v>
      </c>
      <c r="W96" s="32">
        <f t="shared" si="24"/>
        <v>0</v>
      </c>
      <c r="X96" s="32">
        <f t="shared" si="24"/>
        <v>0</v>
      </c>
      <c r="Y96" s="32">
        <f t="shared" si="24"/>
        <v>0</v>
      </c>
      <c r="Z96" s="32">
        <f t="shared" si="24"/>
        <v>0</v>
      </c>
      <c r="AA96" s="32">
        <f t="shared" si="24"/>
        <v>0</v>
      </c>
      <c r="AB96" s="32">
        <f t="shared" si="24"/>
        <v>0</v>
      </c>
      <c r="AC96" s="32">
        <f t="shared" si="24"/>
        <v>0</v>
      </c>
      <c r="AD96" s="32">
        <f t="shared" si="24"/>
        <v>0</v>
      </c>
      <c r="AE96" s="32">
        <f t="shared" si="24"/>
        <v>0</v>
      </c>
      <c r="AF96" s="32">
        <f t="shared" si="24"/>
        <v>0</v>
      </c>
      <c r="AG96" s="32">
        <f t="shared" si="24"/>
        <v>0</v>
      </c>
      <c r="AH96" s="32">
        <f t="shared" si="24"/>
        <v>0</v>
      </c>
      <c r="AI96" s="32">
        <f t="shared" si="24"/>
        <v>0</v>
      </c>
      <c r="AJ96" s="32">
        <f t="shared" si="24"/>
        <v>0</v>
      </c>
      <c r="AK96" s="32">
        <f t="shared" si="24"/>
        <v>0</v>
      </c>
      <c r="AL96" s="32">
        <f t="shared" si="24"/>
        <v>0</v>
      </c>
      <c r="AM96" s="32">
        <f t="shared" si="24"/>
        <v>0</v>
      </c>
      <c r="AN96" s="32">
        <f t="shared" si="24"/>
        <v>0</v>
      </c>
      <c r="AO96" s="32">
        <f t="shared" si="24"/>
        <v>0</v>
      </c>
      <c r="AP96" s="32">
        <f t="shared" si="24"/>
        <v>0</v>
      </c>
      <c r="AQ96" s="32">
        <f>IF(AQ$52&gt;0,AQ43/AQ$52,0)</f>
        <v>0</v>
      </c>
    </row>
    <row r="98" spans="1:43" ht="28.8" x14ac:dyDescent="0.3">
      <c r="A98" s="54" t="s">
        <v>107</v>
      </c>
      <c r="B98" s="54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</row>
    <row r="99" spans="1:43" ht="16.2" customHeight="1" x14ac:dyDescent="0.3">
      <c r="A99" s="33" t="s">
        <v>106</v>
      </c>
      <c r="B99" s="33" t="s">
        <v>33</v>
      </c>
      <c r="C99" s="34" t="str">
        <f>C55</f>
        <v>Padi</v>
      </c>
      <c r="D99" s="34" t="str">
        <f t="shared" ref="D99:AQ99" si="25">D55</f>
        <v>Tanaman Bahan Makanan lainnya</v>
      </c>
      <c r="E99" s="34" t="str">
        <f t="shared" si="25"/>
        <v>Kopi</v>
      </c>
      <c r="F99" s="34" t="str">
        <f t="shared" si="25"/>
        <v>Karet</v>
      </c>
      <c r="G99" s="34" t="str">
        <f t="shared" si="25"/>
        <v>Kelapa Sawit</v>
      </c>
      <c r="H99" s="34" t="str">
        <f t="shared" si="25"/>
        <v>Tanaman Perkebunan lainnya</v>
      </c>
      <c r="I99" s="34" t="str">
        <f t="shared" si="25"/>
        <v>Peternakan dan Hasil-hasilnya</v>
      </c>
      <c r="J99" s="34" t="str">
        <f t="shared" si="25"/>
        <v>Kehutanan</v>
      </c>
      <c r="K99" s="34" t="str">
        <f t="shared" si="25"/>
        <v>Perikanan</v>
      </c>
      <c r="L99" s="34" t="str">
        <f t="shared" si="25"/>
        <v>Pertambangan Migas</v>
      </c>
      <c r="M99" s="34" t="str">
        <f t="shared" si="25"/>
        <v>Pertambangan Non Migas</v>
      </c>
      <c r="N99" s="34" t="str">
        <f t="shared" si="25"/>
        <v>Penggalian</v>
      </c>
      <c r="O99" s="34" t="str">
        <f t="shared" si="25"/>
        <v>Industri Penggilingan Padi</v>
      </c>
      <c r="P99" s="34" t="str">
        <f t="shared" si="25"/>
        <v>Industri Minyak Hewani dan Nabati</v>
      </c>
      <c r="Q99" s="34" t="str">
        <f t="shared" si="25"/>
        <v>Industri Makanan dan Minuman lainnya</v>
      </c>
      <c r="R99" s="34" t="str">
        <f t="shared" si="25"/>
        <v>Industri Tekstil dan Pakain Jadi</v>
      </c>
      <c r="S99" s="34" t="str">
        <f t="shared" si="25"/>
        <v>Industri Kayu,barang-barang dari kayu dan Furniture</v>
      </c>
      <c r="T99" s="34" t="str">
        <f t="shared" si="25"/>
        <v>Industri Karet dan barang-barang dari karet</v>
      </c>
      <c r="U99" s="34" t="str">
        <f t="shared" si="25"/>
        <v>Industri Kimia dan barang-barang dr kimia</v>
      </c>
      <c r="V99" s="34" t="str">
        <f t="shared" si="25"/>
        <v>Industri Bubur Kertas (Pulp) dan barang2 dari kertas</v>
      </c>
      <c r="W99" s="34" t="str">
        <f t="shared" si="25"/>
        <v>Industri Barang Galian Bukan Logam</v>
      </c>
      <c r="X99" s="34" t="str">
        <f t="shared" si="25"/>
        <v>Industri Barang dari logam, bukan mesin dan perlatan</v>
      </c>
      <c r="Y99" s="34" t="str">
        <f t="shared" si="25"/>
        <v>Industri Kendaraan bermotor dan alat angkutan</v>
      </c>
      <c r="Z99" s="34" t="str">
        <f t="shared" si="25"/>
        <v>Industri Migas</v>
      </c>
      <c r="AA99" s="34" t="str">
        <f t="shared" si="25"/>
        <v>Industri barang-barang lainnya</v>
      </c>
      <c r="AB99" s="34" t="str">
        <f t="shared" si="25"/>
        <v>Listrik,  Gas dan Air bersih</v>
      </c>
      <c r="AC99" s="34" t="str">
        <f t="shared" si="25"/>
        <v>Bangunan</v>
      </c>
      <c r="AD99" s="34" t="str">
        <f t="shared" si="25"/>
        <v>Perdagangan</v>
      </c>
      <c r="AE99" s="34" t="str">
        <f t="shared" si="25"/>
        <v>Hotel dan Restoran</v>
      </c>
      <c r="AF99" s="34" t="str">
        <f t="shared" si="25"/>
        <v>Angkutan jalan raya</v>
      </c>
      <c r="AG99" s="34" t="str">
        <f t="shared" si="25"/>
        <v>Angkutan sungai, danau dan penyeberangan</v>
      </c>
      <c r="AH99" s="34" t="str">
        <f t="shared" si="25"/>
        <v>Angkutan udara</v>
      </c>
      <c r="AI99" s="34" t="str">
        <f t="shared" si="25"/>
        <v>Jasa penunjang angkutan</v>
      </c>
      <c r="AJ99" s="34" t="str">
        <f t="shared" si="25"/>
        <v>Komunikasi</v>
      </c>
      <c r="AK99" s="34" t="str">
        <f t="shared" si="25"/>
        <v>Bank dan lembaga keuangan lainnya</v>
      </c>
      <c r="AL99" s="34" t="str">
        <f t="shared" si="25"/>
        <v>Real Estate dan Jasa Perusahaan</v>
      </c>
      <c r="AM99" s="34" t="str">
        <f t="shared" si="25"/>
        <v>Pemerintahan umum</v>
      </c>
      <c r="AN99" s="34" t="str">
        <f t="shared" si="25"/>
        <v>Jasa Pendidikan</v>
      </c>
      <c r="AO99" s="34" t="str">
        <f t="shared" si="25"/>
        <v>Jasa Kesehatan dan Kegiatan Sosial</v>
      </c>
      <c r="AP99" s="34" t="str">
        <f t="shared" si="25"/>
        <v>Jasa-jasa lainnya</v>
      </c>
      <c r="AQ99" s="34" t="str">
        <f t="shared" si="25"/>
        <v>Kegiatan yang tak jelas batasannya</v>
      </c>
    </row>
    <row r="100" spans="1:43" ht="16.2" customHeight="1" x14ac:dyDescent="0.3">
      <c r="A100" s="9">
        <f>A56</f>
        <v>1</v>
      </c>
      <c r="B100" s="9" t="str">
        <f>B56</f>
        <v>Padi</v>
      </c>
      <c r="C100" s="35">
        <v>1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</row>
    <row r="101" spans="1:43" x14ac:dyDescent="0.3">
      <c r="A101" s="9">
        <f t="shared" ref="A101:B116" si="26">A57</f>
        <v>2</v>
      </c>
      <c r="B101" s="9" t="str">
        <f t="shared" si="26"/>
        <v>Tanaman Bahan Makanan lainnya</v>
      </c>
      <c r="C101" s="35">
        <v>0</v>
      </c>
      <c r="D101" s="35">
        <v>1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  <c r="AQ101" s="35">
        <v>0</v>
      </c>
    </row>
    <row r="102" spans="1:43" x14ac:dyDescent="0.3">
      <c r="A102" s="9">
        <f t="shared" si="26"/>
        <v>3</v>
      </c>
      <c r="B102" s="9" t="str">
        <f t="shared" si="26"/>
        <v>Kopi</v>
      </c>
      <c r="C102" s="35">
        <v>0</v>
      </c>
      <c r="D102" s="35">
        <v>0</v>
      </c>
      <c r="E102" s="35">
        <v>1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</row>
    <row r="103" spans="1:43" x14ac:dyDescent="0.3">
      <c r="A103" s="9">
        <f t="shared" si="26"/>
        <v>4</v>
      </c>
      <c r="B103" s="9" t="str">
        <f t="shared" si="26"/>
        <v>Karet</v>
      </c>
      <c r="C103" s="35">
        <v>0</v>
      </c>
      <c r="D103" s="35">
        <v>0</v>
      </c>
      <c r="E103" s="35">
        <v>0</v>
      </c>
      <c r="F103" s="35">
        <v>1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</row>
    <row r="104" spans="1:43" x14ac:dyDescent="0.3">
      <c r="A104" s="9">
        <f t="shared" si="26"/>
        <v>5</v>
      </c>
      <c r="B104" s="9" t="str">
        <f t="shared" si="26"/>
        <v>Kelapa Sawit</v>
      </c>
      <c r="C104" s="35">
        <v>0</v>
      </c>
      <c r="D104" s="35">
        <v>0</v>
      </c>
      <c r="E104" s="35">
        <v>0</v>
      </c>
      <c r="F104" s="35">
        <v>0</v>
      </c>
      <c r="G104" s="35">
        <v>1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0</v>
      </c>
      <c r="AM104" s="35">
        <v>0</v>
      </c>
      <c r="AN104" s="35">
        <v>0</v>
      </c>
      <c r="AO104" s="35">
        <v>0</v>
      </c>
      <c r="AP104" s="35">
        <v>0</v>
      </c>
      <c r="AQ104" s="35">
        <v>0</v>
      </c>
    </row>
    <row r="105" spans="1:43" x14ac:dyDescent="0.3">
      <c r="A105" s="9">
        <f t="shared" si="26"/>
        <v>6</v>
      </c>
      <c r="B105" s="9" t="str">
        <f t="shared" si="26"/>
        <v>Tanaman Perkebunan lainnya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1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  <c r="AQ105" s="35">
        <v>0</v>
      </c>
    </row>
    <row r="106" spans="1:43" x14ac:dyDescent="0.3">
      <c r="A106" s="9">
        <f t="shared" si="26"/>
        <v>7</v>
      </c>
      <c r="B106" s="9" t="str">
        <f t="shared" si="26"/>
        <v>Peternakan dan Hasil-hasilnya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1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  <c r="AQ106" s="35">
        <v>0</v>
      </c>
    </row>
    <row r="107" spans="1:43" x14ac:dyDescent="0.3">
      <c r="A107" s="9">
        <f t="shared" si="26"/>
        <v>8</v>
      </c>
      <c r="B107" s="9" t="str">
        <f t="shared" si="26"/>
        <v>Kehutanan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1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  <c r="AQ107" s="35">
        <v>0</v>
      </c>
    </row>
    <row r="108" spans="1:43" x14ac:dyDescent="0.3">
      <c r="A108" s="9">
        <f t="shared" si="26"/>
        <v>9</v>
      </c>
      <c r="B108" s="9" t="str">
        <f t="shared" si="26"/>
        <v>Perikanan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1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  <c r="AQ108" s="35">
        <v>0</v>
      </c>
    </row>
    <row r="109" spans="1:43" x14ac:dyDescent="0.3">
      <c r="A109" s="9">
        <f t="shared" si="26"/>
        <v>10</v>
      </c>
      <c r="B109" s="9" t="str">
        <f t="shared" si="26"/>
        <v>Pertambangan Migas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1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  <c r="AQ109" s="35">
        <v>0</v>
      </c>
    </row>
    <row r="110" spans="1:43" x14ac:dyDescent="0.3">
      <c r="A110" s="9">
        <f t="shared" si="26"/>
        <v>11</v>
      </c>
      <c r="B110" s="9" t="str">
        <f t="shared" si="26"/>
        <v>Pertambangan Non Migas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1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5">
        <v>0</v>
      </c>
      <c r="AL110" s="35">
        <v>0</v>
      </c>
      <c r="AM110" s="35">
        <v>0</v>
      </c>
      <c r="AN110" s="35">
        <v>0</v>
      </c>
      <c r="AO110" s="35">
        <v>0</v>
      </c>
      <c r="AP110" s="35">
        <v>0</v>
      </c>
      <c r="AQ110" s="35">
        <v>0</v>
      </c>
    </row>
    <row r="111" spans="1:43" x14ac:dyDescent="0.3">
      <c r="A111" s="9">
        <f t="shared" si="26"/>
        <v>12</v>
      </c>
      <c r="B111" s="9" t="str">
        <f t="shared" si="26"/>
        <v>Penggalian</v>
      </c>
      <c r="C111" s="35">
        <v>0</v>
      </c>
      <c r="D111" s="35">
        <v>0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1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  <c r="AQ111" s="35">
        <v>0</v>
      </c>
    </row>
    <row r="112" spans="1:43" x14ac:dyDescent="0.3">
      <c r="A112" s="9">
        <f t="shared" si="26"/>
        <v>13</v>
      </c>
      <c r="B112" s="9" t="str">
        <f t="shared" si="26"/>
        <v>Industri Penggilingan Padi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1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</row>
    <row r="113" spans="1:43" x14ac:dyDescent="0.3">
      <c r="A113" s="9">
        <f t="shared" si="26"/>
        <v>14</v>
      </c>
      <c r="B113" s="9" t="str">
        <f t="shared" si="26"/>
        <v>Industri Minyak Hewani dan Nabati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1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0</v>
      </c>
      <c r="AN113" s="35">
        <v>0</v>
      </c>
      <c r="AO113" s="35">
        <v>0</v>
      </c>
      <c r="AP113" s="35">
        <v>0</v>
      </c>
      <c r="AQ113" s="35">
        <v>0</v>
      </c>
    </row>
    <row r="114" spans="1:43" x14ac:dyDescent="0.3">
      <c r="A114" s="9">
        <f t="shared" si="26"/>
        <v>15</v>
      </c>
      <c r="B114" s="9" t="str">
        <f t="shared" si="26"/>
        <v>Industri Makanan dan Minuman lainnya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1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0</v>
      </c>
      <c r="AN114" s="35">
        <v>0</v>
      </c>
      <c r="AO114" s="35">
        <v>0</v>
      </c>
      <c r="AP114" s="35">
        <v>0</v>
      </c>
      <c r="AQ114" s="35">
        <v>0</v>
      </c>
    </row>
    <row r="115" spans="1:43" x14ac:dyDescent="0.3">
      <c r="A115" s="9">
        <f t="shared" si="26"/>
        <v>16</v>
      </c>
      <c r="B115" s="9" t="str">
        <f t="shared" si="26"/>
        <v>Industri Tekstil dan Pakain Jadi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1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  <c r="AQ115" s="35">
        <v>0</v>
      </c>
    </row>
    <row r="116" spans="1:43" x14ac:dyDescent="0.3">
      <c r="A116" s="9">
        <f t="shared" si="26"/>
        <v>17</v>
      </c>
      <c r="B116" s="9" t="str">
        <f t="shared" si="26"/>
        <v>Industri Kayu,barang-barang dari kayu dan Furniture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1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  <c r="AQ116" s="35">
        <v>0</v>
      </c>
    </row>
    <row r="117" spans="1:43" x14ac:dyDescent="0.3">
      <c r="A117" s="9">
        <f t="shared" ref="A117:B132" si="27">A73</f>
        <v>18</v>
      </c>
      <c r="B117" s="9" t="str">
        <f t="shared" si="27"/>
        <v>Industri Karet dan barang-barang dari karet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1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0</v>
      </c>
      <c r="AN117" s="35">
        <v>0</v>
      </c>
      <c r="AO117" s="35">
        <v>0</v>
      </c>
      <c r="AP117" s="35">
        <v>0</v>
      </c>
      <c r="AQ117" s="35">
        <v>0</v>
      </c>
    </row>
    <row r="118" spans="1:43" x14ac:dyDescent="0.3">
      <c r="A118" s="9">
        <f t="shared" si="27"/>
        <v>19</v>
      </c>
      <c r="B118" s="9" t="str">
        <f t="shared" si="27"/>
        <v>Industri Kimia dan barang-barang dr kimia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1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5">
        <v>0</v>
      </c>
      <c r="AQ118" s="35">
        <v>0</v>
      </c>
    </row>
    <row r="119" spans="1:43" x14ac:dyDescent="0.3">
      <c r="A119" s="9">
        <f t="shared" si="27"/>
        <v>20</v>
      </c>
      <c r="B119" s="9" t="str">
        <f t="shared" si="27"/>
        <v>Industri Bubur Kertas (Pulp) dan barang2 dari kertas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1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  <c r="AQ119" s="35">
        <v>0</v>
      </c>
    </row>
    <row r="120" spans="1:43" x14ac:dyDescent="0.3">
      <c r="A120" s="9">
        <f t="shared" si="27"/>
        <v>21</v>
      </c>
      <c r="B120" s="9" t="str">
        <f t="shared" si="27"/>
        <v>Industri Barang Galian Bukan Logam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1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0</v>
      </c>
      <c r="AO120" s="35">
        <v>0</v>
      </c>
      <c r="AP120" s="35">
        <v>0</v>
      </c>
      <c r="AQ120" s="35">
        <v>0</v>
      </c>
    </row>
    <row r="121" spans="1:43" x14ac:dyDescent="0.3">
      <c r="A121" s="9">
        <f t="shared" si="27"/>
        <v>22</v>
      </c>
      <c r="B121" s="9" t="str">
        <f t="shared" si="27"/>
        <v>Industri Barang dari logam, bukan mesin dan perlatan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1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</row>
    <row r="122" spans="1:43" x14ac:dyDescent="0.3">
      <c r="A122" s="9">
        <f t="shared" si="27"/>
        <v>23</v>
      </c>
      <c r="B122" s="9" t="str">
        <f t="shared" si="27"/>
        <v>Industri Kendaraan bermotor dan alat angkutan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1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</row>
    <row r="123" spans="1:43" x14ac:dyDescent="0.3">
      <c r="A123" s="9">
        <f t="shared" si="27"/>
        <v>24</v>
      </c>
      <c r="B123" s="9" t="str">
        <f t="shared" si="27"/>
        <v>Industri Migas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1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  <c r="AQ123" s="35">
        <v>0</v>
      </c>
    </row>
    <row r="124" spans="1:43" x14ac:dyDescent="0.3">
      <c r="A124" s="9">
        <f t="shared" si="27"/>
        <v>25</v>
      </c>
      <c r="B124" s="9" t="str">
        <f t="shared" si="27"/>
        <v>Industri barang-barang lainnya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1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  <c r="AQ124" s="35">
        <v>0</v>
      </c>
    </row>
    <row r="125" spans="1:43" x14ac:dyDescent="0.3">
      <c r="A125" s="9">
        <f t="shared" si="27"/>
        <v>26</v>
      </c>
      <c r="B125" s="9" t="str">
        <f t="shared" si="27"/>
        <v>Listrik,  Gas dan Air bersih</v>
      </c>
      <c r="C125" s="35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1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0</v>
      </c>
      <c r="AN125" s="35">
        <v>0</v>
      </c>
      <c r="AO125" s="35">
        <v>0</v>
      </c>
      <c r="AP125" s="35">
        <v>0</v>
      </c>
      <c r="AQ125" s="35">
        <v>0</v>
      </c>
    </row>
    <row r="126" spans="1:43" x14ac:dyDescent="0.3">
      <c r="A126" s="9">
        <f t="shared" si="27"/>
        <v>27</v>
      </c>
      <c r="B126" s="9" t="str">
        <f t="shared" si="27"/>
        <v>Bangunan</v>
      </c>
      <c r="C126" s="35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1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  <c r="AQ126" s="35">
        <v>0</v>
      </c>
    </row>
    <row r="127" spans="1:43" x14ac:dyDescent="0.3">
      <c r="A127" s="9">
        <f t="shared" si="27"/>
        <v>28</v>
      </c>
      <c r="B127" s="9" t="str">
        <f t="shared" si="27"/>
        <v>Perdagangan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1</v>
      </c>
      <c r="AE127" s="35">
        <v>0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0</v>
      </c>
      <c r="AN127" s="35">
        <v>0</v>
      </c>
      <c r="AO127" s="35">
        <v>0</v>
      </c>
      <c r="AP127" s="35">
        <v>0</v>
      </c>
      <c r="AQ127" s="35">
        <v>0</v>
      </c>
    </row>
    <row r="128" spans="1:43" x14ac:dyDescent="0.3">
      <c r="A128" s="9">
        <f t="shared" si="27"/>
        <v>29</v>
      </c>
      <c r="B128" s="9" t="str">
        <f t="shared" si="27"/>
        <v>Hotel dan Restoran</v>
      </c>
      <c r="C128" s="35">
        <v>0</v>
      </c>
      <c r="D128" s="35">
        <v>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1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0</v>
      </c>
      <c r="AO128" s="35">
        <v>0</v>
      </c>
      <c r="AP128" s="35">
        <v>0</v>
      </c>
      <c r="AQ128" s="35">
        <v>0</v>
      </c>
    </row>
    <row r="129" spans="1:43" x14ac:dyDescent="0.3">
      <c r="A129" s="9">
        <f t="shared" si="27"/>
        <v>30</v>
      </c>
      <c r="B129" s="9" t="str">
        <f t="shared" si="27"/>
        <v>Angkutan jalan raya</v>
      </c>
      <c r="C129" s="35">
        <v>0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1</v>
      </c>
      <c r="AG129" s="35">
        <v>0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0</v>
      </c>
      <c r="AO129" s="35">
        <v>0</v>
      </c>
      <c r="AP129" s="35">
        <v>0</v>
      </c>
      <c r="AQ129" s="35">
        <v>0</v>
      </c>
    </row>
    <row r="130" spans="1:43" x14ac:dyDescent="0.3">
      <c r="A130" s="9">
        <f t="shared" si="27"/>
        <v>31</v>
      </c>
      <c r="B130" s="9" t="str">
        <f t="shared" si="27"/>
        <v>Angkutan sungai, danau dan penyeberangan</v>
      </c>
      <c r="C130" s="35">
        <v>0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1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  <c r="AQ130" s="35">
        <v>0</v>
      </c>
    </row>
    <row r="131" spans="1:43" x14ac:dyDescent="0.3">
      <c r="A131" s="9">
        <f t="shared" si="27"/>
        <v>32</v>
      </c>
      <c r="B131" s="9" t="str">
        <f t="shared" si="27"/>
        <v>Angkutan udara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1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5">
        <v>0</v>
      </c>
      <c r="AQ131" s="35">
        <v>0</v>
      </c>
    </row>
    <row r="132" spans="1:43" x14ac:dyDescent="0.3">
      <c r="A132" s="9">
        <f t="shared" si="27"/>
        <v>33</v>
      </c>
      <c r="B132" s="9" t="str">
        <f t="shared" si="27"/>
        <v>Jasa penunjang angkutan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5">
        <v>1</v>
      </c>
      <c r="AJ132" s="35">
        <v>0</v>
      </c>
      <c r="AK132" s="35">
        <v>0</v>
      </c>
      <c r="AL132" s="35">
        <v>0</v>
      </c>
      <c r="AM132" s="35">
        <v>0</v>
      </c>
      <c r="AN132" s="35">
        <v>0</v>
      </c>
      <c r="AO132" s="35">
        <v>0</v>
      </c>
      <c r="AP132" s="35">
        <v>0</v>
      </c>
      <c r="AQ132" s="35">
        <v>0</v>
      </c>
    </row>
    <row r="133" spans="1:43" x14ac:dyDescent="0.3">
      <c r="A133" s="9">
        <f t="shared" ref="A133:B140" si="28">A89</f>
        <v>34</v>
      </c>
      <c r="B133" s="9" t="str">
        <f t="shared" si="28"/>
        <v>Komunikasi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1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  <c r="AQ133" s="35">
        <v>0</v>
      </c>
    </row>
    <row r="134" spans="1:43" x14ac:dyDescent="0.3">
      <c r="A134" s="9">
        <f t="shared" si="28"/>
        <v>35</v>
      </c>
      <c r="B134" s="9" t="str">
        <f t="shared" si="28"/>
        <v>Bank dan lembaga keuangan lainnya</v>
      </c>
      <c r="C134" s="35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1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</row>
    <row r="135" spans="1:43" x14ac:dyDescent="0.3">
      <c r="A135" s="9">
        <f t="shared" si="28"/>
        <v>36</v>
      </c>
      <c r="B135" s="9" t="str">
        <f t="shared" si="28"/>
        <v>Real Estate dan Jasa Perusahaan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5">
        <v>0</v>
      </c>
      <c r="AJ135" s="35">
        <v>0</v>
      </c>
      <c r="AK135" s="35">
        <v>0</v>
      </c>
      <c r="AL135" s="35">
        <v>1</v>
      </c>
      <c r="AM135" s="35">
        <v>0</v>
      </c>
      <c r="AN135" s="35">
        <v>0</v>
      </c>
      <c r="AO135" s="35">
        <v>0</v>
      </c>
      <c r="AP135" s="35">
        <v>0</v>
      </c>
      <c r="AQ135" s="35">
        <v>0</v>
      </c>
    </row>
    <row r="136" spans="1:43" x14ac:dyDescent="0.3">
      <c r="A136" s="9">
        <f t="shared" si="28"/>
        <v>37</v>
      </c>
      <c r="B136" s="9" t="str">
        <f t="shared" si="28"/>
        <v>Pemerintahan umum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1</v>
      </c>
      <c r="AN136" s="35">
        <v>0</v>
      </c>
      <c r="AO136" s="35">
        <v>0</v>
      </c>
      <c r="AP136" s="35">
        <v>0</v>
      </c>
      <c r="AQ136" s="35">
        <v>0</v>
      </c>
    </row>
    <row r="137" spans="1:43" x14ac:dyDescent="0.3">
      <c r="A137" s="9">
        <f t="shared" si="28"/>
        <v>38</v>
      </c>
      <c r="B137" s="9" t="str">
        <f t="shared" si="28"/>
        <v>Jasa Pendidikan</v>
      </c>
      <c r="C137" s="35">
        <v>0</v>
      </c>
      <c r="AN137">
        <v>1</v>
      </c>
      <c r="AO137" s="35">
        <v>0</v>
      </c>
      <c r="AP137" s="35">
        <v>0</v>
      </c>
      <c r="AQ137" s="35">
        <v>0</v>
      </c>
    </row>
    <row r="138" spans="1:43" x14ac:dyDescent="0.3">
      <c r="A138" s="9">
        <f t="shared" si="28"/>
        <v>39</v>
      </c>
      <c r="B138" s="9" t="str">
        <f t="shared" si="28"/>
        <v>Jasa Kesehatan dan Kegiatan Sosial</v>
      </c>
      <c r="C138" s="35">
        <v>0</v>
      </c>
      <c r="D138" s="35">
        <v>0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0</v>
      </c>
      <c r="AO138">
        <v>1</v>
      </c>
      <c r="AP138" s="35">
        <v>0</v>
      </c>
      <c r="AQ138" s="35">
        <v>0</v>
      </c>
    </row>
    <row r="139" spans="1:43" x14ac:dyDescent="0.3">
      <c r="A139" s="9">
        <f t="shared" si="28"/>
        <v>40</v>
      </c>
      <c r="B139" s="9" t="str">
        <f t="shared" si="28"/>
        <v>Jasa-jasa lainnya</v>
      </c>
      <c r="C139" s="35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0</v>
      </c>
      <c r="AN139" s="35">
        <v>0</v>
      </c>
      <c r="AO139" s="35">
        <v>0</v>
      </c>
      <c r="AP139">
        <v>1</v>
      </c>
      <c r="AQ139" s="35">
        <v>0</v>
      </c>
    </row>
    <row r="140" spans="1:43" x14ac:dyDescent="0.3">
      <c r="A140" s="9">
        <f t="shared" si="28"/>
        <v>41</v>
      </c>
      <c r="B140" s="9" t="str">
        <f t="shared" si="28"/>
        <v>Kegiatan yang tak jelas batasannya</v>
      </c>
      <c r="C140" s="35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5">
        <v>0</v>
      </c>
      <c r="AJ140" s="35">
        <v>0</v>
      </c>
      <c r="AK140" s="35">
        <v>0</v>
      </c>
      <c r="AL140" s="35">
        <v>0</v>
      </c>
      <c r="AM140" s="35">
        <v>0</v>
      </c>
      <c r="AN140" s="35">
        <v>0</v>
      </c>
      <c r="AO140" s="35">
        <v>0</v>
      </c>
      <c r="AP140" s="35">
        <v>0</v>
      </c>
      <c r="AQ140">
        <v>1</v>
      </c>
    </row>
    <row r="142" spans="1:43" ht="28.8" x14ac:dyDescent="0.3">
      <c r="A142" s="54" t="s">
        <v>108</v>
      </c>
      <c r="B142" s="54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</row>
    <row r="143" spans="1:43" ht="72" x14ac:dyDescent="0.3">
      <c r="A143" s="33" t="s">
        <v>106</v>
      </c>
      <c r="B143" s="33" t="s">
        <v>33</v>
      </c>
      <c r="C143" s="34" t="str">
        <f>C99</f>
        <v>Padi</v>
      </c>
      <c r="D143" s="34" t="str">
        <f t="shared" ref="D143:AQ143" si="29">D99</f>
        <v>Tanaman Bahan Makanan lainnya</v>
      </c>
      <c r="E143" s="34" t="str">
        <f t="shared" si="29"/>
        <v>Kopi</v>
      </c>
      <c r="F143" s="34" t="str">
        <f t="shared" si="29"/>
        <v>Karet</v>
      </c>
      <c r="G143" s="34" t="str">
        <f t="shared" si="29"/>
        <v>Kelapa Sawit</v>
      </c>
      <c r="H143" s="34" t="str">
        <f t="shared" si="29"/>
        <v>Tanaman Perkebunan lainnya</v>
      </c>
      <c r="I143" s="34" t="str">
        <f t="shared" si="29"/>
        <v>Peternakan dan Hasil-hasilnya</v>
      </c>
      <c r="J143" s="34" t="str">
        <f t="shared" si="29"/>
        <v>Kehutanan</v>
      </c>
      <c r="K143" s="34" t="str">
        <f t="shared" si="29"/>
        <v>Perikanan</v>
      </c>
      <c r="L143" s="34" t="str">
        <f t="shared" si="29"/>
        <v>Pertambangan Migas</v>
      </c>
      <c r="M143" s="34" t="str">
        <f t="shared" si="29"/>
        <v>Pertambangan Non Migas</v>
      </c>
      <c r="N143" s="34" t="str">
        <f t="shared" si="29"/>
        <v>Penggalian</v>
      </c>
      <c r="O143" s="34" t="str">
        <f t="shared" si="29"/>
        <v>Industri Penggilingan Padi</v>
      </c>
      <c r="P143" s="34" t="str">
        <f t="shared" si="29"/>
        <v>Industri Minyak Hewani dan Nabati</v>
      </c>
      <c r="Q143" s="34" t="str">
        <f t="shared" si="29"/>
        <v>Industri Makanan dan Minuman lainnya</v>
      </c>
      <c r="R143" s="34" t="str">
        <f t="shared" si="29"/>
        <v>Industri Tekstil dan Pakain Jadi</v>
      </c>
      <c r="S143" s="34" t="str">
        <f t="shared" si="29"/>
        <v>Industri Kayu,barang-barang dari kayu dan Furniture</v>
      </c>
      <c r="T143" s="34" t="str">
        <f t="shared" si="29"/>
        <v>Industri Karet dan barang-barang dari karet</v>
      </c>
      <c r="U143" s="34" t="str">
        <f t="shared" si="29"/>
        <v>Industri Kimia dan barang-barang dr kimia</v>
      </c>
      <c r="V143" s="34" t="str">
        <f t="shared" si="29"/>
        <v>Industri Bubur Kertas (Pulp) dan barang2 dari kertas</v>
      </c>
      <c r="W143" s="34" t="str">
        <f t="shared" si="29"/>
        <v>Industri Barang Galian Bukan Logam</v>
      </c>
      <c r="X143" s="34" t="str">
        <f t="shared" si="29"/>
        <v>Industri Barang dari logam, bukan mesin dan perlatan</v>
      </c>
      <c r="Y143" s="34" t="str">
        <f t="shared" si="29"/>
        <v>Industri Kendaraan bermotor dan alat angkutan</v>
      </c>
      <c r="Z143" s="34" t="str">
        <f t="shared" si="29"/>
        <v>Industri Migas</v>
      </c>
      <c r="AA143" s="34" t="str">
        <f t="shared" si="29"/>
        <v>Industri barang-barang lainnya</v>
      </c>
      <c r="AB143" s="34" t="str">
        <f t="shared" si="29"/>
        <v>Listrik,  Gas dan Air bersih</v>
      </c>
      <c r="AC143" s="34" t="str">
        <f t="shared" si="29"/>
        <v>Bangunan</v>
      </c>
      <c r="AD143" s="34" t="str">
        <f t="shared" si="29"/>
        <v>Perdagangan</v>
      </c>
      <c r="AE143" s="34" t="str">
        <f t="shared" si="29"/>
        <v>Hotel dan Restoran</v>
      </c>
      <c r="AF143" s="34" t="str">
        <f t="shared" si="29"/>
        <v>Angkutan jalan raya</v>
      </c>
      <c r="AG143" s="34" t="str">
        <f t="shared" si="29"/>
        <v>Angkutan sungai, danau dan penyeberangan</v>
      </c>
      <c r="AH143" s="34" t="str">
        <f t="shared" si="29"/>
        <v>Angkutan udara</v>
      </c>
      <c r="AI143" s="34" t="str">
        <f t="shared" si="29"/>
        <v>Jasa penunjang angkutan</v>
      </c>
      <c r="AJ143" s="34" t="str">
        <f t="shared" si="29"/>
        <v>Komunikasi</v>
      </c>
      <c r="AK143" s="34" t="str">
        <f t="shared" si="29"/>
        <v>Bank dan lembaga keuangan lainnya</v>
      </c>
      <c r="AL143" s="34" t="str">
        <f t="shared" si="29"/>
        <v>Real Estate dan Jasa Perusahaan</v>
      </c>
      <c r="AM143" s="34" t="str">
        <f t="shared" si="29"/>
        <v>Pemerintahan umum</v>
      </c>
      <c r="AN143" s="34" t="str">
        <f t="shared" si="29"/>
        <v>Jasa Pendidikan</v>
      </c>
      <c r="AO143" s="34" t="str">
        <f t="shared" si="29"/>
        <v>Jasa Kesehatan dan Kegiatan Sosial</v>
      </c>
      <c r="AP143" s="34" t="str">
        <f t="shared" si="29"/>
        <v>Jasa-jasa lainnya</v>
      </c>
      <c r="AQ143" s="34" t="str">
        <f t="shared" si="29"/>
        <v>Kegiatan yang tak jelas batasannya</v>
      </c>
    </row>
    <row r="144" spans="1:43" x14ac:dyDescent="0.3">
      <c r="A144" s="9">
        <f>A100</f>
        <v>1</v>
      </c>
      <c r="B144" s="9" t="str">
        <f>B100</f>
        <v>Padi</v>
      </c>
      <c r="C144" s="36">
        <f>C100-C56</f>
        <v>0.90122670410658223</v>
      </c>
      <c r="D144" s="36">
        <f t="shared" ref="D144:AQ144" si="30">D100-D56</f>
        <v>0</v>
      </c>
      <c r="E144" s="36">
        <f t="shared" si="30"/>
        <v>0</v>
      </c>
      <c r="F144" s="36">
        <f t="shared" si="30"/>
        <v>0</v>
      </c>
      <c r="G144" s="36">
        <f t="shared" si="30"/>
        <v>0</v>
      </c>
      <c r="H144" s="36">
        <f t="shared" si="30"/>
        <v>0</v>
      </c>
      <c r="I144" s="36">
        <f t="shared" si="30"/>
        <v>-1.0687727360310834E-2</v>
      </c>
      <c r="J144" s="36">
        <f t="shared" si="30"/>
        <v>0</v>
      </c>
      <c r="K144" s="36">
        <f t="shared" si="30"/>
        <v>0</v>
      </c>
      <c r="L144" s="36">
        <f t="shared" si="30"/>
        <v>0</v>
      </c>
      <c r="M144" s="36">
        <f t="shared" si="30"/>
        <v>0</v>
      </c>
      <c r="N144" s="36">
        <f t="shared" si="30"/>
        <v>0</v>
      </c>
      <c r="O144" s="36">
        <f t="shared" si="30"/>
        <v>-0.89436069215289693</v>
      </c>
      <c r="P144" s="36">
        <f t="shared" si="30"/>
        <v>0</v>
      </c>
      <c r="Q144" s="36">
        <f t="shared" si="30"/>
        <v>0</v>
      </c>
      <c r="R144" s="36">
        <f t="shared" si="30"/>
        <v>0</v>
      </c>
      <c r="S144" s="36">
        <f t="shared" si="30"/>
        <v>0</v>
      </c>
      <c r="T144" s="36">
        <f t="shared" si="30"/>
        <v>0</v>
      </c>
      <c r="U144" s="36">
        <f t="shared" si="30"/>
        <v>0</v>
      </c>
      <c r="V144" s="36">
        <f t="shared" si="30"/>
        <v>0</v>
      </c>
      <c r="W144" s="36">
        <f t="shared" si="30"/>
        <v>0</v>
      </c>
      <c r="X144" s="36">
        <f t="shared" si="30"/>
        <v>0</v>
      </c>
      <c r="Y144" s="36">
        <f t="shared" si="30"/>
        <v>0</v>
      </c>
      <c r="Z144" s="36">
        <f t="shared" si="30"/>
        <v>0</v>
      </c>
      <c r="AA144" s="36">
        <f t="shared" si="30"/>
        <v>0</v>
      </c>
      <c r="AB144" s="36">
        <f t="shared" si="30"/>
        <v>0</v>
      </c>
      <c r="AC144" s="36">
        <f t="shared" si="30"/>
        <v>0</v>
      </c>
      <c r="AD144" s="36">
        <f t="shared" si="30"/>
        <v>-5.166990668243281E-4</v>
      </c>
      <c r="AE144" s="36">
        <f t="shared" si="30"/>
        <v>0</v>
      </c>
      <c r="AF144" s="36">
        <f t="shared" si="30"/>
        <v>0</v>
      </c>
      <c r="AG144" s="36">
        <f t="shared" si="30"/>
        <v>0</v>
      </c>
      <c r="AH144" s="36">
        <f t="shared" si="30"/>
        <v>0</v>
      </c>
      <c r="AI144" s="36">
        <f t="shared" si="30"/>
        <v>0</v>
      </c>
      <c r="AJ144" s="36">
        <f t="shared" si="30"/>
        <v>0</v>
      </c>
      <c r="AK144" s="36">
        <f t="shared" si="30"/>
        <v>0</v>
      </c>
      <c r="AL144" s="36">
        <f t="shared" si="30"/>
        <v>0</v>
      </c>
      <c r="AM144" s="36">
        <f t="shared" si="30"/>
        <v>0</v>
      </c>
      <c r="AN144" s="36">
        <f t="shared" si="30"/>
        <v>0</v>
      </c>
      <c r="AO144" s="36">
        <f t="shared" si="30"/>
        <v>0</v>
      </c>
      <c r="AP144" s="36">
        <f t="shared" si="30"/>
        <v>0</v>
      </c>
      <c r="AQ144" s="36">
        <f t="shared" si="30"/>
        <v>0</v>
      </c>
    </row>
    <row r="145" spans="1:43" x14ac:dyDescent="0.3">
      <c r="A145" s="9">
        <f t="shared" ref="A145:B160" si="31">A101</f>
        <v>2</v>
      </c>
      <c r="B145" s="9" t="str">
        <f t="shared" si="31"/>
        <v>Tanaman Bahan Makanan lainnya</v>
      </c>
      <c r="C145" s="36">
        <f t="shared" ref="C145:AQ151" si="32">C101-C57</f>
        <v>0</v>
      </c>
      <c r="D145" s="36">
        <f t="shared" si="32"/>
        <v>0.91006528872669556</v>
      </c>
      <c r="E145" s="36">
        <f t="shared" si="32"/>
        <v>0</v>
      </c>
      <c r="F145" s="36">
        <f t="shared" si="32"/>
        <v>0</v>
      </c>
      <c r="G145" s="36">
        <f t="shared" si="32"/>
        <v>0</v>
      </c>
      <c r="H145" s="36">
        <f t="shared" si="32"/>
        <v>0</v>
      </c>
      <c r="I145" s="36">
        <f t="shared" si="32"/>
        <v>-1.7304024407334875E-3</v>
      </c>
      <c r="J145" s="36">
        <f t="shared" si="32"/>
        <v>0</v>
      </c>
      <c r="K145" s="36">
        <f t="shared" si="32"/>
        <v>0</v>
      </c>
      <c r="L145" s="36">
        <f t="shared" si="32"/>
        <v>0</v>
      </c>
      <c r="M145" s="36">
        <f t="shared" si="32"/>
        <v>0</v>
      </c>
      <c r="N145" s="36">
        <f t="shared" si="32"/>
        <v>0</v>
      </c>
      <c r="O145" s="36">
        <f t="shared" si="32"/>
        <v>-9.79028124643675E-4</v>
      </c>
      <c r="P145" s="36">
        <f t="shared" si="32"/>
        <v>0</v>
      </c>
      <c r="Q145" s="36">
        <f t="shared" si="32"/>
        <v>-3.4028734379327338E-2</v>
      </c>
      <c r="R145" s="36">
        <f t="shared" si="32"/>
        <v>0</v>
      </c>
      <c r="S145" s="36">
        <f t="shared" si="32"/>
        <v>0</v>
      </c>
      <c r="T145" s="36">
        <f t="shared" si="32"/>
        <v>0</v>
      </c>
      <c r="U145" s="36">
        <f t="shared" si="32"/>
        <v>0</v>
      </c>
      <c r="V145" s="36">
        <f t="shared" si="32"/>
        <v>0</v>
      </c>
      <c r="W145" s="36">
        <f t="shared" si="32"/>
        <v>0</v>
      </c>
      <c r="X145" s="36">
        <f t="shared" si="32"/>
        <v>0</v>
      </c>
      <c r="Y145" s="36">
        <f t="shared" si="32"/>
        <v>0</v>
      </c>
      <c r="Z145" s="36">
        <f t="shared" si="32"/>
        <v>0</v>
      </c>
      <c r="AA145" s="36">
        <f t="shared" si="32"/>
        <v>0</v>
      </c>
      <c r="AB145" s="36">
        <f t="shared" si="32"/>
        <v>0</v>
      </c>
      <c r="AC145" s="36">
        <f t="shared" si="32"/>
        <v>0</v>
      </c>
      <c r="AD145" s="36">
        <f t="shared" si="32"/>
        <v>-1.1596273912800232E-4</v>
      </c>
      <c r="AE145" s="36">
        <f t="shared" si="32"/>
        <v>-8.7191045400804168E-5</v>
      </c>
      <c r="AF145" s="36">
        <f t="shared" si="32"/>
        <v>0</v>
      </c>
      <c r="AG145" s="36">
        <f t="shared" si="32"/>
        <v>0</v>
      </c>
      <c r="AH145" s="36">
        <f t="shared" si="32"/>
        <v>0</v>
      </c>
      <c r="AI145" s="36">
        <f t="shared" si="32"/>
        <v>0</v>
      </c>
      <c r="AJ145" s="36">
        <f t="shared" si="32"/>
        <v>0</v>
      </c>
      <c r="AK145" s="36">
        <f t="shared" si="32"/>
        <v>0</v>
      </c>
      <c r="AL145" s="36">
        <f t="shared" si="32"/>
        <v>0</v>
      </c>
      <c r="AM145" s="36">
        <f t="shared" si="32"/>
        <v>0</v>
      </c>
      <c r="AN145" s="36">
        <f t="shared" si="32"/>
        <v>0</v>
      </c>
      <c r="AO145" s="36">
        <f t="shared" si="32"/>
        <v>0</v>
      </c>
      <c r="AP145" s="36">
        <f t="shared" si="32"/>
        <v>0</v>
      </c>
      <c r="AQ145" s="36">
        <f t="shared" si="32"/>
        <v>0</v>
      </c>
    </row>
    <row r="146" spans="1:43" x14ac:dyDescent="0.3">
      <c r="A146" s="9">
        <f t="shared" si="31"/>
        <v>3</v>
      </c>
      <c r="B146" s="9" t="str">
        <f t="shared" si="31"/>
        <v>Kopi</v>
      </c>
      <c r="C146" s="36">
        <f t="shared" si="32"/>
        <v>0</v>
      </c>
      <c r="D146" s="36">
        <f t="shared" si="32"/>
        <v>0</v>
      </c>
      <c r="E146" s="36">
        <f t="shared" si="32"/>
        <v>0.87584527319625127</v>
      </c>
      <c r="F146" s="36">
        <f t="shared" si="32"/>
        <v>0</v>
      </c>
      <c r="G146" s="36">
        <f t="shared" si="32"/>
        <v>0</v>
      </c>
      <c r="H146" s="36">
        <f t="shared" si="32"/>
        <v>0</v>
      </c>
      <c r="I146" s="36">
        <f t="shared" si="32"/>
        <v>0</v>
      </c>
      <c r="J146" s="36">
        <f t="shared" si="32"/>
        <v>0</v>
      </c>
      <c r="K146" s="36">
        <f t="shared" si="32"/>
        <v>0</v>
      </c>
      <c r="L146" s="36">
        <f t="shared" si="32"/>
        <v>0</v>
      </c>
      <c r="M146" s="36">
        <f t="shared" si="32"/>
        <v>0</v>
      </c>
      <c r="N146" s="36">
        <f t="shared" si="32"/>
        <v>0</v>
      </c>
      <c r="O146" s="36">
        <f t="shared" si="32"/>
        <v>0</v>
      </c>
      <c r="P146" s="36">
        <f t="shared" si="32"/>
        <v>0</v>
      </c>
      <c r="Q146" s="36">
        <f t="shared" si="32"/>
        <v>0</v>
      </c>
      <c r="R146" s="36">
        <f t="shared" si="32"/>
        <v>0</v>
      </c>
      <c r="S146" s="36">
        <f t="shared" si="32"/>
        <v>0</v>
      </c>
      <c r="T146" s="36">
        <f t="shared" si="32"/>
        <v>0</v>
      </c>
      <c r="U146" s="36">
        <f t="shared" si="32"/>
        <v>0</v>
      </c>
      <c r="V146" s="36">
        <f t="shared" si="32"/>
        <v>0</v>
      </c>
      <c r="W146" s="36">
        <f t="shared" si="32"/>
        <v>0</v>
      </c>
      <c r="X146" s="36">
        <f t="shared" si="32"/>
        <v>0</v>
      </c>
      <c r="Y146" s="36">
        <f t="shared" si="32"/>
        <v>0</v>
      </c>
      <c r="Z146" s="36">
        <f t="shared" si="32"/>
        <v>0</v>
      </c>
      <c r="AA146" s="36">
        <f t="shared" si="32"/>
        <v>0</v>
      </c>
      <c r="AB146" s="36">
        <f t="shared" si="32"/>
        <v>0</v>
      </c>
      <c r="AC146" s="36">
        <f t="shared" si="32"/>
        <v>0</v>
      </c>
      <c r="AD146" s="36">
        <f t="shared" si="32"/>
        <v>0</v>
      </c>
      <c r="AE146" s="36">
        <f t="shared" si="32"/>
        <v>0</v>
      </c>
      <c r="AF146" s="36">
        <f t="shared" si="32"/>
        <v>0</v>
      </c>
      <c r="AG146" s="36">
        <f t="shared" si="32"/>
        <v>0</v>
      </c>
      <c r="AH146" s="36">
        <f t="shared" si="32"/>
        <v>0</v>
      </c>
      <c r="AI146" s="36">
        <f t="shared" si="32"/>
        <v>0</v>
      </c>
      <c r="AJ146" s="36">
        <f t="shared" si="32"/>
        <v>0</v>
      </c>
      <c r="AK146" s="36">
        <f t="shared" si="32"/>
        <v>0</v>
      </c>
      <c r="AL146" s="36">
        <f t="shared" si="32"/>
        <v>0</v>
      </c>
      <c r="AM146" s="36">
        <f t="shared" si="32"/>
        <v>0</v>
      </c>
      <c r="AN146" s="36">
        <f t="shared" si="32"/>
        <v>0</v>
      </c>
      <c r="AO146" s="36">
        <f t="shared" si="32"/>
        <v>0</v>
      </c>
      <c r="AP146" s="36">
        <f t="shared" si="32"/>
        <v>0</v>
      </c>
      <c r="AQ146" s="36">
        <f t="shared" si="32"/>
        <v>0</v>
      </c>
    </row>
    <row r="147" spans="1:43" x14ac:dyDescent="0.3">
      <c r="A147" s="9">
        <f t="shared" si="31"/>
        <v>4</v>
      </c>
      <c r="B147" s="9" t="str">
        <f t="shared" si="31"/>
        <v>Karet</v>
      </c>
      <c r="C147" s="36">
        <f t="shared" si="32"/>
        <v>0</v>
      </c>
      <c r="D147" s="36">
        <f t="shared" si="32"/>
        <v>0</v>
      </c>
      <c r="E147" s="36">
        <f t="shared" si="32"/>
        <v>0</v>
      </c>
      <c r="F147" s="36">
        <f t="shared" si="32"/>
        <v>0.85479746251312239</v>
      </c>
      <c r="G147" s="36">
        <f t="shared" si="32"/>
        <v>0</v>
      </c>
      <c r="H147" s="36">
        <f t="shared" si="32"/>
        <v>0</v>
      </c>
      <c r="I147" s="36">
        <f t="shared" si="32"/>
        <v>0</v>
      </c>
      <c r="J147" s="36">
        <f t="shared" si="32"/>
        <v>0</v>
      </c>
      <c r="K147" s="36">
        <f t="shared" si="32"/>
        <v>0</v>
      </c>
      <c r="L147" s="36">
        <f t="shared" si="32"/>
        <v>0</v>
      </c>
      <c r="M147" s="36">
        <f t="shared" si="32"/>
        <v>0</v>
      </c>
      <c r="N147" s="36">
        <f t="shared" si="32"/>
        <v>0</v>
      </c>
      <c r="O147" s="36">
        <f t="shared" si="32"/>
        <v>0</v>
      </c>
      <c r="P147" s="36">
        <f t="shared" si="32"/>
        <v>0</v>
      </c>
      <c r="Q147" s="36">
        <f t="shared" si="32"/>
        <v>0</v>
      </c>
      <c r="R147" s="36">
        <f t="shared" si="32"/>
        <v>0</v>
      </c>
      <c r="S147" s="36">
        <f t="shared" si="32"/>
        <v>0</v>
      </c>
      <c r="T147" s="36">
        <f t="shared" si="32"/>
        <v>-0.41995346340631706</v>
      </c>
      <c r="U147" s="36">
        <f t="shared" si="32"/>
        <v>0</v>
      </c>
      <c r="V147" s="36">
        <f t="shared" si="32"/>
        <v>0</v>
      </c>
      <c r="W147" s="36">
        <f t="shared" si="32"/>
        <v>0</v>
      </c>
      <c r="X147" s="36">
        <f t="shared" si="32"/>
        <v>0</v>
      </c>
      <c r="Y147" s="36">
        <f t="shared" si="32"/>
        <v>0</v>
      </c>
      <c r="Z147" s="36">
        <f t="shared" si="32"/>
        <v>0</v>
      </c>
      <c r="AA147" s="36">
        <f t="shared" si="32"/>
        <v>0</v>
      </c>
      <c r="AB147" s="36">
        <f t="shared" si="32"/>
        <v>0</v>
      </c>
      <c r="AC147" s="36">
        <f t="shared" si="32"/>
        <v>0</v>
      </c>
      <c r="AD147" s="36">
        <f t="shared" si="32"/>
        <v>-2.8340389352098544E-4</v>
      </c>
      <c r="AE147" s="36">
        <f t="shared" si="32"/>
        <v>0</v>
      </c>
      <c r="AF147" s="36">
        <f t="shared" si="32"/>
        <v>0</v>
      </c>
      <c r="AG147" s="36">
        <f t="shared" si="32"/>
        <v>0</v>
      </c>
      <c r="AH147" s="36">
        <f t="shared" si="32"/>
        <v>0</v>
      </c>
      <c r="AI147" s="36">
        <f t="shared" si="32"/>
        <v>0</v>
      </c>
      <c r="AJ147" s="36">
        <f t="shared" si="32"/>
        <v>0</v>
      </c>
      <c r="AK147" s="36">
        <f t="shared" si="32"/>
        <v>0</v>
      </c>
      <c r="AL147" s="36">
        <f t="shared" si="32"/>
        <v>0</v>
      </c>
      <c r="AM147" s="36">
        <f t="shared" si="32"/>
        <v>0</v>
      </c>
      <c r="AN147" s="36">
        <f t="shared" si="32"/>
        <v>0</v>
      </c>
      <c r="AO147" s="36">
        <f t="shared" si="32"/>
        <v>0</v>
      </c>
      <c r="AP147" s="36">
        <f t="shared" si="32"/>
        <v>0</v>
      </c>
      <c r="AQ147" s="36">
        <f t="shared" si="32"/>
        <v>0</v>
      </c>
    </row>
    <row r="148" spans="1:43" x14ac:dyDescent="0.3">
      <c r="A148" s="9">
        <f t="shared" si="31"/>
        <v>5</v>
      </c>
      <c r="B148" s="9" t="str">
        <f t="shared" si="31"/>
        <v>Kelapa Sawit</v>
      </c>
      <c r="C148" s="36">
        <f t="shared" si="32"/>
        <v>0</v>
      </c>
      <c r="D148" s="36">
        <f t="shared" si="32"/>
        <v>0</v>
      </c>
      <c r="E148" s="36">
        <f t="shared" si="32"/>
        <v>0</v>
      </c>
      <c r="F148" s="36">
        <f t="shared" si="32"/>
        <v>0</v>
      </c>
      <c r="G148" s="36">
        <f t="shared" si="32"/>
        <v>0.96797312399143987</v>
      </c>
      <c r="H148" s="36">
        <f t="shared" si="32"/>
        <v>0</v>
      </c>
      <c r="I148" s="36">
        <f t="shared" si="32"/>
        <v>0</v>
      </c>
      <c r="J148" s="36">
        <f t="shared" si="32"/>
        <v>0</v>
      </c>
      <c r="K148" s="36">
        <f t="shared" si="32"/>
        <v>0</v>
      </c>
      <c r="L148" s="36">
        <f t="shared" si="32"/>
        <v>0</v>
      </c>
      <c r="M148" s="36">
        <f t="shared" si="32"/>
        <v>0</v>
      </c>
      <c r="N148" s="36">
        <f t="shared" si="32"/>
        <v>0</v>
      </c>
      <c r="O148" s="36">
        <f t="shared" si="32"/>
        <v>0</v>
      </c>
      <c r="P148" s="36">
        <f t="shared" si="32"/>
        <v>-9.2900546222973612E-2</v>
      </c>
      <c r="Q148" s="36">
        <f t="shared" si="32"/>
        <v>0</v>
      </c>
      <c r="R148" s="36">
        <f t="shared" si="32"/>
        <v>0</v>
      </c>
      <c r="S148" s="36">
        <f t="shared" si="32"/>
        <v>0</v>
      </c>
      <c r="T148" s="36">
        <f t="shared" si="32"/>
        <v>0</v>
      </c>
      <c r="U148" s="36">
        <f t="shared" si="32"/>
        <v>0</v>
      </c>
      <c r="V148" s="36">
        <f t="shared" si="32"/>
        <v>0</v>
      </c>
      <c r="W148" s="36">
        <f t="shared" si="32"/>
        <v>0</v>
      </c>
      <c r="X148" s="36">
        <f t="shared" si="32"/>
        <v>0</v>
      </c>
      <c r="Y148" s="36">
        <f t="shared" si="32"/>
        <v>0</v>
      </c>
      <c r="Z148" s="36">
        <f t="shared" si="32"/>
        <v>0</v>
      </c>
      <c r="AA148" s="36">
        <f t="shared" si="32"/>
        <v>0</v>
      </c>
      <c r="AB148" s="36">
        <f t="shared" si="32"/>
        <v>0</v>
      </c>
      <c r="AC148" s="36">
        <f t="shared" si="32"/>
        <v>0</v>
      </c>
      <c r="AD148" s="36">
        <f t="shared" si="32"/>
        <v>-4.9840573725680195E-5</v>
      </c>
      <c r="AE148" s="36">
        <f t="shared" si="32"/>
        <v>0</v>
      </c>
      <c r="AF148" s="36">
        <f t="shared" si="32"/>
        <v>0</v>
      </c>
      <c r="AG148" s="36">
        <f t="shared" si="32"/>
        <v>0</v>
      </c>
      <c r="AH148" s="36">
        <f t="shared" si="32"/>
        <v>0</v>
      </c>
      <c r="AI148" s="36">
        <f t="shared" si="32"/>
        <v>0</v>
      </c>
      <c r="AJ148" s="36">
        <f t="shared" si="32"/>
        <v>0</v>
      </c>
      <c r="AK148" s="36">
        <f t="shared" si="32"/>
        <v>0</v>
      </c>
      <c r="AL148" s="36">
        <f t="shared" si="32"/>
        <v>0</v>
      </c>
      <c r="AM148" s="36">
        <f t="shared" si="32"/>
        <v>0</v>
      </c>
      <c r="AN148" s="36">
        <f t="shared" si="32"/>
        <v>0</v>
      </c>
      <c r="AO148" s="36">
        <f t="shared" si="32"/>
        <v>0</v>
      </c>
      <c r="AP148" s="36">
        <f t="shared" si="32"/>
        <v>0</v>
      </c>
      <c r="AQ148" s="36">
        <f t="shared" si="32"/>
        <v>0</v>
      </c>
    </row>
    <row r="149" spans="1:43" x14ac:dyDescent="0.3">
      <c r="A149" s="9">
        <f t="shared" si="31"/>
        <v>6</v>
      </c>
      <c r="B149" s="9" t="str">
        <f t="shared" si="31"/>
        <v>Tanaman Perkebunan lainnya</v>
      </c>
      <c r="C149" s="36">
        <f t="shared" si="32"/>
        <v>0</v>
      </c>
      <c r="D149" s="36">
        <f t="shared" si="32"/>
        <v>0</v>
      </c>
      <c r="E149" s="36">
        <f t="shared" si="32"/>
        <v>0</v>
      </c>
      <c r="F149" s="36">
        <f t="shared" si="32"/>
        <v>0</v>
      </c>
      <c r="G149" s="36">
        <f t="shared" si="32"/>
        <v>0</v>
      </c>
      <c r="H149" s="36">
        <f t="shared" si="32"/>
        <v>0.92567471007485569</v>
      </c>
      <c r="I149" s="36">
        <f t="shared" si="32"/>
        <v>-4.8822020817100168E-3</v>
      </c>
      <c r="J149" s="36">
        <f t="shared" si="32"/>
        <v>0</v>
      </c>
      <c r="K149" s="36">
        <f t="shared" si="32"/>
        <v>0</v>
      </c>
      <c r="L149" s="36">
        <f t="shared" si="32"/>
        <v>-3.9968772842248851E-7</v>
      </c>
      <c r="M149" s="36">
        <f t="shared" si="32"/>
        <v>-4.6603364749602355E-7</v>
      </c>
      <c r="N149" s="36">
        <f t="shared" si="32"/>
        <v>-4.8215471746999183E-6</v>
      </c>
      <c r="O149" s="36">
        <f t="shared" si="32"/>
        <v>-1.2722902069611836E-7</v>
      </c>
      <c r="P149" s="36">
        <f t="shared" si="32"/>
        <v>0</v>
      </c>
      <c r="Q149" s="36">
        <f t="shared" si="32"/>
        <v>-4.5583662875734441E-4</v>
      </c>
      <c r="R149" s="36">
        <f t="shared" si="32"/>
        <v>0</v>
      </c>
      <c r="S149" s="36">
        <f t="shared" si="32"/>
        <v>-9.0015804320181846E-6</v>
      </c>
      <c r="T149" s="36">
        <f t="shared" si="32"/>
        <v>-5.6928327146826313E-6</v>
      </c>
      <c r="U149" s="36">
        <f t="shared" si="32"/>
        <v>-4.6507586476083179E-6</v>
      </c>
      <c r="V149" s="36">
        <f t="shared" si="32"/>
        <v>-7.1464329577436143E-4</v>
      </c>
      <c r="W149" s="36">
        <f t="shared" si="32"/>
        <v>-7.4008824589198233E-5</v>
      </c>
      <c r="X149" s="36">
        <f t="shared" si="32"/>
        <v>0</v>
      </c>
      <c r="Y149" s="36">
        <f t="shared" si="32"/>
        <v>0</v>
      </c>
      <c r="Z149" s="36">
        <f t="shared" si="32"/>
        <v>-1.5439604910024897E-6</v>
      </c>
      <c r="AA149" s="36">
        <f t="shared" si="32"/>
        <v>-6.1978745224181941E-4</v>
      </c>
      <c r="AB149" s="36">
        <f t="shared" si="32"/>
        <v>-1.0222911116781684E-5</v>
      </c>
      <c r="AC149" s="36">
        <f t="shared" si="32"/>
        <v>-1.6591634991362554E-6</v>
      </c>
      <c r="AD149" s="36">
        <f t="shared" si="32"/>
        <v>-2.7246065510638302E-6</v>
      </c>
      <c r="AE149" s="36">
        <f t="shared" si="32"/>
        <v>-2.0513840540490375E-5</v>
      </c>
      <c r="AF149" s="36">
        <f t="shared" si="32"/>
        <v>-1.2311505741192995E-5</v>
      </c>
      <c r="AG149" s="36">
        <f t="shared" si="32"/>
        <v>-2.5753928429626615E-4</v>
      </c>
      <c r="AH149" s="36">
        <f t="shared" si="32"/>
        <v>-1.0548069559689341E-4</v>
      </c>
      <c r="AI149" s="36">
        <f t="shared" si="32"/>
        <v>-9.9844511774376324E-5</v>
      </c>
      <c r="AJ149" s="36">
        <f t="shared" si="32"/>
        <v>-2.8217224724138218E-5</v>
      </c>
      <c r="AK149" s="36">
        <f t="shared" si="32"/>
        <v>-1.3151106660181505E-4</v>
      </c>
      <c r="AL149" s="36">
        <f t="shared" si="32"/>
        <v>-1.3087720191022258E-5</v>
      </c>
      <c r="AM149" s="36">
        <f t="shared" si="32"/>
        <v>-6.6011663406615191E-6</v>
      </c>
      <c r="AN149" s="36">
        <f t="shared" si="32"/>
        <v>0</v>
      </c>
      <c r="AO149" s="36">
        <f t="shared" si="32"/>
        <v>0</v>
      </c>
      <c r="AP149" s="36">
        <f t="shared" si="32"/>
        <v>0</v>
      </c>
      <c r="AQ149" s="36">
        <f t="shared" si="32"/>
        <v>0</v>
      </c>
    </row>
    <row r="150" spans="1:43" x14ac:dyDescent="0.3">
      <c r="A150" s="9">
        <f t="shared" si="31"/>
        <v>7</v>
      </c>
      <c r="B150" s="9" t="str">
        <f t="shared" si="31"/>
        <v>Peternakan dan Hasil-hasilnya</v>
      </c>
      <c r="C150" s="36">
        <f t="shared" si="32"/>
        <v>-5.3410051852804648E-3</v>
      </c>
      <c r="D150" s="36">
        <f t="shared" si="32"/>
        <v>0</v>
      </c>
      <c r="E150" s="36">
        <f t="shared" si="32"/>
        <v>-3.7905979499320061E-4</v>
      </c>
      <c r="F150" s="36">
        <f t="shared" si="32"/>
        <v>0</v>
      </c>
      <c r="G150" s="36">
        <f t="shared" si="32"/>
        <v>-2.9730108720716357E-3</v>
      </c>
      <c r="H150" s="36">
        <f t="shared" si="32"/>
        <v>-2.9834410736176691E-3</v>
      </c>
      <c r="I150" s="36">
        <f t="shared" si="32"/>
        <v>0.99773571310135323</v>
      </c>
      <c r="J150" s="36">
        <f t="shared" si="32"/>
        <v>0</v>
      </c>
      <c r="K150" s="36">
        <f t="shared" si="32"/>
        <v>0</v>
      </c>
      <c r="L150" s="36">
        <f t="shared" si="32"/>
        <v>0</v>
      </c>
      <c r="M150" s="36">
        <f t="shared" si="32"/>
        <v>0</v>
      </c>
      <c r="N150" s="36">
        <f t="shared" si="32"/>
        <v>0</v>
      </c>
      <c r="O150" s="36">
        <f t="shared" si="32"/>
        <v>-3.1080384051124532E-3</v>
      </c>
      <c r="P150" s="36">
        <f t="shared" si="32"/>
        <v>0</v>
      </c>
      <c r="Q150" s="36">
        <f t="shared" si="32"/>
        <v>-2.3445445326298182E-2</v>
      </c>
      <c r="R150" s="36">
        <f t="shared" si="32"/>
        <v>0</v>
      </c>
      <c r="S150" s="36">
        <f t="shared" si="32"/>
        <v>0</v>
      </c>
      <c r="T150" s="36">
        <f t="shared" si="32"/>
        <v>-4.5827560807317626E-2</v>
      </c>
      <c r="U150" s="36">
        <f t="shared" si="32"/>
        <v>-3.7438817440345322E-2</v>
      </c>
      <c r="V150" s="36">
        <f t="shared" si="32"/>
        <v>0</v>
      </c>
      <c r="W150" s="36">
        <f t="shared" si="32"/>
        <v>0</v>
      </c>
      <c r="X150" s="36">
        <f t="shared" si="32"/>
        <v>0</v>
      </c>
      <c r="Y150" s="36">
        <f t="shared" si="32"/>
        <v>0</v>
      </c>
      <c r="Z150" s="36">
        <f t="shared" si="32"/>
        <v>0</v>
      </c>
      <c r="AA150" s="36">
        <f t="shared" si="32"/>
        <v>-5.1648954353484952E-3</v>
      </c>
      <c r="AB150" s="36">
        <f t="shared" si="32"/>
        <v>0</v>
      </c>
      <c r="AC150" s="36">
        <f t="shared" si="32"/>
        <v>0</v>
      </c>
      <c r="AD150" s="36">
        <f t="shared" si="32"/>
        <v>-2.0777468924330776E-3</v>
      </c>
      <c r="AE150" s="36">
        <f t="shared" si="32"/>
        <v>0</v>
      </c>
      <c r="AF150" s="36">
        <f t="shared" si="32"/>
        <v>0</v>
      </c>
      <c r="AG150" s="36">
        <f t="shared" si="32"/>
        <v>0</v>
      </c>
      <c r="AH150" s="36">
        <f t="shared" si="32"/>
        <v>0</v>
      </c>
      <c r="AI150" s="36">
        <f t="shared" si="32"/>
        <v>0</v>
      </c>
      <c r="AJ150" s="36">
        <f t="shared" si="32"/>
        <v>0</v>
      </c>
      <c r="AK150" s="36">
        <f t="shared" si="32"/>
        <v>0</v>
      </c>
      <c r="AL150" s="36">
        <f t="shared" si="32"/>
        <v>0</v>
      </c>
      <c r="AM150" s="36">
        <f t="shared" si="32"/>
        <v>0</v>
      </c>
      <c r="AN150" s="36">
        <f t="shared" si="32"/>
        <v>0</v>
      </c>
      <c r="AO150" s="36">
        <f t="shared" si="32"/>
        <v>0</v>
      </c>
      <c r="AP150" s="36">
        <f t="shared" si="32"/>
        <v>0</v>
      </c>
      <c r="AQ150" s="36">
        <f t="shared" si="32"/>
        <v>0</v>
      </c>
    </row>
    <row r="151" spans="1:43" x14ac:dyDescent="0.3">
      <c r="A151" s="9">
        <f t="shared" si="31"/>
        <v>8</v>
      </c>
      <c r="B151" s="9" t="str">
        <f t="shared" si="31"/>
        <v>Kehutanan</v>
      </c>
      <c r="C151" s="36">
        <f t="shared" si="32"/>
        <v>-3.2100031164108396E-3</v>
      </c>
      <c r="D151" s="36">
        <f t="shared" si="32"/>
        <v>0</v>
      </c>
      <c r="E151" s="36">
        <f t="shared" si="32"/>
        <v>-9.0021148253847558E-4</v>
      </c>
      <c r="F151" s="36">
        <f t="shared" si="32"/>
        <v>0</v>
      </c>
      <c r="G151" s="36">
        <f t="shared" si="32"/>
        <v>-2.5451877649009485E-5</v>
      </c>
      <c r="H151" s="36">
        <f t="shared" si="32"/>
        <v>-2.5541170364383633E-5</v>
      </c>
      <c r="I151" s="36">
        <f t="shared" si="32"/>
        <v>0</v>
      </c>
      <c r="J151" s="36">
        <f t="shared" si="32"/>
        <v>0.98469354945151821</v>
      </c>
      <c r="K151" s="36">
        <f t="shared" si="32"/>
        <v>0</v>
      </c>
      <c r="L151" s="36">
        <f t="shared" ref="L151:AQ151" si="33">L107-L63</f>
        <v>0</v>
      </c>
      <c r="M151" s="36">
        <f t="shared" si="33"/>
        <v>0</v>
      </c>
      <c r="N151" s="36">
        <f t="shared" si="33"/>
        <v>0</v>
      </c>
      <c r="O151" s="36">
        <f t="shared" si="33"/>
        <v>0</v>
      </c>
      <c r="P151" s="36">
        <f t="shared" si="33"/>
        <v>0</v>
      </c>
      <c r="Q151" s="36">
        <f t="shared" si="33"/>
        <v>0</v>
      </c>
      <c r="R151" s="36">
        <f t="shared" si="33"/>
        <v>0</v>
      </c>
      <c r="S151" s="36">
        <f t="shared" si="33"/>
        <v>-0.42285069296163891</v>
      </c>
      <c r="T151" s="36">
        <f t="shared" si="33"/>
        <v>0</v>
      </c>
      <c r="U151" s="36">
        <f t="shared" si="33"/>
        <v>0</v>
      </c>
      <c r="V151" s="36">
        <f t="shared" si="33"/>
        <v>-4.8079118801353959E-2</v>
      </c>
      <c r="W151" s="36">
        <f t="shared" si="33"/>
        <v>0</v>
      </c>
      <c r="X151" s="36">
        <f t="shared" si="33"/>
        <v>0</v>
      </c>
      <c r="Y151" s="36">
        <f t="shared" si="33"/>
        <v>0</v>
      </c>
      <c r="Z151" s="36">
        <f t="shared" si="33"/>
        <v>0</v>
      </c>
      <c r="AA151" s="36">
        <f t="shared" si="33"/>
        <v>-5.107507708289067E-3</v>
      </c>
      <c r="AB151" s="36">
        <f t="shared" si="33"/>
        <v>0</v>
      </c>
      <c r="AC151" s="36">
        <f t="shared" si="33"/>
        <v>-1.0156381598737352E-2</v>
      </c>
      <c r="AD151" s="36">
        <f t="shared" si="33"/>
        <v>0</v>
      </c>
      <c r="AE151" s="36">
        <f t="shared" si="33"/>
        <v>0</v>
      </c>
      <c r="AF151" s="36">
        <f t="shared" si="33"/>
        <v>0</v>
      </c>
      <c r="AG151" s="36">
        <f t="shared" si="33"/>
        <v>0</v>
      </c>
      <c r="AH151" s="36">
        <f t="shared" si="33"/>
        <v>0</v>
      </c>
      <c r="AI151" s="36">
        <f t="shared" si="33"/>
        <v>0</v>
      </c>
      <c r="AJ151" s="36">
        <f t="shared" si="33"/>
        <v>0</v>
      </c>
      <c r="AK151" s="36">
        <f t="shared" si="33"/>
        <v>0</v>
      </c>
      <c r="AL151" s="36">
        <f t="shared" si="33"/>
        <v>0</v>
      </c>
      <c r="AM151" s="36">
        <f t="shared" si="33"/>
        <v>0</v>
      </c>
      <c r="AN151" s="36">
        <f t="shared" si="33"/>
        <v>0</v>
      </c>
      <c r="AO151" s="36">
        <f t="shared" si="33"/>
        <v>0</v>
      </c>
      <c r="AP151" s="36">
        <f t="shared" si="33"/>
        <v>0</v>
      </c>
      <c r="AQ151" s="36">
        <f t="shared" si="33"/>
        <v>0</v>
      </c>
    </row>
    <row r="152" spans="1:43" x14ac:dyDescent="0.3">
      <c r="A152" s="9">
        <f t="shared" si="31"/>
        <v>9</v>
      </c>
      <c r="B152" s="9" t="str">
        <f t="shared" si="31"/>
        <v>Perikanan</v>
      </c>
      <c r="C152" s="36">
        <f t="shared" ref="C152:AQ158" si="34">C108-C64</f>
        <v>0</v>
      </c>
      <c r="D152" s="36">
        <f t="shared" si="34"/>
        <v>0</v>
      </c>
      <c r="E152" s="36">
        <f t="shared" si="34"/>
        <v>0</v>
      </c>
      <c r="F152" s="36">
        <f t="shared" si="34"/>
        <v>0</v>
      </c>
      <c r="G152" s="36">
        <f t="shared" si="34"/>
        <v>0</v>
      </c>
      <c r="H152" s="36">
        <f t="shared" si="34"/>
        <v>0</v>
      </c>
      <c r="I152" s="36">
        <f t="shared" si="34"/>
        <v>0</v>
      </c>
      <c r="J152" s="36">
        <f t="shared" si="34"/>
        <v>0</v>
      </c>
      <c r="K152" s="36">
        <f t="shared" si="34"/>
        <v>0.9669965401017836</v>
      </c>
      <c r="L152" s="36">
        <f t="shared" si="34"/>
        <v>0</v>
      </c>
      <c r="M152" s="36">
        <f t="shared" si="34"/>
        <v>0</v>
      </c>
      <c r="N152" s="36">
        <f t="shared" si="34"/>
        <v>0</v>
      </c>
      <c r="O152" s="36">
        <f t="shared" si="34"/>
        <v>0</v>
      </c>
      <c r="P152" s="36">
        <f t="shared" si="34"/>
        <v>0</v>
      </c>
      <c r="Q152" s="36">
        <f t="shared" si="34"/>
        <v>-2.2367797364604577E-2</v>
      </c>
      <c r="R152" s="36">
        <f t="shared" si="34"/>
        <v>0</v>
      </c>
      <c r="S152" s="36">
        <f t="shared" si="34"/>
        <v>0</v>
      </c>
      <c r="T152" s="36">
        <f t="shared" si="34"/>
        <v>0</v>
      </c>
      <c r="U152" s="36">
        <f t="shared" si="34"/>
        <v>0</v>
      </c>
      <c r="V152" s="36">
        <f t="shared" si="34"/>
        <v>0</v>
      </c>
      <c r="W152" s="36">
        <f t="shared" si="34"/>
        <v>0</v>
      </c>
      <c r="X152" s="36">
        <f t="shared" si="34"/>
        <v>0</v>
      </c>
      <c r="Y152" s="36">
        <f t="shared" si="34"/>
        <v>0</v>
      </c>
      <c r="Z152" s="36">
        <f t="shared" si="34"/>
        <v>0</v>
      </c>
      <c r="AA152" s="36">
        <f t="shared" si="34"/>
        <v>-2.4217620819078499E-3</v>
      </c>
      <c r="AB152" s="36">
        <f t="shared" si="34"/>
        <v>0</v>
      </c>
      <c r="AC152" s="36">
        <f t="shared" si="34"/>
        <v>0</v>
      </c>
      <c r="AD152" s="36">
        <f t="shared" si="34"/>
        <v>-5.6260198734701987E-5</v>
      </c>
      <c r="AE152" s="36">
        <f t="shared" si="34"/>
        <v>0</v>
      </c>
      <c r="AF152" s="36">
        <f t="shared" si="34"/>
        <v>0</v>
      </c>
      <c r="AG152" s="36">
        <f t="shared" si="34"/>
        <v>0</v>
      </c>
      <c r="AH152" s="36">
        <f t="shared" si="34"/>
        <v>0</v>
      </c>
      <c r="AI152" s="36">
        <f t="shared" si="34"/>
        <v>0</v>
      </c>
      <c r="AJ152" s="36">
        <f t="shared" si="34"/>
        <v>0</v>
      </c>
      <c r="AK152" s="36">
        <f t="shared" si="34"/>
        <v>0</v>
      </c>
      <c r="AL152" s="36">
        <f t="shared" si="34"/>
        <v>0</v>
      </c>
      <c r="AM152" s="36">
        <f t="shared" si="34"/>
        <v>0</v>
      </c>
      <c r="AN152" s="36">
        <f t="shared" si="34"/>
        <v>0</v>
      </c>
      <c r="AO152" s="36">
        <f t="shared" si="34"/>
        <v>0</v>
      </c>
      <c r="AP152" s="36">
        <f t="shared" si="34"/>
        <v>0</v>
      </c>
      <c r="AQ152" s="36">
        <f t="shared" si="34"/>
        <v>0</v>
      </c>
    </row>
    <row r="153" spans="1:43" x14ac:dyDescent="0.3">
      <c r="A153" s="9">
        <f t="shared" si="31"/>
        <v>10</v>
      </c>
      <c r="B153" s="9" t="str">
        <f t="shared" si="31"/>
        <v>Pertambangan Migas</v>
      </c>
      <c r="C153" s="36">
        <f t="shared" si="34"/>
        <v>0</v>
      </c>
      <c r="D153" s="36">
        <f t="shared" si="34"/>
        <v>0</v>
      </c>
      <c r="E153" s="36">
        <f t="shared" si="34"/>
        <v>0</v>
      </c>
      <c r="F153" s="36">
        <f t="shared" si="34"/>
        <v>0</v>
      </c>
      <c r="G153" s="36">
        <f t="shared" si="34"/>
        <v>0</v>
      </c>
      <c r="H153" s="36">
        <f t="shared" si="34"/>
        <v>0</v>
      </c>
      <c r="I153" s="36">
        <f t="shared" si="34"/>
        <v>0</v>
      </c>
      <c r="J153" s="36">
        <f t="shared" si="34"/>
        <v>0</v>
      </c>
      <c r="K153" s="36">
        <f t="shared" si="34"/>
        <v>0</v>
      </c>
      <c r="L153" s="36">
        <f t="shared" si="34"/>
        <v>0.95490046007317309</v>
      </c>
      <c r="M153" s="36">
        <f t="shared" si="34"/>
        <v>-3.2597360610491484E-3</v>
      </c>
      <c r="N153" s="36">
        <f t="shared" si="34"/>
        <v>0</v>
      </c>
      <c r="O153" s="36">
        <f t="shared" si="34"/>
        <v>0</v>
      </c>
      <c r="P153" s="36">
        <f t="shared" si="34"/>
        <v>0</v>
      </c>
      <c r="Q153" s="36">
        <f t="shared" si="34"/>
        <v>0</v>
      </c>
      <c r="R153" s="36">
        <f t="shared" si="34"/>
        <v>0</v>
      </c>
      <c r="S153" s="36">
        <f t="shared" si="34"/>
        <v>0</v>
      </c>
      <c r="T153" s="36">
        <f t="shared" si="34"/>
        <v>0</v>
      </c>
      <c r="U153" s="36">
        <f t="shared" si="34"/>
        <v>0</v>
      </c>
      <c r="V153" s="36">
        <f t="shared" si="34"/>
        <v>0</v>
      </c>
      <c r="W153" s="36">
        <f t="shared" si="34"/>
        <v>0</v>
      </c>
      <c r="X153" s="36">
        <f t="shared" si="34"/>
        <v>0</v>
      </c>
      <c r="Y153" s="36">
        <f t="shared" si="34"/>
        <v>0</v>
      </c>
      <c r="Z153" s="36">
        <f t="shared" si="34"/>
        <v>-0.3278451137321004</v>
      </c>
      <c r="AA153" s="36">
        <f t="shared" si="34"/>
        <v>0</v>
      </c>
      <c r="AB153" s="36">
        <f t="shared" si="34"/>
        <v>0</v>
      </c>
      <c r="AC153" s="36">
        <f t="shared" si="34"/>
        <v>0</v>
      </c>
      <c r="AD153" s="36">
        <f t="shared" si="34"/>
        <v>-2.4560350529200405E-5</v>
      </c>
      <c r="AE153" s="36">
        <f t="shared" si="34"/>
        <v>0</v>
      </c>
      <c r="AF153" s="36">
        <f t="shared" si="34"/>
        <v>0</v>
      </c>
      <c r="AG153" s="36">
        <f t="shared" si="34"/>
        <v>0</v>
      </c>
      <c r="AH153" s="36">
        <f t="shared" si="34"/>
        <v>0</v>
      </c>
      <c r="AI153" s="36">
        <f t="shared" si="34"/>
        <v>0</v>
      </c>
      <c r="AJ153" s="36">
        <f t="shared" si="34"/>
        <v>0</v>
      </c>
      <c r="AK153" s="36">
        <f t="shared" si="34"/>
        <v>0</v>
      </c>
      <c r="AL153" s="36">
        <f t="shared" si="34"/>
        <v>0</v>
      </c>
      <c r="AM153" s="36">
        <f t="shared" si="34"/>
        <v>0</v>
      </c>
      <c r="AN153" s="36">
        <f t="shared" si="34"/>
        <v>0</v>
      </c>
      <c r="AO153" s="36">
        <f t="shared" si="34"/>
        <v>0</v>
      </c>
      <c r="AP153" s="36">
        <f t="shared" si="34"/>
        <v>0</v>
      </c>
      <c r="AQ153" s="36">
        <f t="shared" si="34"/>
        <v>0</v>
      </c>
    </row>
    <row r="154" spans="1:43" x14ac:dyDescent="0.3">
      <c r="A154" s="9">
        <f t="shared" si="31"/>
        <v>11</v>
      </c>
      <c r="B154" s="9" t="str">
        <f t="shared" si="31"/>
        <v>Pertambangan Non Migas</v>
      </c>
      <c r="C154" s="36">
        <f t="shared" si="34"/>
        <v>0</v>
      </c>
      <c r="D154" s="36">
        <f t="shared" si="34"/>
        <v>0</v>
      </c>
      <c r="E154" s="36">
        <f t="shared" si="34"/>
        <v>0</v>
      </c>
      <c r="F154" s="36">
        <f t="shared" si="34"/>
        <v>0</v>
      </c>
      <c r="G154" s="36">
        <f t="shared" si="34"/>
        <v>0</v>
      </c>
      <c r="H154" s="36">
        <f t="shared" si="34"/>
        <v>0</v>
      </c>
      <c r="I154" s="36">
        <f t="shared" si="34"/>
        <v>0</v>
      </c>
      <c r="J154" s="36">
        <f t="shared" si="34"/>
        <v>0</v>
      </c>
      <c r="K154" s="36">
        <f t="shared" si="34"/>
        <v>0</v>
      </c>
      <c r="L154" s="36">
        <f t="shared" si="34"/>
        <v>0</v>
      </c>
      <c r="M154" s="36">
        <f t="shared" si="34"/>
        <v>0.97850611534745713</v>
      </c>
      <c r="N154" s="36">
        <f t="shared" si="34"/>
        <v>0</v>
      </c>
      <c r="O154" s="36">
        <f t="shared" si="34"/>
        <v>0</v>
      </c>
      <c r="P154" s="36">
        <f t="shared" si="34"/>
        <v>0</v>
      </c>
      <c r="Q154" s="36">
        <f t="shared" si="34"/>
        <v>0</v>
      </c>
      <c r="R154" s="36">
        <f t="shared" si="34"/>
        <v>0</v>
      </c>
      <c r="S154" s="36">
        <f t="shared" si="34"/>
        <v>0</v>
      </c>
      <c r="T154" s="36">
        <f t="shared" si="34"/>
        <v>0</v>
      </c>
      <c r="U154" s="36">
        <f t="shared" si="34"/>
        <v>0</v>
      </c>
      <c r="V154" s="36">
        <f t="shared" si="34"/>
        <v>0</v>
      </c>
      <c r="W154" s="36">
        <f t="shared" si="34"/>
        <v>0</v>
      </c>
      <c r="X154" s="36">
        <f t="shared" si="34"/>
        <v>0</v>
      </c>
      <c r="Y154" s="36">
        <f t="shared" si="34"/>
        <v>0</v>
      </c>
      <c r="Z154" s="36">
        <f t="shared" si="34"/>
        <v>-2.041948950403914E-3</v>
      </c>
      <c r="AA154" s="36">
        <f t="shared" si="34"/>
        <v>0</v>
      </c>
      <c r="AB154" s="36">
        <f t="shared" si="34"/>
        <v>0</v>
      </c>
      <c r="AC154" s="36">
        <f t="shared" si="34"/>
        <v>0</v>
      </c>
      <c r="AD154" s="36">
        <f t="shared" si="34"/>
        <v>0</v>
      </c>
      <c r="AE154" s="36">
        <f t="shared" si="34"/>
        <v>0</v>
      </c>
      <c r="AF154" s="36">
        <f t="shared" si="34"/>
        <v>0</v>
      </c>
      <c r="AG154" s="36">
        <f t="shared" si="34"/>
        <v>0</v>
      </c>
      <c r="AH154" s="36">
        <f t="shared" si="34"/>
        <v>0</v>
      </c>
      <c r="AI154" s="36">
        <f t="shared" si="34"/>
        <v>0</v>
      </c>
      <c r="AJ154" s="36">
        <f t="shared" si="34"/>
        <v>0</v>
      </c>
      <c r="AK154" s="36">
        <f t="shared" si="34"/>
        <v>0</v>
      </c>
      <c r="AL154" s="36">
        <f t="shared" si="34"/>
        <v>0</v>
      </c>
      <c r="AM154" s="36">
        <f t="shared" si="34"/>
        <v>0</v>
      </c>
      <c r="AN154" s="36">
        <f t="shared" si="34"/>
        <v>0</v>
      </c>
      <c r="AO154" s="36">
        <f t="shared" si="34"/>
        <v>0</v>
      </c>
      <c r="AP154" s="36">
        <f t="shared" si="34"/>
        <v>0</v>
      </c>
      <c r="AQ154" s="36">
        <f t="shared" si="34"/>
        <v>0</v>
      </c>
    </row>
    <row r="155" spans="1:43" x14ac:dyDescent="0.3">
      <c r="A155" s="9">
        <f t="shared" si="31"/>
        <v>12</v>
      </c>
      <c r="B155" s="9" t="str">
        <f t="shared" si="31"/>
        <v>Penggalian</v>
      </c>
      <c r="C155" s="36">
        <f t="shared" si="34"/>
        <v>0</v>
      </c>
      <c r="D155" s="36">
        <f t="shared" si="34"/>
        <v>0</v>
      </c>
      <c r="E155" s="36">
        <f t="shared" si="34"/>
        <v>0</v>
      </c>
      <c r="F155" s="36">
        <f t="shared" si="34"/>
        <v>0</v>
      </c>
      <c r="G155" s="36">
        <f t="shared" si="34"/>
        <v>0</v>
      </c>
      <c r="H155" s="36">
        <f t="shared" si="34"/>
        <v>0</v>
      </c>
      <c r="I155" s="36">
        <f t="shared" si="34"/>
        <v>0</v>
      </c>
      <c r="J155" s="36">
        <f t="shared" si="34"/>
        <v>0</v>
      </c>
      <c r="K155" s="36">
        <f t="shared" si="34"/>
        <v>0</v>
      </c>
      <c r="L155" s="36">
        <f t="shared" si="34"/>
        <v>0</v>
      </c>
      <c r="M155" s="36">
        <f t="shared" si="34"/>
        <v>-1.0186675190778588E-3</v>
      </c>
      <c r="N155" s="36">
        <f t="shared" si="34"/>
        <v>0.97754900711716208</v>
      </c>
      <c r="O155" s="36">
        <f t="shared" si="34"/>
        <v>0</v>
      </c>
      <c r="P155" s="36">
        <f t="shared" si="34"/>
        <v>0</v>
      </c>
      <c r="Q155" s="36">
        <f t="shared" si="34"/>
        <v>0</v>
      </c>
      <c r="R155" s="36">
        <f t="shared" si="34"/>
        <v>0</v>
      </c>
      <c r="S155" s="36">
        <f t="shared" si="34"/>
        <v>0</v>
      </c>
      <c r="T155" s="36">
        <f t="shared" si="34"/>
        <v>0</v>
      </c>
      <c r="U155" s="36">
        <f t="shared" si="34"/>
        <v>0</v>
      </c>
      <c r="V155" s="36">
        <f t="shared" si="34"/>
        <v>0</v>
      </c>
      <c r="W155" s="36">
        <f t="shared" si="34"/>
        <v>-4.8589733625061431E-3</v>
      </c>
      <c r="X155" s="36">
        <f t="shared" si="34"/>
        <v>0</v>
      </c>
      <c r="Y155" s="36">
        <f t="shared" si="34"/>
        <v>0</v>
      </c>
      <c r="Z155" s="36">
        <f t="shared" si="34"/>
        <v>0</v>
      </c>
      <c r="AA155" s="36">
        <f t="shared" si="34"/>
        <v>0</v>
      </c>
      <c r="AB155" s="36">
        <f t="shared" si="34"/>
        <v>0</v>
      </c>
      <c r="AC155" s="36">
        <f t="shared" si="34"/>
        <v>-0.31247625674228968</v>
      </c>
      <c r="AD155" s="36">
        <f t="shared" si="34"/>
        <v>-3.1265703488952557E-5</v>
      </c>
      <c r="AE155" s="36">
        <f t="shared" si="34"/>
        <v>0</v>
      </c>
      <c r="AF155" s="36">
        <f t="shared" si="34"/>
        <v>0</v>
      </c>
      <c r="AG155" s="36">
        <f t="shared" si="34"/>
        <v>0</v>
      </c>
      <c r="AH155" s="36">
        <f t="shared" si="34"/>
        <v>0</v>
      </c>
      <c r="AI155" s="36">
        <f t="shared" si="34"/>
        <v>0</v>
      </c>
      <c r="AJ155" s="36">
        <f t="shared" si="34"/>
        <v>0</v>
      </c>
      <c r="AK155" s="36">
        <f t="shared" si="34"/>
        <v>0</v>
      </c>
      <c r="AL155" s="36">
        <f t="shared" si="34"/>
        <v>0</v>
      </c>
      <c r="AM155" s="36">
        <f t="shared" si="34"/>
        <v>0</v>
      </c>
      <c r="AN155" s="36">
        <f t="shared" si="34"/>
        <v>0</v>
      </c>
      <c r="AO155" s="36">
        <f t="shared" si="34"/>
        <v>0</v>
      </c>
      <c r="AP155" s="36">
        <f t="shared" si="34"/>
        <v>0</v>
      </c>
      <c r="AQ155" s="36">
        <f t="shared" si="34"/>
        <v>0</v>
      </c>
    </row>
    <row r="156" spans="1:43" x14ac:dyDescent="0.3">
      <c r="A156" s="9">
        <f t="shared" si="31"/>
        <v>13</v>
      </c>
      <c r="B156" s="9" t="str">
        <f t="shared" si="31"/>
        <v>Industri Penggilingan Padi</v>
      </c>
      <c r="C156" s="36">
        <f t="shared" si="34"/>
        <v>0</v>
      </c>
      <c r="D156" s="36">
        <f t="shared" si="34"/>
        <v>0</v>
      </c>
      <c r="E156" s="36">
        <f t="shared" si="34"/>
        <v>0</v>
      </c>
      <c r="F156" s="36">
        <f t="shared" si="34"/>
        <v>0</v>
      </c>
      <c r="G156" s="36">
        <f t="shared" si="34"/>
        <v>0</v>
      </c>
      <c r="H156" s="36">
        <f t="shared" si="34"/>
        <v>0</v>
      </c>
      <c r="I156" s="36">
        <f t="shared" si="34"/>
        <v>-1.1222277495225046E-3</v>
      </c>
      <c r="J156" s="36">
        <f t="shared" si="34"/>
        <v>0</v>
      </c>
      <c r="K156" s="36">
        <f t="shared" si="34"/>
        <v>0</v>
      </c>
      <c r="L156" s="36">
        <f t="shared" si="34"/>
        <v>0</v>
      </c>
      <c r="M156" s="36">
        <f t="shared" si="34"/>
        <v>0</v>
      </c>
      <c r="N156" s="36">
        <f t="shared" si="34"/>
        <v>0</v>
      </c>
      <c r="O156" s="36">
        <f t="shared" si="34"/>
        <v>1</v>
      </c>
      <c r="P156" s="36">
        <f t="shared" si="34"/>
        <v>0</v>
      </c>
      <c r="Q156" s="36">
        <f t="shared" si="34"/>
        <v>-2.3427882547761195E-2</v>
      </c>
      <c r="R156" s="36">
        <f t="shared" si="34"/>
        <v>0</v>
      </c>
      <c r="S156" s="36">
        <f t="shared" si="34"/>
        <v>0</v>
      </c>
      <c r="T156" s="36">
        <f t="shared" si="34"/>
        <v>0</v>
      </c>
      <c r="U156" s="36">
        <f t="shared" si="34"/>
        <v>0</v>
      </c>
      <c r="V156" s="36">
        <f t="shared" si="34"/>
        <v>0</v>
      </c>
      <c r="W156" s="36">
        <f t="shared" si="34"/>
        <v>0</v>
      </c>
      <c r="X156" s="36">
        <f t="shared" si="34"/>
        <v>0</v>
      </c>
      <c r="Y156" s="36">
        <f t="shared" si="34"/>
        <v>0</v>
      </c>
      <c r="Z156" s="36">
        <f t="shared" si="34"/>
        <v>0</v>
      </c>
      <c r="AA156" s="36">
        <f t="shared" si="34"/>
        <v>0</v>
      </c>
      <c r="AB156" s="36">
        <f t="shared" si="34"/>
        <v>0</v>
      </c>
      <c r="AC156" s="36">
        <f t="shared" si="34"/>
        <v>0</v>
      </c>
      <c r="AD156" s="36">
        <f t="shared" si="34"/>
        <v>-3.4302852368151232E-4</v>
      </c>
      <c r="AE156" s="36">
        <f t="shared" si="34"/>
        <v>-5.6054639487145442E-3</v>
      </c>
      <c r="AF156" s="36">
        <f t="shared" si="34"/>
        <v>0</v>
      </c>
      <c r="AG156" s="36">
        <f t="shared" si="34"/>
        <v>0</v>
      </c>
      <c r="AH156" s="36">
        <f t="shared" si="34"/>
        <v>0</v>
      </c>
      <c r="AI156" s="36">
        <f t="shared" si="34"/>
        <v>0</v>
      </c>
      <c r="AJ156" s="36">
        <f t="shared" si="34"/>
        <v>0</v>
      </c>
      <c r="AK156" s="36">
        <f t="shared" si="34"/>
        <v>0</v>
      </c>
      <c r="AL156" s="36">
        <f t="shared" si="34"/>
        <v>0</v>
      </c>
      <c r="AM156" s="36">
        <f t="shared" si="34"/>
        <v>0</v>
      </c>
      <c r="AN156" s="36">
        <f t="shared" si="34"/>
        <v>0</v>
      </c>
      <c r="AO156" s="36">
        <f t="shared" si="34"/>
        <v>0</v>
      </c>
      <c r="AP156" s="36">
        <f t="shared" si="34"/>
        <v>0</v>
      </c>
      <c r="AQ156" s="36">
        <f t="shared" si="34"/>
        <v>0</v>
      </c>
    </row>
    <row r="157" spans="1:43" x14ac:dyDescent="0.3">
      <c r="A157" s="9">
        <f t="shared" si="31"/>
        <v>14</v>
      </c>
      <c r="B157" s="9" t="str">
        <f t="shared" si="31"/>
        <v>Industri Minyak Hewani dan Nabati</v>
      </c>
      <c r="C157" s="36">
        <f t="shared" si="34"/>
        <v>0</v>
      </c>
      <c r="D157" s="36">
        <f t="shared" si="34"/>
        <v>0</v>
      </c>
      <c r="E157" s="36">
        <f t="shared" si="34"/>
        <v>0</v>
      </c>
      <c r="F157" s="36">
        <f t="shared" si="34"/>
        <v>0</v>
      </c>
      <c r="G157" s="36">
        <f t="shared" si="34"/>
        <v>0</v>
      </c>
      <c r="H157" s="36">
        <f t="shared" si="34"/>
        <v>0</v>
      </c>
      <c r="I157" s="36">
        <f t="shared" si="34"/>
        <v>-1.7150900985273914E-3</v>
      </c>
      <c r="J157" s="36">
        <f t="shared" si="34"/>
        <v>0</v>
      </c>
      <c r="K157" s="36">
        <f t="shared" si="34"/>
        <v>0</v>
      </c>
      <c r="L157" s="36">
        <f t="shared" si="34"/>
        <v>0</v>
      </c>
      <c r="M157" s="36">
        <f t="shared" si="34"/>
        <v>0</v>
      </c>
      <c r="N157" s="36">
        <f t="shared" si="34"/>
        <v>0</v>
      </c>
      <c r="O157" s="36">
        <f t="shared" si="34"/>
        <v>0</v>
      </c>
      <c r="P157" s="36">
        <f t="shared" si="34"/>
        <v>0.67869419504947703</v>
      </c>
      <c r="Q157" s="36">
        <f t="shared" si="34"/>
        <v>-2.12017036631323E-4</v>
      </c>
      <c r="R157" s="36">
        <f t="shared" si="34"/>
        <v>0</v>
      </c>
      <c r="S157" s="36">
        <f t="shared" si="34"/>
        <v>0</v>
      </c>
      <c r="T157" s="36">
        <f t="shared" si="34"/>
        <v>0</v>
      </c>
      <c r="U157" s="36">
        <f t="shared" si="34"/>
        <v>0</v>
      </c>
      <c r="V157" s="36">
        <f t="shared" si="34"/>
        <v>0</v>
      </c>
      <c r="W157" s="36">
        <f t="shared" si="34"/>
        <v>0</v>
      </c>
      <c r="X157" s="36">
        <f t="shared" si="34"/>
        <v>0</v>
      </c>
      <c r="Y157" s="36">
        <f t="shared" si="34"/>
        <v>0</v>
      </c>
      <c r="Z157" s="36">
        <f t="shared" si="34"/>
        <v>0</v>
      </c>
      <c r="AA157" s="36">
        <f t="shared" si="34"/>
        <v>0</v>
      </c>
      <c r="AB157" s="36">
        <f t="shared" si="34"/>
        <v>0</v>
      </c>
      <c r="AC157" s="36">
        <f t="shared" si="34"/>
        <v>0</v>
      </c>
      <c r="AD157" s="36">
        <f t="shared" si="34"/>
        <v>0</v>
      </c>
      <c r="AE157" s="36">
        <f t="shared" si="34"/>
        <v>0</v>
      </c>
      <c r="AF157" s="36">
        <f t="shared" si="34"/>
        <v>0</v>
      </c>
      <c r="AG157" s="36">
        <f t="shared" si="34"/>
        <v>0</v>
      </c>
      <c r="AH157" s="36">
        <f t="shared" si="34"/>
        <v>0</v>
      </c>
      <c r="AI157" s="36">
        <f t="shared" si="34"/>
        <v>0</v>
      </c>
      <c r="AJ157" s="36">
        <f t="shared" si="34"/>
        <v>0</v>
      </c>
      <c r="AK157" s="36">
        <f t="shared" si="34"/>
        <v>0</v>
      </c>
      <c r="AL157" s="36">
        <f t="shared" si="34"/>
        <v>0</v>
      </c>
      <c r="AM157" s="36">
        <f t="shared" si="34"/>
        <v>0</v>
      </c>
      <c r="AN157" s="36">
        <f t="shared" si="34"/>
        <v>0</v>
      </c>
      <c r="AO157" s="36">
        <f t="shared" si="34"/>
        <v>0</v>
      </c>
      <c r="AP157" s="36">
        <f t="shared" si="34"/>
        <v>0</v>
      </c>
      <c r="AQ157" s="36">
        <f t="shared" si="34"/>
        <v>0</v>
      </c>
    </row>
    <row r="158" spans="1:43" x14ac:dyDescent="0.3">
      <c r="A158" s="9">
        <f t="shared" si="31"/>
        <v>15</v>
      </c>
      <c r="B158" s="9" t="str">
        <f t="shared" si="31"/>
        <v>Industri Makanan dan Minuman lainnya</v>
      </c>
      <c r="C158" s="36">
        <f t="shared" si="34"/>
        <v>0</v>
      </c>
      <c r="D158" s="36">
        <f t="shared" si="34"/>
        <v>-9.955562636288325E-5</v>
      </c>
      <c r="E158" s="36">
        <f t="shared" si="34"/>
        <v>-2.1405987195243309E-4</v>
      </c>
      <c r="F158" s="36">
        <f t="shared" si="34"/>
        <v>-4.4616398798287471E-3</v>
      </c>
      <c r="G158" s="36">
        <f t="shared" si="34"/>
        <v>-1.6172971290462693E-3</v>
      </c>
      <c r="H158" s="36">
        <f t="shared" si="34"/>
        <v>-1.567355254166656E-4</v>
      </c>
      <c r="I158" s="36">
        <f t="shared" si="34"/>
        <v>-2.3720602855577328E-2</v>
      </c>
      <c r="J158" s="36">
        <f t="shared" si="34"/>
        <v>-1.5300635821372189E-4</v>
      </c>
      <c r="K158" s="36">
        <f t="shared" si="34"/>
        <v>-1.0316302977700871E-2</v>
      </c>
      <c r="L158" s="36">
        <f t="shared" ref="L158:AQ158" si="35">L114-L70</f>
        <v>-3.0968793784614569E-3</v>
      </c>
      <c r="M158" s="36">
        <f t="shared" si="35"/>
        <v>-3.9207702472639373E-3</v>
      </c>
      <c r="N158" s="36">
        <f t="shared" si="35"/>
        <v>0</v>
      </c>
      <c r="O158" s="36">
        <f t="shared" si="35"/>
        <v>-2.3842925415271722E-3</v>
      </c>
      <c r="P158" s="36">
        <f t="shared" si="35"/>
        <v>-2.5330555361500616E-4</v>
      </c>
      <c r="Q158" s="36">
        <f t="shared" si="35"/>
        <v>0.96929033788433061</v>
      </c>
      <c r="R158" s="36">
        <f t="shared" si="35"/>
        <v>-2.987891654377646E-4</v>
      </c>
      <c r="S158" s="36">
        <f t="shared" si="35"/>
        <v>-2.1950620372449179E-4</v>
      </c>
      <c r="T158" s="36">
        <f t="shared" si="35"/>
        <v>0</v>
      </c>
      <c r="U158" s="36">
        <f t="shared" si="35"/>
        <v>0</v>
      </c>
      <c r="V158" s="36">
        <f t="shared" si="35"/>
        <v>0</v>
      </c>
      <c r="W158" s="36">
        <f t="shared" si="35"/>
        <v>0</v>
      </c>
      <c r="X158" s="36">
        <f t="shared" si="35"/>
        <v>0</v>
      </c>
      <c r="Y158" s="36">
        <f t="shared" si="35"/>
        <v>0</v>
      </c>
      <c r="Z158" s="36">
        <f t="shared" si="35"/>
        <v>-1.1743014498615792E-3</v>
      </c>
      <c r="AA158" s="36">
        <f t="shared" si="35"/>
        <v>-1.9673287084161925E-2</v>
      </c>
      <c r="AB158" s="36">
        <f t="shared" si="35"/>
        <v>-4.7230528559584119E-3</v>
      </c>
      <c r="AC158" s="36">
        <f t="shared" si="35"/>
        <v>-7.8753346153276273E-5</v>
      </c>
      <c r="AD158" s="36">
        <f t="shared" si="35"/>
        <v>-3.6356851001295258E-3</v>
      </c>
      <c r="AE158" s="36">
        <f t="shared" si="35"/>
        <v>-1.8436687390822448E-2</v>
      </c>
      <c r="AF158" s="36">
        <f t="shared" si="35"/>
        <v>-1.2318449435346672E-3</v>
      </c>
      <c r="AG158" s="36">
        <f t="shared" si="35"/>
        <v>-4.4263090755186142E-5</v>
      </c>
      <c r="AH158" s="36">
        <f t="shared" si="35"/>
        <v>-1.5981821275313161E-3</v>
      </c>
      <c r="AI158" s="36">
        <f t="shared" si="35"/>
        <v>-9.3685506582818253E-4</v>
      </c>
      <c r="AJ158" s="36">
        <f t="shared" si="35"/>
        <v>-1.1593117194685238E-2</v>
      </c>
      <c r="AK158" s="36">
        <f t="shared" si="35"/>
        <v>-1.5893565702968421E-2</v>
      </c>
      <c r="AL158" s="36">
        <f t="shared" si="35"/>
        <v>-1.1763598577872897E-2</v>
      </c>
      <c r="AM158" s="36">
        <f t="shared" si="35"/>
        <v>-8.4175673039187313E-3</v>
      </c>
      <c r="AN158" s="36">
        <f t="shared" si="35"/>
        <v>-2.4057877036441223E-2</v>
      </c>
      <c r="AO158" s="36">
        <f t="shared" si="35"/>
        <v>-5.3502686619757212E-2</v>
      </c>
      <c r="AP158" s="36">
        <f t="shared" si="35"/>
        <v>-9.631918337595495E-2</v>
      </c>
      <c r="AQ158" s="36">
        <f t="shared" si="35"/>
        <v>0</v>
      </c>
    </row>
    <row r="159" spans="1:43" x14ac:dyDescent="0.3">
      <c r="A159" s="9">
        <f t="shared" si="31"/>
        <v>16</v>
      </c>
      <c r="B159" s="9" t="str">
        <f t="shared" si="31"/>
        <v>Industri Tekstil dan Pakain Jadi</v>
      </c>
      <c r="C159" s="36">
        <f t="shared" ref="C159:AQ165" si="36">C115-C71</f>
        <v>0</v>
      </c>
      <c r="D159" s="36">
        <f t="shared" si="36"/>
        <v>-4.0006544160722633E-4</v>
      </c>
      <c r="E159" s="36">
        <f t="shared" si="36"/>
        <v>-2.3005404553761043E-4</v>
      </c>
      <c r="F159" s="36">
        <f t="shared" si="36"/>
        <v>-1.0072557141419428E-4</v>
      </c>
      <c r="G159" s="36">
        <f t="shared" si="36"/>
        <v>-1.0123251261413518E-4</v>
      </c>
      <c r="H159" s="36">
        <f t="shared" si="36"/>
        <v>-2.3365163228904613E-4</v>
      </c>
      <c r="I159" s="36">
        <f t="shared" si="36"/>
        <v>-4.8171589217416494E-3</v>
      </c>
      <c r="J159" s="36">
        <f t="shared" si="36"/>
        <v>-4.4064811061969746E-4</v>
      </c>
      <c r="K159" s="36">
        <f t="shared" si="36"/>
        <v>0</v>
      </c>
      <c r="L159" s="36">
        <f t="shared" si="36"/>
        <v>-3.9968772842248851E-7</v>
      </c>
      <c r="M159" s="36">
        <f t="shared" si="36"/>
        <v>-4.6603364749602355E-7</v>
      </c>
      <c r="N159" s="36">
        <f t="shared" si="36"/>
        <v>-4.8215471746999183E-6</v>
      </c>
      <c r="O159" s="36">
        <f t="shared" si="36"/>
        <v>-1.2722902069611836E-7</v>
      </c>
      <c r="P159" s="36">
        <f t="shared" si="36"/>
        <v>-4.5240502720076168E-4</v>
      </c>
      <c r="Q159" s="36">
        <f t="shared" si="36"/>
        <v>-9.5975038266664427E-7</v>
      </c>
      <c r="R159" s="36">
        <f t="shared" si="36"/>
        <v>0.74345579382319871</v>
      </c>
      <c r="S159" s="36">
        <f t="shared" si="36"/>
        <v>-9.0015804320181846E-6</v>
      </c>
      <c r="T159" s="36">
        <f t="shared" si="36"/>
        <v>-5.6928327146826313E-6</v>
      </c>
      <c r="U159" s="36">
        <f t="shared" si="36"/>
        <v>-4.6507586476083179E-6</v>
      </c>
      <c r="V159" s="36">
        <f t="shared" si="36"/>
        <v>-7.1464329577436143E-4</v>
      </c>
      <c r="W159" s="36">
        <f t="shared" si="36"/>
        <v>-7.4008824589198233E-5</v>
      </c>
      <c r="X159" s="36">
        <f t="shared" si="36"/>
        <v>-3.0739814063067124E-4</v>
      </c>
      <c r="Y159" s="36">
        <f t="shared" si="36"/>
        <v>-3.0741398658684947E-4</v>
      </c>
      <c r="Z159" s="36">
        <f t="shared" si="36"/>
        <v>-1.5439604910024897E-6</v>
      </c>
      <c r="AA159" s="36">
        <f t="shared" si="36"/>
        <v>-3.6728145318033747E-3</v>
      </c>
      <c r="AB159" s="36">
        <f t="shared" si="36"/>
        <v>-1.0222911116781684E-5</v>
      </c>
      <c r="AC159" s="36">
        <f t="shared" si="36"/>
        <v>-1.6591634991362554E-6</v>
      </c>
      <c r="AD159" s="36">
        <f t="shared" si="36"/>
        <v>-4.9510450251364952E-4</v>
      </c>
      <c r="AE159" s="36">
        <f t="shared" si="36"/>
        <v>-2.0513840540490375E-5</v>
      </c>
      <c r="AF159" s="36">
        <f t="shared" si="36"/>
        <v>-1.2311505741192995E-5</v>
      </c>
      <c r="AG159" s="36">
        <f t="shared" si="36"/>
        <v>-2.5753928429626615E-4</v>
      </c>
      <c r="AH159" s="36">
        <f t="shared" si="36"/>
        <v>-1.0548069559689341E-4</v>
      </c>
      <c r="AI159" s="36">
        <f t="shared" si="36"/>
        <v>-9.9844511774376324E-5</v>
      </c>
      <c r="AJ159" s="36">
        <f t="shared" si="36"/>
        <v>-2.8217224724138218E-5</v>
      </c>
      <c r="AK159" s="36">
        <f t="shared" si="36"/>
        <v>-1.3151106660181505E-4</v>
      </c>
      <c r="AL159" s="36">
        <f t="shared" si="36"/>
        <v>-1.3087720191022258E-5</v>
      </c>
      <c r="AM159" s="36">
        <f t="shared" si="36"/>
        <v>-6.6011663406615191E-6</v>
      </c>
      <c r="AN159" s="36">
        <f t="shared" si="36"/>
        <v>-3.8273849872057214E-5</v>
      </c>
      <c r="AO159" s="36">
        <f t="shared" si="36"/>
        <v>-3.2188739967366263E-4</v>
      </c>
      <c r="AP159" s="36">
        <f t="shared" si="36"/>
        <v>-4.4887797462692027E-3</v>
      </c>
      <c r="AQ159" s="36">
        <f t="shared" si="36"/>
        <v>0</v>
      </c>
    </row>
    <row r="160" spans="1:43" x14ac:dyDescent="0.3">
      <c r="A160" s="9">
        <f t="shared" si="31"/>
        <v>17</v>
      </c>
      <c r="B160" s="9" t="str">
        <f t="shared" si="31"/>
        <v>Industri Kayu,barang-barang dari kayu dan Furniture</v>
      </c>
      <c r="C160" s="36">
        <f t="shared" si="36"/>
        <v>0</v>
      </c>
      <c r="D160" s="36">
        <f t="shared" si="36"/>
        <v>-1.0001636040180658E-4</v>
      </c>
      <c r="E160" s="36">
        <f t="shared" si="36"/>
        <v>0</v>
      </c>
      <c r="F160" s="36">
        <f t="shared" si="36"/>
        <v>-8.0580457131355424E-5</v>
      </c>
      <c r="G160" s="36">
        <f t="shared" si="36"/>
        <v>0</v>
      </c>
      <c r="H160" s="36">
        <f t="shared" si="36"/>
        <v>0</v>
      </c>
      <c r="I160" s="36">
        <f t="shared" si="36"/>
        <v>-3.8089163567259563E-4</v>
      </c>
      <c r="J160" s="36">
        <f t="shared" si="36"/>
        <v>0</v>
      </c>
      <c r="K160" s="36">
        <f t="shared" si="36"/>
        <v>0</v>
      </c>
      <c r="L160" s="36">
        <f t="shared" si="36"/>
        <v>-1.4639341897422463E-3</v>
      </c>
      <c r="M160" s="36">
        <f t="shared" si="36"/>
        <v>-1.534087060312526E-3</v>
      </c>
      <c r="N160" s="36">
        <f t="shared" si="36"/>
        <v>-3.7691019539309138E-3</v>
      </c>
      <c r="O160" s="36">
        <f t="shared" si="36"/>
        <v>0</v>
      </c>
      <c r="P160" s="36">
        <f t="shared" si="36"/>
        <v>-3.3930377040057123E-5</v>
      </c>
      <c r="Q160" s="36">
        <f t="shared" si="36"/>
        <v>0</v>
      </c>
      <c r="R160" s="36">
        <f t="shared" si="36"/>
        <v>-5.6032094250386272E-4</v>
      </c>
      <c r="S160" s="36">
        <f t="shared" si="36"/>
        <v>0.94355586747615761</v>
      </c>
      <c r="T160" s="36">
        <f t="shared" si="36"/>
        <v>0</v>
      </c>
      <c r="U160" s="36">
        <f t="shared" si="36"/>
        <v>0</v>
      </c>
      <c r="V160" s="36">
        <f t="shared" si="36"/>
        <v>-1.4853727974860606E-2</v>
      </c>
      <c r="W160" s="36">
        <f t="shared" si="36"/>
        <v>-2.3114029112684172E-4</v>
      </c>
      <c r="X160" s="36">
        <f t="shared" si="36"/>
        <v>-3.0230873359130246E-3</v>
      </c>
      <c r="Y160" s="36">
        <f t="shared" si="36"/>
        <v>-3.0232431719546789E-3</v>
      </c>
      <c r="Z160" s="36">
        <f t="shared" si="36"/>
        <v>-1.0209744752019571E-4</v>
      </c>
      <c r="AA160" s="36">
        <f t="shared" si="36"/>
        <v>0</v>
      </c>
      <c r="AB160" s="36">
        <f t="shared" si="36"/>
        <v>-1.0218209313524679E-3</v>
      </c>
      <c r="AC160" s="36">
        <f t="shared" si="36"/>
        <v>-1.7769417440614151E-3</v>
      </c>
      <c r="AD160" s="36">
        <f t="shared" si="36"/>
        <v>-8.7286305226740317E-5</v>
      </c>
      <c r="AE160" s="36">
        <f t="shared" si="36"/>
        <v>0</v>
      </c>
      <c r="AF160" s="36">
        <f t="shared" si="36"/>
        <v>0</v>
      </c>
      <c r="AG160" s="36">
        <f t="shared" si="36"/>
        <v>-1.983202490723505E-5</v>
      </c>
      <c r="AH160" s="36">
        <f t="shared" si="36"/>
        <v>0</v>
      </c>
      <c r="AI160" s="36">
        <f t="shared" si="36"/>
        <v>0</v>
      </c>
      <c r="AJ160" s="36">
        <f t="shared" si="36"/>
        <v>0</v>
      </c>
      <c r="AK160" s="36">
        <f t="shared" si="36"/>
        <v>0</v>
      </c>
      <c r="AL160" s="36">
        <f t="shared" si="36"/>
        <v>-2.2511484156813674E-4</v>
      </c>
      <c r="AM160" s="36">
        <f t="shared" si="36"/>
        <v>-1.0496431769009287E-4</v>
      </c>
      <c r="AN160" s="36">
        <f t="shared" si="36"/>
        <v>0</v>
      </c>
      <c r="AO160" s="36">
        <f t="shared" si="36"/>
        <v>-3.1826877727303711E-5</v>
      </c>
      <c r="AP160" s="36">
        <f t="shared" si="36"/>
        <v>0</v>
      </c>
      <c r="AQ160" s="36">
        <f t="shared" si="36"/>
        <v>0</v>
      </c>
    </row>
    <row r="161" spans="1:43" x14ac:dyDescent="0.3">
      <c r="A161" s="9">
        <f t="shared" ref="A161:B176" si="37">A117</f>
        <v>18</v>
      </c>
      <c r="B161" s="9" t="str">
        <f t="shared" si="37"/>
        <v>Industri Karet dan barang-barang dari karet</v>
      </c>
      <c r="C161" s="36">
        <f t="shared" si="36"/>
        <v>0</v>
      </c>
      <c r="D161" s="36">
        <f t="shared" si="36"/>
        <v>0</v>
      </c>
      <c r="E161" s="36">
        <f t="shared" si="36"/>
        <v>0</v>
      </c>
      <c r="F161" s="36">
        <f t="shared" si="36"/>
        <v>0</v>
      </c>
      <c r="G161" s="36">
        <f t="shared" si="36"/>
        <v>0</v>
      </c>
      <c r="H161" s="36">
        <f t="shared" si="36"/>
        <v>0</v>
      </c>
      <c r="I161" s="36">
        <f t="shared" si="36"/>
        <v>0</v>
      </c>
      <c r="J161" s="36">
        <f t="shared" si="36"/>
        <v>0</v>
      </c>
      <c r="K161" s="36">
        <f t="shared" si="36"/>
        <v>0</v>
      </c>
      <c r="L161" s="36">
        <f t="shared" si="36"/>
        <v>-3.9968772842248851E-7</v>
      </c>
      <c r="M161" s="36">
        <f t="shared" si="36"/>
        <v>-4.6603364749602355E-7</v>
      </c>
      <c r="N161" s="36">
        <f t="shared" si="36"/>
        <v>-4.8215471746999183E-6</v>
      </c>
      <c r="O161" s="36">
        <f t="shared" si="36"/>
        <v>-1.2722902069611836E-7</v>
      </c>
      <c r="P161" s="36">
        <f t="shared" si="36"/>
        <v>-4.7502527856079971E-4</v>
      </c>
      <c r="Q161" s="36">
        <f t="shared" si="36"/>
        <v>-9.5975038266664427E-7</v>
      </c>
      <c r="R161" s="36">
        <f t="shared" si="36"/>
        <v>-1.0005731116140409E-5</v>
      </c>
      <c r="S161" s="36">
        <f t="shared" si="36"/>
        <v>-9.0015804320181846E-6</v>
      </c>
      <c r="T161" s="36">
        <f t="shared" si="36"/>
        <v>0.99784235659914866</v>
      </c>
      <c r="U161" s="36">
        <f t="shared" si="36"/>
        <v>-4.6507586476083179E-6</v>
      </c>
      <c r="V161" s="36">
        <f t="shared" si="36"/>
        <v>-7.1464329577436143E-4</v>
      </c>
      <c r="W161" s="36">
        <f t="shared" si="36"/>
        <v>-7.4008824589198233E-5</v>
      </c>
      <c r="X161" s="36">
        <f t="shared" si="36"/>
        <v>-7.4007770207752026E-5</v>
      </c>
      <c r="Y161" s="36">
        <f t="shared" si="36"/>
        <v>-7.4011585207677381E-5</v>
      </c>
      <c r="Z161" s="36">
        <f t="shared" si="36"/>
        <v>-1.5439604910024897E-6</v>
      </c>
      <c r="AA161" s="36">
        <f t="shared" si="36"/>
        <v>0</v>
      </c>
      <c r="AB161" s="36">
        <f t="shared" si="36"/>
        <v>-1.0222911116781684E-5</v>
      </c>
      <c r="AC161" s="36">
        <f t="shared" si="36"/>
        <v>-1.6591634991362554E-6</v>
      </c>
      <c r="AD161" s="36">
        <f t="shared" si="36"/>
        <v>-2.7246065510638302E-6</v>
      </c>
      <c r="AE161" s="36">
        <f t="shared" si="36"/>
        <v>-2.0513840540490375E-5</v>
      </c>
      <c r="AF161" s="36">
        <f t="shared" si="36"/>
        <v>-1.2311505741192995E-5</v>
      </c>
      <c r="AG161" s="36">
        <f t="shared" si="36"/>
        <v>-2.5753928429626615E-4</v>
      </c>
      <c r="AH161" s="36">
        <f t="shared" si="36"/>
        <v>-1.0548069559689341E-4</v>
      </c>
      <c r="AI161" s="36">
        <f t="shared" si="36"/>
        <v>-9.9844511774376324E-5</v>
      </c>
      <c r="AJ161" s="36">
        <f t="shared" si="36"/>
        <v>-2.8217224724138218E-5</v>
      </c>
      <c r="AK161" s="36">
        <f t="shared" si="36"/>
        <v>-1.3151106660181505E-4</v>
      </c>
      <c r="AL161" s="36">
        <f t="shared" si="36"/>
        <v>-1.3087720191022258E-5</v>
      </c>
      <c r="AM161" s="36">
        <f t="shared" si="36"/>
        <v>-6.6011663406615191E-6</v>
      </c>
      <c r="AN161" s="36">
        <f t="shared" si="36"/>
        <v>-3.8273849872057214E-5</v>
      </c>
      <c r="AO161" s="36">
        <f t="shared" si="36"/>
        <v>-4.2472023193744534E-3</v>
      </c>
      <c r="AP161" s="36">
        <f t="shared" si="36"/>
        <v>-3.8244467110096718E-5</v>
      </c>
      <c r="AQ161" s="36">
        <f t="shared" si="36"/>
        <v>0</v>
      </c>
    </row>
    <row r="162" spans="1:43" x14ac:dyDescent="0.3">
      <c r="A162" s="9">
        <f t="shared" si="37"/>
        <v>19</v>
      </c>
      <c r="B162" s="9" t="str">
        <f t="shared" si="37"/>
        <v>Industri Kimia dan barang-barang dr kimia</v>
      </c>
      <c r="C162" s="36">
        <f t="shared" si="36"/>
        <v>-0.11093122769686754</v>
      </c>
      <c r="D162" s="36">
        <f t="shared" si="36"/>
        <v>-7.662253370382402E-2</v>
      </c>
      <c r="E162" s="36">
        <f t="shared" si="36"/>
        <v>-8.3953730408738325E-2</v>
      </c>
      <c r="F162" s="36">
        <f t="shared" si="36"/>
        <v>-8.5077824071988675E-2</v>
      </c>
      <c r="G162" s="36">
        <f t="shared" si="36"/>
        <v>-3.9336792778298088E-2</v>
      </c>
      <c r="H162" s="36">
        <f t="shared" si="36"/>
        <v>-1.4106246409568606E-2</v>
      </c>
      <c r="I162" s="36">
        <f t="shared" si="36"/>
        <v>-2.3525659850366196E-3</v>
      </c>
      <c r="J162" s="36">
        <f t="shared" si="36"/>
        <v>0</v>
      </c>
      <c r="K162" s="36">
        <f t="shared" si="36"/>
        <v>-3.196857959715467E-4</v>
      </c>
      <c r="L162" s="36">
        <f t="shared" si="36"/>
        <v>-2.3719863813819919E-3</v>
      </c>
      <c r="M162" s="36">
        <f t="shared" si="36"/>
        <v>-1.0186675190778589E-4</v>
      </c>
      <c r="N162" s="36">
        <f t="shared" si="36"/>
        <v>0</v>
      </c>
      <c r="O162" s="36">
        <f t="shared" si="36"/>
        <v>-4.785004781385719E-4</v>
      </c>
      <c r="P162" s="36">
        <f t="shared" si="36"/>
        <v>-2.4882276496041895E-4</v>
      </c>
      <c r="Q162" s="36">
        <f t="shared" si="36"/>
        <v>-3.6095618317816516E-3</v>
      </c>
      <c r="R162" s="36">
        <f t="shared" si="36"/>
        <v>-4.3324815732887959E-4</v>
      </c>
      <c r="S162" s="36">
        <f t="shared" si="36"/>
        <v>-4.6333595633905895E-3</v>
      </c>
      <c r="T162" s="36">
        <f t="shared" si="36"/>
        <v>-7.396577273870459E-3</v>
      </c>
      <c r="U162" s="36">
        <f t="shared" si="36"/>
        <v>0.93490410685965408</v>
      </c>
      <c r="V162" s="36">
        <f t="shared" si="36"/>
        <v>-2.8205010397544916E-2</v>
      </c>
      <c r="W162" s="36">
        <f t="shared" si="36"/>
        <v>-4.3351926849216458E-4</v>
      </c>
      <c r="X162" s="36">
        <f t="shared" si="36"/>
        <v>-3.0433249453263177E-3</v>
      </c>
      <c r="Y162" s="36">
        <f t="shared" si="36"/>
        <v>-3.04348182458922E-3</v>
      </c>
      <c r="Z162" s="36">
        <f t="shared" si="36"/>
        <v>-1.0209744752019571E-4</v>
      </c>
      <c r="AA162" s="36">
        <f t="shared" si="36"/>
        <v>0</v>
      </c>
      <c r="AB162" s="36">
        <f t="shared" si="36"/>
        <v>-6.8210712993029624E-3</v>
      </c>
      <c r="AC162" s="36">
        <f t="shared" si="36"/>
        <v>-5.2523848844498182E-5</v>
      </c>
      <c r="AD162" s="36">
        <f t="shared" si="36"/>
        <v>-3.2131095950979693E-5</v>
      </c>
      <c r="AE162" s="36">
        <f t="shared" si="36"/>
        <v>-1.4651650519840312E-4</v>
      </c>
      <c r="AF162" s="36">
        <f t="shared" si="36"/>
        <v>-1.3041937291050494E-2</v>
      </c>
      <c r="AG162" s="36">
        <f t="shared" si="36"/>
        <v>-1.2398768569784431E-4</v>
      </c>
      <c r="AH162" s="36">
        <f t="shared" si="36"/>
        <v>-1.0034864771998207E-4</v>
      </c>
      <c r="AI162" s="36">
        <f t="shared" si="36"/>
        <v>-1.3059184898348049E-4</v>
      </c>
      <c r="AJ162" s="36">
        <f t="shared" si="36"/>
        <v>0</v>
      </c>
      <c r="AK162" s="36">
        <f t="shared" si="36"/>
        <v>0</v>
      </c>
      <c r="AL162" s="36">
        <f t="shared" si="36"/>
        <v>0</v>
      </c>
      <c r="AM162" s="36">
        <f t="shared" si="36"/>
        <v>-6.5622561952814465E-6</v>
      </c>
      <c r="AN162" s="36">
        <f t="shared" si="36"/>
        <v>-2.0801033952781007E-2</v>
      </c>
      <c r="AO162" s="36">
        <f t="shared" si="36"/>
        <v>-7.6229360008901709E-2</v>
      </c>
      <c r="AP162" s="36">
        <f t="shared" si="36"/>
        <v>-2.487510479795467E-2</v>
      </c>
      <c r="AQ162" s="36">
        <f t="shared" si="36"/>
        <v>0</v>
      </c>
    </row>
    <row r="163" spans="1:43" x14ac:dyDescent="0.3">
      <c r="A163" s="9">
        <f t="shared" si="37"/>
        <v>20</v>
      </c>
      <c r="B163" s="9" t="str">
        <f t="shared" si="37"/>
        <v>Industri Bubur Kertas (Pulp) dan barang2 dari kertas</v>
      </c>
      <c r="C163" s="36">
        <f t="shared" si="36"/>
        <v>0</v>
      </c>
      <c r="D163" s="36">
        <f t="shared" si="36"/>
        <v>0</v>
      </c>
      <c r="E163" s="36">
        <f t="shared" si="36"/>
        <v>0</v>
      </c>
      <c r="F163" s="36">
        <f t="shared" si="36"/>
        <v>0</v>
      </c>
      <c r="G163" s="36">
        <f t="shared" si="36"/>
        <v>0</v>
      </c>
      <c r="H163" s="36">
        <f t="shared" si="36"/>
        <v>0</v>
      </c>
      <c r="I163" s="36">
        <f t="shared" si="36"/>
        <v>0</v>
      </c>
      <c r="J163" s="36">
        <f t="shared" si="36"/>
        <v>0</v>
      </c>
      <c r="K163" s="36">
        <f t="shared" si="36"/>
        <v>0</v>
      </c>
      <c r="L163" s="36">
        <f t="shared" si="36"/>
        <v>0</v>
      </c>
      <c r="M163" s="36">
        <f t="shared" si="36"/>
        <v>0</v>
      </c>
      <c r="N163" s="36">
        <f t="shared" si="36"/>
        <v>0</v>
      </c>
      <c r="O163" s="36">
        <f t="shared" si="36"/>
        <v>0</v>
      </c>
      <c r="P163" s="36">
        <f t="shared" si="36"/>
        <v>0</v>
      </c>
      <c r="Q163" s="36">
        <f t="shared" si="36"/>
        <v>0</v>
      </c>
      <c r="R163" s="36">
        <f t="shared" si="36"/>
        <v>-1.0005731116140409E-5</v>
      </c>
      <c r="S163" s="36">
        <f t="shared" si="36"/>
        <v>-9.0015804320181846E-6</v>
      </c>
      <c r="T163" s="36">
        <f t="shared" si="36"/>
        <v>-5.6928327146826313E-6</v>
      </c>
      <c r="U163" s="36">
        <f t="shared" si="36"/>
        <v>-1.0067314717076316E-3</v>
      </c>
      <c r="V163" s="36">
        <f t="shared" si="36"/>
        <v>0.64515833545971368</v>
      </c>
      <c r="W163" s="36">
        <f t="shared" si="36"/>
        <v>-7.4008824589198233E-5</v>
      </c>
      <c r="X163" s="36">
        <f t="shared" si="36"/>
        <v>-7.4007770207752026E-5</v>
      </c>
      <c r="Y163" s="36">
        <f t="shared" si="36"/>
        <v>-7.4011585207677381E-5</v>
      </c>
      <c r="Z163" s="36">
        <f t="shared" si="36"/>
        <v>-1.5439604910024897E-6</v>
      </c>
      <c r="AA163" s="36">
        <f t="shared" si="36"/>
        <v>-1.0329790870696989E-3</v>
      </c>
      <c r="AB163" s="36">
        <f t="shared" si="36"/>
        <v>-1.0222911116781684E-5</v>
      </c>
      <c r="AC163" s="36">
        <f t="shared" si="36"/>
        <v>-1.6591634991362554E-6</v>
      </c>
      <c r="AD163" s="36">
        <f t="shared" si="36"/>
        <v>-2.7246065510638302E-6</v>
      </c>
      <c r="AE163" s="36">
        <f t="shared" si="36"/>
        <v>-2.0513840540490375E-5</v>
      </c>
      <c r="AF163" s="36">
        <f t="shared" si="36"/>
        <v>-1.2311505741192995E-5</v>
      </c>
      <c r="AG163" s="36">
        <f t="shared" si="36"/>
        <v>-2.5753928429626615E-4</v>
      </c>
      <c r="AH163" s="36">
        <f t="shared" si="36"/>
        <v>-1.0548069559689341E-4</v>
      </c>
      <c r="AI163" s="36">
        <f t="shared" si="36"/>
        <v>-9.9844511774376324E-5</v>
      </c>
      <c r="AJ163" s="36">
        <f t="shared" si="36"/>
        <v>-2.8217224724138218E-5</v>
      </c>
      <c r="AK163" s="36">
        <f t="shared" si="36"/>
        <v>-1.3151106660181505E-4</v>
      </c>
      <c r="AL163" s="36">
        <f t="shared" si="36"/>
        <v>-1.3087720191022258E-5</v>
      </c>
      <c r="AM163" s="36">
        <f t="shared" si="36"/>
        <v>-6.6011663406615191E-6</v>
      </c>
      <c r="AN163" s="36">
        <f t="shared" si="36"/>
        <v>-6.7329842932812425E-2</v>
      </c>
      <c r="AO163" s="36">
        <f t="shared" si="36"/>
        <v>-6.3657374077008013E-4</v>
      </c>
      <c r="AP163" s="36">
        <f t="shared" si="36"/>
        <v>-5.0007289834540919E-2</v>
      </c>
      <c r="AQ163" s="36">
        <f t="shared" si="36"/>
        <v>0</v>
      </c>
    </row>
    <row r="164" spans="1:43" x14ac:dyDescent="0.3">
      <c r="A164" s="9">
        <f t="shared" si="37"/>
        <v>21</v>
      </c>
      <c r="B164" s="9" t="str">
        <f t="shared" si="37"/>
        <v>Industri Barang Galian Bukan Logam</v>
      </c>
      <c r="C164" s="36">
        <f t="shared" si="36"/>
        <v>-1.0000009708444983E-4</v>
      </c>
      <c r="D164" s="36">
        <f t="shared" si="36"/>
        <v>0</v>
      </c>
      <c r="E164" s="36">
        <f t="shared" si="36"/>
        <v>0</v>
      </c>
      <c r="F164" s="36">
        <f t="shared" si="36"/>
        <v>0</v>
      </c>
      <c r="G164" s="36">
        <f t="shared" si="36"/>
        <v>0</v>
      </c>
      <c r="H164" s="36">
        <f t="shared" si="36"/>
        <v>0</v>
      </c>
      <c r="I164" s="36">
        <f t="shared" si="36"/>
        <v>0</v>
      </c>
      <c r="J164" s="36">
        <f t="shared" si="36"/>
        <v>0</v>
      </c>
      <c r="K164" s="36">
        <f t="shared" si="36"/>
        <v>0</v>
      </c>
      <c r="L164" s="36">
        <f t="shared" si="36"/>
        <v>0</v>
      </c>
      <c r="M164" s="36">
        <f t="shared" si="36"/>
        <v>0</v>
      </c>
      <c r="N164" s="36">
        <f t="shared" si="36"/>
        <v>0</v>
      </c>
      <c r="O164" s="36">
        <f t="shared" si="36"/>
        <v>0</v>
      </c>
      <c r="P164" s="36">
        <f t="shared" si="36"/>
        <v>0</v>
      </c>
      <c r="Q164" s="36">
        <f t="shared" si="36"/>
        <v>0</v>
      </c>
      <c r="R164" s="36">
        <f t="shared" si="36"/>
        <v>-5.0028655580702032E-5</v>
      </c>
      <c r="S164" s="36">
        <f t="shared" si="36"/>
        <v>0</v>
      </c>
      <c r="T164" s="36">
        <f t="shared" si="36"/>
        <v>0</v>
      </c>
      <c r="U164" s="36">
        <f t="shared" si="36"/>
        <v>0</v>
      </c>
      <c r="V164" s="36">
        <f t="shared" si="36"/>
        <v>0</v>
      </c>
      <c r="W164" s="36">
        <f t="shared" si="36"/>
        <v>0.92663572019500984</v>
      </c>
      <c r="X164" s="36">
        <f t="shared" si="36"/>
        <v>-7.3363234606179495E-2</v>
      </c>
      <c r="Y164" s="36">
        <f t="shared" si="36"/>
        <v>-7.3367016381170977E-2</v>
      </c>
      <c r="Z164" s="36">
        <f t="shared" si="36"/>
        <v>0</v>
      </c>
      <c r="AA164" s="36">
        <f t="shared" si="36"/>
        <v>0</v>
      </c>
      <c r="AB164" s="36">
        <f t="shared" si="36"/>
        <v>0</v>
      </c>
      <c r="AC164" s="36">
        <f t="shared" si="36"/>
        <v>-1.7549124642560785E-2</v>
      </c>
      <c r="AD164" s="36">
        <f t="shared" si="36"/>
        <v>0</v>
      </c>
      <c r="AE164" s="36">
        <f t="shared" si="36"/>
        <v>0</v>
      </c>
      <c r="AF164" s="36">
        <f t="shared" si="36"/>
        <v>0</v>
      </c>
      <c r="AG164" s="36">
        <f t="shared" si="36"/>
        <v>0</v>
      </c>
      <c r="AH164" s="36">
        <f t="shared" si="36"/>
        <v>0</v>
      </c>
      <c r="AI164" s="36">
        <f t="shared" si="36"/>
        <v>0</v>
      </c>
      <c r="AJ164" s="36">
        <f t="shared" si="36"/>
        <v>0</v>
      </c>
      <c r="AK164" s="36">
        <f t="shared" si="36"/>
        <v>0</v>
      </c>
      <c r="AL164" s="36">
        <f t="shared" si="36"/>
        <v>-3.0652849830372772E-3</v>
      </c>
      <c r="AM164" s="36">
        <f t="shared" si="36"/>
        <v>-9.6820209274972959E-5</v>
      </c>
      <c r="AN164" s="36">
        <f t="shared" si="36"/>
        <v>0</v>
      </c>
      <c r="AO164" s="36">
        <f t="shared" si="36"/>
        <v>0</v>
      </c>
      <c r="AP164" s="36">
        <f t="shared" si="36"/>
        <v>0</v>
      </c>
      <c r="AQ164" s="36">
        <f t="shared" si="36"/>
        <v>0</v>
      </c>
    </row>
    <row r="165" spans="1:43" x14ac:dyDescent="0.3">
      <c r="A165" s="9">
        <f t="shared" si="37"/>
        <v>22</v>
      </c>
      <c r="B165" s="9" t="str">
        <f t="shared" si="37"/>
        <v>Industri Barang dari logam, bukan mesin dan perlatan</v>
      </c>
      <c r="C165" s="36">
        <f t="shared" si="36"/>
        <v>0</v>
      </c>
      <c r="D165" s="36">
        <f t="shared" si="36"/>
        <v>-1.0001636040180658E-4</v>
      </c>
      <c r="E165" s="36">
        <f t="shared" si="36"/>
        <v>0</v>
      </c>
      <c r="F165" s="36">
        <f t="shared" si="36"/>
        <v>-7.6551434274787646E-5</v>
      </c>
      <c r="G165" s="36">
        <f t="shared" si="36"/>
        <v>0</v>
      </c>
      <c r="H165" s="36">
        <f t="shared" si="36"/>
        <v>0</v>
      </c>
      <c r="I165" s="36">
        <f t="shared" si="36"/>
        <v>0</v>
      </c>
      <c r="J165" s="36">
        <f t="shared" si="36"/>
        <v>0</v>
      </c>
      <c r="K165" s="36">
        <f t="shared" si="36"/>
        <v>-3.073901884341795E-4</v>
      </c>
      <c r="L165" s="36">
        <f t="shared" ref="L165:AQ165" si="38">L121-L77</f>
        <v>0</v>
      </c>
      <c r="M165" s="36">
        <f t="shared" si="38"/>
        <v>0</v>
      </c>
      <c r="N165" s="36">
        <f t="shared" si="38"/>
        <v>0</v>
      </c>
      <c r="O165" s="36">
        <f t="shared" si="38"/>
        <v>0</v>
      </c>
      <c r="P165" s="36">
        <f t="shared" si="38"/>
        <v>0</v>
      </c>
      <c r="Q165" s="36">
        <f t="shared" si="38"/>
        <v>0</v>
      </c>
      <c r="R165" s="36">
        <f t="shared" si="38"/>
        <v>-3.0017193348421218E-5</v>
      </c>
      <c r="S165" s="36">
        <f t="shared" si="38"/>
        <v>0</v>
      </c>
      <c r="T165" s="36">
        <f t="shared" si="38"/>
        <v>0</v>
      </c>
      <c r="U165" s="36">
        <f t="shared" si="38"/>
        <v>0</v>
      </c>
      <c r="V165" s="36">
        <f t="shared" si="38"/>
        <v>0</v>
      </c>
      <c r="W165" s="36">
        <f t="shared" si="38"/>
        <v>0</v>
      </c>
      <c r="X165" s="36">
        <f t="shared" si="38"/>
        <v>0.99657803007242307</v>
      </c>
      <c r="Y165" s="36">
        <f t="shared" si="38"/>
        <v>-3.422146325473773E-3</v>
      </c>
      <c r="Z165" s="36">
        <f t="shared" si="38"/>
        <v>0</v>
      </c>
      <c r="AA165" s="36">
        <f t="shared" si="38"/>
        <v>0</v>
      </c>
      <c r="AB165" s="36">
        <f t="shared" si="38"/>
        <v>0</v>
      </c>
      <c r="AC165" s="36">
        <f t="shared" si="38"/>
        <v>0</v>
      </c>
      <c r="AD165" s="36">
        <f t="shared" si="38"/>
        <v>0</v>
      </c>
      <c r="AE165" s="36">
        <f t="shared" si="38"/>
        <v>0</v>
      </c>
      <c r="AF165" s="36">
        <f t="shared" si="38"/>
        <v>0</v>
      </c>
      <c r="AG165" s="36">
        <f t="shared" si="38"/>
        <v>0</v>
      </c>
      <c r="AH165" s="36">
        <f t="shared" si="38"/>
        <v>0</v>
      </c>
      <c r="AI165" s="36">
        <f t="shared" si="38"/>
        <v>0</v>
      </c>
      <c r="AJ165" s="36">
        <f t="shared" si="38"/>
        <v>0</v>
      </c>
      <c r="AK165" s="36">
        <f t="shared" si="38"/>
        <v>0</v>
      </c>
      <c r="AL165" s="36">
        <f t="shared" si="38"/>
        <v>0</v>
      </c>
      <c r="AM165" s="36">
        <f t="shared" si="38"/>
        <v>0</v>
      </c>
      <c r="AN165" s="36">
        <f t="shared" si="38"/>
        <v>0</v>
      </c>
      <c r="AO165" s="36">
        <f t="shared" si="38"/>
        <v>0</v>
      </c>
      <c r="AP165" s="36">
        <f t="shared" si="38"/>
        <v>0</v>
      </c>
      <c r="AQ165" s="36">
        <f t="shared" si="38"/>
        <v>0</v>
      </c>
    </row>
    <row r="166" spans="1:43" x14ac:dyDescent="0.3">
      <c r="A166" s="9">
        <f t="shared" si="37"/>
        <v>23</v>
      </c>
      <c r="B166" s="9" t="str">
        <f t="shared" si="37"/>
        <v>Industri Kendaraan bermotor dan alat angkutan</v>
      </c>
      <c r="C166" s="36">
        <f t="shared" ref="C166:AQ172" si="39">C122-C78</f>
        <v>-3.2100031164108392E-4</v>
      </c>
      <c r="D166" s="36">
        <f t="shared" si="39"/>
        <v>-2.0003272080361318E-5</v>
      </c>
      <c r="E166" s="36">
        <f t="shared" si="39"/>
        <v>0</v>
      </c>
      <c r="F166" s="36">
        <f t="shared" si="39"/>
        <v>0</v>
      </c>
      <c r="G166" s="36">
        <f t="shared" si="39"/>
        <v>-4.7443236642413346E-3</v>
      </c>
      <c r="H166" s="36">
        <f t="shared" si="39"/>
        <v>-6.2206456111541901E-3</v>
      </c>
      <c r="I166" s="36">
        <f t="shared" si="39"/>
        <v>0</v>
      </c>
      <c r="J166" s="36">
        <f t="shared" si="39"/>
        <v>-3.1865385302000883E-3</v>
      </c>
      <c r="K166" s="36">
        <f t="shared" si="39"/>
        <v>-3.073901884341795E-4</v>
      </c>
      <c r="L166" s="36">
        <f t="shared" si="39"/>
        <v>0</v>
      </c>
      <c r="M166" s="36">
        <f t="shared" si="39"/>
        <v>0</v>
      </c>
      <c r="N166" s="36">
        <f t="shared" si="39"/>
        <v>0</v>
      </c>
      <c r="O166" s="36">
        <f t="shared" si="39"/>
        <v>0</v>
      </c>
      <c r="P166" s="36">
        <f t="shared" si="39"/>
        <v>-1.2441138248020948E-4</v>
      </c>
      <c r="Q166" s="36">
        <f t="shared" si="39"/>
        <v>0</v>
      </c>
      <c r="R166" s="36">
        <f t="shared" si="39"/>
        <v>-5.4030948027158205E-4</v>
      </c>
      <c r="S166" s="36">
        <f t="shared" si="39"/>
        <v>0</v>
      </c>
      <c r="T166" s="36">
        <f t="shared" si="39"/>
        <v>-2.5562134252261003E-3</v>
      </c>
      <c r="U166" s="36">
        <f t="shared" si="39"/>
        <v>0</v>
      </c>
      <c r="V166" s="36">
        <f t="shared" si="39"/>
        <v>0</v>
      </c>
      <c r="W166" s="36">
        <f t="shared" si="39"/>
        <v>0</v>
      </c>
      <c r="X166" s="36">
        <f t="shared" si="39"/>
        <v>-3.2099717906258888E-3</v>
      </c>
      <c r="Y166" s="36">
        <f t="shared" si="39"/>
        <v>0.99678986273969294</v>
      </c>
      <c r="Z166" s="36">
        <f t="shared" si="39"/>
        <v>0</v>
      </c>
      <c r="AA166" s="36">
        <f t="shared" si="39"/>
        <v>-3.9086509265953279E-2</v>
      </c>
      <c r="AB166" s="36">
        <f t="shared" si="39"/>
        <v>0</v>
      </c>
      <c r="AC166" s="36">
        <f t="shared" si="39"/>
        <v>0</v>
      </c>
      <c r="AD166" s="36">
        <f t="shared" si="39"/>
        <v>0</v>
      </c>
      <c r="AE166" s="36">
        <f t="shared" si="39"/>
        <v>0</v>
      </c>
      <c r="AF166" s="36">
        <f t="shared" si="39"/>
        <v>0</v>
      </c>
      <c r="AG166" s="36">
        <f t="shared" si="39"/>
        <v>0</v>
      </c>
      <c r="AH166" s="36">
        <f t="shared" si="39"/>
        <v>0</v>
      </c>
      <c r="AI166" s="36">
        <f t="shared" si="39"/>
        <v>0</v>
      </c>
      <c r="AJ166" s="36">
        <f t="shared" si="39"/>
        <v>0</v>
      </c>
      <c r="AK166" s="36">
        <f t="shared" si="39"/>
        <v>0</v>
      </c>
      <c r="AL166" s="36">
        <f t="shared" si="39"/>
        <v>0</v>
      </c>
      <c r="AM166" s="36">
        <f t="shared" si="39"/>
        <v>0</v>
      </c>
      <c r="AN166" s="36">
        <f t="shared" si="39"/>
        <v>0</v>
      </c>
      <c r="AO166" s="36">
        <f t="shared" si="39"/>
        <v>0</v>
      </c>
      <c r="AP166" s="36">
        <f t="shared" si="39"/>
        <v>0</v>
      </c>
      <c r="AQ166" s="36">
        <f t="shared" si="39"/>
        <v>0</v>
      </c>
    </row>
    <row r="167" spans="1:43" x14ac:dyDescent="0.3">
      <c r="A167" s="9">
        <f t="shared" si="37"/>
        <v>24</v>
      </c>
      <c r="B167" s="9" t="str">
        <f t="shared" si="37"/>
        <v>Industri Migas</v>
      </c>
      <c r="C167" s="36">
        <f t="shared" si="39"/>
        <v>-2.0000019416889966E-5</v>
      </c>
      <c r="D167" s="36">
        <f t="shared" si="39"/>
        <v>0</v>
      </c>
      <c r="E167" s="36">
        <f t="shared" si="39"/>
        <v>0</v>
      </c>
      <c r="F167" s="36">
        <f t="shared" si="39"/>
        <v>-6.9993145345512648E-3</v>
      </c>
      <c r="G167" s="36">
        <f t="shared" si="39"/>
        <v>-6.8013675493606793E-3</v>
      </c>
      <c r="H167" s="36">
        <f t="shared" si="39"/>
        <v>-1.1857166159243732E-3</v>
      </c>
      <c r="I167" s="36">
        <f t="shared" si="39"/>
        <v>-1.1202695166841047E-5</v>
      </c>
      <c r="J167" s="36">
        <f t="shared" si="39"/>
        <v>0</v>
      </c>
      <c r="K167" s="36">
        <f t="shared" si="39"/>
        <v>0</v>
      </c>
      <c r="L167" s="36">
        <f t="shared" si="39"/>
        <v>-1.141316174828415E-2</v>
      </c>
      <c r="M167" s="36">
        <f t="shared" si="39"/>
        <v>-1.1205342709856443E-2</v>
      </c>
      <c r="N167" s="36">
        <f t="shared" si="39"/>
        <v>0</v>
      </c>
      <c r="O167" s="36">
        <f t="shared" si="39"/>
        <v>0</v>
      </c>
      <c r="P167" s="36">
        <f t="shared" si="39"/>
        <v>-5.0103856762484349E-3</v>
      </c>
      <c r="Q167" s="36">
        <f t="shared" si="39"/>
        <v>-5.300425915783075E-5</v>
      </c>
      <c r="R167" s="36">
        <f t="shared" si="39"/>
        <v>-4.5025790022631821E-4</v>
      </c>
      <c r="S167" s="36">
        <f t="shared" si="39"/>
        <v>0</v>
      </c>
      <c r="T167" s="36">
        <f t="shared" si="39"/>
        <v>0</v>
      </c>
      <c r="U167" s="36">
        <f t="shared" si="39"/>
        <v>-0.11424368402928674</v>
      </c>
      <c r="V167" s="36">
        <f t="shared" si="39"/>
        <v>0</v>
      </c>
      <c r="W167" s="36">
        <f t="shared" si="39"/>
        <v>0</v>
      </c>
      <c r="X167" s="36">
        <f t="shared" si="39"/>
        <v>-4.2999622117418446E-3</v>
      </c>
      <c r="Y167" s="36">
        <f t="shared" si="39"/>
        <v>-4.3001838689471729E-3</v>
      </c>
      <c r="Z167" s="36">
        <f t="shared" si="39"/>
        <v>0.97844722882848667</v>
      </c>
      <c r="AA167" s="36">
        <f t="shared" si="39"/>
        <v>-5.0845526174652959E-3</v>
      </c>
      <c r="AB167" s="36">
        <f t="shared" si="39"/>
        <v>-0.32358250291093099</v>
      </c>
      <c r="AC167" s="36">
        <f t="shared" si="39"/>
        <v>-4.2514065160217143E-4</v>
      </c>
      <c r="AD167" s="36">
        <f t="shared" si="39"/>
        <v>0</v>
      </c>
      <c r="AE167" s="36">
        <f t="shared" si="39"/>
        <v>0</v>
      </c>
      <c r="AF167" s="36">
        <f t="shared" si="39"/>
        <v>-0.19376037830666684</v>
      </c>
      <c r="AG167" s="36">
        <f t="shared" si="39"/>
        <v>-0.17863581387374719</v>
      </c>
      <c r="AH167" s="36">
        <f t="shared" si="39"/>
        <v>-0.3226727538965542</v>
      </c>
      <c r="AI167" s="36">
        <f t="shared" si="39"/>
        <v>0</v>
      </c>
      <c r="AJ167" s="36">
        <f t="shared" si="39"/>
        <v>0</v>
      </c>
      <c r="AK167" s="36">
        <f t="shared" si="39"/>
        <v>0</v>
      </c>
      <c r="AL167" s="36">
        <f t="shared" si="39"/>
        <v>0</v>
      </c>
      <c r="AM167" s="36">
        <f t="shared" si="39"/>
        <v>-9.7855795000957894E-4</v>
      </c>
      <c r="AN167" s="36">
        <f t="shared" si="39"/>
        <v>-3.659250066585365E-2</v>
      </c>
      <c r="AO167" s="36">
        <f t="shared" si="39"/>
        <v>-5.6504454517961364E-2</v>
      </c>
      <c r="AP167" s="36">
        <f t="shared" si="39"/>
        <v>-3.6503171412915002E-2</v>
      </c>
      <c r="AQ167" s="36">
        <f t="shared" si="39"/>
        <v>0</v>
      </c>
    </row>
    <row r="168" spans="1:43" x14ac:dyDescent="0.3">
      <c r="A168" s="9">
        <f t="shared" si="37"/>
        <v>25</v>
      </c>
      <c r="B168" s="9" t="str">
        <f t="shared" si="37"/>
        <v>Industri barang-barang lainnya</v>
      </c>
      <c r="C168" s="36">
        <f t="shared" si="39"/>
        <v>-1.1200010873458381E-4</v>
      </c>
      <c r="D168" s="36">
        <f t="shared" si="39"/>
        <v>-4.0006544160722633E-4</v>
      </c>
      <c r="E168" s="36">
        <f t="shared" si="39"/>
        <v>-3.1007284398547491E-3</v>
      </c>
      <c r="F168" s="36">
        <f t="shared" si="39"/>
        <v>-4.4319251422245484E-4</v>
      </c>
      <c r="G168" s="36">
        <f t="shared" si="39"/>
        <v>-1.0248876913603524E-3</v>
      </c>
      <c r="H168" s="36">
        <f t="shared" si="39"/>
        <v>-1.0284833005400418E-3</v>
      </c>
      <c r="I168" s="36">
        <f t="shared" si="39"/>
        <v>0</v>
      </c>
      <c r="J168" s="36">
        <f t="shared" si="39"/>
        <v>0</v>
      </c>
      <c r="K168" s="36">
        <f t="shared" si="39"/>
        <v>0</v>
      </c>
      <c r="L168" s="36">
        <f t="shared" si="39"/>
        <v>0</v>
      </c>
      <c r="M168" s="36">
        <f t="shared" si="39"/>
        <v>0</v>
      </c>
      <c r="N168" s="36">
        <f t="shared" si="39"/>
        <v>0</v>
      </c>
      <c r="O168" s="36">
        <f t="shared" si="39"/>
        <v>0</v>
      </c>
      <c r="P168" s="36">
        <f t="shared" si="39"/>
        <v>-6.3938531674844522E-3</v>
      </c>
      <c r="Q168" s="36">
        <f t="shared" si="39"/>
        <v>0</v>
      </c>
      <c r="R168" s="36">
        <f t="shared" si="39"/>
        <v>-3.4019485794877386E-4</v>
      </c>
      <c r="S168" s="36">
        <f t="shared" si="39"/>
        <v>0</v>
      </c>
      <c r="T168" s="36">
        <f t="shared" si="39"/>
        <v>0</v>
      </c>
      <c r="U168" s="36">
        <f t="shared" si="39"/>
        <v>0</v>
      </c>
      <c r="V168" s="36">
        <f t="shared" si="39"/>
        <v>0</v>
      </c>
      <c r="W168" s="36">
        <f t="shared" si="39"/>
        <v>0</v>
      </c>
      <c r="X168" s="36">
        <f t="shared" si="39"/>
        <v>-4.3999613329451432E-4</v>
      </c>
      <c r="Y168" s="36">
        <f t="shared" si="39"/>
        <v>-4.4001881449691997E-4</v>
      </c>
      <c r="Z168" s="36">
        <f t="shared" si="39"/>
        <v>0</v>
      </c>
      <c r="AA168" s="36">
        <f t="shared" si="39"/>
        <v>0.99954089818352454</v>
      </c>
      <c r="AB168" s="36">
        <f t="shared" si="39"/>
        <v>0</v>
      </c>
      <c r="AC168" s="36">
        <f t="shared" si="39"/>
        <v>0</v>
      </c>
      <c r="AD168" s="36">
        <f t="shared" si="39"/>
        <v>0</v>
      </c>
      <c r="AE168" s="36">
        <f t="shared" si="39"/>
        <v>0</v>
      </c>
      <c r="AF168" s="36">
        <f t="shared" si="39"/>
        <v>0</v>
      </c>
      <c r="AG168" s="36">
        <f t="shared" si="39"/>
        <v>0</v>
      </c>
      <c r="AH168" s="36">
        <f t="shared" si="39"/>
        <v>0</v>
      </c>
      <c r="AI168" s="36">
        <f t="shared" si="39"/>
        <v>0</v>
      </c>
      <c r="AJ168" s="36">
        <f t="shared" si="39"/>
        <v>0</v>
      </c>
      <c r="AK168" s="36">
        <f t="shared" si="39"/>
        <v>0</v>
      </c>
      <c r="AL168" s="36">
        <f t="shared" si="39"/>
        <v>0</v>
      </c>
      <c r="AM168" s="36">
        <f t="shared" si="39"/>
        <v>0</v>
      </c>
      <c r="AN168" s="36">
        <f t="shared" si="39"/>
        <v>0</v>
      </c>
      <c r="AO168" s="36">
        <f t="shared" si="39"/>
        <v>0</v>
      </c>
      <c r="AP168" s="36">
        <f t="shared" si="39"/>
        <v>0</v>
      </c>
      <c r="AQ168" s="36">
        <f t="shared" si="39"/>
        <v>0</v>
      </c>
    </row>
    <row r="169" spans="1:43" x14ac:dyDescent="0.3">
      <c r="A169" s="9">
        <f t="shared" si="37"/>
        <v>26</v>
      </c>
      <c r="B169" s="9" t="str">
        <f t="shared" si="37"/>
        <v>Listrik,  Gas dan Air bersih</v>
      </c>
      <c r="C169" s="36">
        <f t="shared" si="39"/>
        <v>0</v>
      </c>
      <c r="D169" s="36">
        <f t="shared" si="39"/>
        <v>-3.6889436776717779E-5</v>
      </c>
      <c r="E169" s="36">
        <f t="shared" si="39"/>
        <v>-1.106762081635684E-5</v>
      </c>
      <c r="F169" s="36">
        <f t="shared" si="39"/>
        <v>-1.6086390763265003E-3</v>
      </c>
      <c r="G169" s="36">
        <f t="shared" si="39"/>
        <v>-1.1948158429520201E-3</v>
      </c>
      <c r="H169" s="36">
        <f t="shared" si="39"/>
        <v>-1.6224071727571164E-4</v>
      </c>
      <c r="I169" s="36">
        <f t="shared" si="39"/>
        <v>-3.1265414301155192E-4</v>
      </c>
      <c r="J169" s="36">
        <f t="shared" si="39"/>
        <v>0</v>
      </c>
      <c r="K169" s="36">
        <f t="shared" si="39"/>
        <v>0</v>
      </c>
      <c r="L169" s="36">
        <f t="shared" si="39"/>
        <v>-1.236955507554566E-3</v>
      </c>
      <c r="M169" s="36">
        <f t="shared" si="39"/>
        <v>-1.3858008673047739E-4</v>
      </c>
      <c r="N169" s="36">
        <f t="shared" si="39"/>
        <v>-8.0174848307015611E-6</v>
      </c>
      <c r="O169" s="36">
        <f t="shared" si="39"/>
        <v>-1.8392212500195916E-4</v>
      </c>
      <c r="P169" s="36">
        <f t="shared" si="39"/>
        <v>-1.8772016302146525E-4</v>
      </c>
      <c r="Q169" s="36">
        <f t="shared" si="39"/>
        <v>-1.3874140419040273E-3</v>
      </c>
      <c r="R169" s="36">
        <f t="shared" si="39"/>
        <v>-1.586895254838966E-4</v>
      </c>
      <c r="S169" s="36">
        <f t="shared" si="39"/>
        <v>-1.2754123253176071E-3</v>
      </c>
      <c r="T169" s="36">
        <f t="shared" si="39"/>
        <v>-1.381623995101679E-3</v>
      </c>
      <c r="U169" s="36">
        <f t="shared" si="39"/>
        <v>-3.7685112185924302E-3</v>
      </c>
      <c r="V169" s="36">
        <f t="shared" si="39"/>
        <v>-3.1130264847025678E-4</v>
      </c>
      <c r="W169" s="36">
        <f t="shared" si="39"/>
        <v>-9.3417774870411237E-6</v>
      </c>
      <c r="X169" s="36">
        <f t="shared" si="39"/>
        <v>-9.3416443975492768E-6</v>
      </c>
      <c r="Y169" s="36">
        <f t="shared" si="39"/>
        <v>-9.3421259466160714E-6</v>
      </c>
      <c r="Z169" s="36">
        <f t="shared" si="39"/>
        <v>-7.9456296406754201E-4</v>
      </c>
      <c r="AA169" s="36">
        <f t="shared" si="39"/>
        <v>-1.456258389509521E-3</v>
      </c>
      <c r="AB169" s="36">
        <f t="shared" si="39"/>
        <v>0.99828413614243539</v>
      </c>
      <c r="AC169" s="36">
        <f t="shared" si="39"/>
        <v>-4.0745547420523703E-5</v>
      </c>
      <c r="AD169" s="36">
        <f t="shared" si="39"/>
        <v>-4.991947085156871E-7</v>
      </c>
      <c r="AE169" s="36">
        <f t="shared" si="39"/>
        <v>-6.0629436393033198E-3</v>
      </c>
      <c r="AF169" s="36">
        <f t="shared" si="39"/>
        <v>-8.2617389207877704E-5</v>
      </c>
      <c r="AG169" s="36">
        <f t="shared" si="39"/>
        <v>-9.8518366979260759E-8</v>
      </c>
      <c r="AH169" s="36">
        <f t="shared" si="39"/>
        <v>0</v>
      </c>
      <c r="AI169" s="36">
        <f t="shared" si="39"/>
        <v>-9.8090956758433487E-6</v>
      </c>
      <c r="AJ169" s="36">
        <f t="shared" si="39"/>
        <v>-1.5172571090234467E-3</v>
      </c>
      <c r="AK169" s="36">
        <f t="shared" si="39"/>
        <v>-1.4762106997004006E-2</v>
      </c>
      <c r="AL169" s="36">
        <f t="shared" si="39"/>
        <v>-1.9884619438328567E-2</v>
      </c>
      <c r="AM169" s="36">
        <f t="shared" si="39"/>
        <v>-1.7173409103771618E-3</v>
      </c>
      <c r="AN169" s="36">
        <f t="shared" si="39"/>
        <v>-2.7412407759784003E-3</v>
      </c>
      <c r="AO169" s="36">
        <f t="shared" si="39"/>
        <v>-4.0047204387870013E-3</v>
      </c>
      <c r="AP169" s="36">
        <f t="shared" si="39"/>
        <v>-1.3059102160720154E-2</v>
      </c>
      <c r="AQ169" s="36">
        <f t="shared" si="39"/>
        <v>0</v>
      </c>
    </row>
    <row r="170" spans="1:43" x14ac:dyDescent="0.3">
      <c r="A170" s="9">
        <f t="shared" si="37"/>
        <v>27</v>
      </c>
      <c r="B170" s="9" t="str">
        <f t="shared" si="37"/>
        <v>Bangunan</v>
      </c>
      <c r="C170" s="36">
        <f t="shared" si="39"/>
        <v>-2.1000020387734464E-3</v>
      </c>
      <c r="D170" s="36">
        <f t="shared" si="39"/>
        <v>-1.0001636040180659E-5</v>
      </c>
      <c r="E170" s="36">
        <f t="shared" si="39"/>
        <v>-6.0014098835898367E-5</v>
      </c>
      <c r="F170" s="36">
        <f t="shared" si="39"/>
        <v>-4.0290228565677712E-5</v>
      </c>
      <c r="G170" s="36">
        <f t="shared" si="39"/>
        <v>-3.036975378424055E-4</v>
      </c>
      <c r="H170" s="36">
        <f t="shared" si="39"/>
        <v>-5.4857339754819533E-4</v>
      </c>
      <c r="I170" s="36">
        <f t="shared" si="39"/>
        <v>0</v>
      </c>
      <c r="J170" s="36">
        <f t="shared" si="39"/>
        <v>0</v>
      </c>
      <c r="K170" s="36">
        <f t="shared" si="39"/>
        <v>0</v>
      </c>
      <c r="L170" s="36">
        <f t="shared" si="39"/>
        <v>0</v>
      </c>
      <c r="M170" s="36">
        <f t="shared" si="39"/>
        <v>0</v>
      </c>
      <c r="N170" s="36">
        <f t="shared" si="39"/>
        <v>0</v>
      </c>
      <c r="O170" s="36">
        <f t="shared" si="39"/>
        <v>0</v>
      </c>
      <c r="P170" s="36">
        <f t="shared" si="39"/>
        <v>-7.5777842056127577E-4</v>
      </c>
      <c r="Q170" s="36">
        <f t="shared" si="39"/>
        <v>0</v>
      </c>
      <c r="R170" s="36">
        <f t="shared" si="39"/>
        <v>-2.0011462232280813E-4</v>
      </c>
      <c r="S170" s="36">
        <f t="shared" si="39"/>
        <v>0</v>
      </c>
      <c r="T170" s="36">
        <f t="shared" si="39"/>
        <v>0</v>
      </c>
      <c r="U170" s="36">
        <f t="shared" si="39"/>
        <v>0</v>
      </c>
      <c r="V170" s="36">
        <f t="shared" si="39"/>
        <v>0</v>
      </c>
      <c r="W170" s="36">
        <f t="shared" si="39"/>
        <v>0</v>
      </c>
      <c r="X170" s="36">
        <f t="shared" si="39"/>
        <v>-3.9999648481319486E-5</v>
      </c>
      <c r="Y170" s="36">
        <f t="shared" si="39"/>
        <v>-4.0001710408810905E-5</v>
      </c>
      <c r="Z170" s="36">
        <f t="shared" si="39"/>
        <v>-1.0209744752019571E-4</v>
      </c>
      <c r="AA170" s="36">
        <f t="shared" si="39"/>
        <v>-1.1362769957766691E-2</v>
      </c>
      <c r="AB170" s="36">
        <f t="shared" si="39"/>
        <v>-4.3330651796390068E-5</v>
      </c>
      <c r="AC170" s="36">
        <f t="shared" si="39"/>
        <v>0.97282489638055447</v>
      </c>
      <c r="AD170" s="36">
        <f t="shared" si="39"/>
        <v>-3.7858914730316252E-2</v>
      </c>
      <c r="AE170" s="36">
        <f t="shared" si="39"/>
        <v>0</v>
      </c>
      <c r="AF170" s="36">
        <f t="shared" si="39"/>
        <v>0</v>
      </c>
      <c r="AG170" s="36">
        <f t="shared" si="39"/>
        <v>0</v>
      </c>
      <c r="AH170" s="36">
        <f t="shared" si="39"/>
        <v>0</v>
      </c>
      <c r="AI170" s="36">
        <f t="shared" si="39"/>
        <v>0</v>
      </c>
      <c r="AJ170" s="36">
        <f t="shared" si="39"/>
        <v>0</v>
      </c>
      <c r="AK170" s="36">
        <f t="shared" si="39"/>
        <v>0</v>
      </c>
      <c r="AL170" s="36">
        <f t="shared" si="39"/>
        <v>0</v>
      </c>
      <c r="AM170" s="36">
        <f t="shared" si="39"/>
        <v>0</v>
      </c>
      <c r="AN170" s="36">
        <f t="shared" si="39"/>
        <v>0</v>
      </c>
      <c r="AO170" s="36">
        <f t="shared" si="39"/>
        <v>0</v>
      </c>
      <c r="AP170" s="36">
        <f t="shared" si="39"/>
        <v>0</v>
      </c>
      <c r="AQ170" s="36">
        <f t="shared" si="39"/>
        <v>0</v>
      </c>
    </row>
    <row r="171" spans="1:43" x14ac:dyDescent="0.3">
      <c r="A171" s="9">
        <f t="shared" si="37"/>
        <v>28</v>
      </c>
      <c r="B171" s="9" t="str">
        <f t="shared" si="37"/>
        <v>Perdagangan</v>
      </c>
      <c r="C171" s="36">
        <f t="shared" si="39"/>
        <v>-1.2100011747218429E-2</v>
      </c>
      <c r="D171" s="36">
        <f t="shared" si="39"/>
        <v>-1.0091650764542284E-2</v>
      </c>
      <c r="E171" s="36">
        <f t="shared" si="39"/>
        <v>-5.5012923932906835E-3</v>
      </c>
      <c r="F171" s="36">
        <f t="shared" si="39"/>
        <v>-1.5200471904548263E-2</v>
      </c>
      <c r="G171" s="36">
        <f t="shared" si="39"/>
        <v>-4.5554630676360825E-3</v>
      </c>
      <c r="H171" s="36">
        <f t="shared" si="39"/>
        <v>-4.5714449795682937E-3</v>
      </c>
      <c r="I171" s="36">
        <f t="shared" si="39"/>
        <v>-4.8306021559418582E-3</v>
      </c>
      <c r="J171" s="36">
        <f t="shared" si="39"/>
        <v>-1.3990597206780612E-2</v>
      </c>
      <c r="K171" s="36">
        <f t="shared" si="39"/>
        <v>-3.9482702941311572E-3</v>
      </c>
      <c r="L171" s="36">
        <f t="shared" si="39"/>
        <v>-1.2157170857621779E-2</v>
      </c>
      <c r="M171" s="36">
        <f t="shared" si="39"/>
        <v>-4.3877342638098229E-3</v>
      </c>
      <c r="N171" s="36">
        <f t="shared" si="39"/>
        <v>-1.5374205503819842E-2</v>
      </c>
      <c r="O171" s="36">
        <f t="shared" si="39"/>
        <v>-5.2812910524219587E-3</v>
      </c>
      <c r="P171" s="36">
        <f t="shared" si="39"/>
        <v>-4.0936382923941021E-2</v>
      </c>
      <c r="Q171" s="36">
        <f t="shared" si="39"/>
        <v>-3.9839347035786316E-2</v>
      </c>
      <c r="R171" s="36">
        <f t="shared" si="39"/>
        <v>-4.3234764152842702E-3</v>
      </c>
      <c r="S171" s="36">
        <f t="shared" si="39"/>
        <v>-5.2279439093478208E-2</v>
      </c>
      <c r="T171" s="36">
        <f t="shared" si="39"/>
        <v>-4.6978715538843377E-2</v>
      </c>
      <c r="U171" s="36">
        <f t="shared" si="39"/>
        <v>-2.6375049120007946E-2</v>
      </c>
      <c r="V171" s="36">
        <f t="shared" si="39"/>
        <v>-4.1047581719883458E-2</v>
      </c>
      <c r="W171" s="36">
        <f t="shared" si="39"/>
        <v>-8.3907036341926131E-2</v>
      </c>
      <c r="X171" s="36">
        <f t="shared" si="39"/>
        <v>-8.3905840943636595E-2</v>
      </c>
      <c r="Y171" s="36">
        <f t="shared" si="39"/>
        <v>-8.3910166175649892E-2</v>
      </c>
      <c r="Z171" s="36">
        <f t="shared" si="39"/>
        <v>-2.154256142676129E-3</v>
      </c>
      <c r="AA171" s="36">
        <f t="shared" si="39"/>
        <v>-5.0879958810888621E-3</v>
      </c>
      <c r="AB171" s="36">
        <f t="shared" si="39"/>
        <v>-5.8978678039189837E-3</v>
      </c>
      <c r="AC171" s="36">
        <f t="shared" si="39"/>
        <v>-2.1408580528004192E-2</v>
      </c>
      <c r="AD171" s="36">
        <f t="shared" si="39"/>
        <v>0.99409822968573236</v>
      </c>
      <c r="AE171" s="36">
        <f t="shared" si="39"/>
        <v>-3.3077977544847592E-2</v>
      </c>
      <c r="AF171" s="36">
        <f t="shared" si="39"/>
        <v>-4.409548206578991E-3</v>
      </c>
      <c r="AG171" s="36">
        <f t="shared" si="39"/>
        <v>-4.2752760672963323E-3</v>
      </c>
      <c r="AH171" s="36">
        <f t="shared" si="39"/>
        <v>0</v>
      </c>
      <c r="AI171" s="36">
        <f t="shared" si="39"/>
        <v>-5.3801290548599083E-3</v>
      </c>
      <c r="AJ171" s="36">
        <f t="shared" si="39"/>
        <v>-1.773236145135973E-3</v>
      </c>
      <c r="AK171" s="36">
        <f t="shared" si="39"/>
        <v>-2.2555078896692232E-3</v>
      </c>
      <c r="AL171" s="36">
        <f t="shared" si="39"/>
        <v>-2.097389291366801E-2</v>
      </c>
      <c r="AM171" s="36">
        <f t="shared" si="39"/>
        <v>-1.1348933495503987E-2</v>
      </c>
      <c r="AN171" s="36">
        <f t="shared" si="39"/>
        <v>-3.0658776327576413E-3</v>
      </c>
      <c r="AO171" s="36">
        <f t="shared" si="39"/>
        <v>-2.8986510415231221E-3</v>
      </c>
      <c r="AP171" s="36">
        <f t="shared" si="39"/>
        <v>-1.2364262313428097E-2</v>
      </c>
      <c r="AQ171" s="36">
        <f t="shared" si="39"/>
        <v>0</v>
      </c>
    </row>
    <row r="172" spans="1:43" x14ac:dyDescent="0.3">
      <c r="A172" s="9">
        <f t="shared" si="37"/>
        <v>29</v>
      </c>
      <c r="B172" s="9" t="str">
        <f t="shared" si="37"/>
        <v>Hotel dan Restoran</v>
      </c>
      <c r="C172" s="36">
        <f t="shared" si="39"/>
        <v>-3.4100033105797386E-3</v>
      </c>
      <c r="D172" s="36">
        <f t="shared" si="39"/>
        <v>-1.0001636040180659E-3</v>
      </c>
      <c r="E172" s="36">
        <f t="shared" si="39"/>
        <v>-4.0009399223932252E-4</v>
      </c>
      <c r="F172" s="36">
        <f t="shared" si="39"/>
        <v>-9.0653014272774836E-4</v>
      </c>
      <c r="G172" s="36">
        <f t="shared" si="39"/>
        <v>-2.0246502522827035E-4</v>
      </c>
      <c r="H172" s="36">
        <f t="shared" si="39"/>
        <v>-2.0317533242525753E-4</v>
      </c>
      <c r="I172" s="36">
        <f t="shared" si="39"/>
        <v>-2.3525659850366195E-4</v>
      </c>
      <c r="J172" s="36">
        <f t="shared" si="39"/>
        <v>-3.2792417534489118E-3</v>
      </c>
      <c r="K172" s="36">
        <f t="shared" si="39"/>
        <v>-1.3086589717307344E-4</v>
      </c>
      <c r="L172" s="36">
        <f t="shared" ref="L172:AQ172" si="40">L128-L84</f>
        <v>-1.4428473851297119E-3</v>
      </c>
      <c r="M172" s="36">
        <f t="shared" si="40"/>
        <v>-1.5119897595417008E-3</v>
      </c>
      <c r="N172" s="36">
        <f t="shared" si="40"/>
        <v>-8.9096067722976046E-5</v>
      </c>
      <c r="O172" s="36">
        <f t="shared" si="40"/>
        <v>-6.6874982864978408E-5</v>
      </c>
      <c r="P172" s="36">
        <f t="shared" si="40"/>
        <v>-4.8633540424081884E-3</v>
      </c>
      <c r="Q172" s="36">
        <f t="shared" si="40"/>
        <v>-5.044705213033717E-4</v>
      </c>
      <c r="R172" s="36">
        <f t="shared" si="40"/>
        <v>-3.0017193348421214E-4</v>
      </c>
      <c r="S172" s="36">
        <f t="shared" si="40"/>
        <v>-7.9639117979101619E-4</v>
      </c>
      <c r="T172" s="36">
        <f t="shared" si="40"/>
        <v>-8.2748411501858035E-4</v>
      </c>
      <c r="U172" s="36">
        <f t="shared" si="40"/>
        <v>-6.760129967907768E-4</v>
      </c>
      <c r="V172" s="36">
        <f t="shared" si="40"/>
        <v>-1.0309705217719991E-3</v>
      </c>
      <c r="W172" s="36">
        <f t="shared" si="40"/>
        <v>-7.2668793274896786E-4</v>
      </c>
      <c r="X172" s="36">
        <f t="shared" si="40"/>
        <v>-7.2667757984473343E-4</v>
      </c>
      <c r="Y172" s="36">
        <f t="shared" si="40"/>
        <v>-7.2671503908590613E-4</v>
      </c>
      <c r="Z172" s="36">
        <f t="shared" si="40"/>
        <v>-1.011785704925139E-2</v>
      </c>
      <c r="AA172" s="36">
        <f t="shared" si="40"/>
        <v>-1.1583320518797718E-2</v>
      </c>
      <c r="AB172" s="36">
        <f t="shared" si="40"/>
        <v>-1.041234510607943E-2</v>
      </c>
      <c r="AC172" s="36">
        <f t="shared" si="40"/>
        <v>-4.0374120833811256E-3</v>
      </c>
      <c r="AD172" s="36">
        <f t="shared" si="40"/>
        <v>-8.463689598015115E-4</v>
      </c>
      <c r="AE172" s="36">
        <f t="shared" si="40"/>
        <v>0.99251625622787532</v>
      </c>
      <c r="AF172" s="36">
        <f t="shared" si="40"/>
        <v>-1.7137940427539324E-3</v>
      </c>
      <c r="AG172" s="36">
        <f t="shared" si="40"/>
        <v>-3.5540952806218332E-5</v>
      </c>
      <c r="AH172" s="36">
        <f t="shared" si="40"/>
        <v>-1.0034864771998207E-4</v>
      </c>
      <c r="AI172" s="36">
        <f t="shared" si="40"/>
        <v>-4.6312547249091874E-5</v>
      </c>
      <c r="AJ172" s="36">
        <f t="shared" si="40"/>
        <v>-2.9643115395190028E-2</v>
      </c>
      <c r="AK172" s="36">
        <f t="shared" si="40"/>
        <v>-0.13792146279520884</v>
      </c>
      <c r="AL172" s="36">
        <f t="shared" si="40"/>
        <v>-2.0896816464558584E-5</v>
      </c>
      <c r="AM172" s="36">
        <f t="shared" si="40"/>
        <v>-5.0476034607625014E-3</v>
      </c>
      <c r="AN172" s="36">
        <f t="shared" si="40"/>
        <v>-1.8623245624779346E-2</v>
      </c>
      <c r="AO172" s="36">
        <f t="shared" si="40"/>
        <v>-1.7607451044369487E-2</v>
      </c>
      <c r="AP172" s="36">
        <f t="shared" si="40"/>
        <v>-1.2519716559729312E-2</v>
      </c>
      <c r="AQ172" s="36">
        <f t="shared" si="40"/>
        <v>0</v>
      </c>
    </row>
    <row r="173" spans="1:43" x14ac:dyDescent="0.3">
      <c r="A173" s="9">
        <f t="shared" si="37"/>
        <v>30</v>
      </c>
      <c r="B173" s="9" t="str">
        <f t="shared" si="37"/>
        <v>Angkutan jalan raya</v>
      </c>
      <c r="C173" s="36">
        <f t="shared" ref="C173:AQ179" si="41">C129-C85</f>
        <v>-5.6640054988632378E-3</v>
      </c>
      <c r="D173" s="36">
        <f t="shared" si="41"/>
        <v>-2.1003435684379383E-4</v>
      </c>
      <c r="E173" s="36">
        <f t="shared" si="41"/>
        <v>-5.3439991473684416E-3</v>
      </c>
      <c r="F173" s="36">
        <f t="shared" si="41"/>
        <v>-4.5830134993458393E-3</v>
      </c>
      <c r="G173" s="36">
        <f t="shared" si="41"/>
        <v>-2.3485942926479357E-3</v>
      </c>
      <c r="H173" s="36">
        <f t="shared" si="41"/>
        <v>-3.2833133719921614E-3</v>
      </c>
      <c r="I173" s="36">
        <f t="shared" si="41"/>
        <v>-3.596065148555976E-3</v>
      </c>
      <c r="J173" s="36">
        <f t="shared" si="41"/>
        <v>-1.0805101577614161E-2</v>
      </c>
      <c r="K173" s="36">
        <f t="shared" si="41"/>
        <v>-1.2818584464234506E-3</v>
      </c>
      <c r="L173" s="36">
        <f t="shared" si="41"/>
        <v>-6.5076928182079472E-4</v>
      </c>
      <c r="M173" s="36">
        <f t="shared" si="41"/>
        <v>-6.8195465444108045E-4</v>
      </c>
      <c r="N173" s="36">
        <f t="shared" si="41"/>
        <v>-7.1811649947397746E-4</v>
      </c>
      <c r="O173" s="36">
        <f t="shared" si="41"/>
        <v>-1.6001632849875258E-4</v>
      </c>
      <c r="P173" s="36">
        <f t="shared" si="41"/>
        <v>-3.5061389608059025E-3</v>
      </c>
      <c r="Q173" s="36">
        <f t="shared" si="41"/>
        <v>-1.2070809919727276E-3</v>
      </c>
      <c r="R173" s="36">
        <f t="shared" si="41"/>
        <v>-4.3324815732887958E-3</v>
      </c>
      <c r="S173" s="36">
        <f t="shared" si="41"/>
        <v>-7.1501518982928104E-3</v>
      </c>
      <c r="T173" s="36">
        <f t="shared" si="41"/>
        <v>-4.0178100686248117E-3</v>
      </c>
      <c r="U173" s="36">
        <f t="shared" si="41"/>
        <v>-3.2823492025175955E-3</v>
      </c>
      <c r="V173" s="36">
        <f t="shared" si="41"/>
        <v>-1.1141855232850734E-3</v>
      </c>
      <c r="W173" s="36">
        <f t="shared" si="41"/>
        <v>-2.6105164919212865E-3</v>
      </c>
      <c r="X173" s="36">
        <f t="shared" si="41"/>
        <v>-2.6104793006786289E-3</v>
      </c>
      <c r="Y173" s="36">
        <f t="shared" si="41"/>
        <v>-2.6106138673370927E-3</v>
      </c>
      <c r="Z173" s="36">
        <f t="shared" si="41"/>
        <v>-2.0419489504039143E-4</v>
      </c>
      <c r="AA173" s="36">
        <f t="shared" si="41"/>
        <v>-2.3377034346715888E-4</v>
      </c>
      <c r="AB173" s="36">
        <f t="shared" si="41"/>
        <v>-3.6102569974828511E-3</v>
      </c>
      <c r="AC173" s="36">
        <f t="shared" si="41"/>
        <v>-1.5700380053265961E-3</v>
      </c>
      <c r="AD173" s="36">
        <f t="shared" si="41"/>
        <v>-3.4836055190740428E-2</v>
      </c>
      <c r="AE173" s="36">
        <f t="shared" si="41"/>
        <v>-3.3814977552191626E-3</v>
      </c>
      <c r="AF173" s="36">
        <f t="shared" si="41"/>
        <v>0.98896590710015897</v>
      </c>
      <c r="AG173" s="36">
        <f t="shared" si="41"/>
        <v>-1.1177982828632931E-4</v>
      </c>
      <c r="AH173" s="36">
        <f t="shared" si="41"/>
        <v>0</v>
      </c>
      <c r="AI173" s="36">
        <f t="shared" si="41"/>
        <v>-3.1930927267436208E-4</v>
      </c>
      <c r="AJ173" s="36">
        <f t="shared" si="41"/>
        <v>-1.2747685896303755E-3</v>
      </c>
      <c r="AK173" s="36">
        <f t="shared" si="41"/>
        <v>-7.41940622161317E-4</v>
      </c>
      <c r="AL173" s="36">
        <f t="shared" si="41"/>
        <v>-1.5159995040154649E-3</v>
      </c>
      <c r="AM173" s="36">
        <f t="shared" si="41"/>
        <v>-1.3197421393590901E-3</v>
      </c>
      <c r="AN173" s="36">
        <f t="shared" si="41"/>
        <v>-2.6251753696714258E-3</v>
      </c>
      <c r="AO173" s="36">
        <f t="shared" si="41"/>
        <v>-2.4819866384016434E-3</v>
      </c>
      <c r="AP173" s="36">
        <f t="shared" si="41"/>
        <v>-2.6231600275187718E-3</v>
      </c>
      <c r="AQ173" s="36">
        <f t="shared" si="41"/>
        <v>0</v>
      </c>
    </row>
    <row r="174" spans="1:43" x14ac:dyDescent="0.3">
      <c r="A174" s="9">
        <f t="shared" si="37"/>
        <v>31</v>
      </c>
      <c r="B174" s="9" t="str">
        <f t="shared" si="37"/>
        <v>Angkutan sungai, danau dan penyeberangan</v>
      </c>
      <c r="C174" s="36">
        <f t="shared" si="41"/>
        <v>-9.9000096113605334E-4</v>
      </c>
      <c r="D174" s="36">
        <f t="shared" si="41"/>
        <v>-1.0001636040180658E-4</v>
      </c>
      <c r="E174" s="36">
        <f t="shared" si="41"/>
        <v>-1.8843144311254745E-3</v>
      </c>
      <c r="F174" s="36">
        <f t="shared" si="41"/>
        <v>-1.0072557141419428E-4</v>
      </c>
      <c r="G174" s="36">
        <f t="shared" si="41"/>
        <v>-2.0246502522827035E-4</v>
      </c>
      <c r="H174" s="36">
        <f t="shared" si="41"/>
        <v>-2.0317533242525753E-4</v>
      </c>
      <c r="I174" s="36">
        <f t="shared" si="41"/>
        <v>-4.8507670072421719E-3</v>
      </c>
      <c r="J174" s="36">
        <f t="shared" si="41"/>
        <v>-2.0960503382826259E-2</v>
      </c>
      <c r="K174" s="36">
        <f t="shared" si="41"/>
        <v>-3.4837554689207013E-5</v>
      </c>
      <c r="L174" s="36">
        <f t="shared" si="41"/>
        <v>-1.0229708756421959E-6</v>
      </c>
      <c r="M174" s="36">
        <f t="shared" si="41"/>
        <v>-1.0719924395478305E-6</v>
      </c>
      <c r="N174" s="36">
        <f t="shared" si="41"/>
        <v>-3.7561600300377368E-6</v>
      </c>
      <c r="O174" s="36">
        <f t="shared" si="41"/>
        <v>-4.5133953341451841E-6</v>
      </c>
      <c r="P174" s="36">
        <f t="shared" si="41"/>
        <v>-3.5061389608059025E-3</v>
      </c>
      <c r="Q174" s="36">
        <f t="shared" si="41"/>
        <v>-3.4046736156351188E-5</v>
      </c>
      <c r="R174" s="36">
        <f t="shared" si="41"/>
        <v>-5.6032094250386272E-3</v>
      </c>
      <c r="S174" s="36">
        <f t="shared" si="41"/>
        <v>-3.7778788087103641E-4</v>
      </c>
      <c r="T174" s="36">
        <f t="shared" si="41"/>
        <v>-1.2803272254159137E-4</v>
      </c>
      <c r="U174" s="36">
        <f t="shared" si="41"/>
        <v>-1.0459630932091038E-4</v>
      </c>
      <c r="V174" s="36">
        <f t="shared" si="41"/>
        <v>-1.0028569329818464E-5</v>
      </c>
      <c r="W174" s="36">
        <f t="shared" si="41"/>
        <v>-2.5341444592669562E-4</v>
      </c>
      <c r="X174" s="36">
        <f t="shared" si="41"/>
        <v>-2.5341083560736588E-4</v>
      </c>
      <c r="Y174" s="36">
        <f t="shared" si="41"/>
        <v>-2.53423898591377E-4</v>
      </c>
      <c r="Z174" s="36">
        <f t="shared" si="41"/>
        <v>0</v>
      </c>
      <c r="AA174" s="36">
        <f t="shared" si="41"/>
        <v>0</v>
      </c>
      <c r="AB174" s="36">
        <f t="shared" si="41"/>
        <v>-1.4409417970914181E-6</v>
      </c>
      <c r="AC174" s="36">
        <f t="shared" si="41"/>
        <v>-5.2304526864268866E-6</v>
      </c>
      <c r="AD174" s="36">
        <f t="shared" si="41"/>
        <v>-7.521233927082809E-5</v>
      </c>
      <c r="AE174" s="36">
        <f t="shared" si="41"/>
        <v>-1.0179888958910148E-4</v>
      </c>
      <c r="AF174" s="36">
        <f t="shared" si="41"/>
        <v>-1.0773219286005639E-6</v>
      </c>
      <c r="AG174" s="36">
        <f t="shared" si="41"/>
        <v>0.99682488191018614</v>
      </c>
      <c r="AH174" s="36">
        <f t="shared" si="41"/>
        <v>0</v>
      </c>
      <c r="AI174" s="36">
        <f t="shared" si="41"/>
        <v>-1.3144500837645562E-6</v>
      </c>
      <c r="AJ174" s="36">
        <f t="shared" si="41"/>
        <v>-4.4925308390844114E-6</v>
      </c>
      <c r="AK174" s="36">
        <f t="shared" si="41"/>
        <v>-2.2339449856628667E-5</v>
      </c>
      <c r="AL174" s="36">
        <f t="shared" si="41"/>
        <v>-1.191842265738075E-4</v>
      </c>
      <c r="AM174" s="36">
        <f t="shared" si="41"/>
        <v>-2.7727228160685884E-6</v>
      </c>
      <c r="AN174" s="36">
        <f t="shared" si="41"/>
        <v>-5.9973227298219637E-5</v>
      </c>
      <c r="AO174" s="36">
        <f t="shared" si="41"/>
        <v>-5.6702020952846534E-5</v>
      </c>
      <c r="AP174" s="36">
        <f t="shared" si="41"/>
        <v>-5.9927185965361956E-5</v>
      </c>
      <c r="AQ174" s="36">
        <f t="shared" si="41"/>
        <v>0</v>
      </c>
    </row>
    <row r="175" spans="1:43" x14ac:dyDescent="0.3">
      <c r="A175" s="9">
        <f t="shared" si="37"/>
        <v>32</v>
      </c>
      <c r="B175" s="9" t="str">
        <f t="shared" si="37"/>
        <v>Angkutan udara</v>
      </c>
      <c r="C175" s="36">
        <f t="shared" si="41"/>
        <v>0</v>
      </c>
      <c r="D175" s="36">
        <f t="shared" si="41"/>
        <v>-2.0003272080361318E-5</v>
      </c>
      <c r="E175" s="36">
        <f t="shared" si="41"/>
        <v>-2.0004699611966128E-5</v>
      </c>
      <c r="F175" s="36">
        <f t="shared" si="41"/>
        <v>-2.3267606996678876E-4</v>
      </c>
      <c r="G175" s="36">
        <f t="shared" si="41"/>
        <v>-3.4520286801420089E-3</v>
      </c>
      <c r="H175" s="36">
        <f t="shared" si="41"/>
        <v>-2.3781672660376394E-3</v>
      </c>
      <c r="I175" s="36">
        <f t="shared" si="41"/>
        <v>-3.3608085500523132E-4</v>
      </c>
      <c r="J175" s="36">
        <f t="shared" si="41"/>
        <v>-1.0247630479527847E-5</v>
      </c>
      <c r="K175" s="36">
        <f t="shared" si="41"/>
        <v>0</v>
      </c>
      <c r="L175" s="36">
        <f t="shared" si="41"/>
        <v>0</v>
      </c>
      <c r="M175" s="36">
        <f t="shared" si="41"/>
        <v>0</v>
      </c>
      <c r="N175" s="36">
        <f t="shared" si="41"/>
        <v>0</v>
      </c>
      <c r="O175" s="36">
        <f t="shared" si="41"/>
        <v>0</v>
      </c>
      <c r="P175" s="36">
        <f t="shared" si="41"/>
        <v>-5.0895565560085685E-3</v>
      </c>
      <c r="Q175" s="36">
        <f t="shared" si="41"/>
        <v>-9.5407666484095344E-4</v>
      </c>
      <c r="R175" s="36">
        <f t="shared" si="41"/>
        <v>-8.8650777689004007E-3</v>
      </c>
      <c r="S175" s="36">
        <f t="shared" si="41"/>
        <v>0</v>
      </c>
      <c r="T175" s="36">
        <f t="shared" si="41"/>
        <v>0</v>
      </c>
      <c r="U175" s="36">
        <f t="shared" si="41"/>
        <v>0</v>
      </c>
      <c r="V175" s="36">
        <f t="shared" si="41"/>
        <v>0</v>
      </c>
      <c r="W175" s="36">
        <f t="shared" si="41"/>
        <v>0</v>
      </c>
      <c r="X175" s="36">
        <f t="shared" si="41"/>
        <v>0</v>
      </c>
      <c r="Y175" s="36">
        <f t="shared" si="41"/>
        <v>0</v>
      </c>
      <c r="Z175" s="36">
        <f t="shared" si="41"/>
        <v>-4.0747091305310098E-3</v>
      </c>
      <c r="AA175" s="36">
        <f t="shared" si="41"/>
        <v>-4.6648872038871541E-3</v>
      </c>
      <c r="AB175" s="36">
        <f t="shared" si="41"/>
        <v>0</v>
      </c>
      <c r="AC175" s="36">
        <f t="shared" si="41"/>
        <v>0</v>
      </c>
      <c r="AD175" s="36">
        <f t="shared" si="41"/>
        <v>-2.1704707283950426E-4</v>
      </c>
      <c r="AE175" s="36">
        <f t="shared" si="41"/>
        <v>0</v>
      </c>
      <c r="AF175" s="36">
        <f t="shared" si="41"/>
        <v>0</v>
      </c>
      <c r="AG175" s="36">
        <f t="shared" si="41"/>
        <v>0</v>
      </c>
      <c r="AH175" s="36">
        <f t="shared" si="41"/>
        <v>1</v>
      </c>
      <c r="AI175" s="36">
        <f t="shared" si="41"/>
        <v>0</v>
      </c>
      <c r="AJ175" s="36">
        <f t="shared" si="41"/>
        <v>-7.8514414741545739E-3</v>
      </c>
      <c r="AK175" s="36">
        <f t="shared" si="41"/>
        <v>0</v>
      </c>
      <c r="AL175" s="36">
        <f t="shared" si="41"/>
        <v>-3.2706575780667812E-3</v>
      </c>
      <c r="AM175" s="36">
        <f t="shared" si="41"/>
        <v>0</v>
      </c>
      <c r="AN175" s="36">
        <f t="shared" si="41"/>
        <v>0</v>
      </c>
      <c r="AO175" s="36">
        <f t="shared" si="41"/>
        <v>0</v>
      </c>
      <c r="AP175" s="36">
        <f t="shared" si="41"/>
        <v>0</v>
      </c>
      <c r="AQ175" s="36">
        <f t="shared" si="41"/>
        <v>0</v>
      </c>
    </row>
    <row r="176" spans="1:43" x14ac:dyDescent="0.3">
      <c r="A176" s="9">
        <f t="shared" si="37"/>
        <v>33</v>
      </c>
      <c r="B176" s="9" t="str">
        <f t="shared" si="37"/>
        <v>Jasa penunjang angkutan</v>
      </c>
      <c r="C176" s="36">
        <f t="shared" si="41"/>
        <v>-3.0000029125334943E-4</v>
      </c>
      <c r="D176" s="36">
        <f t="shared" si="41"/>
        <v>-8.0013088321445266E-4</v>
      </c>
      <c r="E176" s="36">
        <f t="shared" si="41"/>
        <v>-2.110495809062426E-3</v>
      </c>
      <c r="F176" s="36">
        <f t="shared" si="41"/>
        <v>-4.0290228565677711E-4</v>
      </c>
      <c r="G176" s="36">
        <f t="shared" si="41"/>
        <v>-5.4665556811632997E-4</v>
      </c>
      <c r="H176" s="36">
        <f t="shared" si="41"/>
        <v>-5.4857339754819533E-4</v>
      </c>
      <c r="I176" s="36">
        <f t="shared" si="41"/>
        <v>-3.4728355017207244E-4</v>
      </c>
      <c r="J176" s="36">
        <f t="shared" si="41"/>
        <v>0</v>
      </c>
      <c r="K176" s="36">
        <f t="shared" si="41"/>
        <v>0</v>
      </c>
      <c r="L176" s="36">
        <f t="shared" si="41"/>
        <v>0</v>
      </c>
      <c r="M176" s="36">
        <f t="shared" si="41"/>
        <v>0</v>
      </c>
      <c r="N176" s="36">
        <f t="shared" si="41"/>
        <v>0</v>
      </c>
      <c r="O176" s="36">
        <f t="shared" si="41"/>
        <v>-1.8755569562668652E-6</v>
      </c>
      <c r="P176" s="36">
        <f t="shared" si="41"/>
        <v>-1.1310125680019042E-4</v>
      </c>
      <c r="Q176" s="36">
        <f t="shared" si="41"/>
        <v>-1.4148238323625865E-5</v>
      </c>
      <c r="R176" s="36">
        <f t="shared" si="41"/>
        <v>-6.0034386696842428E-4</v>
      </c>
      <c r="S176" s="36">
        <f t="shared" si="41"/>
        <v>-5.4498231961172437E-5</v>
      </c>
      <c r="T176" s="36">
        <f t="shared" si="41"/>
        <v>-5.6625967726440649E-5</v>
      </c>
      <c r="U176" s="36">
        <f t="shared" si="41"/>
        <v>-4.6260574002764286E-5</v>
      </c>
      <c r="V176" s="36">
        <f t="shared" si="41"/>
        <v>-7.0550844944572812E-5</v>
      </c>
      <c r="W176" s="36">
        <f t="shared" si="41"/>
        <v>0</v>
      </c>
      <c r="X176" s="36">
        <f t="shared" si="41"/>
        <v>0</v>
      </c>
      <c r="Y176" s="36">
        <f t="shared" si="41"/>
        <v>0</v>
      </c>
      <c r="Z176" s="36">
        <f t="shared" si="41"/>
        <v>-7.9738106513272842E-4</v>
      </c>
      <c r="AA176" s="36">
        <f t="shared" si="41"/>
        <v>-9.1287319123925525E-4</v>
      </c>
      <c r="AB176" s="36">
        <f t="shared" si="41"/>
        <v>0</v>
      </c>
      <c r="AC176" s="36">
        <f t="shared" si="41"/>
        <v>0</v>
      </c>
      <c r="AD176" s="36">
        <f t="shared" si="41"/>
        <v>-2.6253293697865847E-5</v>
      </c>
      <c r="AE176" s="36">
        <f t="shared" si="41"/>
        <v>-6.5289136765562613E-6</v>
      </c>
      <c r="AF176" s="36">
        <f t="shared" si="41"/>
        <v>-1.2465983571918659E-3</v>
      </c>
      <c r="AG176" s="36">
        <f t="shared" si="41"/>
        <v>-1.0512355049079913E-3</v>
      </c>
      <c r="AH176" s="36">
        <f t="shared" si="41"/>
        <v>0</v>
      </c>
      <c r="AI176" s="36">
        <f t="shared" si="41"/>
        <v>0.99943173501947269</v>
      </c>
      <c r="AJ176" s="36">
        <f t="shared" si="41"/>
        <v>-2.8279511270417319E-7</v>
      </c>
      <c r="AK176" s="36">
        <f t="shared" si="41"/>
        <v>-1.5179092932648901E-6</v>
      </c>
      <c r="AL176" s="36">
        <f t="shared" si="41"/>
        <v>0</v>
      </c>
      <c r="AM176" s="36">
        <f t="shared" si="41"/>
        <v>-2.8436459496763549E-4</v>
      </c>
      <c r="AN176" s="36">
        <f t="shared" si="41"/>
        <v>-1.199164376521996E-4</v>
      </c>
      <c r="AO176" s="36">
        <f t="shared" si="41"/>
        <v>-1.1337566221899128E-4</v>
      </c>
      <c r="AP176" s="36">
        <f t="shared" si="41"/>
        <v>-1.198243780304354E-4</v>
      </c>
      <c r="AQ176" s="36">
        <f t="shared" si="41"/>
        <v>0</v>
      </c>
    </row>
    <row r="177" spans="1:53" x14ac:dyDescent="0.3">
      <c r="A177" s="9">
        <f t="shared" ref="A177:B184" si="42">A133</f>
        <v>34</v>
      </c>
      <c r="B177" s="9" t="str">
        <f t="shared" si="42"/>
        <v>Komunikasi</v>
      </c>
      <c r="C177" s="36">
        <f t="shared" si="41"/>
        <v>-1.0000009708444983E-4</v>
      </c>
      <c r="D177" s="36">
        <f t="shared" si="41"/>
        <v>-7.6512515707382036E-3</v>
      </c>
      <c r="E177" s="36">
        <f t="shared" si="41"/>
        <v>-3.1207331394667152E-3</v>
      </c>
      <c r="F177" s="36">
        <f t="shared" si="41"/>
        <v>-9.0653014272774836E-4</v>
      </c>
      <c r="G177" s="36">
        <f t="shared" si="41"/>
        <v>-4.3833677961920524E-3</v>
      </c>
      <c r="H177" s="36">
        <f t="shared" si="41"/>
        <v>-1.45575125682697E-3</v>
      </c>
      <c r="I177" s="36">
        <f t="shared" si="41"/>
        <v>-4.8294818864251746E-3</v>
      </c>
      <c r="J177" s="36">
        <f t="shared" si="41"/>
        <v>-4.4269763671560304E-3</v>
      </c>
      <c r="K177" s="36">
        <f t="shared" si="41"/>
        <v>-6.2833377261114953E-5</v>
      </c>
      <c r="L177" s="36">
        <f t="shared" si="41"/>
        <v>-1.06929291857765E-3</v>
      </c>
      <c r="M177" s="36">
        <f t="shared" si="41"/>
        <v>-2.3429352938790747E-3</v>
      </c>
      <c r="N177" s="36">
        <f t="shared" si="41"/>
        <v>-2.612403129511269E-5</v>
      </c>
      <c r="O177" s="36">
        <f t="shared" si="41"/>
        <v>-9.9012903164337961E-5</v>
      </c>
      <c r="P177" s="36">
        <f t="shared" si="41"/>
        <v>-6.1187779928903009E-3</v>
      </c>
      <c r="Q177" s="36">
        <f t="shared" si="41"/>
        <v>-3.4039335231158908E-2</v>
      </c>
      <c r="R177" s="36">
        <f t="shared" si="41"/>
        <v>-6.553753881071967E-3</v>
      </c>
      <c r="S177" s="36">
        <f t="shared" si="41"/>
        <v>-9.1327449911880569E-4</v>
      </c>
      <c r="T177" s="36">
        <f t="shared" si="41"/>
        <v>-3.3965083011590157E-4</v>
      </c>
      <c r="U177" s="36">
        <f t="shared" si="41"/>
        <v>-2.7747768369423023E-4</v>
      </c>
      <c r="V177" s="36">
        <f t="shared" si="41"/>
        <v>-1.276330683662538E-3</v>
      </c>
      <c r="W177" s="36">
        <f t="shared" si="41"/>
        <v>-8.0271519909286604E-6</v>
      </c>
      <c r="X177" s="36">
        <f t="shared" si="41"/>
        <v>-8.0270376305105338E-6</v>
      </c>
      <c r="Y177" s="36">
        <f t="shared" si="41"/>
        <v>-8.0274514133859697E-6</v>
      </c>
      <c r="Z177" s="36">
        <f t="shared" si="41"/>
        <v>-3.0537346553290534E-3</v>
      </c>
      <c r="AA177" s="36">
        <f t="shared" si="41"/>
        <v>-3.4960354865513606E-3</v>
      </c>
      <c r="AB177" s="36">
        <f t="shared" si="41"/>
        <v>-1.3736629261081287E-4</v>
      </c>
      <c r="AC177" s="36">
        <f t="shared" si="41"/>
        <v>-4.8753671697216681E-4</v>
      </c>
      <c r="AD177" s="36">
        <f t="shared" si="41"/>
        <v>-2.1792925728759152E-4</v>
      </c>
      <c r="AE177" s="36">
        <f t="shared" si="41"/>
        <v>-1.6212508654426477E-3</v>
      </c>
      <c r="AF177" s="36">
        <f t="shared" si="41"/>
        <v>-1.1394059188440509E-4</v>
      </c>
      <c r="AG177" s="36">
        <f t="shared" si="41"/>
        <v>-1.18863224077252E-5</v>
      </c>
      <c r="AH177" s="36">
        <f t="shared" si="41"/>
        <v>-4.0139459087992828E-4</v>
      </c>
      <c r="AI177" s="36">
        <f t="shared" si="41"/>
        <v>-1.2512467558526404E-5</v>
      </c>
      <c r="AJ177" s="36">
        <f t="shared" si="41"/>
        <v>0.96119829314296179</v>
      </c>
      <c r="AK177" s="36">
        <f t="shared" si="41"/>
        <v>-4.3425541150780955E-2</v>
      </c>
      <c r="AL177" s="36">
        <f t="shared" si="41"/>
        <v>-7.8216200682412122E-4</v>
      </c>
      <c r="AM177" s="36">
        <f t="shared" si="41"/>
        <v>-1.2478097436512505E-3</v>
      </c>
      <c r="AN177" s="36">
        <f t="shared" si="41"/>
        <v>-7.8575257736917883E-2</v>
      </c>
      <c r="AO177" s="36">
        <f t="shared" si="41"/>
        <v>-7.4289413981666719E-2</v>
      </c>
      <c r="AP177" s="36">
        <f t="shared" si="41"/>
        <v>-4.148865831274353E-2</v>
      </c>
      <c r="AQ177" s="36">
        <f t="shared" si="41"/>
        <v>0</v>
      </c>
    </row>
    <row r="178" spans="1:53" x14ac:dyDescent="0.3">
      <c r="A178" s="9">
        <f t="shared" si="42"/>
        <v>35</v>
      </c>
      <c r="B178" s="9" t="str">
        <f t="shared" si="42"/>
        <v>Bank dan lembaga keuangan lainnya</v>
      </c>
      <c r="C178" s="36">
        <f t="shared" si="41"/>
        <v>-8.7000084463471341E-4</v>
      </c>
      <c r="D178" s="36">
        <f t="shared" si="41"/>
        <v>-2.1003435684379383E-4</v>
      </c>
      <c r="E178" s="36">
        <f t="shared" si="41"/>
        <v>-7.0055694410385103E-2</v>
      </c>
      <c r="F178" s="36">
        <f t="shared" si="41"/>
        <v>-4.7271023517596374E-3</v>
      </c>
      <c r="G178" s="36">
        <f t="shared" si="41"/>
        <v>-7.9163824864253701E-3</v>
      </c>
      <c r="H178" s="36">
        <f t="shared" si="41"/>
        <v>-7.9441554978275687E-3</v>
      </c>
      <c r="I178" s="36">
        <f t="shared" si="41"/>
        <v>-3.4963611615710906E-3</v>
      </c>
      <c r="J178" s="36">
        <f t="shared" si="41"/>
        <v>-7.5012655110143853E-3</v>
      </c>
      <c r="K178" s="36">
        <f t="shared" si="41"/>
        <v>-1.3289101241496502E-3</v>
      </c>
      <c r="L178" s="36">
        <f t="shared" si="41"/>
        <v>-6.5149812506276746E-4</v>
      </c>
      <c r="M178" s="36">
        <f t="shared" si="41"/>
        <v>-1.3451348035191583E-3</v>
      </c>
      <c r="N178" s="36">
        <f t="shared" si="41"/>
        <v>-4.4001238670397678E-3</v>
      </c>
      <c r="O178" s="36">
        <f t="shared" si="41"/>
        <v>-9.3819608940595177E-5</v>
      </c>
      <c r="P178" s="36">
        <f t="shared" si="41"/>
        <v>-4.8972844194482444E-3</v>
      </c>
      <c r="Q178" s="36">
        <f t="shared" si="41"/>
        <v>-5.9857285832865002E-2</v>
      </c>
      <c r="R178" s="36">
        <f t="shared" si="41"/>
        <v>-4.4325388844502003E-3</v>
      </c>
      <c r="S178" s="36">
        <f t="shared" si="41"/>
        <v>-2.3153728872155042E-3</v>
      </c>
      <c r="T178" s="36">
        <f t="shared" si="41"/>
        <v>-1.9091788409406375E-2</v>
      </c>
      <c r="U178" s="36">
        <f t="shared" si="41"/>
        <v>-1.7840484217153626E-3</v>
      </c>
      <c r="V178" s="36">
        <f t="shared" si="41"/>
        <v>-4.4380725047403653E-3</v>
      </c>
      <c r="W178" s="36">
        <f t="shared" si="41"/>
        <v>-3.498719417480701E-3</v>
      </c>
      <c r="X178" s="36">
        <f t="shared" si="41"/>
        <v>-3.4986695722783257E-3</v>
      </c>
      <c r="Y178" s="36">
        <f t="shared" si="41"/>
        <v>-3.4988499239376114E-3</v>
      </c>
      <c r="Z178" s="36">
        <f t="shared" si="41"/>
        <v>-4.5836633510504802E-4</v>
      </c>
      <c r="AA178" s="36">
        <f t="shared" si="41"/>
        <v>-5.2475580043318069E-4</v>
      </c>
      <c r="AB178" s="36">
        <f t="shared" si="41"/>
        <v>-3.3254193488581642E-3</v>
      </c>
      <c r="AC178" s="36">
        <f t="shared" si="41"/>
        <v>-1.265431427006881E-3</v>
      </c>
      <c r="AD178" s="36">
        <f t="shared" si="41"/>
        <v>-7.5277507968221852E-4</v>
      </c>
      <c r="AE178" s="36">
        <f t="shared" si="41"/>
        <v>-1.373280838390052E-3</v>
      </c>
      <c r="AF178" s="36">
        <f t="shared" si="41"/>
        <v>-8.3082073070399874E-4</v>
      </c>
      <c r="AG178" s="36">
        <f t="shared" si="41"/>
        <v>-2.4974249786621624E-3</v>
      </c>
      <c r="AH178" s="36">
        <f t="shared" si="41"/>
        <v>-2.1073216021196234E-3</v>
      </c>
      <c r="AI178" s="36">
        <f t="shared" si="41"/>
        <v>-2.1111987095070537E-3</v>
      </c>
      <c r="AJ178" s="36">
        <f t="shared" si="41"/>
        <v>-2.863046238479534E-3</v>
      </c>
      <c r="AK178" s="36">
        <f t="shared" si="41"/>
        <v>0.99874935046620006</v>
      </c>
      <c r="AL178" s="36">
        <f t="shared" si="41"/>
        <v>-2.5775025285785205E-3</v>
      </c>
      <c r="AM178" s="36">
        <f t="shared" si="41"/>
        <v>-7.6823379620465798E-4</v>
      </c>
      <c r="AN178" s="36">
        <f t="shared" si="41"/>
        <v>-1.6357494330521804E-3</v>
      </c>
      <c r="AO178" s="36">
        <f t="shared" si="41"/>
        <v>-1.5465283894983079E-3</v>
      </c>
      <c r="AP178" s="36">
        <f t="shared" si="41"/>
        <v>-3.3800614113817871E-2</v>
      </c>
      <c r="AQ178" s="36">
        <f t="shared" si="41"/>
        <v>0</v>
      </c>
    </row>
    <row r="179" spans="1:53" x14ac:dyDescent="0.3">
      <c r="A179" s="9">
        <f t="shared" si="42"/>
        <v>36</v>
      </c>
      <c r="B179" s="9" t="str">
        <f t="shared" si="42"/>
        <v>Real Estate dan Jasa Perusahaan</v>
      </c>
      <c r="C179" s="36">
        <f t="shared" si="41"/>
        <v>0</v>
      </c>
      <c r="D179" s="36">
        <f t="shared" si="41"/>
        <v>0</v>
      </c>
      <c r="E179" s="36">
        <f t="shared" si="41"/>
        <v>-1.0002349805983063E-4</v>
      </c>
      <c r="F179" s="36">
        <f t="shared" si="41"/>
        <v>-1.0072557141419428E-4</v>
      </c>
      <c r="G179" s="36">
        <f t="shared" si="41"/>
        <v>-2.0246502522827035E-4</v>
      </c>
      <c r="H179" s="36">
        <f t="shared" si="41"/>
        <v>-2.0317533242525753E-4</v>
      </c>
      <c r="I179" s="36">
        <f t="shared" si="41"/>
        <v>-1.1202695166841047E-5</v>
      </c>
      <c r="J179" s="36">
        <f t="shared" si="41"/>
        <v>0</v>
      </c>
      <c r="K179" s="36">
        <f t="shared" si="41"/>
        <v>-3.2319722808539847E-3</v>
      </c>
      <c r="L179" s="36">
        <f t="shared" ref="L179:AQ179" si="43">L135-L91</f>
        <v>-1.3235571647102029E-3</v>
      </c>
      <c r="M179" s="36">
        <f t="shared" si="43"/>
        <v>-1.3869830585235229E-3</v>
      </c>
      <c r="N179" s="36">
        <f t="shared" si="43"/>
        <v>-9.1952437050345712E-3</v>
      </c>
      <c r="O179" s="36">
        <f t="shared" si="43"/>
        <v>-9.4597914629378406E-4</v>
      </c>
      <c r="P179" s="36">
        <f t="shared" si="43"/>
        <v>-4.5240502720076173E-5</v>
      </c>
      <c r="Q179" s="36">
        <f t="shared" si="43"/>
        <v>-8.2156601694637656E-3</v>
      </c>
      <c r="R179" s="36">
        <f t="shared" si="43"/>
        <v>-6.5037252254912634E-4</v>
      </c>
      <c r="S179" s="36">
        <f t="shared" si="43"/>
        <v>-2.3046932144529629E-4</v>
      </c>
      <c r="T179" s="36">
        <f t="shared" si="43"/>
        <v>-1.6292175469325099E-2</v>
      </c>
      <c r="U179" s="36">
        <f t="shared" si="43"/>
        <v>-3.1408850124504908E-2</v>
      </c>
      <c r="V179" s="36">
        <f t="shared" si="43"/>
        <v>-2.9835473145903871E-4</v>
      </c>
      <c r="W179" s="36">
        <f t="shared" si="43"/>
        <v>-2.853204318454006E-2</v>
      </c>
      <c r="X179" s="36">
        <f t="shared" si="43"/>
        <v>-2.8531636697109366E-2</v>
      </c>
      <c r="Y179" s="36">
        <f t="shared" si="43"/>
        <v>-2.8533107464186441E-2</v>
      </c>
      <c r="Z179" s="36">
        <f t="shared" si="43"/>
        <v>-2.1440463979241102E-4</v>
      </c>
      <c r="AA179" s="36">
        <f t="shared" si="43"/>
        <v>-2.454588606405168E-4</v>
      </c>
      <c r="AB179" s="36">
        <f t="shared" si="43"/>
        <v>0</v>
      </c>
      <c r="AC179" s="36">
        <f t="shared" si="43"/>
        <v>0</v>
      </c>
      <c r="AD179" s="36">
        <f t="shared" si="43"/>
        <v>-5.9755677713798708E-2</v>
      </c>
      <c r="AE179" s="36">
        <f t="shared" si="43"/>
        <v>-7.3229141983036719E-2</v>
      </c>
      <c r="AF179" s="36">
        <f t="shared" si="43"/>
        <v>-1.1349855463702953E-2</v>
      </c>
      <c r="AG179" s="36">
        <f t="shared" si="43"/>
        <v>-5.6076816599230795E-3</v>
      </c>
      <c r="AH179" s="36">
        <f t="shared" si="43"/>
        <v>-2.0069729543996414E-4</v>
      </c>
      <c r="AI179" s="36">
        <f t="shared" si="43"/>
        <v>-8.9951072978523269E-2</v>
      </c>
      <c r="AJ179" s="36">
        <f t="shared" si="43"/>
        <v>-1.4525653912569767E-2</v>
      </c>
      <c r="AK179" s="36">
        <f t="shared" si="43"/>
        <v>-3.3338529183270369E-6</v>
      </c>
      <c r="AL179" s="36">
        <f t="shared" si="43"/>
        <v>0.9773157065646414</v>
      </c>
      <c r="AM179" s="36">
        <f t="shared" si="43"/>
        <v>0</v>
      </c>
      <c r="AN179" s="36">
        <f t="shared" si="43"/>
        <v>-2.3740524480611464E-4</v>
      </c>
      <c r="AO179" s="36">
        <f t="shared" si="43"/>
        <v>-2.244561076957682E-4</v>
      </c>
      <c r="AP179" s="36">
        <f t="shared" si="43"/>
        <v>-2.3722298924991578E-4</v>
      </c>
      <c r="AQ179" s="36">
        <f t="shared" si="43"/>
        <v>0</v>
      </c>
    </row>
    <row r="180" spans="1:53" x14ac:dyDescent="0.3">
      <c r="A180" s="9">
        <f t="shared" si="42"/>
        <v>37</v>
      </c>
      <c r="B180" s="9" t="str">
        <f t="shared" si="42"/>
        <v>Pemerintahan umum</v>
      </c>
      <c r="C180" s="36">
        <f t="shared" ref="C180:AQ184" si="44">C136-C92</f>
        <v>0</v>
      </c>
      <c r="D180" s="36">
        <f t="shared" si="44"/>
        <v>0</v>
      </c>
      <c r="E180" s="36">
        <f t="shared" si="44"/>
        <v>0</v>
      </c>
      <c r="F180" s="36">
        <f t="shared" si="44"/>
        <v>0</v>
      </c>
      <c r="G180" s="36">
        <f t="shared" si="44"/>
        <v>0</v>
      </c>
      <c r="H180" s="36">
        <f t="shared" si="44"/>
        <v>0</v>
      </c>
      <c r="I180" s="36">
        <f t="shared" si="44"/>
        <v>0</v>
      </c>
      <c r="J180" s="36">
        <f t="shared" si="44"/>
        <v>0</v>
      </c>
      <c r="K180" s="36">
        <f t="shared" si="44"/>
        <v>0</v>
      </c>
      <c r="L180" s="36">
        <f t="shared" si="44"/>
        <v>0</v>
      </c>
      <c r="M180" s="36">
        <f t="shared" si="44"/>
        <v>0</v>
      </c>
      <c r="N180" s="36">
        <f t="shared" si="44"/>
        <v>0</v>
      </c>
      <c r="O180" s="36">
        <f t="shared" si="44"/>
        <v>0</v>
      </c>
      <c r="P180" s="36">
        <f t="shared" si="44"/>
        <v>0</v>
      </c>
      <c r="Q180" s="36">
        <f t="shared" si="44"/>
        <v>0</v>
      </c>
      <c r="R180" s="36">
        <f t="shared" si="44"/>
        <v>0</v>
      </c>
      <c r="S180" s="36">
        <f t="shared" si="44"/>
        <v>0</v>
      </c>
      <c r="T180" s="36">
        <f t="shared" si="44"/>
        <v>0</v>
      </c>
      <c r="U180" s="36">
        <f t="shared" si="44"/>
        <v>0</v>
      </c>
      <c r="V180" s="36">
        <f t="shared" si="44"/>
        <v>0</v>
      </c>
      <c r="W180" s="36">
        <f t="shared" si="44"/>
        <v>0</v>
      </c>
      <c r="X180" s="36">
        <f t="shared" si="44"/>
        <v>0</v>
      </c>
      <c r="Y180" s="36">
        <f t="shared" si="44"/>
        <v>0</v>
      </c>
      <c r="Z180" s="36">
        <f t="shared" si="44"/>
        <v>0</v>
      </c>
      <c r="AA180" s="36">
        <f t="shared" si="44"/>
        <v>0</v>
      </c>
      <c r="AB180" s="36">
        <f t="shared" si="44"/>
        <v>0</v>
      </c>
      <c r="AC180" s="36">
        <f t="shared" si="44"/>
        <v>0</v>
      </c>
      <c r="AD180" s="36">
        <f t="shared" si="44"/>
        <v>0</v>
      </c>
      <c r="AE180" s="36">
        <f t="shared" si="44"/>
        <v>0</v>
      </c>
      <c r="AF180" s="36">
        <f t="shared" si="44"/>
        <v>0</v>
      </c>
      <c r="AG180" s="36">
        <f t="shared" si="44"/>
        <v>0</v>
      </c>
      <c r="AH180" s="36">
        <f t="shared" si="44"/>
        <v>0</v>
      </c>
      <c r="AI180" s="36">
        <f t="shared" si="44"/>
        <v>0</v>
      </c>
      <c r="AJ180" s="36">
        <f t="shared" si="44"/>
        <v>0</v>
      </c>
      <c r="AK180" s="36">
        <f t="shared" si="44"/>
        <v>0</v>
      </c>
      <c r="AL180" s="36">
        <f t="shared" si="44"/>
        <v>0</v>
      </c>
      <c r="AM180" s="36">
        <f t="shared" si="44"/>
        <v>1</v>
      </c>
      <c r="AN180" s="36">
        <f t="shared" si="44"/>
        <v>0</v>
      </c>
      <c r="AO180" s="36">
        <f t="shared" si="44"/>
        <v>0</v>
      </c>
      <c r="AP180" s="36">
        <f t="shared" si="44"/>
        <v>0</v>
      </c>
      <c r="AQ180" s="36">
        <f t="shared" si="44"/>
        <v>0</v>
      </c>
    </row>
    <row r="181" spans="1:53" x14ac:dyDescent="0.3">
      <c r="A181" s="9">
        <f t="shared" si="42"/>
        <v>38</v>
      </c>
      <c r="B181" s="9" t="str">
        <f t="shared" si="42"/>
        <v>Jasa Pendidikan</v>
      </c>
      <c r="C181" s="36">
        <f t="shared" si="44"/>
        <v>0</v>
      </c>
      <c r="D181" s="36">
        <f t="shared" si="44"/>
        <v>0</v>
      </c>
      <c r="E181" s="36">
        <f t="shared" si="44"/>
        <v>-2.0004699611966126E-4</v>
      </c>
      <c r="F181" s="36">
        <f t="shared" si="44"/>
        <v>-9.0653014272774836E-4</v>
      </c>
      <c r="G181" s="36">
        <f t="shared" si="44"/>
        <v>-2.0246502522827033E-5</v>
      </c>
      <c r="H181" s="36">
        <f t="shared" si="44"/>
        <v>-2.0317533242525753E-5</v>
      </c>
      <c r="I181" s="36">
        <f t="shared" si="44"/>
        <v>-3.3608085500523132E-4</v>
      </c>
      <c r="J181" s="36">
        <f t="shared" si="44"/>
        <v>0</v>
      </c>
      <c r="K181" s="36">
        <f t="shared" si="44"/>
        <v>0</v>
      </c>
      <c r="L181" s="36">
        <f t="shared" si="44"/>
        <v>-9.8111746593140958E-5</v>
      </c>
      <c r="M181" s="36">
        <f t="shared" si="44"/>
        <v>0</v>
      </c>
      <c r="N181" s="36">
        <f t="shared" si="44"/>
        <v>0</v>
      </c>
      <c r="O181" s="36">
        <f t="shared" si="44"/>
        <v>0</v>
      </c>
      <c r="P181" s="36">
        <f t="shared" si="44"/>
        <v>-1.1310125680019043E-5</v>
      </c>
      <c r="Q181" s="36">
        <f t="shared" si="44"/>
        <v>0</v>
      </c>
      <c r="R181" s="36">
        <f t="shared" si="44"/>
        <v>-4.0022924464561626E-4</v>
      </c>
      <c r="S181" s="36">
        <f t="shared" si="44"/>
        <v>0</v>
      </c>
      <c r="T181" s="36">
        <f t="shared" si="44"/>
        <v>0</v>
      </c>
      <c r="U181" s="36">
        <f t="shared" si="44"/>
        <v>0</v>
      </c>
      <c r="V181" s="36">
        <f t="shared" si="44"/>
        <v>0</v>
      </c>
      <c r="W181" s="36">
        <f t="shared" si="44"/>
        <v>0</v>
      </c>
      <c r="X181" s="36">
        <f t="shared" si="44"/>
        <v>0</v>
      </c>
      <c r="Y181" s="36">
        <f t="shared" si="44"/>
        <v>0</v>
      </c>
      <c r="Z181" s="36">
        <f t="shared" si="44"/>
        <v>-1.0209744752019571E-4</v>
      </c>
      <c r="AA181" s="36">
        <f t="shared" si="44"/>
        <v>-1.1688517173357944E-4</v>
      </c>
      <c r="AB181" s="36">
        <f t="shared" si="44"/>
        <v>0</v>
      </c>
      <c r="AC181" s="36">
        <f t="shared" si="44"/>
        <v>0</v>
      </c>
      <c r="AD181" s="36">
        <f t="shared" si="44"/>
        <v>0</v>
      </c>
      <c r="AE181" s="36">
        <f t="shared" si="44"/>
        <v>-9.7195784114446286E-5</v>
      </c>
      <c r="AF181" s="36">
        <f t="shared" si="44"/>
        <v>0</v>
      </c>
      <c r="AG181" s="36">
        <f t="shared" si="44"/>
        <v>0</v>
      </c>
      <c r="AH181" s="36">
        <f t="shared" si="44"/>
        <v>0</v>
      </c>
      <c r="AI181" s="36">
        <f t="shared" si="44"/>
        <v>-2.0011362175422311E-4</v>
      </c>
      <c r="AJ181" s="36">
        <f t="shared" si="44"/>
        <v>0</v>
      </c>
      <c r="AK181" s="36">
        <f t="shared" si="44"/>
        <v>0</v>
      </c>
      <c r="AL181" s="36">
        <f t="shared" si="44"/>
        <v>-2.4766606821414751E-3</v>
      </c>
      <c r="AM181" s="36">
        <f t="shared" si="44"/>
        <v>-1.0138832956029861E-4</v>
      </c>
      <c r="AN181" s="36">
        <f t="shared" si="44"/>
        <v>0.88819249754945306</v>
      </c>
      <c r="AO181" s="36">
        <f t="shared" si="44"/>
        <v>-2.3551508950160709E-2</v>
      </c>
      <c r="AP181" s="36">
        <f t="shared" si="44"/>
        <v>-3.8118097901784671E-2</v>
      </c>
      <c r="AQ181" s="36">
        <f t="shared" si="44"/>
        <v>0</v>
      </c>
    </row>
    <row r="182" spans="1:53" x14ac:dyDescent="0.3">
      <c r="A182" s="9">
        <f t="shared" si="42"/>
        <v>39</v>
      </c>
      <c r="B182" s="9" t="str">
        <f t="shared" si="42"/>
        <v>Jasa Kesehatan dan Kegiatan Sosial</v>
      </c>
      <c r="C182" s="36">
        <f t="shared" si="44"/>
        <v>-1.0000009708444983E-4</v>
      </c>
      <c r="D182" s="36">
        <f t="shared" si="44"/>
        <v>-2.0003272080361317E-4</v>
      </c>
      <c r="E182" s="36">
        <f t="shared" si="44"/>
        <v>-1.0002349805983063E-4</v>
      </c>
      <c r="F182" s="36">
        <f t="shared" si="44"/>
        <v>-9.0653014272774836E-4</v>
      </c>
      <c r="G182" s="36">
        <f t="shared" si="44"/>
        <v>-3.2394404036523253E-4</v>
      </c>
      <c r="H182" s="36">
        <f t="shared" si="44"/>
        <v>-3.2508053188041205E-4</v>
      </c>
      <c r="I182" s="36">
        <f t="shared" si="44"/>
        <v>-3.3608085500523139E-5</v>
      </c>
      <c r="J182" s="36">
        <f t="shared" si="44"/>
        <v>0</v>
      </c>
      <c r="K182" s="36">
        <f t="shared" si="44"/>
        <v>-2.5050588855790572E-3</v>
      </c>
      <c r="L182" s="36">
        <f t="shared" si="44"/>
        <v>-1.8644535911552392E-3</v>
      </c>
      <c r="M182" s="36">
        <f t="shared" si="44"/>
        <v>-1.9537996644836005E-3</v>
      </c>
      <c r="N182" s="36">
        <f t="shared" si="44"/>
        <v>-2.3987592274003211E-3</v>
      </c>
      <c r="O182" s="36">
        <f t="shared" si="44"/>
        <v>-8.3881563447340624E-4</v>
      </c>
      <c r="P182" s="36">
        <f t="shared" si="44"/>
        <v>-3.3930377040057123E-5</v>
      </c>
      <c r="Q182" s="36">
        <f t="shared" si="44"/>
        <v>-6.3275943001672181E-3</v>
      </c>
      <c r="R182" s="36">
        <f t="shared" si="44"/>
        <v>-5.4431177271803818E-3</v>
      </c>
      <c r="S182" s="36">
        <f t="shared" si="44"/>
        <v>-2.89084755182959E-3</v>
      </c>
      <c r="T182" s="36">
        <f t="shared" si="44"/>
        <v>-2.9862026869244126E-3</v>
      </c>
      <c r="U182" s="36">
        <f t="shared" si="44"/>
        <v>-2.4395777402531939E-3</v>
      </c>
      <c r="V182" s="36">
        <f t="shared" si="44"/>
        <v>-4.4351879869017593E-3</v>
      </c>
      <c r="W182" s="36">
        <f t="shared" si="44"/>
        <v>-1.2795030246991097E-3</v>
      </c>
      <c r="X182" s="36">
        <f t="shared" si="44"/>
        <v>-2.2794760080376529E-3</v>
      </c>
      <c r="Y182" s="36">
        <f t="shared" si="44"/>
        <v>-1.1279978353908842E-3</v>
      </c>
      <c r="Z182" s="36">
        <f t="shared" si="44"/>
        <v>-3.1650208731260661E-4</v>
      </c>
      <c r="AA182" s="36">
        <f t="shared" si="44"/>
        <v>-3.6234403237409615E-4</v>
      </c>
      <c r="AB182" s="36">
        <f t="shared" si="44"/>
        <v>-3.9857997439354661E-3</v>
      </c>
      <c r="AC182" s="36">
        <f t="shared" si="44"/>
        <v>-1.0158917240914204E-3</v>
      </c>
      <c r="AD182" s="36">
        <f t="shared" si="44"/>
        <v>-6.2146463331783791E-4</v>
      </c>
      <c r="AE182" s="36">
        <f t="shared" si="44"/>
        <v>-2.8338537321308016E-3</v>
      </c>
      <c r="AF182" s="36">
        <f t="shared" si="44"/>
        <v>-1.3502414258543169E-2</v>
      </c>
      <c r="AG182" s="36">
        <f t="shared" si="44"/>
        <v>-4.9870734136691196E-3</v>
      </c>
      <c r="AH182" s="36">
        <f t="shared" si="44"/>
        <v>-3.010459431599462E-4</v>
      </c>
      <c r="AI182" s="36">
        <f t="shared" si="44"/>
        <v>-4.3244553661087613E-2</v>
      </c>
      <c r="AJ182" s="36">
        <f t="shared" si="44"/>
        <v>-1.4136889452622645E-3</v>
      </c>
      <c r="AK182" s="36">
        <f t="shared" si="44"/>
        <v>-7.2222103437613583E-4</v>
      </c>
      <c r="AL182" s="36">
        <f t="shared" si="44"/>
        <v>-1.1795832586386458E-2</v>
      </c>
      <c r="AM182" s="36">
        <f t="shared" si="44"/>
        <v>-1.2692409080475033E-3</v>
      </c>
      <c r="AN182" s="36">
        <f t="shared" si="44"/>
        <v>-9.5541171244070678E-4</v>
      </c>
      <c r="AO182" s="36">
        <f t="shared" si="44"/>
        <v>0.99909670068832501</v>
      </c>
      <c r="AP182" s="36">
        <f t="shared" si="44"/>
        <v>-9.5467824468100336E-4</v>
      </c>
      <c r="AQ182" s="36">
        <f t="shared" si="44"/>
        <v>0</v>
      </c>
    </row>
    <row r="183" spans="1:53" x14ac:dyDescent="0.3">
      <c r="A183" s="9">
        <f t="shared" si="42"/>
        <v>40</v>
      </c>
      <c r="B183" s="9" t="str">
        <f t="shared" si="42"/>
        <v>Jasa-jasa lainnya</v>
      </c>
      <c r="C183" s="36">
        <f t="shared" si="44"/>
        <v>-2.1100020484818915E-2</v>
      </c>
      <c r="D183" s="36">
        <f t="shared" si="44"/>
        <v>-3.1216106245007851E-2</v>
      </c>
      <c r="E183" s="36">
        <f t="shared" si="44"/>
        <v>-1.1222636482312996E-2</v>
      </c>
      <c r="F183" s="36">
        <f t="shared" si="44"/>
        <v>-7.710542491756572E-3</v>
      </c>
      <c r="G183" s="36">
        <f t="shared" si="44"/>
        <v>-1.5242859392850965E-2</v>
      </c>
      <c r="H183" s="36">
        <f t="shared" si="44"/>
        <v>-1.5296335852388577E-3</v>
      </c>
      <c r="I183" s="36">
        <f t="shared" si="44"/>
        <v>-3.8212393214094808E-3</v>
      </c>
      <c r="J183" s="36">
        <f t="shared" si="44"/>
        <v>-3.197260709612688E-3</v>
      </c>
      <c r="K183" s="36">
        <f t="shared" si="44"/>
        <v>-3.1046409031852138E-3</v>
      </c>
      <c r="L183" s="36">
        <f t="shared" si="44"/>
        <v>-3.0323957828588897E-4</v>
      </c>
      <c r="M183" s="36">
        <f t="shared" si="44"/>
        <v>-8.9768778634049292E-4</v>
      </c>
      <c r="N183" s="36">
        <f t="shared" si="44"/>
        <v>-4.1200138552338096E-3</v>
      </c>
      <c r="O183" s="36">
        <f t="shared" si="44"/>
        <v>-1.2647688599973716E-4</v>
      </c>
      <c r="P183" s="36">
        <f t="shared" si="44"/>
        <v>-4.8633540424081884E-3</v>
      </c>
      <c r="Q183" s="36">
        <f t="shared" si="44"/>
        <v>-3.1802555494698452E-4</v>
      </c>
      <c r="R183" s="36">
        <f t="shared" si="44"/>
        <v>-2.1122098386172398E-2</v>
      </c>
      <c r="S183" s="36">
        <f t="shared" si="44"/>
        <v>0</v>
      </c>
      <c r="T183" s="36">
        <f t="shared" si="44"/>
        <v>-1.0916481021315433E-2</v>
      </c>
      <c r="U183" s="36">
        <f t="shared" si="44"/>
        <v>0</v>
      </c>
      <c r="V183" s="36">
        <f t="shared" si="44"/>
        <v>0</v>
      </c>
      <c r="W183" s="36">
        <f t="shared" si="44"/>
        <v>0</v>
      </c>
      <c r="X183" s="36">
        <f t="shared" si="44"/>
        <v>0</v>
      </c>
      <c r="Y183" s="36">
        <f t="shared" si="44"/>
        <v>-4.0001710408810902E-4</v>
      </c>
      <c r="Z183" s="36">
        <f t="shared" si="44"/>
        <v>-9.0229176693128665E-4</v>
      </c>
      <c r="AA183" s="36">
        <f t="shared" si="44"/>
        <v>-1.0329790870696989E-3</v>
      </c>
      <c r="AB183" s="36">
        <f t="shared" si="44"/>
        <v>0</v>
      </c>
      <c r="AC183" s="36">
        <f t="shared" si="44"/>
        <v>0</v>
      </c>
      <c r="AD183" s="36">
        <f t="shared" si="44"/>
        <v>0</v>
      </c>
      <c r="AE183" s="36">
        <f t="shared" si="44"/>
        <v>0</v>
      </c>
      <c r="AF183" s="36">
        <f t="shared" si="44"/>
        <v>0</v>
      </c>
      <c r="AG183" s="36">
        <f t="shared" si="44"/>
        <v>0</v>
      </c>
      <c r="AH183" s="36">
        <f t="shared" si="44"/>
        <v>0</v>
      </c>
      <c r="AI183" s="36">
        <f t="shared" si="44"/>
        <v>0</v>
      </c>
      <c r="AJ183" s="36">
        <f t="shared" si="44"/>
        <v>0</v>
      </c>
      <c r="AK183" s="36">
        <f t="shared" si="44"/>
        <v>0</v>
      </c>
      <c r="AL183" s="36">
        <f t="shared" si="44"/>
        <v>0</v>
      </c>
      <c r="AM183" s="36">
        <f t="shared" si="44"/>
        <v>0</v>
      </c>
      <c r="AN183" s="36">
        <f t="shared" si="44"/>
        <v>-6.1827724278086197E-3</v>
      </c>
      <c r="AO183" s="36">
        <f t="shared" si="44"/>
        <v>-5.8455365425814487E-3</v>
      </c>
      <c r="AP183" s="36">
        <f t="shared" si="44"/>
        <v>0.96293733851939345</v>
      </c>
      <c r="AQ183" s="36">
        <f t="shared" si="44"/>
        <v>0</v>
      </c>
    </row>
    <row r="184" spans="1:53" x14ac:dyDescent="0.3">
      <c r="A184" s="9">
        <f t="shared" si="42"/>
        <v>41</v>
      </c>
      <c r="B184" s="9" t="str">
        <f t="shared" si="42"/>
        <v>Kegiatan yang tak jelas batasannya</v>
      </c>
      <c r="C184" s="36">
        <f t="shared" si="44"/>
        <v>0</v>
      </c>
      <c r="D184" s="36">
        <f t="shared" si="44"/>
        <v>0</v>
      </c>
      <c r="E184" s="36">
        <f t="shared" si="44"/>
        <v>0</v>
      </c>
      <c r="F184" s="36">
        <f t="shared" si="44"/>
        <v>0</v>
      </c>
      <c r="G184" s="36">
        <f t="shared" si="44"/>
        <v>0</v>
      </c>
      <c r="H184" s="36">
        <f t="shared" si="44"/>
        <v>0</v>
      </c>
      <c r="I184" s="36">
        <f t="shared" si="44"/>
        <v>0</v>
      </c>
      <c r="J184" s="36">
        <f t="shared" si="44"/>
        <v>0</v>
      </c>
      <c r="K184" s="36">
        <f t="shared" si="44"/>
        <v>0</v>
      </c>
      <c r="L184" s="36">
        <f t="shared" si="44"/>
        <v>0</v>
      </c>
      <c r="M184" s="36">
        <f t="shared" si="44"/>
        <v>0</v>
      </c>
      <c r="N184" s="36">
        <f t="shared" si="44"/>
        <v>0</v>
      </c>
      <c r="O184" s="36">
        <f t="shared" si="44"/>
        <v>0</v>
      </c>
      <c r="P184" s="36">
        <f t="shared" si="44"/>
        <v>0</v>
      </c>
      <c r="Q184" s="36">
        <f t="shared" si="44"/>
        <v>0</v>
      </c>
      <c r="R184" s="36">
        <f t="shared" si="44"/>
        <v>0</v>
      </c>
      <c r="S184" s="36">
        <f t="shared" si="44"/>
        <v>0</v>
      </c>
      <c r="T184" s="36">
        <f t="shared" si="44"/>
        <v>0</v>
      </c>
      <c r="U184" s="36">
        <f t="shared" si="44"/>
        <v>0</v>
      </c>
      <c r="V184" s="36">
        <f t="shared" si="44"/>
        <v>0</v>
      </c>
      <c r="W184" s="36">
        <f t="shared" si="44"/>
        <v>0</v>
      </c>
      <c r="X184" s="36">
        <f t="shared" si="44"/>
        <v>0</v>
      </c>
      <c r="Y184" s="36">
        <f t="shared" si="44"/>
        <v>0</v>
      </c>
      <c r="Z184" s="36">
        <f t="shared" si="44"/>
        <v>0</v>
      </c>
      <c r="AA184" s="36">
        <f t="shared" si="44"/>
        <v>0</v>
      </c>
      <c r="AB184" s="36">
        <f t="shared" si="44"/>
        <v>0</v>
      </c>
      <c r="AC184" s="36">
        <f t="shared" si="44"/>
        <v>0</v>
      </c>
      <c r="AD184" s="36">
        <f t="shared" si="44"/>
        <v>0</v>
      </c>
      <c r="AE184" s="36">
        <f t="shared" si="44"/>
        <v>0</v>
      </c>
      <c r="AF184" s="36">
        <f t="shared" si="44"/>
        <v>0</v>
      </c>
      <c r="AG184" s="36">
        <f t="shared" si="44"/>
        <v>0</v>
      </c>
      <c r="AH184" s="36">
        <f t="shared" si="44"/>
        <v>0</v>
      </c>
      <c r="AI184" s="36">
        <f t="shared" si="44"/>
        <v>0</v>
      </c>
      <c r="AJ184" s="36">
        <f t="shared" si="44"/>
        <v>0</v>
      </c>
      <c r="AK184" s="36">
        <f t="shared" si="44"/>
        <v>0</v>
      </c>
      <c r="AL184" s="36">
        <f t="shared" si="44"/>
        <v>0</v>
      </c>
      <c r="AM184" s="36">
        <f t="shared" si="44"/>
        <v>0</v>
      </c>
      <c r="AN184" s="36">
        <f t="shared" si="44"/>
        <v>0</v>
      </c>
      <c r="AO184" s="36">
        <f t="shared" si="44"/>
        <v>0</v>
      </c>
      <c r="AP184" s="36">
        <f t="shared" si="44"/>
        <v>0</v>
      </c>
      <c r="AQ184" s="36">
        <f t="shared" si="44"/>
        <v>1</v>
      </c>
    </row>
    <row r="185" spans="1:53" x14ac:dyDescent="0.3">
      <c r="A185" s="31"/>
      <c r="B185" s="31"/>
    </row>
    <row r="186" spans="1:53" ht="28.8" x14ac:dyDescent="0.3">
      <c r="A186" s="54" t="s">
        <v>109</v>
      </c>
      <c r="B186" s="54"/>
      <c r="C186" s="54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</row>
    <row r="187" spans="1:53" ht="72" x14ac:dyDescent="0.3">
      <c r="A187" s="33" t="s">
        <v>106</v>
      </c>
      <c r="B187" s="33" t="s">
        <v>33</v>
      </c>
      <c r="C187" s="34" t="str">
        <f>C143</f>
        <v>Padi</v>
      </c>
      <c r="D187" s="34" t="str">
        <f t="shared" ref="D187:AQ187" si="45">D143</f>
        <v>Tanaman Bahan Makanan lainnya</v>
      </c>
      <c r="E187" s="34" t="str">
        <f t="shared" si="45"/>
        <v>Kopi</v>
      </c>
      <c r="F187" s="34" t="str">
        <f t="shared" si="45"/>
        <v>Karet</v>
      </c>
      <c r="G187" s="34" t="str">
        <f t="shared" si="45"/>
        <v>Kelapa Sawit</v>
      </c>
      <c r="H187" s="34" t="str">
        <f t="shared" si="45"/>
        <v>Tanaman Perkebunan lainnya</v>
      </c>
      <c r="I187" s="34" t="str">
        <f t="shared" si="45"/>
        <v>Peternakan dan Hasil-hasilnya</v>
      </c>
      <c r="J187" s="34" t="str">
        <f t="shared" si="45"/>
        <v>Kehutanan</v>
      </c>
      <c r="K187" s="34" t="str">
        <f t="shared" si="45"/>
        <v>Perikanan</v>
      </c>
      <c r="L187" s="34" t="str">
        <f t="shared" si="45"/>
        <v>Pertambangan Migas</v>
      </c>
      <c r="M187" s="34" t="str">
        <f t="shared" si="45"/>
        <v>Pertambangan Non Migas</v>
      </c>
      <c r="N187" s="34" t="str">
        <f t="shared" si="45"/>
        <v>Penggalian</v>
      </c>
      <c r="O187" s="34" t="str">
        <f t="shared" si="45"/>
        <v>Industri Penggilingan Padi</v>
      </c>
      <c r="P187" s="34" t="str">
        <f t="shared" si="45"/>
        <v>Industri Minyak Hewani dan Nabati</v>
      </c>
      <c r="Q187" s="34" t="str">
        <f t="shared" si="45"/>
        <v>Industri Makanan dan Minuman lainnya</v>
      </c>
      <c r="R187" s="34" t="str">
        <f t="shared" si="45"/>
        <v>Industri Tekstil dan Pakain Jadi</v>
      </c>
      <c r="S187" s="34" t="str">
        <f t="shared" si="45"/>
        <v>Industri Kayu,barang-barang dari kayu dan Furniture</v>
      </c>
      <c r="T187" s="34" t="str">
        <f t="shared" si="45"/>
        <v>Industri Karet dan barang-barang dari karet</v>
      </c>
      <c r="U187" s="34" t="str">
        <f t="shared" si="45"/>
        <v>Industri Kimia dan barang-barang dr kimia</v>
      </c>
      <c r="V187" s="34" t="str">
        <f t="shared" si="45"/>
        <v>Industri Bubur Kertas (Pulp) dan barang2 dari kertas</v>
      </c>
      <c r="W187" s="34" t="str">
        <f t="shared" si="45"/>
        <v>Industri Barang Galian Bukan Logam</v>
      </c>
      <c r="X187" s="34" t="str">
        <f t="shared" si="45"/>
        <v>Industri Barang dari logam, bukan mesin dan perlatan</v>
      </c>
      <c r="Y187" s="34" t="str">
        <f t="shared" si="45"/>
        <v>Industri Kendaraan bermotor dan alat angkutan</v>
      </c>
      <c r="Z187" s="34" t="str">
        <f t="shared" si="45"/>
        <v>Industri Migas</v>
      </c>
      <c r="AA187" s="34" t="str">
        <f t="shared" si="45"/>
        <v>Industri barang-barang lainnya</v>
      </c>
      <c r="AB187" s="34" t="str">
        <f t="shared" si="45"/>
        <v>Listrik,  Gas dan Air bersih</v>
      </c>
      <c r="AC187" s="34" t="str">
        <f t="shared" si="45"/>
        <v>Bangunan</v>
      </c>
      <c r="AD187" s="34" t="str">
        <f t="shared" si="45"/>
        <v>Perdagangan</v>
      </c>
      <c r="AE187" s="34" t="str">
        <f t="shared" si="45"/>
        <v>Hotel dan Restoran</v>
      </c>
      <c r="AF187" s="34" t="str">
        <f t="shared" si="45"/>
        <v>Angkutan jalan raya</v>
      </c>
      <c r="AG187" s="34" t="str">
        <f t="shared" si="45"/>
        <v>Angkutan sungai, danau dan penyeberangan</v>
      </c>
      <c r="AH187" s="34" t="str">
        <f t="shared" si="45"/>
        <v>Angkutan udara</v>
      </c>
      <c r="AI187" s="34" t="str">
        <f t="shared" si="45"/>
        <v>Jasa penunjang angkutan</v>
      </c>
      <c r="AJ187" s="34" t="str">
        <f t="shared" si="45"/>
        <v>Komunikasi</v>
      </c>
      <c r="AK187" s="34" t="str">
        <f t="shared" si="45"/>
        <v>Bank dan lembaga keuangan lainnya</v>
      </c>
      <c r="AL187" s="34" t="str">
        <f t="shared" si="45"/>
        <v>Real Estate dan Jasa Perusahaan</v>
      </c>
      <c r="AM187" s="34" t="str">
        <f t="shared" si="45"/>
        <v>Pemerintahan umum</v>
      </c>
      <c r="AN187" s="34" t="str">
        <f t="shared" si="45"/>
        <v>Jasa Pendidikan</v>
      </c>
      <c r="AO187" s="34" t="str">
        <f t="shared" si="45"/>
        <v>Jasa Kesehatan dan Kegiatan Sosial</v>
      </c>
      <c r="AP187" s="34" t="str">
        <f t="shared" si="45"/>
        <v>Jasa-jasa lainnya</v>
      </c>
      <c r="AQ187" s="34" t="str">
        <f t="shared" si="45"/>
        <v>Kegiatan yang tak jelas batasannya</v>
      </c>
      <c r="AT187" s="37" t="s">
        <v>92</v>
      </c>
      <c r="AU187" s="38" t="s">
        <v>110</v>
      </c>
      <c r="AV187" s="39" t="s">
        <v>111</v>
      </c>
      <c r="AW187" s="39" t="s">
        <v>111</v>
      </c>
      <c r="AX187" s="40" t="s">
        <v>112</v>
      </c>
      <c r="AY187" s="40" t="s">
        <v>113</v>
      </c>
      <c r="AZ187" s="40" t="s">
        <v>114</v>
      </c>
    </row>
    <row r="188" spans="1:53" x14ac:dyDescent="0.3">
      <c r="A188" s="9">
        <f>A144</f>
        <v>1</v>
      </c>
      <c r="B188" s="9" t="str">
        <f>B144</f>
        <v>Padi</v>
      </c>
      <c r="C188" s="41">
        <f t="array" ref="C188:AQ228">MINVERSE(C144:AQ184)</f>
        <v>1.1098584158534921</v>
      </c>
      <c r="D188" s="41">
        <v>1.7049528143631138E-4</v>
      </c>
      <c r="E188" s="41">
        <v>2.2177165172271139E-4</v>
      </c>
      <c r="F188" s="41">
        <v>2.518066004632415E-4</v>
      </c>
      <c r="G188" s="41">
        <v>1.7282921322950959E-4</v>
      </c>
      <c r="H188" s="41">
        <v>8.3338599485708478E-5</v>
      </c>
      <c r="I188" s="41">
        <v>1.3615725556127292E-2</v>
      </c>
      <c r="J188" s="41">
        <v>6.2637463933015285E-5</v>
      </c>
      <c r="K188" s="41">
        <v>2.8254777722673373E-4</v>
      </c>
      <c r="L188" s="41">
        <v>1.1201330323170946E-4</v>
      </c>
      <c r="M188" s="41">
        <v>1.2379561871862161E-4</v>
      </c>
      <c r="N188" s="41">
        <v>4.2048051322525766E-5</v>
      </c>
      <c r="O188" s="41">
        <v>0.99272320859502483</v>
      </c>
      <c r="P188" s="41">
        <v>1.8402068165111372E-4</v>
      </c>
      <c r="Q188" s="41">
        <v>2.4496044757320905E-2</v>
      </c>
      <c r="R188" s="41">
        <v>1.2195167626456171E-4</v>
      </c>
      <c r="S188" s="41">
        <v>1.1103212327409134E-4</v>
      </c>
      <c r="T188" s="41">
        <v>8.5661608406995416E-4</v>
      </c>
      <c r="U188" s="41">
        <v>6.1681033262827862E-4</v>
      </c>
      <c r="V188" s="41">
        <v>1.3429098175996682E-4</v>
      </c>
      <c r="W188" s="41">
        <v>1.2054227841085622E-4</v>
      </c>
      <c r="X188" s="41">
        <v>1.2555152855986876E-4</v>
      </c>
      <c r="Y188" s="41">
        <v>1.2483454565371231E-4</v>
      </c>
      <c r="Z188" s="41">
        <v>1.3904033408553443E-4</v>
      </c>
      <c r="AA188" s="41">
        <v>6.4391236395205682E-4</v>
      </c>
      <c r="AB188" s="41">
        <v>2.4650303635677585E-4</v>
      </c>
      <c r="AC188" s="41">
        <v>7.1376295264028507E-5</v>
      </c>
      <c r="AD188" s="41">
        <v>1.0724324787126649E-3</v>
      </c>
      <c r="AE188" s="41">
        <v>6.1322490237097193E-3</v>
      </c>
      <c r="AF188" s="41">
        <v>1.0790219932459245E-4</v>
      </c>
      <c r="AG188" s="41">
        <v>4.4298605466359993E-5</v>
      </c>
      <c r="AH188" s="41">
        <v>8.8224145260953671E-5</v>
      </c>
      <c r="AI188" s="41">
        <v>1.3095113366960067E-4</v>
      </c>
      <c r="AJ188" s="41">
        <v>4.9916595781862333E-4</v>
      </c>
      <c r="AK188" s="41">
        <v>1.2657811908443825E-3</v>
      </c>
      <c r="AL188" s="41">
        <v>3.4871797081968036E-4</v>
      </c>
      <c r="AM188" s="41">
        <v>2.5376014792068689E-4</v>
      </c>
      <c r="AN188" s="41">
        <v>8.941948981529812E-4</v>
      </c>
      <c r="AO188" s="41">
        <v>1.5588478093572678E-3</v>
      </c>
      <c r="AP188" s="41">
        <v>2.6791541410097174E-3</v>
      </c>
      <c r="AQ188" s="41">
        <v>0</v>
      </c>
      <c r="AT188" s="42">
        <f>AX3</f>
        <v>2686011.4170161942</v>
      </c>
      <c r="AU188" s="28">
        <f t="array" ref="AU188:AU228">MMULT(C188:AQ228,AT188:AT228)</f>
        <v>14581820.095362432</v>
      </c>
      <c r="AV188" s="28">
        <f t="array" ref="AV188:AV228">TRANSPOSE(C52:AQ52)</f>
        <v>14581820.099895865</v>
      </c>
      <c r="AW188" s="28">
        <f>AU188-AV188</f>
        <v>-4.5334324240684509E-3</v>
      </c>
      <c r="AX188" s="28">
        <f t="array" ref="AX188:AX228">TRANSPOSE(C53:AQ53)</f>
        <v>0.71214593563312867</v>
      </c>
      <c r="AY188" s="35">
        <f>AU188*AX188</f>
        <v>10384383.915045837</v>
      </c>
      <c r="AZ188" s="43">
        <f>AY188/$AY$229</f>
        <v>3.0947048200422989E-2</v>
      </c>
      <c r="BA188" s="52">
        <f>SUM(AZ188:AZ196)</f>
        <v>0.15673323647279552</v>
      </c>
    </row>
    <row r="189" spans="1:53" x14ac:dyDescent="0.3">
      <c r="A189" s="9">
        <f t="shared" ref="A189:B204" si="46">A145</f>
        <v>2</v>
      </c>
      <c r="B189" s="9" t="str">
        <f t="shared" si="46"/>
        <v>Tanaman Bahan Makanan lainnya</v>
      </c>
      <c r="C189" s="41">
        <v>1.4066912312151494E-4</v>
      </c>
      <c r="D189" s="41">
        <v>1.0989878398487123</v>
      </c>
      <c r="E189" s="41">
        <v>1.4806782849230337E-4</v>
      </c>
      <c r="F189" s="41">
        <v>2.7241587184366895E-4</v>
      </c>
      <c r="G189" s="41">
        <v>1.5745776556299658E-4</v>
      </c>
      <c r="H189" s="41">
        <v>3.722098801183226E-5</v>
      </c>
      <c r="I189" s="41">
        <v>2.8563087620421201E-3</v>
      </c>
      <c r="J189" s="41">
        <v>3.6924497157498567E-5</v>
      </c>
      <c r="K189" s="41">
        <v>4.3688514870011865E-4</v>
      </c>
      <c r="L189" s="41">
        <v>1.4087772614406255E-4</v>
      </c>
      <c r="M189" s="41">
        <v>1.7129933786020254E-4</v>
      </c>
      <c r="N189" s="41">
        <v>3.592746247209298E-5</v>
      </c>
      <c r="O189" s="41">
        <v>1.307949944067809E-3</v>
      </c>
      <c r="P189" s="41">
        <v>1.1089179101781365E-4</v>
      </c>
      <c r="Q189" s="41">
        <v>3.8792831188420869E-2</v>
      </c>
      <c r="R189" s="41">
        <v>1.6094744954975451E-4</v>
      </c>
      <c r="S189" s="41">
        <v>5.506999814371253E-5</v>
      </c>
      <c r="T189" s="41">
        <v>3.3723687928359877E-4</v>
      </c>
      <c r="U189" s="41">
        <v>1.6353137899650537E-4</v>
      </c>
      <c r="V189" s="41">
        <v>5.5263596658876748E-5</v>
      </c>
      <c r="W189" s="41">
        <v>5.1606035079515451E-5</v>
      </c>
      <c r="X189" s="41">
        <v>5.5449910646334677E-5</v>
      </c>
      <c r="Y189" s="41">
        <v>5.4516469699163093E-5</v>
      </c>
      <c r="Z189" s="41">
        <v>1.1135543348188783E-4</v>
      </c>
      <c r="AA189" s="41">
        <v>8.0350350073119762E-4</v>
      </c>
      <c r="AB189" s="41">
        <v>2.4372342462698082E-4</v>
      </c>
      <c r="AC189" s="41">
        <v>3.0511588634528273E-5</v>
      </c>
      <c r="AD189" s="41">
        <v>3.1546015065029713E-4</v>
      </c>
      <c r="AE189" s="41">
        <v>8.8299804989045512E-4</v>
      </c>
      <c r="AF189" s="41">
        <v>1.1217132544837873E-4</v>
      </c>
      <c r="AG189" s="41">
        <v>3.9280481415851387E-5</v>
      </c>
      <c r="AH189" s="41">
        <v>1.0068556336608898E-4</v>
      </c>
      <c r="AI189" s="41">
        <v>1.8153795514331541E-4</v>
      </c>
      <c r="AJ189" s="41">
        <v>5.1032935657116378E-4</v>
      </c>
      <c r="AK189" s="41">
        <v>7.6752806231704677E-4</v>
      </c>
      <c r="AL189" s="41">
        <v>5.1137611414888806E-4</v>
      </c>
      <c r="AM189" s="41">
        <v>3.3946496434553224E-4</v>
      </c>
      <c r="AN189" s="41">
        <v>1.1610728932399392E-3</v>
      </c>
      <c r="AO189" s="41">
        <v>2.2055231880487129E-3</v>
      </c>
      <c r="AP189" s="41">
        <v>4.0087577176021487E-3</v>
      </c>
      <c r="AQ189" s="41">
        <v>0</v>
      </c>
      <c r="AT189" s="42">
        <f t="shared" ref="AT189:AT228" si="47">AX4</f>
        <v>791563.36465275695</v>
      </c>
      <c r="AU189" s="28">
        <v>1039231.4224645786</v>
      </c>
      <c r="AV189" s="28">
        <v>1039231.4240575188</v>
      </c>
      <c r="AW189" s="28">
        <f t="shared" ref="AW189:AW228" si="48">AU189-AV189</f>
        <v>-1.5929401852190495E-3</v>
      </c>
      <c r="AX189" s="28">
        <v>0.7676599226477373</v>
      </c>
      <c r="AY189" s="35">
        <f t="shared" ref="AY189:AY228" si="49">AU189*AX189</f>
        <v>797776.31338225643</v>
      </c>
      <c r="AZ189" s="43">
        <f t="shared" ref="AZ189:AZ228" si="50">AY189/$AY$229</f>
        <v>2.3774951143346154E-3</v>
      </c>
      <c r="BA189" s="53"/>
    </row>
    <row r="190" spans="1:53" x14ac:dyDescent="0.3">
      <c r="A190" s="9">
        <f t="shared" si="46"/>
        <v>3</v>
      </c>
      <c r="B190" s="9" t="str">
        <f t="shared" si="46"/>
        <v>Kopi</v>
      </c>
      <c r="C190" s="41">
        <v>0</v>
      </c>
      <c r="D190" s="41">
        <v>0</v>
      </c>
      <c r="E190" s="41">
        <v>1.1417541780532385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41">
        <v>0</v>
      </c>
      <c r="L190" s="41">
        <v>0</v>
      </c>
      <c r="M190" s="41">
        <v>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  <c r="U190" s="41">
        <v>0</v>
      </c>
      <c r="V190" s="41">
        <v>0</v>
      </c>
      <c r="W190" s="41">
        <v>0</v>
      </c>
      <c r="X190" s="41">
        <v>0</v>
      </c>
      <c r="Y190" s="41">
        <v>0</v>
      </c>
      <c r="Z190" s="41">
        <v>0</v>
      </c>
      <c r="AA190" s="41">
        <v>0</v>
      </c>
      <c r="AB190" s="41">
        <v>0</v>
      </c>
      <c r="AC190" s="41">
        <v>0</v>
      </c>
      <c r="AD190" s="41">
        <v>0</v>
      </c>
      <c r="AE190" s="41">
        <v>0</v>
      </c>
      <c r="AF190" s="41">
        <v>0</v>
      </c>
      <c r="AG190" s="41">
        <v>0</v>
      </c>
      <c r="AH190" s="41">
        <v>0</v>
      </c>
      <c r="AI190" s="41">
        <v>0</v>
      </c>
      <c r="AJ190" s="41">
        <v>0</v>
      </c>
      <c r="AK190" s="41">
        <v>0</v>
      </c>
      <c r="AL190" s="41">
        <v>0</v>
      </c>
      <c r="AM190" s="41">
        <v>0</v>
      </c>
      <c r="AN190" s="41">
        <v>0</v>
      </c>
      <c r="AO190" s="41">
        <v>0</v>
      </c>
      <c r="AP190" s="41">
        <v>0</v>
      </c>
      <c r="AQ190" s="41">
        <v>0</v>
      </c>
      <c r="AT190" s="42">
        <f t="shared" si="47"/>
        <v>2834290.7479839269</v>
      </c>
      <c r="AU190" s="28">
        <v>3236063.3033282873</v>
      </c>
      <c r="AV190" s="28">
        <v>3236063.3024680708</v>
      </c>
      <c r="AW190" s="28">
        <f t="shared" si="48"/>
        <v>8.6021656170487404E-4</v>
      </c>
      <c r="AX190" s="28">
        <v>0.67805741494015204</v>
      </c>
      <c r="AY190" s="35">
        <f t="shared" si="49"/>
        <v>2194236.7180374674</v>
      </c>
      <c r="AZ190" s="43">
        <f t="shared" si="50"/>
        <v>6.539160149679782E-3</v>
      </c>
      <c r="BA190" s="53"/>
    </row>
    <row r="191" spans="1:53" x14ac:dyDescent="0.3">
      <c r="A191" s="9">
        <f t="shared" si="46"/>
        <v>4</v>
      </c>
      <c r="B191" s="9" t="str">
        <f t="shared" si="46"/>
        <v>Karet</v>
      </c>
      <c r="C191" s="41">
        <v>9.7592311122403607E-6</v>
      </c>
      <c r="D191" s="41">
        <v>8.7553471390570086E-6</v>
      </c>
      <c r="E191" s="41">
        <v>1.2189216980880694E-5</v>
      </c>
      <c r="F191" s="41">
        <v>1.1698798986023087</v>
      </c>
      <c r="G191" s="41">
        <v>5.8704272838149792E-6</v>
      </c>
      <c r="H191" s="41">
        <v>4.4956174679524036E-6</v>
      </c>
      <c r="I191" s="41">
        <v>5.1003876695633544E-6</v>
      </c>
      <c r="J191" s="41">
        <v>9.5130713754745786E-6</v>
      </c>
      <c r="K191" s="41">
        <v>7.7879490504484941E-6</v>
      </c>
      <c r="L191" s="41">
        <v>9.204611095797341E-6</v>
      </c>
      <c r="M191" s="41">
        <v>6.6270029245581645E-6</v>
      </c>
      <c r="N191" s="41">
        <v>1.4121105035752991E-5</v>
      </c>
      <c r="O191" s="41">
        <v>1.2542521795676587E-5</v>
      </c>
      <c r="P191" s="41">
        <v>3.6910050036521424E-4</v>
      </c>
      <c r="Q191" s="41">
        <v>3.5091824963476708E-5</v>
      </c>
      <c r="R191" s="41">
        <v>2.8849112405618621E-5</v>
      </c>
      <c r="S191" s="41">
        <v>3.5030365898979831E-5</v>
      </c>
      <c r="T191" s="41">
        <v>0.49238343569392012</v>
      </c>
      <c r="U191" s="41">
        <v>2.0931102527498668E-5</v>
      </c>
      <c r="V191" s="41">
        <v>5.847393340092568E-4</v>
      </c>
      <c r="W191" s="41">
        <v>7.4954987958270451E-5</v>
      </c>
      <c r="X191" s="41">
        <v>7.768564594310422E-5</v>
      </c>
      <c r="Y191" s="41">
        <v>7.5295144322715335E-5</v>
      </c>
      <c r="Z191" s="41">
        <v>6.2343144868845743E-6</v>
      </c>
      <c r="AA191" s="41">
        <v>8.1574593026724639E-6</v>
      </c>
      <c r="AB191" s="41">
        <v>1.8543562832222494E-5</v>
      </c>
      <c r="AC191" s="41">
        <v>1.6898952375661786E-5</v>
      </c>
      <c r="AD191" s="41">
        <v>3.4092913710418073E-4</v>
      </c>
      <c r="AE191" s="41">
        <v>3.1711455811911492E-5</v>
      </c>
      <c r="AF191" s="41">
        <v>3.8685217527992336E-5</v>
      </c>
      <c r="AG191" s="41">
        <v>1.4105093511888471E-4</v>
      </c>
      <c r="AH191" s="41">
        <v>5.4879470325053318E-5</v>
      </c>
      <c r="AI191" s="41">
        <v>1.4598857934131047E-4</v>
      </c>
      <c r="AJ191" s="41">
        <v>2.0963461403385425E-5</v>
      </c>
      <c r="AK191" s="41">
        <v>7.3362376918871216E-5</v>
      </c>
      <c r="AL191" s="41">
        <v>4.1002311053508049E-5</v>
      </c>
      <c r="AM191" s="41">
        <v>1.0480136517268903E-5</v>
      </c>
      <c r="AN191" s="41">
        <v>7.4021686934335574E-5</v>
      </c>
      <c r="AO191" s="41">
        <v>2.1029219934198744E-3</v>
      </c>
      <c r="AP191" s="41">
        <v>6.8021256161895303E-5</v>
      </c>
      <c r="AQ191" s="41">
        <v>0</v>
      </c>
      <c r="AT191" s="42">
        <f t="shared" si="47"/>
        <v>16855.201427744068</v>
      </c>
      <c r="AU191" s="28">
        <v>9300956.3139137067</v>
      </c>
      <c r="AV191" s="28">
        <v>9300956.3123124484</v>
      </c>
      <c r="AW191" s="28">
        <f t="shared" si="48"/>
        <v>1.6012582927942276E-3</v>
      </c>
      <c r="AX191" s="28">
        <v>0.71444018337856086</v>
      </c>
      <c r="AY191" s="35">
        <f t="shared" si="49"/>
        <v>6644976.9345084922</v>
      </c>
      <c r="AZ191" s="43">
        <f t="shared" si="50"/>
        <v>1.9803044953391979E-2</v>
      </c>
      <c r="BA191" s="53"/>
    </row>
    <row r="192" spans="1:53" x14ac:dyDescent="0.3">
      <c r="A192" s="9">
        <f t="shared" si="46"/>
        <v>5</v>
      </c>
      <c r="B192" s="9" t="str">
        <f t="shared" si="46"/>
        <v>Kelapa Sawit</v>
      </c>
      <c r="C192" s="41">
        <v>3.7101643154432222E-6</v>
      </c>
      <c r="D192" s="41">
        <v>1.7450482243178786E-6</v>
      </c>
      <c r="E192" s="41">
        <v>1.7220582057257343E-6</v>
      </c>
      <c r="F192" s="41">
        <v>2.3529356717814873E-6</v>
      </c>
      <c r="G192" s="41">
        <v>1.0330881956329401</v>
      </c>
      <c r="H192" s="41">
        <v>1.291244416723789E-6</v>
      </c>
      <c r="I192" s="41">
        <v>2.4439739015049832E-4</v>
      </c>
      <c r="J192" s="41">
        <v>8.2250611494566486E-7</v>
      </c>
      <c r="K192" s="41">
        <v>6.7632463323040914E-7</v>
      </c>
      <c r="L192" s="41">
        <v>8.5522431503983235E-7</v>
      </c>
      <c r="M192" s="41">
        <v>4.317052324827603E-7</v>
      </c>
      <c r="N192" s="41">
        <v>8.9371491281864718E-7</v>
      </c>
      <c r="O192" s="41">
        <v>4.4626260944043763E-6</v>
      </c>
      <c r="P192" s="41">
        <v>0.141413773922063</v>
      </c>
      <c r="Q192" s="41">
        <v>3.9372959116898765E-5</v>
      </c>
      <c r="R192" s="41">
        <v>5.4036339739528014E-7</v>
      </c>
      <c r="S192" s="41">
        <v>3.3732367754314674E-6</v>
      </c>
      <c r="T192" s="41">
        <v>1.4914730910377488E-5</v>
      </c>
      <c r="U192" s="41">
        <v>1.1411971280606234E-5</v>
      </c>
      <c r="V192" s="41">
        <v>4.0451189984711902E-6</v>
      </c>
      <c r="W192" s="41">
        <v>4.8443476344403734E-6</v>
      </c>
      <c r="X192" s="41">
        <v>4.9185005593677356E-6</v>
      </c>
      <c r="Y192" s="41">
        <v>4.9169641732386626E-6</v>
      </c>
      <c r="Z192" s="41">
        <v>4.9137824644152581E-7</v>
      </c>
      <c r="AA192" s="41">
        <v>2.575372422937181E-6</v>
      </c>
      <c r="AB192" s="41">
        <v>7.857544643628299E-7</v>
      </c>
      <c r="AC192" s="41">
        <v>1.5692149732957008E-6</v>
      </c>
      <c r="AD192" s="41">
        <v>5.2643480174097116E-5</v>
      </c>
      <c r="AE192" s="41">
        <v>2.6573969879769127E-6</v>
      </c>
      <c r="AF192" s="41">
        <v>6.0322823753954648E-7</v>
      </c>
      <c r="AG192" s="41">
        <v>3.5273587297417733E-7</v>
      </c>
      <c r="AH192" s="41">
        <v>2.2917169192965029E-7</v>
      </c>
      <c r="AI192" s="41">
        <v>6.2647447746344869E-7</v>
      </c>
      <c r="AJ192" s="41">
        <v>6.9244946958621521E-7</v>
      </c>
      <c r="AK192" s="41">
        <v>1.1598054084240139E-6</v>
      </c>
      <c r="AL192" s="41">
        <v>1.6875794187228188E-6</v>
      </c>
      <c r="AM192" s="41">
        <v>9.5241252979731244E-7</v>
      </c>
      <c r="AN192" s="41">
        <v>2.0077325357908287E-6</v>
      </c>
      <c r="AO192" s="41">
        <v>3.409777839244907E-6</v>
      </c>
      <c r="AP192" s="41">
        <v>5.3416647703190086E-6</v>
      </c>
      <c r="AQ192" s="41">
        <v>0</v>
      </c>
      <c r="AT192" s="42">
        <f t="shared" si="47"/>
        <v>5974.7003666745486</v>
      </c>
      <c r="AU192" s="28">
        <v>4625221.1860566763</v>
      </c>
      <c r="AV192" s="28">
        <v>4625221.1863593291</v>
      </c>
      <c r="AW192" s="28">
        <f t="shared" si="48"/>
        <v>-3.0265282839536667E-4</v>
      </c>
      <c r="AX192" s="28">
        <v>0.8291760970001657</v>
      </c>
      <c r="AY192" s="35">
        <f t="shared" si="49"/>
        <v>3835122.8508169521</v>
      </c>
      <c r="AZ192" s="43">
        <f t="shared" si="50"/>
        <v>1.1429251141881725E-2</v>
      </c>
      <c r="BA192" s="53"/>
    </row>
    <row r="193" spans="1:53" x14ac:dyDescent="0.3">
      <c r="A193" s="9">
        <f t="shared" si="46"/>
        <v>6</v>
      </c>
      <c r="B193" s="9" t="str">
        <f t="shared" si="46"/>
        <v>Tanaman Perkebunan lainnya</v>
      </c>
      <c r="C193" s="41">
        <v>6.3407909999148312E-5</v>
      </c>
      <c r="D193" s="41">
        <v>2.4945352081036691E-5</v>
      </c>
      <c r="E193" s="41">
        <v>4.2316955068862584E-5</v>
      </c>
      <c r="F193" s="41">
        <v>2.9017300781754694E-5</v>
      </c>
      <c r="G193" s="41">
        <v>3.182690107356919E-5</v>
      </c>
      <c r="H193" s="41">
        <v>1.0803168981069737</v>
      </c>
      <c r="I193" s="41">
        <v>5.3062494513553445E-3</v>
      </c>
      <c r="J193" s="41">
        <v>8.6482813042388538E-6</v>
      </c>
      <c r="K193" s="41">
        <v>8.1120665904358323E-6</v>
      </c>
      <c r="L193" s="41">
        <v>3.9259165696596585E-6</v>
      </c>
      <c r="M193" s="41">
        <v>4.0441357302987906E-6</v>
      </c>
      <c r="N193" s="41">
        <v>7.4561140450008128E-6</v>
      </c>
      <c r="O193" s="41">
        <v>7.5253587570280116E-5</v>
      </c>
      <c r="P193" s="41">
        <v>1.8154882910215295E-5</v>
      </c>
      <c r="Q193" s="41">
        <v>6.5317823468918933E-4</v>
      </c>
      <c r="R193" s="41">
        <v>1.0700527670032656E-5</v>
      </c>
      <c r="S193" s="41">
        <v>1.7464196586018535E-5</v>
      </c>
      <c r="T193" s="41">
        <v>2.7013985529793097E-4</v>
      </c>
      <c r="U193" s="41">
        <v>2.2190230102352171E-4</v>
      </c>
      <c r="V193" s="41">
        <v>1.2107022721129161E-3</v>
      </c>
      <c r="W193" s="41">
        <v>8.9931174258845828E-5</v>
      </c>
      <c r="X193" s="41">
        <v>1.1044501164823841E-5</v>
      </c>
      <c r="Y193" s="41">
        <v>1.1032528619648164E-5</v>
      </c>
      <c r="Z193" s="41">
        <v>5.2615582786118604E-6</v>
      </c>
      <c r="AA193" s="41">
        <v>7.1369427194919533E-4</v>
      </c>
      <c r="AB193" s="41">
        <v>1.8780651821693703E-5</v>
      </c>
      <c r="AC193" s="41">
        <v>6.9633149236282773E-6</v>
      </c>
      <c r="AD193" s="41">
        <v>1.9269561969032023E-5</v>
      </c>
      <c r="AE193" s="41">
        <v>3.8162146868700434E-5</v>
      </c>
      <c r="AF193" s="41">
        <v>1.9815880300436061E-5</v>
      </c>
      <c r="AG193" s="41">
        <v>2.8155829144247714E-4</v>
      </c>
      <c r="AH193" s="41">
        <v>1.1725659616354701E-4</v>
      </c>
      <c r="AI193" s="41">
        <v>1.1416758978281873E-4</v>
      </c>
      <c r="AJ193" s="41">
        <v>4.2816468050610346E-5</v>
      </c>
      <c r="AK193" s="41">
        <v>1.6036123017364992E-4</v>
      </c>
      <c r="AL193" s="41">
        <v>2.5403562709003824E-5</v>
      </c>
      <c r="AM193" s="41">
        <v>1.3427287526985819E-5</v>
      </c>
      <c r="AN193" s="41">
        <v>1.2109781999680862E-4</v>
      </c>
      <c r="AO193" s="41">
        <v>6.2168331182270632E-5</v>
      </c>
      <c r="AP193" s="41">
        <v>1.4762095572914573E-4</v>
      </c>
      <c r="AQ193" s="41">
        <v>0</v>
      </c>
      <c r="AT193" s="42">
        <f t="shared" si="47"/>
        <v>5356707.3479403835</v>
      </c>
      <c r="AU193" s="28">
        <v>5828697.6846030066</v>
      </c>
      <c r="AV193" s="28">
        <v>5828697.6803094512</v>
      </c>
      <c r="AW193" s="28">
        <f t="shared" si="48"/>
        <v>4.2935553938150406E-3</v>
      </c>
      <c r="AX193" s="28">
        <v>0.83493544589888269</v>
      </c>
      <c r="AY193" s="35">
        <f t="shared" si="49"/>
        <v>4866586.3003037963</v>
      </c>
      <c r="AZ193" s="43">
        <f t="shared" si="50"/>
        <v>1.4503169570686562E-2</v>
      </c>
      <c r="BA193" s="53"/>
    </row>
    <row r="194" spans="1:53" x14ac:dyDescent="0.3">
      <c r="A194" s="9">
        <f t="shared" si="46"/>
        <v>7</v>
      </c>
      <c r="B194" s="9" t="str">
        <f t="shared" si="46"/>
        <v>Peternakan dan Hasil-hasilnya</v>
      </c>
      <c r="C194" s="41">
        <v>1.103293639043818E-2</v>
      </c>
      <c r="D194" s="41">
        <v>3.5585634990885767E-3</v>
      </c>
      <c r="E194" s="41">
        <v>4.4353396094839528E-3</v>
      </c>
      <c r="F194" s="41">
        <v>4.2348920850203229E-3</v>
      </c>
      <c r="G194" s="41">
        <v>4.850123541184379E-3</v>
      </c>
      <c r="H194" s="41">
        <v>3.8878022060101739E-3</v>
      </c>
      <c r="I194" s="41">
        <v>1.0031537717645511</v>
      </c>
      <c r="J194" s="41">
        <v>6.6564887692861134E-5</v>
      </c>
      <c r="K194" s="41">
        <v>3.1761919556484426E-4</v>
      </c>
      <c r="L194" s="41">
        <v>2.2630731893363425E-4</v>
      </c>
      <c r="M194" s="41">
        <v>1.3431262291395985E-4</v>
      </c>
      <c r="N194" s="41">
        <v>7.1942499319705208E-5</v>
      </c>
      <c r="O194" s="41">
        <v>1.3084856954492208E-2</v>
      </c>
      <c r="P194" s="41">
        <v>9.5750463359735175E-4</v>
      </c>
      <c r="Q194" s="41">
        <v>2.5040695402146776E-2</v>
      </c>
      <c r="R194" s="41">
        <v>2.0767084277740653E-4</v>
      </c>
      <c r="S194" s="41">
        <v>3.8177292307522439E-4</v>
      </c>
      <c r="T194" s="41">
        <v>4.8336850835377906E-2</v>
      </c>
      <c r="U194" s="41">
        <v>4.0286606562246273E-2</v>
      </c>
      <c r="V194" s="41">
        <v>2.0164241499831415E-3</v>
      </c>
      <c r="W194" s="41">
        <v>2.5231869279212799E-4</v>
      </c>
      <c r="X194" s="41">
        <v>3.6818968604384575E-4</v>
      </c>
      <c r="Y194" s="41">
        <v>3.6427205377339189E-4</v>
      </c>
      <c r="Z194" s="41">
        <v>1.3027000565533773E-4</v>
      </c>
      <c r="AA194" s="41">
        <v>5.7270953906589823E-3</v>
      </c>
      <c r="AB194" s="41">
        <v>4.8046702473227698E-4</v>
      </c>
      <c r="AC194" s="41">
        <v>9.2824526043383255E-5</v>
      </c>
      <c r="AD194" s="41">
        <v>2.2586903519735513E-3</v>
      </c>
      <c r="AE194" s="41">
        <v>6.7342040909840304E-4</v>
      </c>
      <c r="AF194" s="41">
        <v>6.7046341423990805E-4</v>
      </c>
      <c r="AG194" s="41">
        <v>8.1101304863042629E-5</v>
      </c>
      <c r="AH194" s="41">
        <v>9.467688540346242E-5</v>
      </c>
      <c r="AI194" s="41">
        <v>2.9172611943378959E-4</v>
      </c>
      <c r="AJ194" s="41">
        <v>3.4597148539798037E-4</v>
      </c>
      <c r="AK194" s="41">
        <v>5.2982690641240385E-4</v>
      </c>
      <c r="AL194" s="41">
        <v>4.2631887983783455E-4</v>
      </c>
      <c r="AM194" s="41">
        <v>2.4947336010978748E-4</v>
      </c>
      <c r="AN194" s="41">
        <v>1.870860582752346E-3</v>
      </c>
      <c r="AO194" s="41">
        <v>4.7440902621835113E-3</v>
      </c>
      <c r="AP194" s="41">
        <v>3.8164915231956951E-3</v>
      </c>
      <c r="AQ194" s="41">
        <v>0</v>
      </c>
      <c r="AT194" s="42">
        <f t="shared" si="47"/>
        <v>3641137.047488573</v>
      </c>
      <c r="AU194" s="28">
        <v>5219515.486548706</v>
      </c>
      <c r="AV194" s="28">
        <v>5219515.4892672654</v>
      </c>
      <c r="AW194" s="28">
        <f t="shared" si="48"/>
        <v>-2.7185594663023949E-3</v>
      </c>
      <c r="AX194" s="28">
        <v>0.91684324441250009</v>
      </c>
      <c r="AY194" s="35">
        <f t="shared" si="49"/>
        <v>4785477.5129486043</v>
      </c>
      <c r="AZ194" s="43">
        <f t="shared" si="50"/>
        <v>1.4261453011255226E-2</v>
      </c>
      <c r="BA194" s="53"/>
    </row>
    <row r="195" spans="1:53" x14ac:dyDescent="0.3">
      <c r="A195" s="9">
        <f t="shared" si="46"/>
        <v>8</v>
      </c>
      <c r="B195" s="9" t="str">
        <f t="shared" si="46"/>
        <v>Kehutanan</v>
      </c>
      <c r="C195" s="41">
        <v>3.7877581607555309E-3</v>
      </c>
      <c r="D195" s="41">
        <v>2.368211666207528E-4</v>
      </c>
      <c r="E195" s="41">
        <v>1.1493396178030016E-3</v>
      </c>
      <c r="F195" s="41">
        <v>1.2714308530824679E-4</v>
      </c>
      <c r="G195" s="41">
        <v>1.3281946721274278E-4</v>
      </c>
      <c r="H195" s="41">
        <v>6.6558711327046401E-5</v>
      </c>
      <c r="I195" s="41">
        <v>2.4914913539957555E-4</v>
      </c>
      <c r="J195" s="41">
        <v>1.0155753529682738</v>
      </c>
      <c r="K195" s="41">
        <v>2.1220456920593016E-5</v>
      </c>
      <c r="L195" s="41">
        <v>7.1260185586665889E-4</v>
      </c>
      <c r="M195" s="41">
        <v>7.2954441492763538E-4</v>
      </c>
      <c r="N195" s="41">
        <v>1.7855590674380132E-3</v>
      </c>
      <c r="O195" s="41">
        <v>3.3928465634742943E-3</v>
      </c>
      <c r="P195" s="41">
        <v>1.7706706211426861E-4</v>
      </c>
      <c r="Q195" s="41">
        <v>1.2685742782320229E-4</v>
      </c>
      <c r="R195" s="41">
        <v>4.9901582576159409E-4</v>
      </c>
      <c r="S195" s="41">
        <v>0.45515850896950916</v>
      </c>
      <c r="T195" s="41">
        <v>1.5206938276511012E-4</v>
      </c>
      <c r="U195" s="41">
        <v>1.6218039061220859E-4</v>
      </c>
      <c r="V195" s="41">
        <v>8.6206439292600162E-2</v>
      </c>
      <c r="W195" s="41">
        <v>1.819688798648967E-4</v>
      </c>
      <c r="X195" s="41">
        <v>1.4587553387279816E-3</v>
      </c>
      <c r="Y195" s="41">
        <v>1.4604044968643396E-3</v>
      </c>
      <c r="Z195" s="41">
        <v>2.9729875755022333E-4</v>
      </c>
      <c r="AA195" s="41">
        <v>5.4901162090880227E-3</v>
      </c>
      <c r="AB195" s="41">
        <v>5.7055022535723913E-4</v>
      </c>
      <c r="AC195" s="41">
        <v>1.2023244748768104E-2</v>
      </c>
      <c r="AD195" s="41">
        <v>5.1446829773243411E-4</v>
      </c>
      <c r="AE195" s="41">
        <v>5.6975723650007582E-5</v>
      </c>
      <c r="AF195" s="41">
        <v>6.9919409532452254E-5</v>
      </c>
      <c r="AG195" s="41">
        <v>8.948535883409437E-5</v>
      </c>
      <c r="AH195" s="41">
        <v>1.0551454776867125E-4</v>
      </c>
      <c r="AI195" s="41">
        <v>3.944410657821124E-5</v>
      </c>
      <c r="AJ195" s="41">
        <v>1.1463717244258662E-5</v>
      </c>
      <c r="AK195" s="41">
        <v>3.1694136970105158E-5</v>
      </c>
      <c r="AL195" s="41">
        <v>1.5159647297015072E-4</v>
      </c>
      <c r="AM195" s="41">
        <v>5.8018822045589476E-5</v>
      </c>
      <c r="AN195" s="41">
        <v>6.5941230475833248E-3</v>
      </c>
      <c r="AO195" s="41">
        <v>2.955584396828263E-4</v>
      </c>
      <c r="AP195" s="41">
        <v>4.7856081249135086E-3</v>
      </c>
      <c r="AQ195" s="41">
        <v>0</v>
      </c>
      <c r="AT195" s="42">
        <f t="shared" si="47"/>
        <v>5071784.0230785497</v>
      </c>
      <c r="AU195" s="28">
        <v>6908146.928867735</v>
      </c>
      <c r="AV195" s="28">
        <v>6908146.9306042716</v>
      </c>
      <c r="AW195" s="28">
        <f t="shared" si="48"/>
        <v>-1.7365366220474243E-3</v>
      </c>
      <c r="AX195" s="28">
        <v>0.89812151611724789</v>
      </c>
      <c r="AY195" s="35">
        <f t="shared" si="49"/>
        <v>6204355.3933154</v>
      </c>
      <c r="AZ195" s="43">
        <f t="shared" si="50"/>
        <v>1.8489925543997813E-2</v>
      </c>
      <c r="BA195" s="53"/>
    </row>
    <row r="196" spans="1:53" x14ac:dyDescent="0.3">
      <c r="A196" s="9">
        <f t="shared" si="46"/>
        <v>9</v>
      </c>
      <c r="B196" s="9" t="str">
        <f t="shared" si="46"/>
        <v>Perikanan</v>
      </c>
      <c r="C196" s="41">
        <v>7.3609201919771599E-5</v>
      </c>
      <c r="D196" s="41">
        <v>9.8818389674281153E-5</v>
      </c>
      <c r="E196" s="41">
        <v>9.4186574393808798E-5</v>
      </c>
      <c r="F196" s="41">
        <v>1.6411017195444127E-4</v>
      </c>
      <c r="G196" s="41">
        <v>9.4011379542459573E-5</v>
      </c>
      <c r="H196" s="41">
        <v>2.0993621677265968E-5</v>
      </c>
      <c r="I196" s="41">
        <v>5.8571196779557972E-4</v>
      </c>
      <c r="J196" s="41">
        <v>2.2136966285883092E-5</v>
      </c>
      <c r="K196" s="41">
        <v>1.0343994369890843</v>
      </c>
      <c r="L196" s="41">
        <v>8.6424815744630453E-5</v>
      </c>
      <c r="M196" s="41">
        <v>1.0550229727773026E-4</v>
      </c>
      <c r="N196" s="41">
        <v>2.1724068356049276E-5</v>
      </c>
      <c r="O196" s="41">
        <v>1.276799186323649E-4</v>
      </c>
      <c r="P196" s="41">
        <v>8.9502696406262638E-5</v>
      </c>
      <c r="Q196" s="41">
        <v>2.3950920735252148E-2</v>
      </c>
      <c r="R196" s="41">
        <v>1.0009959714142575E-4</v>
      </c>
      <c r="S196" s="41">
        <v>3.2059801800940569E-5</v>
      </c>
      <c r="T196" s="41">
        <v>1.5064077467144351E-4</v>
      </c>
      <c r="U196" s="41">
        <v>5.2908614652927211E-5</v>
      </c>
      <c r="V196" s="41">
        <v>3.015518636555259E-5</v>
      </c>
      <c r="W196" s="41">
        <v>2.9588077342842483E-5</v>
      </c>
      <c r="X196" s="41">
        <v>3.2914172932892375E-5</v>
      </c>
      <c r="Y196" s="41">
        <v>3.2342783354973299E-5</v>
      </c>
      <c r="Z196" s="41">
        <v>6.7823923398026111E-5</v>
      </c>
      <c r="AA196" s="41">
        <v>2.994607277366263E-3</v>
      </c>
      <c r="AB196" s="41">
        <v>1.4897858585950465E-4</v>
      </c>
      <c r="AC196" s="41">
        <v>1.7831918043972611E-5</v>
      </c>
      <c r="AD196" s="41">
        <v>1.7126570926270974E-4</v>
      </c>
      <c r="AE196" s="41">
        <v>4.8084598946084131E-4</v>
      </c>
      <c r="AF196" s="41">
        <v>6.8132502740135889E-5</v>
      </c>
      <c r="AG196" s="41">
        <v>2.3906268651200215E-5</v>
      </c>
      <c r="AH196" s="41">
        <v>6.1824955746104867E-5</v>
      </c>
      <c r="AI196" s="41">
        <v>1.1162687623026972E-4</v>
      </c>
      <c r="AJ196" s="41">
        <v>3.1300006551685975E-4</v>
      </c>
      <c r="AK196" s="41">
        <v>4.6481509049613992E-4</v>
      </c>
      <c r="AL196" s="41">
        <v>3.1507992513759664E-4</v>
      </c>
      <c r="AM196" s="41">
        <v>2.0897324398632338E-4</v>
      </c>
      <c r="AN196" s="41">
        <v>7.1371979626515464E-4</v>
      </c>
      <c r="AO196" s="41">
        <v>1.3562647788196611E-3</v>
      </c>
      <c r="AP196" s="41">
        <v>2.4718502950020278E-3</v>
      </c>
      <c r="AQ196" s="41">
        <v>0</v>
      </c>
      <c r="AT196" s="42">
        <f t="shared" si="47"/>
        <v>13510767.842839682</v>
      </c>
      <c r="AU196" s="28">
        <v>14062548.950719899</v>
      </c>
      <c r="AV196" s="28">
        <v>14062548.949128374</v>
      </c>
      <c r="AW196" s="28">
        <f t="shared" si="48"/>
        <v>1.5915241092443466E-3</v>
      </c>
      <c r="AX196" s="28">
        <v>0.91586792980971043</v>
      </c>
      <c r="AY196" s="35">
        <f t="shared" si="49"/>
        <v>12879437.595343549</v>
      </c>
      <c r="AZ196" s="43">
        <f t="shared" si="50"/>
        <v>3.8382688787144813E-2</v>
      </c>
      <c r="BA196" s="53"/>
    </row>
    <row r="197" spans="1:53" x14ac:dyDescent="0.3">
      <c r="A197" s="9">
        <f t="shared" si="46"/>
        <v>10</v>
      </c>
      <c r="B197" s="9" t="str">
        <f t="shared" si="46"/>
        <v>Pertambangan Migas</v>
      </c>
      <c r="C197" s="41">
        <v>6.4276980686910744E-3</v>
      </c>
      <c r="D197" s="41">
        <v>4.4016065355335721E-3</v>
      </c>
      <c r="E197" s="41">
        <v>5.2375413631007015E-3</v>
      </c>
      <c r="F197" s="41">
        <v>8.193910723426491E-3</v>
      </c>
      <c r="G197" s="41">
        <v>5.349193688184488E-3</v>
      </c>
      <c r="H197" s="41">
        <v>1.7974090866610464E-3</v>
      </c>
      <c r="I197" s="41">
        <v>9.9522757220368808E-4</v>
      </c>
      <c r="J197" s="41">
        <v>2.2534922012597551E-3</v>
      </c>
      <c r="K197" s="41">
        <v>2.7126571188085919E-4</v>
      </c>
      <c r="L197" s="41">
        <v>1.0518648233504502</v>
      </c>
      <c r="M197" s="41">
        <v>7.7174142928140435E-3</v>
      </c>
      <c r="N197" s="41">
        <v>2.7903153327496645E-4</v>
      </c>
      <c r="O197" s="41">
        <v>5.8542275909959909E-3</v>
      </c>
      <c r="P197" s="41">
        <v>5.296013128467174E-3</v>
      </c>
      <c r="Q197" s="41">
        <v>1.3630404681873071E-3</v>
      </c>
      <c r="R197" s="41">
        <v>3.2462070297149671E-3</v>
      </c>
      <c r="S197" s="41">
        <v>2.1774969365055278E-3</v>
      </c>
      <c r="T197" s="41">
        <v>4.7672083590482956E-3</v>
      </c>
      <c r="U197" s="41">
        <v>4.4166888268856626E-2</v>
      </c>
      <c r="V197" s="41">
        <v>2.7043050260645916E-3</v>
      </c>
      <c r="W197" s="41">
        <v>6.340525326083684E-4</v>
      </c>
      <c r="X197" s="41">
        <v>2.3142052777270837E-3</v>
      </c>
      <c r="Y197" s="41">
        <v>2.292847917966391E-3</v>
      </c>
      <c r="Z197" s="41">
        <v>0.35310403530144191</v>
      </c>
      <c r="AA197" s="41">
        <v>2.7350449503674838E-3</v>
      </c>
      <c r="AB197" s="41">
        <v>0.11515605817904617</v>
      </c>
      <c r="AC197" s="41">
        <v>4.9978659442045253E-4</v>
      </c>
      <c r="AD197" s="41">
        <v>2.7673946827688062E-3</v>
      </c>
      <c r="AE197" s="41">
        <v>1.4250798833888878E-3</v>
      </c>
      <c r="AF197" s="41">
        <v>7.0168248364332428E-2</v>
      </c>
      <c r="AG197" s="41">
        <v>6.3455241157666362E-2</v>
      </c>
      <c r="AH197" s="41">
        <v>0.11395810619178481</v>
      </c>
      <c r="AI197" s="41">
        <v>1.4177758802492119E-3</v>
      </c>
      <c r="AJ197" s="41">
        <v>1.3636857975024652E-3</v>
      </c>
      <c r="AK197" s="41">
        <v>2.0591778795815271E-3</v>
      </c>
      <c r="AL197" s="41">
        <v>3.2665120397866359E-3</v>
      </c>
      <c r="AM197" s="41">
        <v>7.2355416167803007E-4</v>
      </c>
      <c r="AN197" s="41">
        <v>1.6704155578209662E-2</v>
      </c>
      <c r="AO197" s="41">
        <v>2.4709912745638177E-2</v>
      </c>
      <c r="AP197" s="41">
        <v>1.7447190927594683E-2</v>
      </c>
      <c r="AQ197" s="41">
        <v>0</v>
      </c>
      <c r="AT197" s="42">
        <f t="shared" si="47"/>
        <v>26528028.95664499</v>
      </c>
      <c r="AU197" s="28">
        <v>36197840.223759606</v>
      </c>
      <c r="AV197" s="28">
        <v>36197840.219193377</v>
      </c>
      <c r="AW197" s="28">
        <f t="shared" si="48"/>
        <v>4.5662298798561096E-3</v>
      </c>
      <c r="AX197" s="28">
        <v>0.88632564277520809</v>
      </c>
      <c r="AY197" s="35">
        <f t="shared" si="49"/>
        <v>32083074.003398016</v>
      </c>
      <c r="AZ197" s="43">
        <f t="shared" si="50"/>
        <v>9.5612454790151472E-2</v>
      </c>
      <c r="BA197" s="52">
        <f>SUM(AZ197:AZ199)</f>
        <v>0.20654246264898149</v>
      </c>
    </row>
    <row r="198" spans="1:53" x14ac:dyDescent="0.3">
      <c r="A198" s="9">
        <f t="shared" si="46"/>
        <v>11</v>
      </c>
      <c r="B198" s="9" t="str">
        <f t="shared" si="46"/>
        <v>Pertambangan Non Migas</v>
      </c>
      <c r="C198" s="41">
        <v>3.9064784223492959E-5</v>
      </c>
      <c r="D198" s="41">
        <v>2.6750730513828417E-5</v>
      </c>
      <c r="E198" s="41">
        <v>3.1832221886089881E-5</v>
      </c>
      <c r="F198" s="41">
        <v>4.9799316289429613E-5</v>
      </c>
      <c r="G198" s="41">
        <v>3.2511360740202833E-5</v>
      </c>
      <c r="H198" s="41">
        <v>1.0923690612830858E-5</v>
      </c>
      <c r="I198" s="41">
        <v>6.0479670628645544E-6</v>
      </c>
      <c r="J198" s="41">
        <v>1.369439308924671E-5</v>
      </c>
      <c r="K198" s="41">
        <v>1.6479970557335392E-6</v>
      </c>
      <c r="L198" s="41">
        <v>2.8171031448824483E-5</v>
      </c>
      <c r="M198" s="41">
        <v>1.0219917212735328</v>
      </c>
      <c r="N198" s="41">
        <v>1.693378894236693E-6</v>
      </c>
      <c r="O198" s="41">
        <v>3.557866096047841E-5</v>
      </c>
      <c r="P198" s="41">
        <v>3.2179436959969521E-5</v>
      </c>
      <c r="Q198" s="41">
        <v>8.2777197378457237E-6</v>
      </c>
      <c r="R198" s="41">
        <v>1.9729392617615347E-5</v>
      </c>
      <c r="S198" s="41">
        <v>1.3225008673857029E-5</v>
      </c>
      <c r="T198" s="41">
        <v>2.896604765873722E-5</v>
      </c>
      <c r="U198" s="41">
        <v>2.6844219363357703E-4</v>
      </c>
      <c r="V198" s="41">
        <v>1.6426110759464827E-5</v>
      </c>
      <c r="W198" s="41">
        <v>3.8393534115947354E-6</v>
      </c>
      <c r="X198" s="41">
        <v>1.4051214417029684E-5</v>
      </c>
      <c r="Y198" s="41">
        <v>1.3921403610939307E-5</v>
      </c>
      <c r="Z198" s="41">
        <v>2.1461702201033398E-3</v>
      </c>
      <c r="AA198" s="41">
        <v>1.662196199226948E-5</v>
      </c>
      <c r="AB198" s="41">
        <v>6.9991871244263462E-4</v>
      </c>
      <c r="AC198" s="41">
        <v>3.0330774518910802E-6</v>
      </c>
      <c r="AD198" s="41">
        <v>1.6662538677009693E-5</v>
      </c>
      <c r="AE198" s="41">
        <v>8.6559674208072044E-6</v>
      </c>
      <c r="AF198" s="41">
        <v>4.2648254074391476E-4</v>
      </c>
      <c r="AG198" s="41">
        <v>3.8568094014790501E-4</v>
      </c>
      <c r="AH198" s="41">
        <v>6.9263860757826513E-4</v>
      </c>
      <c r="AI198" s="41">
        <v>8.6160121826680724E-6</v>
      </c>
      <c r="AJ198" s="41">
        <v>8.2878849057143551E-6</v>
      </c>
      <c r="AK198" s="41">
        <v>1.2514408531005948E-5</v>
      </c>
      <c r="AL198" s="41">
        <v>1.9850331567187868E-5</v>
      </c>
      <c r="AM198" s="41">
        <v>4.3958841482103016E-6</v>
      </c>
      <c r="AN198" s="41">
        <v>1.0152618304136739E-4</v>
      </c>
      <c r="AO198" s="41">
        <v>1.5018567708150038E-4</v>
      </c>
      <c r="AP198" s="41">
        <v>1.0604058897249073E-4</v>
      </c>
      <c r="AQ198" s="41">
        <v>0</v>
      </c>
      <c r="AT198" s="42">
        <f t="shared" si="47"/>
        <v>22024932.84</v>
      </c>
      <c r="AU198" s="28">
        <v>22559415.935283665</v>
      </c>
      <c r="AV198" s="28">
        <v>22559415.939797185</v>
      </c>
      <c r="AW198" s="28">
        <f t="shared" si="48"/>
        <v>-4.513520747423172E-3</v>
      </c>
      <c r="AX198" s="28">
        <v>0.87813098807189449</v>
      </c>
      <c r="AY198" s="35">
        <f t="shared" si="49"/>
        <v>19810122.205575485</v>
      </c>
      <c r="AZ198" s="43">
        <f t="shared" si="50"/>
        <v>5.9037186198783585E-2</v>
      </c>
      <c r="BA198" s="53"/>
    </row>
    <row r="199" spans="1:53" x14ac:dyDescent="0.3">
      <c r="A199" s="9">
        <f t="shared" si="46"/>
        <v>12</v>
      </c>
      <c r="B199" s="9" t="str">
        <f t="shared" si="46"/>
        <v>Penggalian</v>
      </c>
      <c r="C199" s="41">
        <v>9.9600935666895561E-4</v>
      </c>
      <c r="D199" s="41">
        <v>1.8932158156276485E-4</v>
      </c>
      <c r="E199" s="41">
        <v>1.666737700475127E-4</v>
      </c>
      <c r="F199" s="41">
        <v>2.8916076065435992E-4</v>
      </c>
      <c r="G199" s="41">
        <v>1.9883426812491962E-4</v>
      </c>
      <c r="H199" s="41">
        <v>2.8082160876770194E-4</v>
      </c>
      <c r="I199" s="41">
        <v>9.4726987264278983E-5</v>
      </c>
      <c r="J199" s="41">
        <v>1.9038510569076116E-4</v>
      </c>
      <c r="K199" s="41">
        <v>6.1193550962164165E-5</v>
      </c>
      <c r="L199" s="41">
        <v>1.676435155878515E-4</v>
      </c>
      <c r="M199" s="41">
        <v>1.1291865801406093E-3</v>
      </c>
      <c r="N199" s="41">
        <v>1.0231726537544317</v>
      </c>
      <c r="O199" s="41">
        <v>9.5980779483736554E-4</v>
      </c>
      <c r="P199" s="41">
        <v>1.200761419632271E-3</v>
      </c>
      <c r="Q199" s="41">
        <v>5.6519404991863171E-4</v>
      </c>
      <c r="R199" s="41">
        <v>1.7912372224786766E-4</v>
      </c>
      <c r="S199" s="41">
        <v>7.8698192908211817E-4</v>
      </c>
      <c r="T199" s="41">
        <v>7.3725081919149258E-4</v>
      </c>
      <c r="U199" s="41">
        <v>3.8738172054834783E-4</v>
      </c>
      <c r="V199" s="41">
        <v>8.5433934982287376E-4</v>
      </c>
      <c r="W199" s="41">
        <v>6.5162118830736134E-3</v>
      </c>
      <c r="X199" s="41">
        <v>1.5738329316054669E-3</v>
      </c>
      <c r="Y199" s="41">
        <v>1.5738888997234039E-3</v>
      </c>
      <c r="Z199" s="41">
        <v>1.2713808500702136E-4</v>
      </c>
      <c r="AA199" s="41">
        <v>3.8878726627849447E-3</v>
      </c>
      <c r="AB199" s="41">
        <v>1.4200855145382453E-4</v>
      </c>
      <c r="AC199" s="41">
        <v>0.32904870935142499</v>
      </c>
      <c r="AD199" s="41">
        <v>1.2589034091632617E-2</v>
      </c>
      <c r="AE199" s="41">
        <v>4.5974957544447752E-4</v>
      </c>
      <c r="AF199" s="41">
        <v>9.3102150151671726E-5</v>
      </c>
      <c r="AG199" s="41">
        <v>8.0127969070123016E-5</v>
      </c>
      <c r="AH199" s="41">
        <v>4.2569979298314213E-5</v>
      </c>
      <c r="AI199" s="41">
        <v>1.0156994331738257E-4</v>
      </c>
      <c r="AJ199" s="41">
        <v>5.0054786804233452E-5</v>
      </c>
      <c r="AK199" s="41">
        <v>1.0562156991720078E-4</v>
      </c>
      <c r="AL199" s="41">
        <v>3.0304241268427857E-4</v>
      </c>
      <c r="AM199" s="41">
        <v>1.5151887851934872E-4</v>
      </c>
      <c r="AN199" s="41">
        <v>1.5516727126335179E-4</v>
      </c>
      <c r="AO199" s="41">
        <v>1.2557636082072287E-4</v>
      </c>
      <c r="AP199" s="41">
        <v>2.9861814217382692E-4</v>
      </c>
      <c r="AQ199" s="41">
        <v>0</v>
      </c>
      <c r="AT199" s="42">
        <f t="shared" si="47"/>
        <v>128108.59734703461</v>
      </c>
      <c r="AU199" s="28">
        <v>21073799.219158579</v>
      </c>
      <c r="AV199" s="28">
        <v>21073799.219664402</v>
      </c>
      <c r="AW199" s="28">
        <f t="shared" si="48"/>
        <v>-5.0582364201545715E-4</v>
      </c>
      <c r="AX199" s="28">
        <v>0.82627754877528348</v>
      </c>
      <c r="AY199" s="35">
        <f t="shared" si="49"/>
        <v>17412807.162188832</v>
      </c>
      <c r="AZ199" s="43">
        <f t="shared" si="50"/>
        <v>5.189282166004644E-2</v>
      </c>
      <c r="BA199" s="53"/>
    </row>
    <row r="200" spans="1:53" x14ac:dyDescent="0.3">
      <c r="A200" s="9">
        <f t="shared" si="46"/>
        <v>13</v>
      </c>
      <c r="B200" s="9" t="str">
        <f t="shared" si="46"/>
        <v>Industri Penggilingan Padi</v>
      </c>
      <c r="C200" s="41">
        <v>1.1928645888760101E-4</v>
      </c>
      <c r="D200" s="41">
        <v>1.2079138062780952E-4</v>
      </c>
      <c r="E200" s="41">
        <v>1.6445098865135115E-4</v>
      </c>
      <c r="F200" s="41">
        <v>1.9060526209210257E-4</v>
      </c>
      <c r="G200" s="41">
        <v>1.120772452916984E-4</v>
      </c>
      <c r="H200" s="41">
        <v>3.3869627742258257E-5</v>
      </c>
      <c r="I200" s="41">
        <v>1.7285901692344228E-3</v>
      </c>
      <c r="J200" s="41">
        <v>5.3584314221472817E-5</v>
      </c>
      <c r="K200" s="41">
        <v>2.7811337508535484E-4</v>
      </c>
      <c r="L200" s="41">
        <v>1.0243434078703249E-4</v>
      </c>
      <c r="M200" s="41">
        <v>1.2019259014224986E-4</v>
      </c>
      <c r="N200" s="41">
        <v>3.1981117519475844E-5</v>
      </c>
      <c r="O200" s="41">
        <v>1.0001753541045113</v>
      </c>
      <c r="P200" s="41">
        <v>1.3775119093886731E-4</v>
      </c>
      <c r="Q200" s="41">
        <v>2.4359510911670754E-2</v>
      </c>
      <c r="R200" s="41">
        <v>1.1634140342781035E-4</v>
      </c>
      <c r="S200" s="41">
        <v>7.0925309867091312E-5</v>
      </c>
      <c r="T200" s="41">
        <v>2.5188404374707298E-4</v>
      </c>
      <c r="U200" s="41">
        <v>1.2244401511632289E-4</v>
      </c>
      <c r="V200" s="41">
        <v>7.1705714443112844E-5</v>
      </c>
      <c r="W200" s="41">
        <v>6.5136150014693614E-5</v>
      </c>
      <c r="X200" s="41">
        <v>6.8314000154972169E-5</v>
      </c>
      <c r="Y200" s="41">
        <v>6.7636593816807535E-5</v>
      </c>
      <c r="Z200" s="41">
        <v>1.3437233436158362E-4</v>
      </c>
      <c r="AA200" s="41">
        <v>5.7420701894348608E-4</v>
      </c>
      <c r="AB200" s="41">
        <v>2.3730364160276133E-4</v>
      </c>
      <c r="AC200" s="41">
        <v>5.3694749516370692E-5</v>
      </c>
      <c r="AD200" s="41">
        <v>4.7078076811784002E-4</v>
      </c>
      <c r="AE200" s="41">
        <v>6.1502567765474537E-3</v>
      </c>
      <c r="AF200" s="41">
        <v>9.6759602291998122E-5</v>
      </c>
      <c r="AG200" s="41">
        <v>4.0275087714510104E-5</v>
      </c>
      <c r="AH200" s="41">
        <v>8.6353349452203656E-5</v>
      </c>
      <c r="AI200" s="41">
        <v>1.2385153459476317E-4</v>
      </c>
      <c r="AJ200" s="41">
        <v>4.9658428920630528E-4</v>
      </c>
      <c r="AK200" s="41">
        <v>1.2643483091339623E-3</v>
      </c>
      <c r="AL200" s="41">
        <v>3.3308835832102741E-4</v>
      </c>
      <c r="AM200" s="41">
        <v>2.4574844111434905E-4</v>
      </c>
      <c r="AN200" s="41">
        <v>8.7163569208911773E-4</v>
      </c>
      <c r="AO200" s="41">
        <v>1.5084898122390915E-3</v>
      </c>
      <c r="AP200" s="41">
        <v>2.6404933766388792E-3</v>
      </c>
      <c r="AQ200" s="41">
        <v>0</v>
      </c>
      <c r="AT200" s="42">
        <f t="shared" si="47"/>
        <v>11456476.594319997</v>
      </c>
      <c r="AU200" s="28">
        <v>11598351.697554208</v>
      </c>
      <c r="AV200" s="28">
        <v>11598351.70169197</v>
      </c>
      <c r="AW200" s="28">
        <f t="shared" si="48"/>
        <v>-4.1377618908882141E-3</v>
      </c>
      <c r="AX200" s="28">
        <v>7.9482770468887159E-2</v>
      </c>
      <c r="AY200" s="35">
        <f t="shared" si="49"/>
        <v>921869.12579412886</v>
      </c>
      <c r="AZ200" s="43">
        <f t="shared" si="50"/>
        <v>2.7473106256305801E-3</v>
      </c>
      <c r="BA200" s="52">
        <f>SUM(AZ200:AZ212)</f>
        <v>0.18876895819550257</v>
      </c>
    </row>
    <row r="201" spans="1:53" x14ac:dyDescent="0.3">
      <c r="A201" s="9">
        <f t="shared" si="46"/>
        <v>14</v>
      </c>
      <c r="B201" s="9" t="str">
        <f t="shared" si="46"/>
        <v>Industri Minyak Hewani dan Nabati</v>
      </c>
      <c r="C201" s="41">
        <v>2.8856236224590469E-5</v>
      </c>
      <c r="D201" s="41">
        <v>1.0300763737518547E-5</v>
      </c>
      <c r="E201" s="41">
        <v>1.235230043140519E-5</v>
      </c>
      <c r="F201" s="41">
        <v>1.2883490935944573E-5</v>
      </c>
      <c r="G201" s="41">
        <v>1.3484596089454335E-5</v>
      </c>
      <c r="H201" s="41">
        <v>1.0065499823485087E-5</v>
      </c>
      <c r="I201" s="41">
        <v>2.5429176974818865E-3</v>
      </c>
      <c r="J201" s="41">
        <v>4.5523272956500013E-7</v>
      </c>
      <c r="K201" s="41">
        <v>4.4394221571351551E-6</v>
      </c>
      <c r="L201" s="41">
        <v>1.7285433507845138E-6</v>
      </c>
      <c r="M201" s="41">
        <v>1.7602212204549657E-6</v>
      </c>
      <c r="N201" s="41">
        <v>4.6222489392918189E-7</v>
      </c>
      <c r="O201" s="41">
        <v>3.4769365642732019E-5</v>
      </c>
      <c r="P201" s="41">
        <v>1.4734208966378735</v>
      </c>
      <c r="Q201" s="41">
        <v>3.8670370019022293E-4</v>
      </c>
      <c r="R201" s="41">
        <v>1.85562003936712E-6</v>
      </c>
      <c r="S201" s="41">
        <v>1.3481988013991751E-6</v>
      </c>
      <c r="T201" s="41">
        <v>1.2413049512139678E-4</v>
      </c>
      <c r="U201" s="41">
        <v>1.0249649245268412E-4</v>
      </c>
      <c r="V201" s="41">
        <v>5.449017455310652E-6</v>
      </c>
      <c r="W201" s="41">
        <v>9.6469109722663664E-7</v>
      </c>
      <c r="X201" s="41">
        <v>1.2867722045816769E-6</v>
      </c>
      <c r="Y201" s="41">
        <v>1.2691523926845057E-6</v>
      </c>
      <c r="Z201" s="41">
        <v>1.2394820658845815E-6</v>
      </c>
      <c r="AA201" s="41">
        <v>2.1068038683296325E-5</v>
      </c>
      <c r="AB201" s="41">
        <v>3.218851766109678E-6</v>
      </c>
      <c r="AC201" s="41">
        <v>4.5210726421769363E-7</v>
      </c>
      <c r="AD201" s="41">
        <v>7.2279933652893978E-6</v>
      </c>
      <c r="AE201" s="41">
        <v>8.1670136015098668E-6</v>
      </c>
      <c r="AF201" s="41">
        <v>2.6090395671362363E-6</v>
      </c>
      <c r="AG201" s="41">
        <v>5.2317006388870163E-7</v>
      </c>
      <c r="AH201" s="41">
        <v>1.0722705446540644E-6</v>
      </c>
      <c r="AI201" s="41">
        <v>2.2384454684625475E-6</v>
      </c>
      <c r="AJ201" s="41">
        <v>5.0982751090218799E-6</v>
      </c>
      <c r="AK201" s="41">
        <v>7.6096981787759162E-6</v>
      </c>
      <c r="AL201" s="41">
        <v>5.3145371096503938E-6</v>
      </c>
      <c r="AM201" s="41">
        <v>3.4431397932247364E-6</v>
      </c>
      <c r="AN201" s="41">
        <v>1.4356973765549338E-5</v>
      </c>
      <c r="AO201" s="41">
        <v>3.0297295171474673E-5</v>
      </c>
      <c r="AP201" s="41">
        <v>4.3008388140618786E-5</v>
      </c>
      <c r="AQ201" s="41">
        <v>0</v>
      </c>
      <c r="AT201" s="42">
        <f t="shared" si="47"/>
        <v>32635672.541199997</v>
      </c>
      <c r="AU201" s="28">
        <v>48100334.852700375</v>
      </c>
      <c r="AV201" s="28">
        <v>48100334.848610297</v>
      </c>
      <c r="AW201" s="28">
        <f t="shared" si="48"/>
        <v>4.0900781750679016E-3</v>
      </c>
      <c r="AX201" s="28">
        <v>0.4919617481851733</v>
      </c>
      <c r="AY201" s="35">
        <f t="shared" si="49"/>
        <v>23663524.822426695</v>
      </c>
      <c r="AZ201" s="43">
        <f t="shared" si="50"/>
        <v>7.0520913832018348E-2</v>
      </c>
      <c r="BA201" s="53"/>
    </row>
    <row r="202" spans="1:53" x14ac:dyDescent="0.3">
      <c r="A202" s="9">
        <f t="shared" si="46"/>
        <v>15</v>
      </c>
      <c r="B202" s="9" t="str">
        <f t="shared" si="46"/>
        <v>Industri Makanan dan Minuman lainnya</v>
      </c>
      <c r="C202" s="41">
        <v>3.122768180343064E-3</v>
      </c>
      <c r="D202" s="41">
        <v>4.1874537304565926E-3</v>
      </c>
      <c r="E202" s="41">
        <v>3.6620998142696858E-3</v>
      </c>
      <c r="F202" s="41">
        <v>6.9840096360869559E-3</v>
      </c>
      <c r="G202" s="41">
        <v>3.931373816100466E-3</v>
      </c>
      <c r="H202" s="41">
        <v>7.7100045594032324E-4</v>
      </c>
      <c r="I202" s="41">
        <v>2.5301638967242752E-2</v>
      </c>
      <c r="J202" s="41">
        <v>9.1878951925649548E-4</v>
      </c>
      <c r="K202" s="41">
        <v>1.1641821568793216E-2</v>
      </c>
      <c r="L202" s="41">
        <v>3.7026029068905897E-3</v>
      </c>
      <c r="M202" s="41">
        <v>4.5481895699520051E-3</v>
      </c>
      <c r="N202" s="41">
        <v>8.9767071125282502E-4</v>
      </c>
      <c r="O202" s="41">
        <v>5.4526657024659532E-3</v>
      </c>
      <c r="P202" s="41">
        <v>2.6752850275628039E-3</v>
      </c>
      <c r="Q202" s="41">
        <v>1.0353248553346015</v>
      </c>
      <c r="R202" s="41">
        <v>4.2601498308185324E-3</v>
      </c>
      <c r="S202" s="41">
        <v>1.2274473040703691E-3</v>
      </c>
      <c r="T202" s="41">
        <v>6.3419064199800651E-3</v>
      </c>
      <c r="U202" s="41">
        <v>2.2102677682779683E-3</v>
      </c>
      <c r="V202" s="41">
        <v>1.1313591840835004E-3</v>
      </c>
      <c r="W202" s="41">
        <v>1.0469958431146222E-3</v>
      </c>
      <c r="X202" s="41">
        <v>1.1406929581203446E-3</v>
      </c>
      <c r="Y202" s="41">
        <v>1.1159809263940558E-3</v>
      </c>
      <c r="Z202" s="41">
        <v>2.9139379361457808E-3</v>
      </c>
      <c r="AA202" s="41">
        <v>2.1112788994281446E-2</v>
      </c>
      <c r="AB202" s="41">
        <v>6.4172756737566027E-3</v>
      </c>
      <c r="AC202" s="41">
        <v>6.9635984255112492E-4</v>
      </c>
      <c r="AD202" s="41">
        <v>4.8663055429972821E-3</v>
      </c>
      <c r="AE202" s="41">
        <v>2.0696110634137923E-2</v>
      </c>
      <c r="AF202" s="41">
        <v>2.9282309362789558E-3</v>
      </c>
      <c r="AG202" s="41">
        <v>1.0186749322991062E-3</v>
      </c>
      <c r="AH202" s="41">
        <v>2.6665989415156173E-3</v>
      </c>
      <c r="AI202" s="41">
        <v>4.8056674248747547E-3</v>
      </c>
      <c r="AJ202" s="41">
        <v>1.3521542880842079E-2</v>
      </c>
      <c r="AK202" s="41">
        <v>2.0073656185909124E-2</v>
      </c>
      <c r="AL202" s="41">
        <v>1.3563863743036243E-2</v>
      </c>
      <c r="AM202" s="41">
        <v>9.0038504969501242E-3</v>
      </c>
      <c r="AN202" s="41">
        <v>3.0824411074646261E-2</v>
      </c>
      <c r="AO202" s="41">
        <v>5.8608762393924749E-2</v>
      </c>
      <c r="AP202" s="41">
        <v>0.10680234431491303</v>
      </c>
      <c r="AQ202" s="41">
        <v>0</v>
      </c>
      <c r="AT202" s="42">
        <f t="shared" si="47"/>
        <v>1397835.3148223101</v>
      </c>
      <c r="AU202" s="28">
        <v>3742925.3153325641</v>
      </c>
      <c r="AV202" s="28">
        <v>3742925.3146119518</v>
      </c>
      <c r="AW202" s="28">
        <f t="shared" si="48"/>
        <v>7.2061223909258842E-4</v>
      </c>
      <c r="AX202" s="28">
        <v>0.6229660093974686</v>
      </c>
      <c r="AY202" s="35">
        <f t="shared" si="49"/>
        <v>2331715.247165489</v>
      </c>
      <c r="AZ202" s="43">
        <f t="shared" si="50"/>
        <v>6.9488671387755675E-3</v>
      </c>
      <c r="BA202" s="53"/>
    </row>
    <row r="203" spans="1:53" x14ac:dyDescent="0.3">
      <c r="A203" s="9">
        <f t="shared" si="46"/>
        <v>16</v>
      </c>
      <c r="B203" s="9" t="str">
        <f t="shared" si="46"/>
        <v>Industri Tekstil dan Pakain Jadi</v>
      </c>
      <c r="C203" s="41">
        <v>2.3903989804338342E-4</v>
      </c>
      <c r="D203" s="41">
        <v>8.4721638125562779E-4</v>
      </c>
      <c r="E203" s="41">
        <v>5.0685503320659195E-4</v>
      </c>
      <c r="F203" s="41">
        <v>2.64641118950123E-4</v>
      </c>
      <c r="G203" s="41">
        <v>2.8824505005110878E-4</v>
      </c>
      <c r="H203" s="41">
        <v>3.9084173486196811E-4</v>
      </c>
      <c r="I203" s="41">
        <v>6.5407637282567993E-3</v>
      </c>
      <c r="J203" s="41">
        <v>6.4422947297912263E-4</v>
      </c>
      <c r="K203" s="41">
        <v>2.8306457969969256E-5</v>
      </c>
      <c r="L203" s="41">
        <v>1.5120092348635128E-5</v>
      </c>
      <c r="M203" s="41">
        <v>1.3098304557163116E-5</v>
      </c>
      <c r="N203" s="41">
        <v>4.850540947612818E-5</v>
      </c>
      <c r="O203" s="41">
        <v>2.4082997112357388E-4</v>
      </c>
      <c r="P203" s="41">
        <v>1.0775191393352088E-3</v>
      </c>
      <c r="Q203" s="41">
        <v>2.4562360975186721E-4</v>
      </c>
      <c r="R203" s="41">
        <v>1.3452699343758667</v>
      </c>
      <c r="S203" s="41">
        <v>3.4403510592519773E-4</v>
      </c>
      <c r="T203" s="41">
        <v>5.3201061233119061E-4</v>
      </c>
      <c r="U203" s="41">
        <v>2.9553950740299965E-4</v>
      </c>
      <c r="V203" s="41">
        <v>1.609273286335849E-3</v>
      </c>
      <c r="W203" s="41">
        <v>1.7381880562295036E-4</v>
      </c>
      <c r="X203" s="41">
        <v>4.9535525066087352E-4</v>
      </c>
      <c r="Y203" s="41">
        <v>4.9734416936554832E-4</v>
      </c>
      <c r="Z203" s="41">
        <v>1.6908260239569851E-5</v>
      </c>
      <c r="AA203" s="41">
        <v>5.019414472496442E-3</v>
      </c>
      <c r="AB203" s="41">
        <v>3.0430599847062604E-5</v>
      </c>
      <c r="AC203" s="41">
        <v>4.4769673337376298E-5</v>
      </c>
      <c r="AD203" s="41">
        <v>6.9128833533073342E-4</v>
      </c>
      <c r="AE203" s="41">
        <v>6.2485660118866547E-5</v>
      </c>
      <c r="AF203" s="41">
        <v>3.5540309847513304E-5</v>
      </c>
      <c r="AG203" s="41">
        <v>3.5781239230453575E-4</v>
      </c>
      <c r="AH203" s="41">
        <v>1.4864797333401236E-4</v>
      </c>
      <c r="AI203" s="41">
        <v>1.658574757743409E-4</v>
      </c>
      <c r="AJ203" s="41">
        <v>4.9075667859931814E-5</v>
      </c>
      <c r="AK203" s="41">
        <v>1.9456900568445162E-4</v>
      </c>
      <c r="AL203" s="41">
        <v>4.5188987566628817E-5</v>
      </c>
      <c r="AM203" s="41">
        <v>2.0245212542864382E-5</v>
      </c>
      <c r="AN203" s="41">
        <v>2.4814275481521367E-4</v>
      </c>
      <c r="AO203" s="41">
        <v>5.2408456971457951E-4</v>
      </c>
      <c r="AP203" s="41">
        <v>6.4170189560148246E-3</v>
      </c>
      <c r="AQ203" s="41">
        <v>0</v>
      </c>
      <c r="AT203" s="42">
        <f t="shared" si="47"/>
        <v>997.91794038314686</v>
      </c>
      <c r="AU203" s="28">
        <v>146018.86888493563</v>
      </c>
      <c r="AV203" s="28">
        <v>146018.86941107141</v>
      </c>
      <c r="AW203" s="28">
        <f t="shared" si="48"/>
        <v>-5.2613578736782074E-4</v>
      </c>
      <c r="AX203" s="28">
        <v>0.59655257320314725</v>
      </c>
      <c r="AY203" s="35">
        <f t="shared" si="49"/>
        <v>87107.93196952132</v>
      </c>
      <c r="AZ203" s="43">
        <f t="shared" si="50"/>
        <v>2.5959492554913346E-4</v>
      </c>
      <c r="BA203" s="53"/>
    </row>
    <row r="204" spans="1:53" x14ac:dyDescent="0.3">
      <c r="A204" s="9">
        <f t="shared" si="46"/>
        <v>17</v>
      </c>
      <c r="B204" s="9" t="str">
        <f t="shared" si="46"/>
        <v>Industri Kayu,barang-barang dari kayu dan Furniture</v>
      </c>
      <c r="C204" s="41">
        <v>6.6970570208045444E-5</v>
      </c>
      <c r="D204" s="41">
        <v>1.8100653360304114E-4</v>
      </c>
      <c r="E204" s="41">
        <v>3.928692723473599E-5</v>
      </c>
      <c r="F204" s="41">
        <v>1.4362795482317919E-4</v>
      </c>
      <c r="G204" s="41">
        <v>5.597429553542439E-5</v>
      </c>
      <c r="H204" s="41">
        <v>3.4222723192568512E-5</v>
      </c>
      <c r="I204" s="41">
        <v>4.2050744146417054E-4</v>
      </c>
      <c r="J204" s="41">
        <v>2.4176723953031665E-5</v>
      </c>
      <c r="K204" s="41">
        <v>9.6427006120366936E-6</v>
      </c>
      <c r="L204" s="41">
        <v>1.6396173184472606E-3</v>
      </c>
      <c r="M204" s="41">
        <v>1.6826802888954039E-3</v>
      </c>
      <c r="N204" s="41">
        <v>4.0994833776954844E-3</v>
      </c>
      <c r="O204" s="41">
        <v>6.3668953942078082E-5</v>
      </c>
      <c r="P204" s="41">
        <v>1.013095440511265E-4</v>
      </c>
      <c r="Q204" s="41">
        <v>3.7324574360637695E-5</v>
      </c>
      <c r="R204" s="41">
        <v>8.5205795217068304E-4</v>
      </c>
      <c r="S204" s="41">
        <v>1.0598494242757968</v>
      </c>
      <c r="T204" s="41">
        <v>1.24298270734374E-4</v>
      </c>
      <c r="U204" s="41">
        <v>1.4754036648349211E-4</v>
      </c>
      <c r="V204" s="41">
        <v>2.4428475587948879E-2</v>
      </c>
      <c r="W204" s="41">
        <v>3.194432924026663E-4</v>
      </c>
      <c r="X204" s="41">
        <v>3.2841890161118027E-3</v>
      </c>
      <c r="Y204" s="41">
        <v>3.284733252371024E-3</v>
      </c>
      <c r="Z204" s="41">
        <v>6.6855910001613979E-4</v>
      </c>
      <c r="AA204" s="41">
        <v>2.0695815778474415E-4</v>
      </c>
      <c r="AB204" s="41">
        <v>1.30622980539121E-3</v>
      </c>
      <c r="AC204" s="41">
        <v>3.2650112832091067E-3</v>
      </c>
      <c r="AD204" s="41">
        <v>2.4150028841260309E-4</v>
      </c>
      <c r="AE204" s="41">
        <v>3.9912323412698376E-5</v>
      </c>
      <c r="AF204" s="41">
        <v>1.4011414086302946E-4</v>
      </c>
      <c r="AG204" s="41">
        <v>1.5107251914669848E-4</v>
      </c>
      <c r="AH204" s="41">
        <v>2.1866165769060357E-4</v>
      </c>
      <c r="AI204" s="41">
        <v>3.7114152401365166E-5</v>
      </c>
      <c r="AJ204" s="41">
        <v>1.1550566442464748E-5</v>
      </c>
      <c r="AK204" s="41">
        <v>3.0035548627107085E-5</v>
      </c>
      <c r="AL204" s="41">
        <v>2.85509180647519E-4</v>
      </c>
      <c r="AM204" s="41">
        <v>1.1823206652027922E-4</v>
      </c>
      <c r="AN204" s="41">
        <v>1.9010984377667121E-3</v>
      </c>
      <c r="AO204" s="41">
        <v>1.6219674105266406E-4</v>
      </c>
      <c r="AP204" s="41">
        <v>1.4042545705678E-3</v>
      </c>
      <c r="AQ204" s="41">
        <v>0</v>
      </c>
      <c r="AT204" s="42">
        <f t="shared" si="47"/>
        <v>641128.13371993788</v>
      </c>
      <c r="AU204" s="28">
        <v>1171823.8056139534</v>
      </c>
      <c r="AV204" s="28">
        <v>1171823.8044202551</v>
      </c>
      <c r="AW204" s="28">
        <f t="shared" si="48"/>
        <v>1.1936982627958059E-3</v>
      </c>
      <c r="AX204" s="28">
        <v>0.44653033163115324</v>
      </c>
      <c r="AY204" s="35">
        <f t="shared" si="49"/>
        <v>523254.87253407866</v>
      </c>
      <c r="AZ204" s="43">
        <f t="shared" si="50"/>
        <v>1.5593793424717429E-3</v>
      </c>
      <c r="BA204" s="53"/>
    </row>
    <row r="205" spans="1:53" x14ac:dyDescent="0.3">
      <c r="A205" s="9">
        <f t="shared" ref="A205:B220" si="51">A161</f>
        <v>18</v>
      </c>
      <c r="B205" s="9" t="str">
        <f t="shared" si="51"/>
        <v>Industri Karet dan barang-barang dari karet</v>
      </c>
      <c r="C205" s="41">
        <v>7.5351744525968071E-6</v>
      </c>
      <c r="D205" s="41">
        <v>7.9069036745718083E-6</v>
      </c>
      <c r="E205" s="41">
        <v>1.7778308450579404E-5</v>
      </c>
      <c r="F205" s="41">
        <v>1.0057572579258045E-5</v>
      </c>
      <c r="G205" s="41">
        <v>7.1374101314927403E-6</v>
      </c>
      <c r="H205" s="41">
        <v>4.8882250507509092E-6</v>
      </c>
      <c r="I205" s="41">
        <v>5.8908868684410297E-6</v>
      </c>
      <c r="J205" s="41">
        <v>9.1559511070314366E-6</v>
      </c>
      <c r="K205" s="41">
        <v>1.2572097247193441E-5</v>
      </c>
      <c r="L205" s="41">
        <v>9.700948425838884E-6</v>
      </c>
      <c r="M205" s="41">
        <v>1.0045012930358083E-5</v>
      </c>
      <c r="N205" s="41">
        <v>1.7610909293578115E-5</v>
      </c>
      <c r="O205" s="41">
        <v>1.0776364287411525E-5</v>
      </c>
      <c r="P205" s="41">
        <v>7.0895660542055977E-4</v>
      </c>
      <c r="Q205" s="41">
        <v>4.1815993999440116E-5</v>
      </c>
      <c r="R205" s="41">
        <v>5.3973052414144978E-5</v>
      </c>
      <c r="S205" s="41">
        <v>2.8787556417565273E-5</v>
      </c>
      <c r="T205" s="41">
        <v>1.0021862614063066</v>
      </c>
      <c r="U205" s="41">
        <v>2.1962482925384511E-5</v>
      </c>
      <c r="V205" s="41">
        <v>1.1440492034543157E-3</v>
      </c>
      <c r="W205" s="41">
        <v>9.02889901569659E-5</v>
      </c>
      <c r="X205" s="41">
        <v>9.5280387434209873E-5</v>
      </c>
      <c r="Y205" s="41">
        <v>9.0412595695931684E-5</v>
      </c>
      <c r="Z205" s="41">
        <v>7.8085828172482949E-6</v>
      </c>
      <c r="AA205" s="41">
        <v>9.3512904831931693E-6</v>
      </c>
      <c r="AB205" s="41">
        <v>3.1495123388561042E-5</v>
      </c>
      <c r="AC205" s="41">
        <v>1.4398968516291079E-5</v>
      </c>
      <c r="AD205" s="41">
        <v>1.3069879617103837E-5</v>
      </c>
      <c r="AE205" s="41">
        <v>3.9991434502632682E-5</v>
      </c>
      <c r="AF205" s="41">
        <v>7.4117805433161513E-5</v>
      </c>
      <c r="AG205" s="41">
        <v>2.831381686157114E-4</v>
      </c>
      <c r="AH205" s="41">
        <v>1.1004999770026041E-4</v>
      </c>
      <c r="AI205" s="41">
        <v>2.9175840796337145E-4</v>
      </c>
      <c r="AJ205" s="41">
        <v>4.0007713748157919E-5</v>
      </c>
      <c r="AK205" s="41">
        <v>1.4369718256071977E-4</v>
      </c>
      <c r="AL205" s="41">
        <v>6.8025358322302778E-5</v>
      </c>
      <c r="AM205" s="41">
        <v>1.3180194211791323E-5</v>
      </c>
      <c r="AN205" s="41">
        <v>1.424131458857958E-4</v>
      </c>
      <c r="AO205" s="41">
        <v>4.2738288768715141E-3</v>
      </c>
      <c r="AP205" s="41">
        <v>1.2254362041027664E-4</v>
      </c>
      <c r="AQ205" s="41">
        <v>0</v>
      </c>
      <c r="AT205" s="42">
        <f t="shared" si="47"/>
        <v>18770210.24914071</v>
      </c>
      <c r="AU205" s="28">
        <v>18856799.0492245</v>
      </c>
      <c r="AV205" s="28">
        <v>18856799.046568915</v>
      </c>
      <c r="AW205" s="28">
        <f t="shared" si="48"/>
        <v>2.6555843651294708E-3</v>
      </c>
      <c r="AX205" s="28">
        <v>0.40007068111836408</v>
      </c>
      <c r="AY205" s="35">
        <f t="shared" si="49"/>
        <v>7544052.4393353658</v>
      </c>
      <c r="AZ205" s="43">
        <f t="shared" si="50"/>
        <v>2.2482427111382434E-2</v>
      </c>
      <c r="BA205" s="53"/>
    </row>
    <row r="206" spans="1:53" x14ac:dyDescent="0.3">
      <c r="A206" s="9">
        <f t="shared" si="51"/>
        <v>19</v>
      </c>
      <c r="B206" s="9" t="str">
        <f t="shared" si="51"/>
        <v>Industri Kimia dan barang-barang dr kimia</v>
      </c>
      <c r="C206" s="41">
        <v>0.13268204418994484</v>
      </c>
      <c r="D206" s="41">
        <v>9.129034212683701E-2</v>
      </c>
      <c r="E206" s="41">
        <v>0.10320985874495188</v>
      </c>
      <c r="F206" s="41">
        <v>0.10714374327951111</v>
      </c>
      <c r="G206" s="41">
        <v>4.4167917983632288E-2</v>
      </c>
      <c r="H206" s="41">
        <v>1.6512310209290205E-2</v>
      </c>
      <c r="I206" s="41">
        <v>4.8144898908917648E-3</v>
      </c>
      <c r="J206" s="41">
        <v>3.3355047098526929E-4</v>
      </c>
      <c r="K206" s="41">
        <v>8.2468585095007497E-4</v>
      </c>
      <c r="L206" s="41">
        <v>2.9326107889454302E-3</v>
      </c>
      <c r="M206" s="41">
        <v>4.0764428965410932E-4</v>
      </c>
      <c r="N206" s="41">
        <v>4.0875645912452933E-4</v>
      </c>
      <c r="O206" s="41">
        <v>0.11939294219960354</v>
      </c>
      <c r="P206" s="41">
        <v>6.9036826169822756E-3</v>
      </c>
      <c r="Q206" s="41">
        <v>1.091209440887062E-2</v>
      </c>
      <c r="R206" s="41">
        <v>2.3188159242610107E-3</v>
      </c>
      <c r="S206" s="41">
        <v>5.8504322270013041E-3</v>
      </c>
      <c r="T206" s="41">
        <v>5.4021407436070673E-2</v>
      </c>
      <c r="U206" s="41">
        <v>1.0704031714921316</v>
      </c>
      <c r="V206" s="41">
        <v>4.770983587773573E-2</v>
      </c>
      <c r="W206" s="41">
        <v>8.0626571457099745E-4</v>
      </c>
      <c r="X206" s="41">
        <v>3.7269703406539118E-3</v>
      </c>
      <c r="Y206" s="41">
        <v>3.6439902361867834E-3</v>
      </c>
      <c r="Z206" s="41">
        <v>1.2044350386488302E-3</v>
      </c>
      <c r="AA206" s="41">
        <v>5.7791453205265888E-4</v>
      </c>
      <c r="AB206" s="41">
        <v>8.176677710822769E-3</v>
      </c>
      <c r="AC206" s="41">
        <v>3.6013205234905417E-4</v>
      </c>
      <c r="AD206" s="41">
        <v>9.39134378302952E-4</v>
      </c>
      <c r="AE206" s="41">
        <v>1.5287377454032839E-3</v>
      </c>
      <c r="AF206" s="41">
        <v>1.5537852714124781E-2</v>
      </c>
      <c r="AG206" s="41">
        <v>8.1855475863606617E-4</v>
      </c>
      <c r="AH206" s="41">
        <v>5.5325428350756398E-4</v>
      </c>
      <c r="AI206" s="41">
        <v>3.9259932826258706E-3</v>
      </c>
      <c r="AJ206" s="41">
        <v>3.6853269807211609E-4</v>
      </c>
      <c r="AK206" s="41">
        <v>6.1166020923904838E-4</v>
      </c>
      <c r="AL206" s="41">
        <v>1.4351102225474434E-3</v>
      </c>
      <c r="AM206" s="41">
        <v>2.6561450775138744E-4</v>
      </c>
      <c r="AN206" s="41">
        <v>2.9491677978730854E-2</v>
      </c>
      <c r="AO206" s="41">
        <v>8.3600408292829317E-2</v>
      </c>
      <c r="AP206" s="41">
        <v>3.2752709551994059E-2</v>
      </c>
      <c r="AQ206" s="41">
        <v>0</v>
      </c>
      <c r="AT206" s="42">
        <f t="shared" si="47"/>
        <v>4763134.1993308356</v>
      </c>
      <c r="AU206" s="28">
        <v>9590790.3241031785</v>
      </c>
      <c r="AV206" s="28">
        <v>9590790.3197989464</v>
      </c>
      <c r="AW206" s="28">
        <f t="shared" si="48"/>
        <v>4.3042320758104324E-3</v>
      </c>
      <c r="AX206" s="28">
        <v>0.61332314904004559</v>
      </c>
      <c r="AY206" s="35">
        <f t="shared" si="49"/>
        <v>5882253.7233617613</v>
      </c>
      <c r="AZ206" s="43">
        <f t="shared" si="50"/>
        <v>1.7530013431055865E-2</v>
      </c>
      <c r="BA206" s="53"/>
    </row>
    <row r="207" spans="1:53" x14ac:dyDescent="0.3">
      <c r="A207" s="9">
        <f t="shared" si="51"/>
        <v>20</v>
      </c>
      <c r="B207" s="9" t="str">
        <f t="shared" si="51"/>
        <v>Industri Bubur Kertas (Pulp) dan barang2 dari kertas</v>
      </c>
      <c r="C207" s="41">
        <v>2.2168310162898144E-3</v>
      </c>
      <c r="D207" s="41">
        <v>3.0754916530019954E-3</v>
      </c>
      <c r="E207" s="41">
        <v>1.3151476746732797E-3</v>
      </c>
      <c r="F207" s="41">
        <v>1.0783547529022801E-3</v>
      </c>
      <c r="G207" s="41">
        <v>1.4268398596678051E-3</v>
      </c>
      <c r="H207" s="41">
        <v>1.8069299315061092E-4</v>
      </c>
      <c r="I207" s="41">
        <v>4.2716171065344013E-4</v>
      </c>
      <c r="J207" s="41">
        <v>2.927688824570895E-4</v>
      </c>
      <c r="K207" s="41">
        <v>2.9076221308218917E-4</v>
      </c>
      <c r="L207" s="41">
        <v>5.6404227569364873E-5</v>
      </c>
      <c r="M207" s="41">
        <v>9.2013795280194199E-5</v>
      </c>
      <c r="N207" s="41">
        <v>3.7649620090376111E-4</v>
      </c>
      <c r="O207" s="41">
        <v>2.0036210154484868E-3</v>
      </c>
      <c r="P207" s="41">
        <v>8.399541037260698E-4</v>
      </c>
      <c r="Q207" s="41">
        <v>2.5941932322309981E-4</v>
      </c>
      <c r="R207" s="41">
        <v>2.5518831825958274E-3</v>
      </c>
      <c r="S207" s="41">
        <v>1.7285598453619226E-4</v>
      </c>
      <c r="T207" s="41">
        <v>1.4555909664937102E-3</v>
      </c>
      <c r="U207" s="41">
        <v>1.7278422351305325E-3</v>
      </c>
      <c r="V207" s="41">
        <v>1.550148903588392</v>
      </c>
      <c r="W207" s="41">
        <v>1.5046556655275728E-4</v>
      </c>
      <c r="X207" s="41">
        <v>1.6108394552605848E-4</v>
      </c>
      <c r="Y207" s="41">
        <v>1.9009534354993927E-4</v>
      </c>
      <c r="Z207" s="41">
        <v>1.1734335460800353E-4</v>
      </c>
      <c r="AA207" s="41">
        <v>1.7375331068806138E-3</v>
      </c>
      <c r="AB207" s="41">
        <v>8.7508297667922256E-5</v>
      </c>
      <c r="AC207" s="41">
        <v>1.3646784240435334E-4</v>
      </c>
      <c r="AD207" s="41">
        <v>4.5952434403455796E-5</v>
      </c>
      <c r="AE207" s="41">
        <v>1.0420141359316282E-4</v>
      </c>
      <c r="AF207" s="41">
        <v>1.3155571780541951E-4</v>
      </c>
      <c r="AG207" s="41">
        <v>4.484201383281535E-4</v>
      </c>
      <c r="AH207" s="41">
        <v>2.0434103736912703E-4</v>
      </c>
      <c r="AI207" s="41">
        <v>4.0666958833121552E-4</v>
      </c>
      <c r="AJ207" s="41">
        <v>6.7028961875868407E-5</v>
      </c>
      <c r="AK207" s="41">
        <v>2.3081815856775662E-4</v>
      </c>
      <c r="AL207" s="41">
        <v>3.8187037070926084E-4</v>
      </c>
      <c r="AM207" s="41">
        <v>3.1968477992237902E-5</v>
      </c>
      <c r="AN207" s="41">
        <v>0.11817025725567781</v>
      </c>
      <c r="AO207" s="41">
        <v>4.4397962181220076E-3</v>
      </c>
      <c r="AP207" s="41">
        <v>8.528621438019722E-2</v>
      </c>
      <c r="AQ207" s="41">
        <v>0</v>
      </c>
      <c r="AT207" s="42">
        <f t="shared" si="47"/>
        <v>6065880.7271407126</v>
      </c>
      <c r="AU207" s="28">
        <v>10786111.564823372</v>
      </c>
      <c r="AV207" s="28">
        <v>10786111.560601685</v>
      </c>
      <c r="AW207" s="28">
        <f t="shared" si="48"/>
        <v>4.2216870933771133E-3</v>
      </c>
      <c r="AX207" s="28">
        <v>0.47072835226681864</v>
      </c>
      <c r="AY207" s="35">
        <f t="shared" si="49"/>
        <v>5077328.524275383</v>
      </c>
      <c r="AZ207" s="43">
        <f t="shared" si="50"/>
        <v>1.5131213546763332E-2</v>
      </c>
      <c r="BA207" s="53"/>
    </row>
    <row r="208" spans="1:53" x14ac:dyDescent="0.3">
      <c r="A208" s="9">
        <f t="shared" si="51"/>
        <v>21</v>
      </c>
      <c r="B208" s="9" t="str">
        <f t="shared" si="51"/>
        <v>Industri Barang Galian Bukan Logam</v>
      </c>
      <c r="C208" s="41">
        <v>2.2826762132477216E-4</v>
      </c>
      <c r="D208" s="41">
        <v>3.7592756852315034E-5</v>
      </c>
      <c r="E208" s="41">
        <v>3.9499401341565588E-5</v>
      </c>
      <c r="F208" s="41">
        <v>4.360300830120261E-5</v>
      </c>
      <c r="G208" s="41">
        <v>4.1439143582514167E-4</v>
      </c>
      <c r="H208" s="41">
        <v>5.6103459851568425E-4</v>
      </c>
      <c r="I208" s="41">
        <v>1.4700447053965071E-5</v>
      </c>
      <c r="J208" s="41">
        <v>2.7499332873067605E-4</v>
      </c>
      <c r="K208" s="41">
        <v>6.738720375294061E-5</v>
      </c>
      <c r="L208" s="41">
        <v>1.8574473718868628E-5</v>
      </c>
      <c r="M208" s="41">
        <v>1.0798874604244722E-5</v>
      </c>
      <c r="N208" s="41">
        <v>4.8225361581565863E-5</v>
      </c>
      <c r="O208" s="41">
        <v>2.1282089641218741E-4</v>
      </c>
      <c r="P208" s="41">
        <v>1.8666251335434651E-4</v>
      </c>
      <c r="Q208" s="41">
        <v>8.273112671907896E-5</v>
      </c>
      <c r="R208" s="41">
        <v>1.526789813916198E-4</v>
      </c>
      <c r="S208" s="41">
        <v>1.7842564103533729E-4</v>
      </c>
      <c r="T208" s="41">
        <v>3.27118842452966E-4</v>
      </c>
      <c r="U208" s="41">
        <v>1.4447194361049532E-4</v>
      </c>
      <c r="V208" s="41">
        <v>9.5383782563262826E-5</v>
      </c>
      <c r="W208" s="41">
        <v>1.0793647934774326</v>
      </c>
      <c r="X208" s="41">
        <v>7.9896535028834911E-2</v>
      </c>
      <c r="Y208" s="41">
        <v>7.9900632752973752E-2</v>
      </c>
      <c r="Z208" s="41">
        <v>1.479363049587664E-5</v>
      </c>
      <c r="AA208" s="41">
        <v>3.3602882396807613E-3</v>
      </c>
      <c r="AB208" s="41">
        <v>1.6290653512171476E-5</v>
      </c>
      <c r="AC208" s="41">
        <v>1.9512061228428995E-2</v>
      </c>
      <c r="AD208" s="41">
        <v>9.5067286300530259E-4</v>
      </c>
      <c r="AE208" s="41">
        <v>2.8644489090379655E-4</v>
      </c>
      <c r="AF208" s="41">
        <v>4.9650761250971433E-5</v>
      </c>
      <c r="AG208" s="41">
        <v>2.6843202663713445E-5</v>
      </c>
      <c r="AH208" s="41">
        <v>5.8854093452773016E-6</v>
      </c>
      <c r="AI208" s="41">
        <v>3.1357749066045904E-4</v>
      </c>
      <c r="AJ208" s="41">
        <v>6.3444088548945206E-5</v>
      </c>
      <c r="AK208" s="41">
        <v>4.6241499586934118E-5</v>
      </c>
      <c r="AL208" s="41">
        <v>3.4078856844668684E-3</v>
      </c>
      <c r="AM208" s="41">
        <v>1.178188630848458E-4</v>
      </c>
      <c r="AN208" s="41">
        <v>2.9942718634556335E-5</v>
      </c>
      <c r="AO208" s="41">
        <v>3.2328562745821269E-5</v>
      </c>
      <c r="AP208" s="41">
        <v>4.0987814951538191E-5</v>
      </c>
      <c r="AQ208" s="41">
        <v>0</v>
      </c>
      <c r="AT208" s="42">
        <f t="shared" si="47"/>
        <v>423554.4170475523</v>
      </c>
      <c r="AU208" s="28">
        <v>1819012.5032393548</v>
      </c>
      <c r="AV208" s="28">
        <v>1819012.4987668493</v>
      </c>
      <c r="AW208" s="28">
        <f t="shared" si="48"/>
        <v>4.47250553406775E-3</v>
      </c>
      <c r="AX208" s="28">
        <v>0.65774282703223441</v>
      </c>
      <c r="AY208" s="35">
        <f t="shared" si="49"/>
        <v>1196442.4262876348</v>
      </c>
      <c r="AZ208" s="43">
        <f t="shared" si="50"/>
        <v>3.5655809471476989E-3</v>
      </c>
      <c r="BA208" s="53"/>
    </row>
    <row r="209" spans="1:53" x14ac:dyDescent="0.3">
      <c r="A209" s="9">
        <f t="shared" si="51"/>
        <v>22</v>
      </c>
      <c r="B209" s="9" t="str">
        <f t="shared" si="51"/>
        <v>Industri Barang dari logam, bukan mesin dan perlatan</v>
      </c>
      <c r="C209" s="41">
        <v>1.332534930593711E-6</v>
      </c>
      <c r="D209" s="41">
        <v>1.1049221120089342E-4</v>
      </c>
      <c r="E209" s="41">
        <v>5.5211423401999034E-7</v>
      </c>
      <c r="F209" s="41">
        <v>9.0023432273301533E-5</v>
      </c>
      <c r="G209" s="41">
        <v>1.7084916633980847E-5</v>
      </c>
      <c r="H209" s="41">
        <v>2.3325370218122503E-5</v>
      </c>
      <c r="I209" s="41">
        <v>8.1798228615875447E-7</v>
      </c>
      <c r="J209" s="41">
        <v>1.1181056966846922E-5</v>
      </c>
      <c r="K209" s="41">
        <v>3.2020124641937372E-4</v>
      </c>
      <c r="L209" s="41">
        <v>5.0231755672378718E-8</v>
      </c>
      <c r="M209" s="41">
        <v>5.9128199592419296E-8</v>
      </c>
      <c r="N209" s="41">
        <v>3.2952851798246919E-8</v>
      </c>
      <c r="O209" s="41">
        <v>1.3315001795592003E-6</v>
      </c>
      <c r="P209" s="41">
        <v>4.342030395972506E-6</v>
      </c>
      <c r="Q209" s="41">
        <v>1.1366071719668793E-5</v>
      </c>
      <c r="R209" s="41">
        <v>4.3141772864277445E-5</v>
      </c>
      <c r="S209" s="41">
        <v>5.0266172816079399E-6</v>
      </c>
      <c r="T209" s="41">
        <v>4.6783860522382202E-5</v>
      </c>
      <c r="U209" s="41">
        <v>5.1654180676075492E-8</v>
      </c>
      <c r="V209" s="41">
        <v>1.094149053435438E-6</v>
      </c>
      <c r="W209" s="41">
        <v>3.0621175230017481E-8</v>
      </c>
      <c r="X209" s="41">
        <v>1.0034449309002411</v>
      </c>
      <c r="Y209" s="41">
        <v>3.4451080623271613E-3</v>
      </c>
      <c r="Z209" s="41">
        <v>3.6813748662107477E-8</v>
      </c>
      <c r="AA209" s="41">
        <v>1.3596248604312767E-4</v>
      </c>
      <c r="AB209" s="41">
        <v>8.0239711515559778E-8</v>
      </c>
      <c r="AC209" s="41">
        <v>1.4369019798763709E-7</v>
      </c>
      <c r="AD209" s="41">
        <v>1.4131368262683988E-7</v>
      </c>
      <c r="AE209" s="41">
        <v>2.5072079052825085E-7</v>
      </c>
      <c r="AF209" s="41">
        <v>3.8453085181127366E-8</v>
      </c>
      <c r="AG209" s="41">
        <v>4.3254282744948644E-8</v>
      </c>
      <c r="AH209" s="41">
        <v>4.2992919020204069E-8</v>
      </c>
      <c r="AI209" s="41">
        <v>7.4950737026464161E-8</v>
      </c>
      <c r="AJ209" s="41">
        <v>1.5331839462315652E-7</v>
      </c>
      <c r="AK209" s="41">
        <v>2.3937945775953667E-7</v>
      </c>
      <c r="AL209" s="41">
        <v>1.5674084924202222E-7</v>
      </c>
      <c r="AM209" s="41">
        <v>1.015908707163571E-7</v>
      </c>
      <c r="AN209" s="41">
        <v>4.2851783150470897E-7</v>
      </c>
      <c r="AO209" s="41">
        <v>8.6390592599846465E-7</v>
      </c>
      <c r="AP209" s="41">
        <v>1.4385701342085941E-6</v>
      </c>
      <c r="AQ209" s="41">
        <v>0</v>
      </c>
      <c r="AT209" s="42">
        <f t="shared" si="47"/>
        <v>803196.53</v>
      </c>
      <c r="AU209" s="28">
        <v>811676.8165690829</v>
      </c>
      <c r="AV209" s="28">
        <v>811676.81274905568</v>
      </c>
      <c r="AW209" s="28">
        <f t="shared" si="48"/>
        <v>3.8200272247195244E-3</v>
      </c>
      <c r="AX209" s="28">
        <v>0.65613347042891434</v>
      </c>
      <c r="AY209" s="35">
        <f t="shared" si="49"/>
        <v>532568.32652216568</v>
      </c>
      <c r="AZ209" s="43">
        <f t="shared" si="50"/>
        <v>1.5871348561198992E-3</v>
      </c>
      <c r="BA209" s="53"/>
    </row>
    <row r="210" spans="1:53" x14ac:dyDescent="0.3">
      <c r="A210" s="9">
        <f t="shared" si="51"/>
        <v>23</v>
      </c>
      <c r="B210" s="9" t="str">
        <f t="shared" si="51"/>
        <v>Industri Kendaraan bermotor dan alat angkutan</v>
      </c>
      <c r="C210" s="41">
        <v>3.7501514077290362E-4</v>
      </c>
      <c r="D210" s="41">
        <v>4.116399484273428E-5</v>
      </c>
      <c r="E210" s="41">
        <v>1.4327739592592326E-4</v>
      </c>
      <c r="F210" s="41">
        <v>2.1552247240905632E-5</v>
      </c>
      <c r="G210" s="41">
        <v>4.9596664559239251E-3</v>
      </c>
      <c r="H210" s="41">
        <v>6.7861795595509714E-3</v>
      </c>
      <c r="I210" s="41">
        <v>4.4632119923193381E-5</v>
      </c>
      <c r="J210" s="41">
        <v>3.2471527308659941E-3</v>
      </c>
      <c r="K210" s="41">
        <v>3.2031009350246453E-4</v>
      </c>
      <c r="L210" s="41">
        <v>2.4093526653552176E-6</v>
      </c>
      <c r="M210" s="41">
        <v>2.4727979446251654E-6</v>
      </c>
      <c r="N210" s="41">
        <v>5.8536367606714783E-6</v>
      </c>
      <c r="O210" s="41">
        <v>3.3566381494394229E-4</v>
      </c>
      <c r="P210" s="41">
        <v>1.2354730567697898E-3</v>
      </c>
      <c r="Q210" s="41">
        <v>2.1893359569625619E-5</v>
      </c>
      <c r="R210" s="41">
        <v>7.491905932750112E-4</v>
      </c>
      <c r="S210" s="41">
        <v>1.4555324385198192E-3</v>
      </c>
      <c r="T210" s="41">
        <v>2.5817438344203931E-3</v>
      </c>
      <c r="U210" s="41">
        <v>2.4500550250691859E-6</v>
      </c>
      <c r="V210" s="41">
        <v>2.8711213388599752E-4</v>
      </c>
      <c r="W210" s="41">
        <v>1.550019485220474E-6</v>
      </c>
      <c r="X210" s="41">
        <v>3.2541107678578656E-3</v>
      </c>
      <c r="Y210" s="41">
        <v>1.0032542715556658</v>
      </c>
      <c r="Z210" s="41">
        <v>1.0862233153556203E-6</v>
      </c>
      <c r="AA210" s="41">
        <v>3.925754311370501E-2</v>
      </c>
      <c r="AB210" s="41">
        <v>2.1802897771090243E-6</v>
      </c>
      <c r="AC210" s="41">
        <v>3.8580460394884868E-5</v>
      </c>
      <c r="AD210" s="41">
        <v>2.8591374269285305E-6</v>
      </c>
      <c r="AE210" s="41">
        <v>2.7579298365564453E-6</v>
      </c>
      <c r="AF210" s="41">
        <v>6.2272032502537152E-7</v>
      </c>
      <c r="AG210" s="41">
        <v>3.0071331113581119E-6</v>
      </c>
      <c r="AH210" s="41">
        <v>1.4926635353202895E-6</v>
      </c>
      <c r="AI210" s="41">
        <v>1.773820917956148E-6</v>
      </c>
      <c r="AJ210" s="41">
        <v>7.1925997169084939E-7</v>
      </c>
      <c r="AK210" s="41">
        <v>2.1796076357790079E-6</v>
      </c>
      <c r="AL210" s="41">
        <v>1.0843484837785071E-6</v>
      </c>
      <c r="AM210" s="41">
        <v>4.8065764871208896E-7</v>
      </c>
      <c r="AN210" s="41">
        <v>2.2915353686183368E-5</v>
      </c>
      <c r="AO210" s="41">
        <v>1.3659712604544811E-5</v>
      </c>
      <c r="AP210" s="41">
        <v>2.1932283216355E-5</v>
      </c>
      <c r="AQ210" s="41">
        <v>0</v>
      </c>
      <c r="AT210" s="42">
        <f t="shared" si="47"/>
        <v>0</v>
      </c>
      <c r="AU210" s="28">
        <v>163563.60007515529</v>
      </c>
      <c r="AV210" s="28">
        <v>163563.60254432663</v>
      </c>
      <c r="AW210" s="28">
        <f t="shared" si="48"/>
        <v>-2.4691713333595544E-3</v>
      </c>
      <c r="AX210" s="28">
        <v>0.65616729321716583</v>
      </c>
      <c r="AY210" s="35">
        <f t="shared" si="49"/>
        <v>107325.08473016966</v>
      </c>
      <c r="AZ210" s="43">
        <f t="shared" si="50"/>
        <v>3.1984512489438148E-4</v>
      </c>
      <c r="BA210" s="53"/>
    </row>
    <row r="211" spans="1:53" x14ac:dyDescent="0.3">
      <c r="A211" s="9">
        <f t="shared" si="51"/>
        <v>24</v>
      </c>
      <c r="B211" s="9" t="str">
        <f t="shared" si="51"/>
        <v>Industri Migas</v>
      </c>
      <c r="C211" s="41">
        <v>1.8719924535750752E-2</v>
      </c>
      <c r="D211" s="41">
        <v>1.2819004800592665E-2</v>
      </c>
      <c r="E211" s="41">
        <v>1.5254065864122009E-2</v>
      </c>
      <c r="F211" s="41">
        <v>2.3863934267156942E-2</v>
      </c>
      <c r="G211" s="41">
        <v>1.557951059269279E-2</v>
      </c>
      <c r="H211" s="41">
        <v>5.2346548941413322E-3</v>
      </c>
      <c r="I211" s="41">
        <v>2.8981981921058025E-3</v>
      </c>
      <c r="J211" s="41">
        <v>6.5623811903569983E-3</v>
      </c>
      <c r="K211" s="41">
        <v>7.8972356130200595E-4</v>
      </c>
      <c r="L211" s="41">
        <v>1.3499615914916781E-2</v>
      </c>
      <c r="M211" s="41">
        <v>1.2316223978429269E-2</v>
      </c>
      <c r="N211" s="41">
        <v>8.1147063117476795E-4</v>
      </c>
      <c r="O211" s="41">
        <v>1.7049367134675666E-2</v>
      </c>
      <c r="P211" s="41">
        <v>1.5420452038009874E-2</v>
      </c>
      <c r="Q211" s="41">
        <v>3.9667002365618318E-3</v>
      </c>
      <c r="R211" s="41">
        <v>9.4543653133976925E-3</v>
      </c>
      <c r="S211" s="41">
        <v>6.3374512180299518E-3</v>
      </c>
      <c r="T211" s="41">
        <v>1.3880589309499486E-2</v>
      </c>
      <c r="U211" s="41">
        <v>0.12863804848587554</v>
      </c>
      <c r="V211" s="41">
        <v>7.8714258876705114E-3</v>
      </c>
      <c r="W211" s="41">
        <v>1.8398260110677298E-3</v>
      </c>
      <c r="X211" s="41">
        <v>6.7333707007720235E-3</v>
      </c>
      <c r="Y211" s="41">
        <v>6.6711650968696874E-3</v>
      </c>
      <c r="Z211" s="41">
        <v>1.0284491610489632</v>
      </c>
      <c r="AA211" s="41">
        <v>7.9652781991887706E-3</v>
      </c>
      <c r="AB211" s="41">
        <v>0.335402479202902</v>
      </c>
      <c r="AC211" s="41">
        <v>1.4534569213450869E-3</v>
      </c>
      <c r="AD211" s="41">
        <v>7.9847226295458422E-3</v>
      </c>
      <c r="AE211" s="41">
        <v>4.147957300221823E-3</v>
      </c>
      <c r="AF211" s="41">
        <v>0.20437130620934141</v>
      </c>
      <c r="AG211" s="41">
        <v>0.18481909571394065</v>
      </c>
      <c r="AH211" s="41">
        <v>0.33191383805506763</v>
      </c>
      <c r="AI211" s="41">
        <v>4.128810668347617E-3</v>
      </c>
      <c r="AJ211" s="41">
        <v>3.9715714058048352E-3</v>
      </c>
      <c r="AK211" s="41">
        <v>5.9969301755185712E-3</v>
      </c>
      <c r="AL211" s="41">
        <v>9.5123195055027421E-3</v>
      </c>
      <c r="AM211" s="41">
        <v>2.1065166788483505E-3</v>
      </c>
      <c r="AN211" s="41">
        <v>4.8651554660175143E-2</v>
      </c>
      <c r="AO211" s="41">
        <v>7.1969283773121326E-2</v>
      </c>
      <c r="AP211" s="41">
        <v>5.0814867219919214E-2</v>
      </c>
      <c r="AQ211" s="41">
        <v>0</v>
      </c>
      <c r="AT211" s="42">
        <f t="shared" si="47"/>
        <v>18573985.95884959</v>
      </c>
      <c r="AU211" s="28">
        <v>24287390.403241564</v>
      </c>
      <c r="AV211" s="28">
        <v>24287390.402351826</v>
      </c>
      <c r="AW211" s="28">
        <f t="shared" si="48"/>
        <v>8.8973715901374817E-4</v>
      </c>
      <c r="AX211" s="28">
        <v>0.62173899193498205</v>
      </c>
      <c r="AY211" s="35">
        <f t="shared" si="49"/>
        <v>15100417.626042766</v>
      </c>
      <c r="AZ211" s="43">
        <f t="shared" si="50"/>
        <v>4.500154808823819E-2</v>
      </c>
      <c r="BA211" s="53"/>
    </row>
    <row r="212" spans="1:53" x14ac:dyDescent="0.3">
      <c r="A212" s="9">
        <f t="shared" si="51"/>
        <v>25</v>
      </c>
      <c r="B212" s="9" t="str">
        <f t="shared" si="51"/>
        <v>Industri barang-barang lainnya</v>
      </c>
      <c r="C212" s="41">
        <v>1.2492265673496515E-4</v>
      </c>
      <c r="D212" s="41">
        <v>4.403404460247647E-4</v>
      </c>
      <c r="E212" s="41">
        <v>3.5423454090117066E-3</v>
      </c>
      <c r="F212" s="41">
        <v>5.1911127843112435E-4</v>
      </c>
      <c r="G212" s="41">
        <v>1.0617786676385295E-3</v>
      </c>
      <c r="H212" s="41">
        <v>1.1148208752847174E-3</v>
      </c>
      <c r="I212" s="41">
        <v>2.6894325126024807E-5</v>
      </c>
      <c r="J212" s="41">
        <v>1.6923204389683849E-6</v>
      </c>
      <c r="K212" s="41">
        <v>5.3900783651298294E-7</v>
      </c>
      <c r="L212" s="41">
        <v>9.5221283696503993E-8</v>
      </c>
      <c r="M212" s="41">
        <v>1.0680858323403438E-7</v>
      </c>
      <c r="N212" s="41">
        <v>5.5998143973792247E-8</v>
      </c>
      <c r="O212" s="41">
        <v>1.1229998308994849E-4</v>
      </c>
      <c r="P212" s="41">
        <v>9.5713236525816255E-3</v>
      </c>
      <c r="Q212" s="41">
        <v>2.1571543638903972E-5</v>
      </c>
      <c r="R212" s="41">
        <v>4.5832723077389025E-4</v>
      </c>
      <c r="S212" s="41">
        <v>8.4012944668870618E-7</v>
      </c>
      <c r="T212" s="41">
        <v>2.2097734210874094E-4</v>
      </c>
      <c r="U212" s="41">
        <v>1.1412146608211957E-6</v>
      </c>
      <c r="V212" s="41">
        <v>2.2557931322509578E-6</v>
      </c>
      <c r="W212" s="41">
        <v>2.3092553864060655E-7</v>
      </c>
      <c r="X212" s="41">
        <v>4.4341115020885577E-4</v>
      </c>
      <c r="Y212" s="41">
        <v>4.4343302703643453E-4</v>
      </c>
      <c r="Z212" s="41">
        <v>8.3009462981376999E-8</v>
      </c>
      <c r="AA212" s="41">
        <v>1.000479632031571</v>
      </c>
      <c r="AB212" s="41">
        <v>1.8546597206699091E-7</v>
      </c>
      <c r="AC212" s="41">
        <v>7.165356441310192E-8</v>
      </c>
      <c r="AD212" s="41">
        <v>7.5424056796780778E-7</v>
      </c>
      <c r="AE212" s="41">
        <v>1.1714341570707485E-6</v>
      </c>
      <c r="AF212" s="41">
        <v>1.2422487719313727E-7</v>
      </c>
      <c r="AG212" s="41">
        <v>4.9977112711226283E-7</v>
      </c>
      <c r="AH212" s="41">
        <v>2.5353275564207666E-7</v>
      </c>
      <c r="AI212" s="41">
        <v>3.4176272302270995E-7</v>
      </c>
      <c r="AJ212" s="41">
        <v>3.6395228632415629E-7</v>
      </c>
      <c r="AK212" s="41">
        <v>7.6372194664748297E-7</v>
      </c>
      <c r="AL212" s="41">
        <v>3.3972449667726471E-7</v>
      </c>
      <c r="AM212" s="41">
        <v>2.1291613561696306E-7</v>
      </c>
      <c r="AN212" s="41">
        <v>9.1096894095562821E-7</v>
      </c>
      <c r="AO212" s="41">
        <v>2.4358940492508244E-6</v>
      </c>
      <c r="AP212" s="41">
        <v>4.561681817391792E-6</v>
      </c>
      <c r="AQ212" s="41">
        <v>0</v>
      </c>
      <c r="AT212" s="42">
        <f t="shared" si="47"/>
        <v>97947.23</v>
      </c>
      <c r="AU212" s="28">
        <v>433111.57549792714</v>
      </c>
      <c r="AV212" s="28">
        <v>433111.57199361589</v>
      </c>
      <c r="AW212" s="28">
        <f t="shared" si="48"/>
        <v>3.5043112584389746E-3</v>
      </c>
      <c r="AX212" s="28">
        <v>0.86394662315558679</v>
      </c>
      <c r="AY212" s="35">
        <f t="shared" si="49"/>
        <v>374185.28310103016</v>
      </c>
      <c r="AZ212" s="43">
        <f t="shared" si="50"/>
        <v>1.1151292254553927E-3</v>
      </c>
      <c r="BA212" s="53"/>
    </row>
    <row r="213" spans="1:53" x14ac:dyDescent="0.3">
      <c r="A213" s="9">
        <f t="shared" si="51"/>
        <v>26</v>
      </c>
      <c r="B213" s="9" t="str">
        <f t="shared" si="51"/>
        <v>Listrik,  Gas dan Air bersih</v>
      </c>
      <c r="C213" s="41">
        <v>1.0455445220459677E-3</v>
      </c>
      <c r="D213" s="41">
        <v>1.030649614084306E-3</v>
      </c>
      <c r="E213" s="41">
        <v>2.0119798861272247E-3</v>
      </c>
      <c r="F213" s="41">
        <v>2.6898667951166379E-3</v>
      </c>
      <c r="G213" s="41">
        <v>1.8615564935210466E-3</v>
      </c>
      <c r="H213" s="41">
        <v>4.5056447457948051E-4</v>
      </c>
      <c r="I213" s="41">
        <v>5.5779100048497661E-4</v>
      </c>
      <c r="J213" s="41">
        <v>2.4743791605326404E-4</v>
      </c>
      <c r="K213" s="41">
        <v>1.9312779325268104E-4</v>
      </c>
      <c r="L213" s="41">
        <v>1.4260171822355332E-3</v>
      </c>
      <c r="M213" s="41">
        <v>2.7716261392728684E-4</v>
      </c>
      <c r="N213" s="41">
        <v>3.7853995153255094E-4</v>
      </c>
      <c r="O213" s="41">
        <v>1.1664829006428148E-3</v>
      </c>
      <c r="P213" s="41">
        <v>9.5610752512940577E-4</v>
      </c>
      <c r="Q213" s="41">
        <v>2.8780145848485397E-3</v>
      </c>
      <c r="R213" s="41">
        <v>8.4958905211334683E-4</v>
      </c>
      <c r="S213" s="41">
        <v>1.6390564489287384E-3</v>
      </c>
      <c r="T213" s="41">
        <v>3.4806700304739185E-3</v>
      </c>
      <c r="U213" s="41">
        <v>5.0191325597297408E-3</v>
      </c>
      <c r="V213" s="41">
        <v>1.0219339165228689E-3</v>
      </c>
      <c r="W213" s="41">
        <v>8.4397809098420075E-4</v>
      </c>
      <c r="X213" s="41">
        <v>8.7782529862148642E-4</v>
      </c>
      <c r="Y213" s="41">
        <v>8.7794368853275268E-4</v>
      </c>
      <c r="Z213" s="41">
        <v>1.4190010994912588E-3</v>
      </c>
      <c r="AA213" s="41">
        <v>1.7114443731001134E-3</v>
      </c>
      <c r="AB213" s="41">
        <v>1.0023946256282592</v>
      </c>
      <c r="AC213" s="41">
        <v>2.7535741805794053E-4</v>
      </c>
      <c r="AD213" s="41">
        <v>1.3123360683035107E-3</v>
      </c>
      <c r="AE213" s="41">
        <v>7.7901608044208858E-3</v>
      </c>
      <c r="AF213" s="41">
        <v>7.7415975410743661E-4</v>
      </c>
      <c r="AG213" s="41">
        <v>4.4678072799478471E-4</v>
      </c>
      <c r="AH213" s="41">
        <v>5.0475991479156338E-4</v>
      </c>
      <c r="AI213" s="41">
        <v>2.1321624629551134E-3</v>
      </c>
      <c r="AJ213" s="41">
        <v>2.2313895985326378E-3</v>
      </c>
      <c r="AK213" s="41">
        <v>1.6042705823650864E-2</v>
      </c>
      <c r="AL213" s="41">
        <v>2.0580383307289559E-2</v>
      </c>
      <c r="AM213" s="41">
        <v>1.8253083653955507E-3</v>
      </c>
      <c r="AN213" s="41">
        <v>3.9387028828709566E-3</v>
      </c>
      <c r="AO213" s="41">
        <v>5.1707093717951545E-3</v>
      </c>
      <c r="AP213" s="41">
        <v>1.5068620082208925E-2</v>
      </c>
      <c r="AQ213" s="41">
        <v>0</v>
      </c>
      <c r="AT213" s="42">
        <f t="shared" si="47"/>
        <v>289675.04385655856</v>
      </c>
      <c r="AU213" s="28">
        <v>1054683.0439255536</v>
      </c>
      <c r="AV213" s="28">
        <v>1054683.0395203594</v>
      </c>
      <c r="AW213" s="28">
        <f t="shared" si="48"/>
        <v>4.4051941949874163E-3</v>
      </c>
      <c r="AX213" s="28">
        <v>0.6324640233813722</v>
      </c>
      <c r="AY213" s="35">
        <f t="shared" si="49"/>
        <v>667049.08135326812</v>
      </c>
      <c r="AZ213" s="43">
        <f t="shared" si="50"/>
        <v>1.9879080205016039E-3</v>
      </c>
    </row>
    <row r="214" spans="1:53" x14ac:dyDescent="0.3">
      <c r="A214" s="9">
        <f t="shared" si="51"/>
        <v>27</v>
      </c>
      <c r="B214" s="9" t="str">
        <f t="shared" si="51"/>
        <v>Bangunan</v>
      </c>
      <c r="C214" s="41">
        <v>3.1104052773492119E-3</v>
      </c>
      <c r="D214" s="41">
        <v>5.9013086595427326E-4</v>
      </c>
      <c r="E214" s="41">
        <v>5.1966065687939129E-4</v>
      </c>
      <c r="F214" s="41">
        <v>9.0159901144077053E-4</v>
      </c>
      <c r="G214" s="41">
        <v>6.1476889893145989E-4</v>
      </c>
      <c r="H214" s="41">
        <v>8.6912916099578089E-4</v>
      </c>
      <c r="I214" s="41">
        <v>2.9542924945364274E-4</v>
      </c>
      <c r="J214" s="41">
        <v>5.8976551600735123E-4</v>
      </c>
      <c r="K214" s="41">
        <v>1.8989802306146537E-4</v>
      </c>
      <c r="L214" s="41">
        <v>5.2273483981171839E-4</v>
      </c>
      <c r="M214" s="41">
        <v>2.0018614736861401E-4</v>
      </c>
      <c r="N214" s="41">
        <v>6.4216075591202212E-4</v>
      </c>
      <c r="O214" s="41">
        <v>2.9970446568195956E-3</v>
      </c>
      <c r="P214" s="41">
        <v>3.7471715101985996E-3</v>
      </c>
      <c r="Q214" s="41">
        <v>1.762446026818893E-3</v>
      </c>
      <c r="R214" s="41">
        <v>5.5722722136563501E-4</v>
      </c>
      <c r="S214" s="41">
        <v>2.4528686947342675E-3</v>
      </c>
      <c r="T214" s="41">
        <v>2.2953978303652386E-3</v>
      </c>
      <c r="U214" s="41">
        <v>1.2057006829553846E-3</v>
      </c>
      <c r="V214" s="41">
        <v>2.6643293095131027E-3</v>
      </c>
      <c r="W214" s="41">
        <v>3.5920245469790888E-3</v>
      </c>
      <c r="X214" s="41">
        <v>3.6718237235283144E-3</v>
      </c>
      <c r="Y214" s="41">
        <v>3.671935217326546E-3</v>
      </c>
      <c r="Z214" s="41">
        <v>3.8978785867173983E-4</v>
      </c>
      <c r="AA214" s="41">
        <v>1.2109417819201908E-2</v>
      </c>
      <c r="AB214" s="41">
        <v>4.407971308298876E-4</v>
      </c>
      <c r="AC214" s="41">
        <v>1.0290877914390348</v>
      </c>
      <c r="AD214" s="41">
        <v>3.9267675944207138E-2</v>
      </c>
      <c r="AE214" s="41">
        <v>1.430154797627645E-3</v>
      </c>
      <c r="AF214" s="41">
        <v>2.8841222898958152E-4</v>
      </c>
      <c r="AG214" s="41">
        <v>2.4840929074550986E-4</v>
      </c>
      <c r="AH214" s="41">
        <v>1.3058082277176778E-4</v>
      </c>
      <c r="AI214" s="41">
        <v>3.1204674096036063E-4</v>
      </c>
      <c r="AJ214" s="41">
        <v>1.5518278692292471E-4</v>
      </c>
      <c r="AK214" s="41">
        <v>3.2883151976164743E-4</v>
      </c>
      <c r="AL214" s="41">
        <v>8.9269100949517931E-4</v>
      </c>
      <c r="AM214" s="41">
        <v>4.7095579593155586E-4</v>
      </c>
      <c r="AN214" s="41">
        <v>4.8340393137743978E-4</v>
      </c>
      <c r="AO214" s="41">
        <v>3.9088454062548056E-4</v>
      </c>
      <c r="AP214" s="41">
        <v>9.3085325875163713E-4</v>
      </c>
      <c r="AQ214" s="41">
        <v>0</v>
      </c>
      <c r="AT214" s="42">
        <f t="shared" si="47"/>
        <v>61602458.966917671</v>
      </c>
      <c r="AU214" s="28">
        <v>65410195.559526749</v>
      </c>
      <c r="AV214" s="28">
        <v>65410195.563542709</v>
      </c>
      <c r="AW214" s="28">
        <f t="shared" si="48"/>
        <v>-4.0159597992897034E-3</v>
      </c>
      <c r="AX214" s="28">
        <v>0.59651416329900719</v>
      </c>
      <c r="AY214" s="35">
        <f t="shared" si="49"/>
        <v>39018108.075415537</v>
      </c>
      <c r="AZ214" s="43">
        <f t="shared" si="50"/>
        <v>0.11627991426141993</v>
      </c>
    </row>
    <row r="215" spans="1:53" x14ac:dyDescent="0.3">
      <c r="A215" s="9">
        <f t="shared" si="51"/>
        <v>28</v>
      </c>
      <c r="B215" s="9" t="str">
        <f t="shared" si="51"/>
        <v>Perdagangan</v>
      </c>
      <c r="C215" s="41">
        <v>1.8269838560633429E-2</v>
      </c>
      <c r="D215" s="41">
        <v>1.4691107038804994E-2</v>
      </c>
      <c r="E215" s="41">
        <v>1.0420638549672512E-2</v>
      </c>
      <c r="F215" s="41">
        <v>2.1683039876413349E-2</v>
      </c>
      <c r="G215" s="41">
        <v>7.1299170117135576E-3</v>
      </c>
      <c r="H215" s="41">
        <v>6.3161283418658185E-3</v>
      </c>
      <c r="I215" s="41">
        <v>6.6544607817807643E-3</v>
      </c>
      <c r="J215" s="41">
        <v>1.512567749520956E-2</v>
      </c>
      <c r="K215" s="41">
        <v>4.8602836331990921E-3</v>
      </c>
      <c r="L215" s="41">
        <v>1.3387717688746754E-2</v>
      </c>
      <c r="M215" s="41">
        <v>5.1033431331709948E-3</v>
      </c>
      <c r="N215" s="41">
        <v>1.6495618118683806E-2</v>
      </c>
      <c r="O215" s="41">
        <v>2.1861888423824628E-2</v>
      </c>
      <c r="P215" s="41">
        <v>6.2728105293453781E-2</v>
      </c>
      <c r="Q215" s="41">
        <v>4.3879536280862906E-2</v>
      </c>
      <c r="R215" s="41">
        <v>7.035816492761496E-3</v>
      </c>
      <c r="S215" s="41">
        <v>6.2999959665235875E-2</v>
      </c>
      <c r="T215" s="41">
        <v>5.829122050428838E-2</v>
      </c>
      <c r="U215" s="41">
        <v>3.058755633485552E-2</v>
      </c>
      <c r="V215" s="41">
        <v>6.8405106944700922E-2</v>
      </c>
      <c r="W215" s="41">
        <v>9.2285815345080555E-2</v>
      </c>
      <c r="X215" s="41">
        <v>9.3125623647128467E-2</v>
      </c>
      <c r="Y215" s="41">
        <v>9.312862741810031E-2</v>
      </c>
      <c r="Z215" s="41">
        <v>7.232909823617047E-3</v>
      </c>
      <c r="AA215" s="41">
        <v>1.074744827567954E-2</v>
      </c>
      <c r="AB215" s="41">
        <v>9.2606501445492255E-3</v>
      </c>
      <c r="AC215" s="41">
        <v>2.9633625733264547E-2</v>
      </c>
      <c r="AD215" s="41">
        <v>1.0089368093341411</v>
      </c>
      <c r="AE215" s="41">
        <v>3.6387398939838E-2</v>
      </c>
      <c r="AF215" s="41">
        <v>6.8523994636668318E-3</v>
      </c>
      <c r="AG215" s="41">
        <v>5.8754552428639259E-3</v>
      </c>
      <c r="AH215" s="41">
        <v>2.4521691893648334E-3</v>
      </c>
      <c r="AI215" s="41">
        <v>7.9946441333877457E-3</v>
      </c>
      <c r="AJ215" s="41">
        <v>3.9453786174444318E-3</v>
      </c>
      <c r="AK215" s="41">
        <v>8.3409021192690346E-3</v>
      </c>
      <c r="AL215" s="41">
        <v>2.2869081078188261E-2</v>
      </c>
      <c r="AM215" s="41">
        <v>1.2079318500574586E-2</v>
      </c>
      <c r="AN215" s="41">
        <v>1.2232211315138661E-2</v>
      </c>
      <c r="AO215" s="41">
        <v>9.7498483732669852E-3</v>
      </c>
      <c r="AP215" s="41">
        <v>2.3576879172281739E-2</v>
      </c>
      <c r="AQ215" s="41">
        <v>0</v>
      </c>
      <c r="AT215" s="42">
        <f t="shared" si="47"/>
        <v>43426224.81018737</v>
      </c>
      <c r="AU215" s="28">
        <v>51518647.083240949</v>
      </c>
      <c r="AV215" s="28">
        <v>51518647.077342324</v>
      </c>
      <c r="AW215" s="28">
        <f t="shared" si="48"/>
        <v>5.8986246585845947E-3</v>
      </c>
      <c r="AX215" s="28">
        <v>0.80446847154293966</v>
      </c>
      <c r="AY215" s="35">
        <f t="shared" si="49"/>
        <v>41445127.275014974</v>
      </c>
      <c r="AZ215" s="43">
        <f t="shared" si="50"/>
        <v>0.12351280171702825</v>
      </c>
    </row>
    <row r="216" spans="1:53" x14ac:dyDescent="0.3">
      <c r="A216" s="9">
        <f t="shared" si="51"/>
        <v>29</v>
      </c>
      <c r="B216" s="9" t="str">
        <f t="shared" si="51"/>
        <v>Hotel dan Restoran</v>
      </c>
      <c r="C216" s="41">
        <v>4.9020152231144141E-3</v>
      </c>
      <c r="D216" s="41">
        <v>2.4360550911643932E-3</v>
      </c>
      <c r="E216" s="41">
        <v>1.2506316608227791E-2</v>
      </c>
      <c r="F216" s="41">
        <v>2.6392623677548026E-3</v>
      </c>
      <c r="G216" s="41">
        <v>2.15589168966023E-3</v>
      </c>
      <c r="H216" s="41">
        <v>1.6550116101652667E-3</v>
      </c>
      <c r="I216" s="41">
        <v>1.3873380945693319E-3</v>
      </c>
      <c r="J216" s="41">
        <v>4.7802968208162941E-3</v>
      </c>
      <c r="K216" s="41">
        <v>5.9700495193233476E-4</v>
      </c>
      <c r="L216" s="41">
        <v>1.9345155860692447E-3</v>
      </c>
      <c r="M216" s="41">
        <v>2.0938173158345391E-3</v>
      </c>
      <c r="N216" s="41">
        <v>9.2969826900800778E-4</v>
      </c>
      <c r="O216" s="41">
        <v>4.5359763635474566E-3</v>
      </c>
      <c r="P216" s="41">
        <v>9.3628039336701267E-3</v>
      </c>
      <c r="Q216" s="41">
        <v>1.0862349106702474E-2</v>
      </c>
      <c r="R216" s="41">
        <v>2.4776849794523165E-3</v>
      </c>
      <c r="S216" s="41">
        <v>3.5910674751781606E-3</v>
      </c>
      <c r="T216" s="41">
        <v>5.185315369369589E-3</v>
      </c>
      <c r="U216" s="41">
        <v>2.6686407169947122E-3</v>
      </c>
      <c r="V216" s="41">
        <v>3.4738559651434388E-3</v>
      </c>
      <c r="W216" s="41">
        <v>1.5462463803474224E-3</v>
      </c>
      <c r="X216" s="41">
        <v>1.6469719035168459E-3</v>
      </c>
      <c r="Y216" s="41">
        <v>1.630008157837597E-3</v>
      </c>
      <c r="Z216" s="41">
        <v>1.1324245812455487E-2</v>
      </c>
      <c r="AA216" s="41">
        <v>1.2392424976493741E-2</v>
      </c>
      <c r="AB216" s="41">
        <v>1.4850617366859631E-2</v>
      </c>
      <c r="AC216" s="41">
        <v>4.8365601878053773E-3</v>
      </c>
      <c r="AD216" s="41">
        <v>1.4529866403759167E-3</v>
      </c>
      <c r="AE216" s="41">
        <v>1.0083292181198373</v>
      </c>
      <c r="AF216" s="41">
        <v>4.4696337275850701E-3</v>
      </c>
      <c r="AG216" s="41">
        <v>2.5516582221141383E-3</v>
      </c>
      <c r="AH216" s="41">
        <v>4.0912170434647633E-3</v>
      </c>
      <c r="AI216" s="41">
        <v>1.4619928975103977E-3</v>
      </c>
      <c r="AJ216" s="41">
        <v>3.1765708629040434E-2</v>
      </c>
      <c r="AK216" s="41">
        <v>0.1410426154093245</v>
      </c>
      <c r="AL216" s="41">
        <v>1.2474574311798429E-3</v>
      </c>
      <c r="AM216" s="41">
        <v>5.4203849587428224E-3</v>
      </c>
      <c r="AN216" s="41">
        <v>2.5544626116271309E-2</v>
      </c>
      <c r="AO216" s="41">
        <v>2.2610471841778897E-2</v>
      </c>
      <c r="AP216" s="41">
        <v>2.2472731000937302E-2</v>
      </c>
      <c r="AQ216" s="41">
        <v>0</v>
      </c>
      <c r="AT216" s="42">
        <f t="shared" si="47"/>
        <v>2133750.0877365833</v>
      </c>
      <c r="AU216" s="28">
        <v>5469027.7687870879</v>
      </c>
      <c r="AV216" s="28">
        <v>5469027.7654915601</v>
      </c>
      <c r="AW216" s="28">
        <f t="shared" si="48"/>
        <v>3.295527771115303E-3</v>
      </c>
      <c r="AX216" s="28">
        <v>0.8061731965787724</v>
      </c>
      <c r="AY216" s="35">
        <f t="shared" si="49"/>
        <v>4408983.5985411583</v>
      </c>
      <c r="AZ216" s="43">
        <f t="shared" si="50"/>
        <v>1.3139443712325938E-2</v>
      </c>
    </row>
    <row r="217" spans="1:53" x14ac:dyDescent="0.3">
      <c r="A217" s="9">
        <f t="shared" si="51"/>
        <v>30</v>
      </c>
      <c r="B217" s="9" t="str">
        <f t="shared" si="51"/>
        <v>Angkutan jalan raya</v>
      </c>
      <c r="C217" s="41">
        <v>7.6491735118947466E-3</v>
      </c>
      <c r="D217" s="41">
        <v>1.2265833853903332E-3</v>
      </c>
      <c r="E217" s="41">
        <v>7.0981271053550052E-3</v>
      </c>
      <c r="F217" s="41">
        <v>6.652875142626833E-3</v>
      </c>
      <c r="G217" s="41">
        <v>2.9824749761919699E-3</v>
      </c>
      <c r="H217" s="41">
        <v>3.9318930174622266E-3</v>
      </c>
      <c r="I217" s="41">
        <v>4.1089646092444254E-3</v>
      </c>
      <c r="J217" s="41">
        <v>1.1693664197595061E-2</v>
      </c>
      <c r="K217" s="41">
        <v>1.5634541336921692E-3</v>
      </c>
      <c r="L217" s="41">
        <v>1.2285550265207761E-3</v>
      </c>
      <c r="M217" s="41">
        <v>9.4670224143939615E-4</v>
      </c>
      <c r="N217" s="41">
        <v>1.4231618767810129E-3</v>
      </c>
      <c r="O217" s="41">
        <v>7.2236071414253254E-3</v>
      </c>
      <c r="P217" s="41">
        <v>7.9263113167116102E-3</v>
      </c>
      <c r="Q217" s="41">
        <v>3.3247312824049129E-3</v>
      </c>
      <c r="R217" s="41">
        <v>6.3180798284179773E-3</v>
      </c>
      <c r="S217" s="41">
        <v>1.4941177344809471E-2</v>
      </c>
      <c r="T217" s="41">
        <v>8.9432225354332054E-3</v>
      </c>
      <c r="U217" s="41">
        <v>4.9461649548194573E-3</v>
      </c>
      <c r="V217" s="41">
        <v>5.5268331534711361E-3</v>
      </c>
      <c r="W217" s="41">
        <v>6.1980926321718918E-3</v>
      </c>
      <c r="X217" s="41">
        <v>6.2961603693298769E-3</v>
      </c>
      <c r="Y217" s="41">
        <v>6.2940998146927335E-3</v>
      </c>
      <c r="Z217" s="41">
        <v>7.7888489410850542E-4</v>
      </c>
      <c r="AA217" s="41">
        <v>9.6593698486049494E-4</v>
      </c>
      <c r="AB217" s="41">
        <v>4.2597322183673264E-3</v>
      </c>
      <c r="AC217" s="41">
        <v>3.166646714645515E-3</v>
      </c>
      <c r="AD217" s="41">
        <v>3.5766634960497638E-2</v>
      </c>
      <c r="AE217" s="41">
        <v>4.9723625346568085E-3</v>
      </c>
      <c r="AF217" s="41">
        <v>1.0116292849091895</v>
      </c>
      <c r="AG217" s="41">
        <v>4.5172844287925631E-4</v>
      </c>
      <c r="AH217" s="41">
        <v>2.6611618973094141E-4</v>
      </c>
      <c r="AI217" s="41">
        <v>9.1235987163233441E-4</v>
      </c>
      <c r="AJ217" s="41">
        <v>1.6596224088899336E-3</v>
      </c>
      <c r="AK217" s="41">
        <v>1.7128539043181903E-3</v>
      </c>
      <c r="AL217" s="41">
        <v>2.547544421928095E-3</v>
      </c>
      <c r="AM217" s="41">
        <v>1.8131766864404695E-3</v>
      </c>
      <c r="AN217" s="41">
        <v>4.0740918668978887E-3</v>
      </c>
      <c r="AO217" s="41">
        <v>3.6139017904831504E-3</v>
      </c>
      <c r="AP217" s="41">
        <v>4.4414114195056092E-3</v>
      </c>
      <c r="AQ217" s="41">
        <v>0</v>
      </c>
      <c r="AT217" s="42">
        <f t="shared" si="47"/>
        <v>2767969.4768899367</v>
      </c>
      <c r="AU217" s="28">
        <v>5513825.0199241769</v>
      </c>
      <c r="AV217" s="28">
        <v>5513825.0210514404</v>
      </c>
      <c r="AW217" s="28">
        <f t="shared" si="48"/>
        <v>-1.127263531088829E-3</v>
      </c>
      <c r="AX217" s="28">
        <v>0.74099931931561847</v>
      </c>
      <c r="AY217" s="35">
        <f t="shared" si="49"/>
        <v>4085740.5865892414</v>
      </c>
      <c r="AZ217" s="43">
        <f t="shared" si="50"/>
        <v>1.2176130226117861E-2</v>
      </c>
    </row>
    <row r="218" spans="1:53" x14ac:dyDescent="0.3">
      <c r="A218" s="9">
        <f t="shared" si="51"/>
        <v>31</v>
      </c>
      <c r="B218" s="9" t="str">
        <f t="shared" si="51"/>
        <v>Angkutan sungai, danau dan penyeberangan</v>
      </c>
      <c r="C218" s="41">
        <v>1.2555723608492192E-3</v>
      </c>
      <c r="D218" s="41">
        <v>1.5167208064267846E-4</v>
      </c>
      <c r="E218" s="41">
        <v>2.2237047616875789E-3</v>
      </c>
      <c r="F218" s="41">
        <v>1.5839307193364914E-4</v>
      </c>
      <c r="G218" s="41">
        <v>2.4665782482439933E-4</v>
      </c>
      <c r="H218" s="41">
        <v>2.4768498829199747E-4</v>
      </c>
      <c r="I218" s="41">
        <v>4.9502993816496867E-3</v>
      </c>
      <c r="J218" s="41">
        <v>2.136206311744366E-2</v>
      </c>
      <c r="K218" s="41">
        <v>4.0648465032462178E-5</v>
      </c>
      <c r="L218" s="41">
        <v>2.0151131330707106E-5</v>
      </c>
      <c r="M218" s="41">
        <v>1.9258227562865945E-5</v>
      </c>
      <c r="N218" s="41">
        <v>4.689698178049221E-5</v>
      </c>
      <c r="O218" s="41">
        <v>1.1444891227066619E-3</v>
      </c>
      <c r="P218" s="41">
        <v>5.2344466979605559E-3</v>
      </c>
      <c r="Q218" s="41">
        <v>2.0131637886785142E-4</v>
      </c>
      <c r="R218" s="41">
        <v>7.5780816144237484E-3</v>
      </c>
      <c r="S218" s="41">
        <v>9.9836165206236629E-3</v>
      </c>
      <c r="T218" s="41">
        <v>4.374369925044665E-4</v>
      </c>
      <c r="U218" s="41">
        <v>3.2198157607221374E-4</v>
      </c>
      <c r="V218" s="41">
        <v>1.8691421088620536E-3</v>
      </c>
      <c r="W218" s="41">
        <v>2.9271217572188207E-4</v>
      </c>
      <c r="X218" s="41">
        <v>3.2534824014815152E-4</v>
      </c>
      <c r="Y218" s="41">
        <v>3.2533456357818909E-4</v>
      </c>
      <c r="Z218" s="41">
        <v>1.0146896285569345E-5</v>
      </c>
      <c r="AA218" s="41">
        <v>1.8711253937227877E-4</v>
      </c>
      <c r="AB218" s="41">
        <v>2.0846207627771194E-5</v>
      </c>
      <c r="AC218" s="41">
        <v>2.7023788118320729E-4</v>
      </c>
      <c r="AD218" s="41">
        <v>1.1168468677603723E-4</v>
      </c>
      <c r="AE218" s="41">
        <v>1.2749048559795463E-4</v>
      </c>
      <c r="AF218" s="41">
        <v>1.150846934504043E-5</v>
      </c>
      <c r="AG218" s="41">
        <v>1.0031918313375072</v>
      </c>
      <c r="AH218" s="41">
        <v>4.871526663554625E-6</v>
      </c>
      <c r="AI218" s="41">
        <v>2.0016343645578986E-5</v>
      </c>
      <c r="AJ218" s="41">
        <v>1.3947411570483778E-5</v>
      </c>
      <c r="AK218" s="41">
        <v>4.5837165051986979E-5</v>
      </c>
      <c r="AL218" s="41">
        <v>1.3300696372662625E-4</v>
      </c>
      <c r="AM218" s="41">
        <v>7.8136662362933929E-6</v>
      </c>
      <c r="AN218" s="41">
        <v>2.2947804666683248E-4</v>
      </c>
      <c r="AO218" s="41">
        <v>1.0929384576618976E-4</v>
      </c>
      <c r="AP218" s="41">
        <v>2.3852602780595621E-4</v>
      </c>
      <c r="AQ218" s="41">
        <v>0</v>
      </c>
      <c r="AT218" s="42">
        <f t="shared" si="47"/>
        <v>588325.92418964487</v>
      </c>
      <c r="AU218" s="28">
        <v>967802.80668684409</v>
      </c>
      <c r="AV218" s="28">
        <v>967802.8039541496</v>
      </c>
      <c r="AW218" s="28">
        <f t="shared" si="48"/>
        <v>2.7326944982632995E-3</v>
      </c>
      <c r="AX218" s="28">
        <v>0.78953196702727446</v>
      </c>
      <c r="AY218" s="35">
        <f t="shared" si="49"/>
        <v>764111.25365798105</v>
      </c>
      <c r="AZ218" s="43">
        <f t="shared" si="50"/>
        <v>2.2771681007649645E-3</v>
      </c>
    </row>
    <row r="219" spans="1:53" x14ac:dyDescent="0.3">
      <c r="A219" s="9">
        <f t="shared" si="51"/>
        <v>32</v>
      </c>
      <c r="B219" s="9" t="str">
        <f t="shared" si="51"/>
        <v>Angkutan udara</v>
      </c>
      <c r="C219" s="41">
        <v>1.2319573577002855E-4</v>
      </c>
      <c r="D219" s="41">
        <v>1.9142878009867963E-4</v>
      </c>
      <c r="E219" s="41">
        <v>1.9720614825476234E-4</v>
      </c>
      <c r="F219" s="41">
        <v>4.2406466910224554E-4</v>
      </c>
      <c r="G219" s="41">
        <v>3.7015599792446408E-3</v>
      </c>
      <c r="H219" s="41">
        <v>2.6256208237048677E-3</v>
      </c>
      <c r="I219" s="41">
        <v>5.1431802639080517E-4</v>
      </c>
      <c r="J219" s="41">
        <v>9.4418791623412861E-5</v>
      </c>
      <c r="K219" s="41">
        <v>3.6329317943587051E-5</v>
      </c>
      <c r="L219" s="41">
        <v>8.2607572269800141E-5</v>
      </c>
      <c r="M219" s="41">
        <v>8.6154763778450942E-5</v>
      </c>
      <c r="N219" s="41">
        <v>4.9131352671706266E-5</v>
      </c>
      <c r="O219" s="41">
        <v>1.2361838909888788E-4</v>
      </c>
      <c r="P219" s="41">
        <v>8.2258722971513178E-3</v>
      </c>
      <c r="Q219" s="41">
        <v>1.3915103970982248E-3</v>
      </c>
      <c r="R219" s="41">
        <v>1.2071255993622564E-2</v>
      </c>
      <c r="S219" s="41">
        <v>9.4796222855727204E-5</v>
      </c>
      <c r="T219" s="41">
        <v>3.1554109938741845E-4</v>
      </c>
      <c r="U219" s="41">
        <v>6.8195512983932163E-4</v>
      </c>
      <c r="V219" s="41">
        <v>1.1673298990285934E-4</v>
      </c>
      <c r="W219" s="41">
        <v>1.5658378486821595E-4</v>
      </c>
      <c r="X219" s="41">
        <v>1.8358307678914538E-4</v>
      </c>
      <c r="Y219" s="41">
        <v>1.8273551739552104E-4</v>
      </c>
      <c r="Z219" s="41">
        <v>4.2338092326722901E-3</v>
      </c>
      <c r="AA219" s="41">
        <v>4.8194043348315022E-3</v>
      </c>
      <c r="AB219" s="41">
        <v>1.4000320999228758E-3</v>
      </c>
      <c r="AC219" s="41">
        <v>4.0883063503551791E-5</v>
      </c>
      <c r="AD219" s="41">
        <v>4.7374995768175045E-4</v>
      </c>
      <c r="AE219" s="41">
        <v>3.248134779368248E-4</v>
      </c>
      <c r="AF219" s="41">
        <v>8.9844486757234489E-4</v>
      </c>
      <c r="AG219" s="41">
        <v>7.9099134054571761E-4</v>
      </c>
      <c r="AH219" s="41">
        <v>1.0013753241397549</v>
      </c>
      <c r="AI219" s="41">
        <v>3.6047086629059221E-4</v>
      </c>
      <c r="AJ219" s="41">
        <v>8.265865491080323E-3</v>
      </c>
      <c r="AK219" s="41">
        <v>4.5159551114341324E-4</v>
      </c>
      <c r="AL219" s="41">
        <v>3.4315507409365736E-3</v>
      </c>
      <c r="AM219" s="41">
        <v>3.876641453268929E-5</v>
      </c>
      <c r="AN219" s="41">
        <v>9.9284701687903359E-4</v>
      </c>
      <c r="AO219" s="41">
        <v>1.0306509038791607E-3</v>
      </c>
      <c r="AP219" s="41">
        <v>8.2464042147165388E-4</v>
      </c>
      <c r="AQ219" s="41">
        <v>0</v>
      </c>
      <c r="AT219" s="42">
        <f t="shared" si="47"/>
        <v>1931187.2010535153</v>
      </c>
      <c r="AU219" s="28">
        <v>2452826.3256604378</v>
      </c>
      <c r="AV219" s="28">
        <v>2452826.3241809444</v>
      </c>
      <c r="AW219" s="28">
        <f t="shared" si="48"/>
        <v>1.4794934540987015E-3</v>
      </c>
      <c r="AX219" s="28">
        <v>0.67119284663700762</v>
      </c>
      <c r="AY219" s="35">
        <f t="shared" si="49"/>
        <v>1646319.4838262212</v>
      </c>
      <c r="AZ219" s="43">
        <f t="shared" si="50"/>
        <v>4.9062832071767324E-3</v>
      </c>
    </row>
    <row r="220" spans="1:53" x14ac:dyDescent="0.3">
      <c r="A220" s="9">
        <f t="shared" si="51"/>
        <v>33</v>
      </c>
      <c r="B220" s="9" t="str">
        <f t="shared" si="51"/>
        <v>Jasa penunjang angkutan</v>
      </c>
      <c r="C220" s="41">
        <v>3.7319843186990912E-4</v>
      </c>
      <c r="D220" s="41">
        <v>9.0343442240783554E-4</v>
      </c>
      <c r="E220" s="41">
        <v>2.4469067685589196E-3</v>
      </c>
      <c r="F220" s="41">
        <v>5.087948890705017E-4</v>
      </c>
      <c r="G220" s="41">
        <v>5.8905591684637151E-4</v>
      </c>
      <c r="H220" s="41">
        <v>6.0624111705174068E-4</v>
      </c>
      <c r="I220" s="41">
        <v>3.7637859102412777E-4</v>
      </c>
      <c r="J220" s="41">
        <v>4.3719958608454788E-5</v>
      </c>
      <c r="K220" s="41">
        <v>4.2995457640846352E-6</v>
      </c>
      <c r="L220" s="41">
        <v>1.3516680012980015E-5</v>
      </c>
      <c r="M220" s="41">
        <v>1.1967095074719659E-5</v>
      </c>
      <c r="N220" s="41">
        <v>4.170981802059999E-6</v>
      </c>
      <c r="O220" s="41">
        <v>3.3887083711742541E-4</v>
      </c>
      <c r="P220" s="41">
        <v>2.8528035065124194E-4</v>
      </c>
      <c r="Q220" s="41">
        <v>7.2927162243879479E-5</v>
      </c>
      <c r="R220" s="41">
        <v>8.3743075754990888E-4</v>
      </c>
      <c r="S220" s="41">
        <v>9.5023714495758295E-5</v>
      </c>
      <c r="T220" s="41">
        <v>3.0278799820733835E-4</v>
      </c>
      <c r="U220" s="41">
        <v>1.7476260286502449E-4</v>
      </c>
      <c r="V220" s="41">
        <v>1.3358736439124776E-4</v>
      </c>
      <c r="W220" s="41">
        <v>1.2638985612110178E-5</v>
      </c>
      <c r="X220" s="41">
        <v>1.7743566121008385E-5</v>
      </c>
      <c r="Y220" s="41">
        <v>1.760345360367223E-5</v>
      </c>
      <c r="Z220" s="41">
        <v>8.2240501802076978E-4</v>
      </c>
      <c r="AA220" s="41">
        <v>9.2893125937957026E-4</v>
      </c>
      <c r="AB220" s="41">
        <v>2.7488670420416976E-4</v>
      </c>
      <c r="AC220" s="41">
        <v>6.9627520333200374E-6</v>
      </c>
      <c r="AD220" s="41">
        <v>7.9968166443922993E-5</v>
      </c>
      <c r="AE220" s="41">
        <v>2.0976774034956309E-5</v>
      </c>
      <c r="AF220" s="41">
        <v>1.4279769714684997E-3</v>
      </c>
      <c r="AG220" s="41">
        <v>1.2046533084622776E-3</v>
      </c>
      <c r="AH220" s="41">
        <v>2.6578970773972886E-4</v>
      </c>
      <c r="AI220" s="41">
        <v>1.0005793571104922</v>
      </c>
      <c r="AJ220" s="41">
        <v>7.0596582256280283E-6</v>
      </c>
      <c r="AK220" s="41">
        <v>1.1601632849042137E-5</v>
      </c>
      <c r="AL220" s="41">
        <v>1.4350928140698805E-5</v>
      </c>
      <c r="AM220" s="41">
        <v>2.8962527172483784E-4</v>
      </c>
      <c r="AN220" s="41">
        <v>1.9330057649338559E-4</v>
      </c>
      <c r="AO220" s="41">
        <v>1.9050821274988223E-4</v>
      </c>
      <c r="AP220" s="41">
        <v>1.958947737554366E-4</v>
      </c>
      <c r="AQ220" s="41">
        <v>0</v>
      </c>
      <c r="AT220" s="42">
        <f t="shared" si="47"/>
        <v>970355.80262546486</v>
      </c>
      <c r="AU220" s="28">
        <v>1038979.6523480631</v>
      </c>
      <c r="AV220" s="28">
        <v>1038979.652407628</v>
      </c>
      <c r="AW220" s="28">
        <f t="shared" si="48"/>
        <v>-5.956494715064764E-5</v>
      </c>
      <c r="AX220" s="28">
        <v>0.84688301673263289</v>
      </c>
      <c r="AY220" s="35">
        <f t="shared" si="49"/>
        <v>879894.22230434977</v>
      </c>
      <c r="AZ220" s="43">
        <f t="shared" si="50"/>
        <v>2.6222190099764063E-3</v>
      </c>
    </row>
    <row r="221" spans="1:53" x14ac:dyDescent="0.3">
      <c r="A221" s="9">
        <f t="shared" ref="A221:B228" si="52">A177</f>
        <v>34</v>
      </c>
      <c r="B221" s="9" t="str">
        <f t="shared" si="52"/>
        <v>Komunikasi</v>
      </c>
      <c r="C221" s="41">
        <v>1.7390464303078264E-3</v>
      </c>
      <c r="D221" s="41">
        <v>1.0821116847842666E-2</v>
      </c>
      <c r="E221" s="41">
        <v>8.3736638168330126E-3</v>
      </c>
      <c r="F221" s="41">
        <v>2.478446866581616E-3</v>
      </c>
      <c r="G221" s="41">
        <v>6.1978478225673339E-3</v>
      </c>
      <c r="H221" s="41">
        <v>2.2471984455650768E-3</v>
      </c>
      <c r="I221" s="41">
        <v>6.5676098659497011E-3</v>
      </c>
      <c r="J221" s="41">
        <v>5.2991291725674817E-3</v>
      </c>
      <c r="K221" s="41">
        <v>9.7232231399386137E-4</v>
      </c>
      <c r="L221" s="41">
        <v>1.5980317578466086E-3</v>
      </c>
      <c r="M221" s="41">
        <v>3.0073456435400579E-3</v>
      </c>
      <c r="N221" s="41">
        <v>7.2586403270727851E-4</v>
      </c>
      <c r="O221" s="41">
        <v>1.875417358121358E-3</v>
      </c>
      <c r="P221" s="41">
        <v>1.1174114205141238E-2</v>
      </c>
      <c r="Q221" s="41">
        <v>4.0672979068530152E-2</v>
      </c>
      <c r="R221" s="41">
        <v>1.1753962868433721E-2</v>
      </c>
      <c r="S221" s="41">
        <v>3.833115118444726E-3</v>
      </c>
      <c r="T221" s="41">
        <v>3.5441623753014362E-3</v>
      </c>
      <c r="U221" s="41">
        <v>1.5020345587398963E-3</v>
      </c>
      <c r="V221" s="41">
        <v>3.5763961325991195E-3</v>
      </c>
      <c r="W221" s="41">
        <v>4.6927338597028929E-4</v>
      </c>
      <c r="X221" s="41">
        <v>5.885923431272383E-4</v>
      </c>
      <c r="Y221" s="41">
        <v>5.1539849017424519E-4</v>
      </c>
      <c r="Z221" s="41">
        <v>3.9970211462515655E-3</v>
      </c>
      <c r="AA221" s="41">
        <v>4.7841758097948326E-3</v>
      </c>
      <c r="AB221" s="41">
        <v>2.1744998835705313E-3</v>
      </c>
      <c r="AC221" s="41">
        <v>1.0108362736758374E-3</v>
      </c>
      <c r="AD221" s="41">
        <v>7.7175632481009556E-4</v>
      </c>
      <c r="AE221" s="41">
        <v>3.0280285001880818E-3</v>
      </c>
      <c r="AF221" s="41">
        <v>2.1868254498359761E-3</v>
      </c>
      <c r="AG221" s="41">
        <v>1.2894669134481146E-3</v>
      </c>
      <c r="AH221" s="41">
        <v>1.8986739046463182E-3</v>
      </c>
      <c r="AI221" s="41">
        <v>3.9998049671397589E-3</v>
      </c>
      <c r="AJ221" s="41">
        <v>1.0412774190276928</v>
      </c>
      <c r="AK221" s="41">
        <v>4.6438161265797508E-2</v>
      </c>
      <c r="AL221" s="41">
        <v>2.7554391693634856E-3</v>
      </c>
      <c r="AM221" s="41">
        <v>1.8281425434564379E-3</v>
      </c>
      <c r="AN221" s="41">
        <v>9.4328696873965542E-2</v>
      </c>
      <c r="AO221" s="41">
        <v>8.2653374861121051E-2</v>
      </c>
      <c r="AP221" s="41">
        <v>5.4895340296087412E-2</v>
      </c>
      <c r="AQ221" s="41">
        <v>0</v>
      </c>
      <c r="AT221" s="42">
        <f t="shared" si="47"/>
        <v>7821325.3062399188</v>
      </c>
      <c r="AU221" s="28">
        <v>10715060.805889579</v>
      </c>
      <c r="AV221" s="28">
        <v>10715060.8017257</v>
      </c>
      <c r="AW221" s="28">
        <f t="shared" si="48"/>
        <v>4.1638780385255814E-3</v>
      </c>
      <c r="AX221" s="28">
        <v>0.84584714108650572</v>
      </c>
      <c r="AY221" s="35">
        <f t="shared" si="49"/>
        <v>9063303.5492297709</v>
      </c>
      <c r="AZ221" s="43">
        <f t="shared" si="50"/>
        <v>2.7010027180013059E-2</v>
      </c>
    </row>
    <row r="222" spans="1:53" x14ac:dyDescent="0.3">
      <c r="A222" s="9">
        <f t="shared" si="52"/>
        <v>35</v>
      </c>
      <c r="B222" s="9" t="str">
        <f t="shared" si="52"/>
        <v>Bank dan lembaga keuangan lainnya</v>
      </c>
      <c r="C222" s="41">
        <v>2.3778890419354722E-3</v>
      </c>
      <c r="D222" s="41">
        <v>1.9646584430213394E-3</v>
      </c>
      <c r="E222" s="41">
        <v>8.1080879942759629E-2</v>
      </c>
      <c r="F222" s="41">
        <v>6.5726658713913186E-3</v>
      </c>
      <c r="G222" s="41">
        <v>9.1705309597422107E-3</v>
      </c>
      <c r="H222" s="41">
        <v>8.8084515277525987E-3</v>
      </c>
      <c r="I222" s="41">
        <v>5.3478045370001902E-3</v>
      </c>
      <c r="J222" s="41">
        <v>7.9244954933336241E-3</v>
      </c>
      <c r="K222" s="41">
        <v>2.2211550858293292E-3</v>
      </c>
      <c r="L222" s="41">
        <v>9.7783300379166338E-4</v>
      </c>
      <c r="M222" s="41">
        <v>1.7364413636473707E-3</v>
      </c>
      <c r="N222" s="41">
        <v>4.7893569457479095E-3</v>
      </c>
      <c r="O222" s="41">
        <v>2.4123865670997945E-3</v>
      </c>
      <c r="P222" s="41">
        <v>9.0568414880006585E-3</v>
      </c>
      <c r="Q222" s="41">
        <v>6.2546549529075957E-2</v>
      </c>
      <c r="R222" s="41">
        <v>7.3794634936801716E-3</v>
      </c>
      <c r="S222" s="41">
        <v>6.1587269407841136E-3</v>
      </c>
      <c r="T222" s="41">
        <v>2.2851996895415359E-2</v>
      </c>
      <c r="U222" s="41">
        <v>2.4579873289137231E-3</v>
      </c>
      <c r="V222" s="41">
        <v>7.9306645374509176E-3</v>
      </c>
      <c r="W222" s="41">
        <v>4.0712505169705569E-3</v>
      </c>
      <c r="X222" s="41">
        <v>4.1111952599995113E-3</v>
      </c>
      <c r="Y222" s="41">
        <v>4.121514794282707E-3</v>
      </c>
      <c r="Z222" s="41">
        <v>9.8192751039256399E-4</v>
      </c>
      <c r="AA222" s="41">
        <v>2.1958876183989008E-3</v>
      </c>
      <c r="AB222" s="41">
        <v>4.0466137294489926E-3</v>
      </c>
      <c r="AC222" s="41">
        <v>3.0694181993744193E-3</v>
      </c>
      <c r="AD222" s="41">
        <v>1.3963816159923406E-3</v>
      </c>
      <c r="AE222" s="41">
        <v>2.9319174261295245E-3</v>
      </c>
      <c r="AF222" s="41">
        <v>1.2847033347039175E-3</v>
      </c>
      <c r="AG222" s="41">
        <v>2.7634838208868417E-3</v>
      </c>
      <c r="AH222" s="41">
        <v>2.5398311117807377E-3</v>
      </c>
      <c r="AI222" s="41">
        <v>2.7763956841412802E-3</v>
      </c>
      <c r="AJ222" s="41">
        <v>3.928424223149052E-3</v>
      </c>
      <c r="AK222" s="41">
        <v>1.0028977458987398</v>
      </c>
      <c r="AL222" s="41">
        <v>3.6238096364828599E-3</v>
      </c>
      <c r="AM222" s="41">
        <v>1.3523677843079519E-3</v>
      </c>
      <c r="AN222" s="41">
        <v>4.9755602098675179E-3</v>
      </c>
      <c r="AO222" s="41">
        <v>5.9841360208345009E-3</v>
      </c>
      <c r="AP222" s="41">
        <v>4.2495465201942251E-2</v>
      </c>
      <c r="AQ222" s="41">
        <v>0</v>
      </c>
      <c r="AT222" s="42">
        <f t="shared" si="47"/>
        <v>9435951.8075308837</v>
      </c>
      <c r="AU222" s="28">
        <v>11314197.133461034</v>
      </c>
      <c r="AV222" s="28">
        <v>11314197.135391086</v>
      </c>
      <c r="AW222" s="28">
        <f t="shared" si="48"/>
        <v>-1.9300524145364761E-3</v>
      </c>
      <c r="AX222" s="28">
        <v>0.78076833761310116</v>
      </c>
      <c r="AY222" s="35">
        <f t="shared" si="49"/>
        <v>8833766.8873192854</v>
      </c>
      <c r="AZ222" s="43">
        <f t="shared" si="50"/>
        <v>2.6325972911794428E-2</v>
      </c>
    </row>
    <row r="223" spans="1:53" x14ac:dyDescent="0.3">
      <c r="A223" s="9">
        <f t="shared" si="52"/>
        <v>36</v>
      </c>
      <c r="B223" s="9" t="str">
        <f t="shared" si="52"/>
        <v>Real Estate dan Jasa Perusahaan</v>
      </c>
      <c r="C223" s="41">
        <v>5.9787695613096655E-3</v>
      </c>
      <c r="D223" s="41">
        <v>4.3366052859043621E-3</v>
      </c>
      <c r="E223" s="41">
        <v>5.5075114584148821E-3</v>
      </c>
      <c r="F223" s="41">
        <v>5.3364620512649074E-3</v>
      </c>
      <c r="G223" s="41">
        <v>2.6229901215237268E-3</v>
      </c>
      <c r="H223" s="41">
        <v>1.6316214079491844E-3</v>
      </c>
      <c r="I223" s="41">
        <v>1.1137952415629319E-3</v>
      </c>
      <c r="J223" s="41">
        <v>1.7538639659019928E-3</v>
      </c>
      <c r="K223" s="41">
        <v>3.944161829604974E-3</v>
      </c>
      <c r="L223" s="41">
        <v>2.5595734349810766E-3</v>
      </c>
      <c r="M223" s="41">
        <v>2.0535567888143912E-3</v>
      </c>
      <c r="N223" s="41">
        <v>1.0759022680009936E-2</v>
      </c>
      <c r="O223" s="41">
        <v>6.7214412639748878E-3</v>
      </c>
      <c r="P223" s="41">
        <v>5.2767512275139448E-3</v>
      </c>
      <c r="Q223" s="41">
        <v>1.3320208426361127E-2</v>
      </c>
      <c r="R223" s="41">
        <v>2.0402044280622505E-3</v>
      </c>
      <c r="S223" s="41">
        <v>4.9276716552788466E-3</v>
      </c>
      <c r="T223" s="41">
        <v>2.2796720999404052E-2</v>
      </c>
      <c r="U223" s="41">
        <v>3.6686266787157529E-2</v>
      </c>
      <c r="V223" s="41">
        <v>6.6521067985060474E-3</v>
      </c>
      <c r="W223" s="41">
        <v>3.74513803141069E-2</v>
      </c>
      <c r="X223" s="41">
        <v>3.77773586572097E-2</v>
      </c>
      <c r="Y223" s="41">
        <v>3.777362146424567E-2</v>
      </c>
      <c r="Z223" s="41">
        <v>2.2088409679491133E-3</v>
      </c>
      <c r="AA223" s="41">
        <v>3.5084724960922214E-3</v>
      </c>
      <c r="AB223" s="41">
        <v>2.3384047382894462E-3</v>
      </c>
      <c r="AC223" s="41">
        <v>5.9154488548487224E-3</v>
      </c>
      <c r="AD223" s="41">
        <v>6.2458183621536753E-2</v>
      </c>
      <c r="AE223" s="41">
        <v>7.8131403102634583E-2</v>
      </c>
      <c r="AF223" s="41">
        <v>1.3338306402822664E-2</v>
      </c>
      <c r="AG223" s="41">
        <v>6.6122323186948483E-3</v>
      </c>
      <c r="AH223" s="41">
        <v>9.8950862915991584E-4</v>
      </c>
      <c r="AI223" s="41">
        <v>9.2956748553892729E-2</v>
      </c>
      <c r="AJ223" s="41">
        <v>1.8252739043444963E-2</v>
      </c>
      <c r="AK223" s="41">
        <v>1.1993839046353554E-2</v>
      </c>
      <c r="AL223" s="41">
        <v>1.0250513378557158</v>
      </c>
      <c r="AM223" s="41">
        <v>1.3117832429479915E-3</v>
      </c>
      <c r="AN223" s="41">
        <v>5.6921866939334083E-3</v>
      </c>
      <c r="AO223" s="41">
        <v>7.1280367565209942E-3</v>
      </c>
      <c r="AP223" s="41">
        <v>6.3098598748337429E-3</v>
      </c>
      <c r="AQ223" s="41">
        <v>0</v>
      </c>
      <c r="AT223" s="42">
        <f t="shared" si="47"/>
        <v>7617004.0579335904</v>
      </c>
      <c r="AU223" s="28">
        <v>12770065.406216331</v>
      </c>
      <c r="AV223" s="28">
        <v>12770065.406649519</v>
      </c>
      <c r="AW223" s="28">
        <f t="shared" si="48"/>
        <v>-4.3318793177604675E-4</v>
      </c>
      <c r="AX223" s="28">
        <v>0.89068263790939761</v>
      </c>
      <c r="AY223" s="35">
        <f t="shared" si="49"/>
        <v>11374075.542284304</v>
      </c>
      <c r="AZ223" s="43">
        <f t="shared" si="50"/>
        <v>3.3896480226652995E-2</v>
      </c>
    </row>
    <row r="224" spans="1:53" x14ac:dyDescent="0.3">
      <c r="A224" s="9">
        <f t="shared" si="52"/>
        <v>37</v>
      </c>
      <c r="B224" s="9" t="str">
        <f t="shared" si="52"/>
        <v>Pemerintahan umum</v>
      </c>
      <c r="C224" s="41">
        <v>0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1</v>
      </c>
      <c r="AN224" s="41">
        <v>0</v>
      </c>
      <c r="AO224" s="41">
        <v>0</v>
      </c>
      <c r="AP224" s="41">
        <v>0</v>
      </c>
      <c r="AQ224" s="41">
        <v>0</v>
      </c>
      <c r="AT224" s="42">
        <f t="shared" si="47"/>
        <v>20234214.140000001</v>
      </c>
      <c r="AU224" s="28">
        <v>20234214.140000001</v>
      </c>
      <c r="AV224" s="28">
        <v>20234214.140410189</v>
      </c>
      <c r="AW224" s="28">
        <f t="shared" si="48"/>
        <v>-4.101879894733429E-4</v>
      </c>
      <c r="AX224" s="28">
        <v>0.91482552131040829</v>
      </c>
      <c r="AY224" s="35">
        <f t="shared" si="49"/>
        <v>18510775.498931937</v>
      </c>
      <c r="AZ224" s="43">
        <f t="shared" si="50"/>
        <v>5.5164934798168717E-2</v>
      </c>
    </row>
    <row r="225" spans="1:52" x14ac:dyDescent="0.3">
      <c r="A225" s="9">
        <f t="shared" si="52"/>
        <v>38</v>
      </c>
      <c r="B225" s="9" t="str">
        <f t="shared" si="52"/>
        <v>Jasa Pendidikan</v>
      </c>
      <c r="C225" s="41">
        <v>1.0923852421881239E-3</v>
      </c>
      <c r="D225" s="41">
        <v>1.566315333633954E-3</v>
      </c>
      <c r="E225" s="41">
        <v>8.7541988388762813E-4</v>
      </c>
      <c r="F225" s="41">
        <v>1.6636740697360891E-3</v>
      </c>
      <c r="G225" s="41">
        <v>7.5756157382309865E-4</v>
      </c>
      <c r="H225" s="41">
        <v>1.21912632234631E-4</v>
      </c>
      <c r="I225" s="41">
        <v>5.9266156125639387E-4</v>
      </c>
      <c r="J225" s="41">
        <v>1.6205181523052062E-4</v>
      </c>
      <c r="K225" s="41">
        <v>2.2943453577960825E-4</v>
      </c>
      <c r="L225" s="41">
        <v>1.9612902495830776E-4</v>
      </c>
      <c r="M225" s="41">
        <v>1.0709201511426123E-4</v>
      </c>
      <c r="N225" s="41">
        <v>2.896429067094663E-4</v>
      </c>
      <c r="O225" s="41">
        <v>1.0139207983160541E-3</v>
      </c>
      <c r="P225" s="41">
        <v>4.7450673420863402E-4</v>
      </c>
      <c r="Q225" s="41">
        <v>3.3804335189878377E-4</v>
      </c>
      <c r="R225" s="41">
        <v>2.0866062931348675E-3</v>
      </c>
      <c r="S225" s="41">
        <v>1.7477452984228267E-4</v>
      </c>
      <c r="T225" s="41">
        <v>1.3668969366930329E-3</v>
      </c>
      <c r="U225" s="41">
        <v>2.4074207243899738E-4</v>
      </c>
      <c r="V225" s="41">
        <v>2.3455851453776523E-4</v>
      </c>
      <c r="W225" s="41">
        <v>1.6085126362417725E-4</v>
      </c>
      <c r="X225" s="41">
        <v>1.9028913039216913E-4</v>
      </c>
      <c r="Y225" s="41">
        <v>1.7721753627491837E-4</v>
      </c>
      <c r="Z225" s="41">
        <v>2.4205811373037269E-4</v>
      </c>
      <c r="AA225" s="41">
        <v>2.263440201175448E-4</v>
      </c>
      <c r="AB225" s="41">
        <v>1.9731785769987829E-4</v>
      </c>
      <c r="AC225" s="41">
        <v>1.3414435218116202E-4</v>
      </c>
      <c r="AD225" s="41">
        <v>2.3571572206164794E-4</v>
      </c>
      <c r="AE225" s="41">
        <v>4.4593258741153501E-4</v>
      </c>
      <c r="AF225" s="41">
        <v>4.5887016820849932E-4</v>
      </c>
      <c r="AG225" s="41">
        <v>1.9998477425992018E-4</v>
      </c>
      <c r="AH225" s="41">
        <v>8.8096481899656401E-5</v>
      </c>
      <c r="AI225" s="41">
        <v>1.6787421089735676E-3</v>
      </c>
      <c r="AJ225" s="41">
        <v>1.0811192701867539E-4</v>
      </c>
      <c r="AK225" s="41">
        <v>9.5413051454177713E-5</v>
      </c>
      <c r="AL225" s="41">
        <v>3.1938187962042169E-3</v>
      </c>
      <c r="AM225" s="41">
        <v>1.5801901848606375E-4</v>
      </c>
      <c r="AN225" s="41">
        <v>1.1262878308139994</v>
      </c>
      <c r="AO225" s="41">
        <v>2.6887693181615376E-2</v>
      </c>
      <c r="AP225" s="41">
        <v>4.4703958340839373E-2</v>
      </c>
      <c r="AQ225" s="41">
        <v>0</v>
      </c>
      <c r="AT225" s="42">
        <f t="shared" si="47"/>
        <v>9309472.5102815367</v>
      </c>
      <c r="AU225">
        <v>10742660.295221034</v>
      </c>
      <c r="AV225">
        <v>10742660.294536952</v>
      </c>
      <c r="AW225" s="28">
        <f t="shared" si="48"/>
        <v>6.840825080871582E-4</v>
      </c>
      <c r="AX225">
        <v>0.57467577569636741</v>
      </c>
      <c r="AY225" s="35">
        <f t="shared" si="49"/>
        <v>6173546.6381987156</v>
      </c>
      <c r="AZ225" s="43">
        <f t="shared" si="50"/>
        <v>1.83981107538869E-2</v>
      </c>
    </row>
    <row r="226" spans="1:52" x14ac:dyDescent="0.3">
      <c r="A226" s="9">
        <f t="shared" si="52"/>
        <v>39</v>
      </c>
      <c r="B226" s="9" t="str">
        <f t="shared" si="52"/>
        <v>Jasa Kesehatan dan Kegiatan Sosial</v>
      </c>
      <c r="C226" s="41">
        <v>7.4566234793324484E-4</v>
      </c>
      <c r="D226" s="41">
        <v>6.8286344908584894E-4</v>
      </c>
      <c r="E226" s="41">
        <v>8.2806653165411811E-4</v>
      </c>
      <c r="F226" s="41">
        <v>1.62630129294988E-3</v>
      </c>
      <c r="G226" s="41">
        <v>6.4790368166502132E-4</v>
      </c>
      <c r="H226" s="41">
        <v>5.3785139832202206E-4</v>
      </c>
      <c r="I226" s="41">
        <v>3.9287648998416832E-4</v>
      </c>
      <c r="J226" s="41">
        <v>3.5096088688293546E-4</v>
      </c>
      <c r="K226" s="41">
        <v>2.7534926908615869E-3</v>
      </c>
      <c r="L226" s="41">
        <v>2.074841779372341E-3</v>
      </c>
      <c r="M226" s="41">
        <v>2.1098764304757598E-3</v>
      </c>
      <c r="N226" s="41">
        <v>2.6487843254203078E-3</v>
      </c>
      <c r="O226" s="41">
        <v>1.5540148303752038E-3</v>
      </c>
      <c r="P226" s="41">
        <v>4.8100433909223437E-4</v>
      </c>
      <c r="Q226" s="41">
        <v>7.06709566154587E-3</v>
      </c>
      <c r="R226" s="41">
        <v>7.6417221866794706E-3</v>
      </c>
      <c r="S226" s="41">
        <v>3.4855208702584224E-3</v>
      </c>
      <c r="T226" s="41">
        <v>4.1554276098715454E-3</v>
      </c>
      <c r="U226" s="41">
        <v>3.3257303569310024E-3</v>
      </c>
      <c r="V226" s="41">
        <v>7.338156433259877E-3</v>
      </c>
      <c r="W226" s="41">
        <v>2.0119996775148025E-3</v>
      </c>
      <c r="X226" s="41">
        <v>3.0430201122581624E-3</v>
      </c>
      <c r="Y226" s="41">
        <v>1.8903673794542733E-3</v>
      </c>
      <c r="Z226" s="41">
        <v>1.1374108369240693E-3</v>
      </c>
      <c r="AA226" s="41">
        <v>7.7612750501419739E-4</v>
      </c>
      <c r="AB226" s="41">
        <v>4.5400671148098284E-3</v>
      </c>
      <c r="AC226" s="41">
        <v>2.0313228372089926E-3</v>
      </c>
      <c r="AD226" s="41">
        <v>1.9826764492351691E-3</v>
      </c>
      <c r="AE226" s="41">
        <v>4.0620750955573217E-3</v>
      </c>
      <c r="AF226" s="41">
        <v>1.4171535182728175E-2</v>
      </c>
      <c r="AG226" s="41">
        <v>5.3531921056246927E-3</v>
      </c>
      <c r="AH226" s="41">
        <v>6.8931154249815422E-4</v>
      </c>
      <c r="AI226" s="41">
        <v>4.4495210001907946E-2</v>
      </c>
      <c r="AJ226" s="41">
        <v>1.9114522224625641E-3</v>
      </c>
      <c r="AK226" s="41">
        <v>1.5660060848301312E-3</v>
      </c>
      <c r="AL226" s="41">
        <v>1.2357384338603672E-2</v>
      </c>
      <c r="AM226" s="41">
        <v>1.4190591276788764E-3</v>
      </c>
      <c r="AN226" s="41">
        <v>2.2988573173422277E-3</v>
      </c>
      <c r="AO226" s="41">
        <v>1.0019787445137491</v>
      </c>
      <c r="AP226" s="41">
        <v>2.6618707015875044E-3</v>
      </c>
      <c r="AQ226" s="41">
        <v>0</v>
      </c>
      <c r="AT226" s="42">
        <f t="shared" si="47"/>
        <v>1798089.0021913359</v>
      </c>
      <c r="AU226">
        <v>2646750.7430450753</v>
      </c>
      <c r="AV226">
        <v>2646750.7394727529</v>
      </c>
      <c r="AW226" s="28">
        <f t="shared" si="48"/>
        <v>3.5723224282264709E-3</v>
      </c>
      <c r="AX226">
        <v>0.638492769363454</v>
      </c>
      <c r="AY226" s="35">
        <f t="shared" si="49"/>
        <v>1689931.2117416298</v>
      </c>
      <c r="AZ226" s="43">
        <f t="shared" si="50"/>
        <v>5.0362528093161893E-3</v>
      </c>
    </row>
    <row r="227" spans="1:52" x14ac:dyDescent="0.3">
      <c r="A227" s="9">
        <f t="shared" si="52"/>
        <v>40</v>
      </c>
      <c r="B227" s="9" t="str">
        <f t="shared" si="52"/>
        <v>Jasa-jasa lainnya</v>
      </c>
      <c r="C227" s="41">
        <v>2.442298478817673E-2</v>
      </c>
      <c r="D227" s="41">
        <v>3.5694683812692612E-2</v>
      </c>
      <c r="E227" s="41">
        <v>1.3382050656706551E-2</v>
      </c>
      <c r="F227" s="41">
        <v>9.4554463645369017E-3</v>
      </c>
      <c r="G227" s="41">
        <v>1.6419240691749701E-2</v>
      </c>
      <c r="H227" s="41">
        <v>1.7585818071361142E-3</v>
      </c>
      <c r="I227" s="41">
        <v>4.5614724371192995E-3</v>
      </c>
      <c r="J227" s="41">
        <v>3.4017993891808395E-3</v>
      </c>
      <c r="K227" s="41">
        <v>3.3808932176675978E-3</v>
      </c>
      <c r="L227" s="41">
        <v>3.7083683698611457E-4</v>
      </c>
      <c r="M227" s="41">
        <v>9.9859508603015079E-4</v>
      </c>
      <c r="N227" s="41">
        <v>4.4066034938228388E-3</v>
      </c>
      <c r="O227" s="41">
        <v>2.2035897567156515E-2</v>
      </c>
      <c r="P227" s="41">
        <v>9.7659814947923199E-3</v>
      </c>
      <c r="Q227" s="41">
        <v>2.377907167642778E-3</v>
      </c>
      <c r="R227" s="41">
        <v>2.9592840081952485E-2</v>
      </c>
      <c r="S227" s="41">
        <v>1.5586548885791515E-3</v>
      </c>
      <c r="T227" s="41">
        <v>1.5594700758004164E-2</v>
      </c>
      <c r="U227" s="41">
        <v>3.4618181263809525E-4</v>
      </c>
      <c r="V227" s="41">
        <v>4.1248757817510334E-4</v>
      </c>
      <c r="W227" s="41">
        <v>5.5085373753569501E-5</v>
      </c>
      <c r="X227" s="41">
        <v>5.9321829559619555E-5</v>
      </c>
      <c r="Y227" s="41">
        <v>4.6749235282169619E-4</v>
      </c>
      <c r="Z227" s="41">
        <v>1.0957691994720135E-3</v>
      </c>
      <c r="AA227" s="41">
        <v>1.3300697723132478E-3</v>
      </c>
      <c r="AB227" s="41">
        <v>4.0159739016669237E-4</v>
      </c>
      <c r="AC227" s="41">
        <v>1.4670509834594705E-3</v>
      </c>
      <c r="AD227" s="41">
        <v>1.4134386485555056E-4</v>
      </c>
      <c r="AE227" s="41">
        <v>2.1110729836087348E-4</v>
      </c>
      <c r="AF227" s="41">
        <v>3.1544481542055514E-4</v>
      </c>
      <c r="AG227" s="41">
        <v>2.4357211057361892E-4</v>
      </c>
      <c r="AH227" s="41">
        <v>3.6463302908704734E-4</v>
      </c>
      <c r="AI227" s="41">
        <v>3.059706818172444E-4</v>
      </c>
      <c r="AJ227" s="41">
        <v>5.2906274748282805E-5</v>
      </c>
      <c r="AK227" s="41">
        <v>8.6767484131422781E-5</v>
      </c>
      <c r="AL227" s="41">
        <v>1.4091810552722731E-4</v>
      </c>
      <c r="AM227" s="41">
        <v>3.4642161593087657E-5</v>
      </c>
      <c r="AN227" s="41">
        <v>7.4042703970746415E-3</v>
      </c>
      <c r="AO227" s="41">
        <v>6.5575625262873126E-3</v>
      </c>
      <c r="AP227" s="41">
        <v>1.0392533761874834</v>
      </c>
      <c r="AQ227" s="41">
        <v>0</v>
      </c>
      <c r="AT227" s="42">
        <f t="shared" si="47"/>
        <v>1689535.81</v>
      </c>
      <c r="AU227">
        <v>3085024.6264785277</v>
      </c>
      <c r="AV227">
        <v>3085024.6249105274</v>
      </c>
      <c r="AW227" s="28">
        <f t="shared" si="48"/>
        <v>1.5680002979934216E-3</v>
      </c>
      <c r="AX227">
        <v>0.56795566077385584</v>
      </c>
      <c r="AY227" s="35">
        <f t="shared" si="49"/>
        <v>1752157.2002352299</v>
      </c>
      <c r="AZ227" s="43">
        <f t="shared" si="50"/>
        <v>5.2216957475766154E-3</v>
      </c>
    </row>
    <row r="228" spans="1:52" x14ac:dyDescent="0.3">
      <c r="A228" s="9">
        <f t="shared" si="52"/>
        <v>41</v>
      </c>
      <c r="B228" s="9" t="str">
        <f t="shared" si="52"/>
        <v>Kegiatan yang tak jelas batasannya</v>
      </c>
      <c r="C228" s="41">
        <v>0</v>
      </c>
      <c r="D228" s="41">
        <v>0</v>
      </c>
      <c r="E228" s="41">
        <v>0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  <c r="U228" s="41">
        <v>0</v>
      </c>
      <c r="V228" s="41">
        <v>0</v>
      </c>
      <c r="W228" s="41">
        <v>0</v>
      </c>
      <c r="X228" s="41">
        <v>0</v>
      </c>
      <c r="Y228" s="41">
        <v>0</v>
      </c>
      <c r="Z228" s="41">
        <v>0</v>
      </c>
      <c r="AA228" s="41">
        <v>0</v>
      </c>
      <c r="AB228" s="41">
        <v>0</v>
      </c>
      <c r="AC228" s="41">
        <v>0</v>
      </c>
      <c r="AD228" s="41">
        <v>0</v>
      </c>
      <c r="AE228" s="41">
        <v>0</v>
      </c>
      <c r="AF228" s="41">
        <v>0</v>
      </c>
      <c r="AG228" s="41">
        <v>0</v>
      </c>
      <c r="AH228" s="41">
        <v>0</v>
      </c>
      <c r="AI228" s="41">
        <v>0</v>
      </c>
      <c r="AJ228" s="41">
        <v>0</v>
      </c>
      <c r="AK228" s="41">
        <v>0</v>
      </c>
      <c r="AL228" s="41">
        <v>0</v>
      </c>
      <c r="AM228" s="41">
        <v>0</v>
      </c>
      <c r="AN228" s="41">
        <v>0</v>
      </c>
      <c r="AO228" s="41">
        <v>0</v>
      </c>
      <c r="AP228" s="41">
        <v>0</v>
      </c>
      <c r="AQ228" s="41">
        <v>1</v>
      </c>
      <c r="AT228" s="42">
        <f t="shared" si="47"/>
        <v>0</v>
      </c>
      <c r="AU228">
        <v>0</v>
      </c>
      <c r="AV228">
        <v>0</v>
      </c>
      <c r="AW228" s="28">
        <f t="shared" si="48"/>
        <v>0</v>
      </c>
      <c r="AX228">
        <v>0</v>
      </c>
      <c r="AY228" s="35">
        <f t="shared" si="49"/>
        <v>0</v>
      </c>
      <c r="AZ228" s="43">
        <f t="shared" si="50"/>
        <v>0</v>
      </c>
    </row>
    <row r="229" spans="1:52" x14ac:dyDescent="0.3">
      <c r="AY229" s="44">
        <f>SUM(AY188:AY228)</f>
        <v>335553292.44305444</v>
      </c>
    </row>
    <row r="231" spans="1:52" x14ac:dyDescent="0.3">
      <c r="A231" s="33" t="s">
        <v>106</v>
      </c>
      <c r="B231" s="33" t="s">
        <v>33</v>
      </c>
      <c r="C231" t="s">
        <v>98</v>
      </c>
      <c r="D231" t="s">
        <v>99</v>
      </c>
      <c r="E231" t="s">
        <v>100</v>
      </c>
      <c r="F231" t="s">
        <v>101</v>
      </c>
      <c r="G231" t="s">
        <v>102</v>
      </c>
      <c r="H231" t="s">
        <v>113</v>
      </c>
      <c r="I231" t="s">
        <v>115</v>
      </c>
      <c r="J231" t="s">
        <v>116</v>
      </c>
      <c r="K231" t="s">
        <v>117</v>
      </c>
      <c r="L231" t="s">
        <v>118</v>
      </c>
      <c r="M231" t="s">
        <v>119</v>
      </c>
    </row>
    <row r="232" spans="1:52" x14ac:dyDescent="0.3">
      <c r="A232" s="9">
        <f>A188</f>
        <v>1</v>
      </c>
      <c r="B232" s="9" t="str">
        <f>B188</f>
        <v>Padi</v>
      </c>
      <c r="C232">
        <v>1847939.5917432935</v>
      </c>
      <c r="D232">
        <v>8208784.1684479732</v>
      </c>
      <c r="E232">
        <v>193122.33667449639</v>
      </c>
      <c r="F232">
        <v>157028.93517808412</v>
      </c>
      <c r="G232">
        <v>-22491.113769545671</v>
      </c>
      <c r="H232">
        <f>SUM(C232:G232)</f>
        <v>10384383.918274302</v>
      </c>
      <c r="I232">
        <f>C232/H232</f>
        <v>0.17795370493682477</v>
      </c>
      <c r="J232">
        <f>D232/H232</f>
        <v>0.79049313209638394</v>
      </c>
      <c r="K232">
        <f>E232/H232</f>
        <v>1.8597380277383835E-2</v>
      </c>
      <c r="L232">
        <f>F232/H232</f>
        <v>1.5121641920590654E-2</v>
      </c>
      <c r="M232">
        <f>G232/H232</f>
        <v>-2.1658592311832874E-3</v>
      </c>
      <c r="N232">
        <f>SUM(I232:M232)</f>
        <v>0.99999999999999978</v>
      </c>
    </row>
    <row r="233" spans="1:52" x14ac:dyDescent="0.3">
      <c r="A233" s="9">
        <f t="shared" ref="A233:B248" si="53">A189</f>
        <v>2</v>
      </c>
      <c r="B233" s="9" t="str">
        <f t="shared" si="53"/>
        <v>Tanaman Bahan Makanan lainnya</v>
      </c>
      <c r="C233">
        <v>166011.09382132586</v>
      </c>
      <c r="D233">
        <v>585659.56555888744</v>
      </c>
      <c r="E233">
        <v>23187.401515411788</v>
      </c>
      <c r="F233">
        <v>22918.253709467645</v>
      </c>
      <c r="G233">
        <v>0</v>
      </c>
      <c r="H233">
        <f t="shared" ref="H233:H271" si="54">SUM(C233:G233)</f>
        <v>797776.31460509275</v>
      </c>
      <c r="I233">
        <f t="shared" ref="I233:I271" si="55">C233/H233</f>
        <v>0.2080922819869665</v>
      </c>
      <c r="J233">
        <f t="shared" ref="J233:J271" si="56">D233/H233</f>
        <v>0.73411500797538065</v>
      </c>
      <c r="K233">
        <f t="shared" ref="K233:K271" si="57">E233/H233</f>
        <v>2.9065041279007869E-2</v>
      </c>
      <c r="L233">
        <f t="shared" ref="L233:L271" si="58">F233/H233</f>
        <v>2.8727668758644971E-2</v>
      </c>
      <c r="M233">
        <f t="shared" ref="M233:M271" si="59">G233/H233</f>
        <v>0</v>
      </c>
      <c r="N233">
        <f t="shared" ref="N233:N271" si="60">SUM(I233:M233)</f>
        <v>1</v>
      </c>
    </row>
    <row r="234" spans="1:52" x14ac:dyDescent="0.3">
      <c r="A234" s="9">
        <f t="shared" si="53"/>
        <v>3</v>
      </c>
      <c r="B234" s="9" t="str">
        <f t="shared" si="53"/>
        <v>Kopi</v>
      </c>
      <c r="C234">
        <v>541404.33059476374</v>
      </c>
      <c r="D234">
        <v>1465496.4212174993</v>
      </c>
      <c r="E234">
        <v>117459.01395700105</v>
      </c>
      <c r="F234">
        <v>69876.951684927102</v>
      </c>
      <c r="G234">
        <v>0</v>
      </c>
      <c r="H234">
        <f t="shared" si="54"/>
        <v>2194236.7174541913</v>
      </c>
      <c r="I234">
        <f t="shared" si="55"/>
        <v>0.24673925392284687</v>
      </c>
      <c r="J234">
        <f t="shared" si="56"/>
        <v>0.66788437617514906</v>
      </c>
      <c r="K234">
        <f t="shared" si="57"/>
        <v>5.3530693850242353E-2</v>
      </c>
      <c r="L234">
        <f t="shared" si="58"/>
        <v>3.1845676051761682E-2</v>
      </c>
      <c r="M234">
        <f t="shared" si="59"/>
        <v>0</v>
      </c>
      <c r="N234">
        <f t="shared" si="60"/>
        <v>1</v>
      </c>
    </row>
    <row r="235" spans="1:52" x14ac:dyDescent="0.3">
      <c r="A235" s="9">
        <f t="shared" si="53"/>
        <v>4</v>
      </c>
      <c r="B235" s="9" t="str">
        <f t="shared" si="53"/>
        <v>Karet</v>
      </c>
      <c r="C235">
        <v>3407894.7285564034</v>
      </c>
      <c r="D235">
        <v>2794262.9791192315</v>
      </c>
      <c r="E235">
        <v>368649.06700608251</v>
      </c>
      <c r="F235">
        <v>74170.158682772162</v>
      </c>
      <c r="G235">
        <v>0</v>
      </c>
      <c r="H235">
        <f t="shared" si="54"/>
        <v>6644976.9333644891</v>
      </c>
      <c r="I235">
        <f t="shared" si="55"/>
        <v>0.51285275520601636</v>
      </c>
      <c r="J235">
        <f t="shared" si="56"/>
        <v>0.42050755136398021</v>
      </c>
      <c r="K235">
        <f t="shared" si="57"/>
        <v>5.5477855032888407E-2</v>
      </c>
      <c r="L235">
        <f t="shared" si="58"/>
        <v>1.116183839711514E-2</v>
      </c>
      <c r="M235">
        <f t="shared" si="59"/>
        <v>0</v>
      </c>
      <c r="N235">
        <f t="shared" si="60"/>
        <v>1</v>
      </c>
    </row>
    <row r="236" spans="1:52" x14ac:dyDescent="0.3">
      <c r="A236" s="9">
        <f t="shared" si="53"/>
        <v>5</v>
      </c>
      <c r="B236" s="9" t="str">
        <f t="shared" si="53"/>
        <v>Kelapa Sawit</v>
      </c>
      <c r="C236">
        <v>1193305.2514529722</v>
      </c>
      <c r="D236">
        <v>2339277.8189462512</v>
      </c>
      <c r="E236">
        <v>238819.29225765451</v>
      </c>
      <c r="F236">
        <v>63720.488411026614</v>
      </c>
      <c r="G236">
        <v>0</v>
      </c>
      <c r="H236">
        <f t="shared" si="54"/>
        <v>3835122.8510679044</v>
      </c>
      <c r="I236">
        <f t="shared" si="55"/>
        <v>0.31115176691685165</v>
      </c>
      <c r="J236">
        <f t="shared" si="56"/>
        <v>0.60996163872426423</v>
      </c>
      <c r="K236">
        <f t="shared" si="57"/>
        <v>6.2271614634497138E-2</v>
      </c>
      <c r="L236">
        <f t="shared" si="58"/>
        <v>1.6614979724387031E-2</v>
      </c>
      <c r="M236">
        <f t="shared" si="59"/>
        <v>0</v>
      </c>
      <c r="N236">
        <f t="shared" si="60"/>
        <v>1</v>
      </c>
    </row>
    <row r="237" spans="1:52" x14ac:dyDescent="0.3">
      <c r="A237" s="9">
        <f t="shared" si="53"/>
        <v>6</v>
      </c>
      <c r="B237" s="9" t="str">
        <f t="shared" si="53"/>
        <v>Tanaman Perkebunan lainnya</v>
      </c>
      <c r="C237">
        <v>1514246.9250774402</v>
      </c>
      <c r="D237">
        <v>2968430.952539742</v>
      </c>
      <c r="E237">
        <v>303050.18645480723</v>
      </c>
      <c r="F237">
        <v>80858.232646965203</v>
      </c>
      <c r="G237">
        <v>0</v>
      </c>
      <c r="H237">
        <f t="shared" si="54"/>
        <v>4866586.296718955</v>
      </c>
      <c r="I237">
        <f t="shared" si="55"/>
        <v>0.31115176691685159</v>
      </c>
      <c r="J237">
        <f t="shared" si="56"/>
        <v>0.60996163872426423</v>
      </c>
      <c r="K237">
        <f t="shared" si="57"/>
        <v>6.2271614634497124E-2</v>
      </c>
      <c r="L237">
        <f t="shared" si="58"/>
        <v>1.6614979724387031E-2</v>
      </c>
      <c r="M237">
        <f t="shared" si="59"/>
        <v>0</v>
      </c>
      <c r="N237">
        <f t="shared" si="60"/>
        <v>1</v>
      </c>
    </row>
    <row r="238" spans="1:52" x14ac:dyDescent="0.3">
      <c r="A238" s="9">
        <f t="shared" si="53"/>
        <v>7</v>
      </c>
      <c r="B238" s="9" t="str">
        <f t="shared" si="53"/>
        <v>Peternakan dan Hasil-hasilnya</v>
      </c>
      <c r="C238">
        <v>1179152.9565351366</v>
      </c>
      <c r="D238">
        <v>3374605.7081068852</v>
      </c>
      <c r="E238">
        <v>153069.63685553931</v>
      </c>
      <c r="F238">
        <v>78649.21394353667</v>
      </c>
      <c r="G238">
        <v>0</v>
      </c>
      <c r="H238">
        <f t="shared" si="54"/>
        <v>4785477.5154410973</v>
      </c>
      <c r="I238">
        <f t="shared" si="55"/>
        <v>0.24640236062763093</v>
      </c>
      <c r="J238">
        <f t="shared" si="56"/>
        <v>0.70517637941421485</v>
      </c>
      <c r="K238">
        <f t="shared" si="57"/>
        <v>3.1986282740152056E-2</v>
      </c>
      <c r="L238">
        <f t="shared" si="58"/>
        <v>1.6434977218002297E-2</v>
      </c>
      <c r="M238">
        <f t="shared" si="59"/>
        <v>0</v>
      </c>
      <c r="N238">
        <f t="shared" si="60"/>
        <v>1.0000000000000002</v>
      </c>
    </row>
    <row r="239" spans="1:52" x14ac:dyDescent="0.3">
      <c r="A239" s="9">
        <f t="shared" si="53"/>
        <v>8</v>
      </c>
      <c r="B239" s="9" t="str">
        <f t="shared" si="53"/>
        <v>Kehutanan</v>
      </c>
      <c r="C239">
        <v>1297738.6350110797</v>
      </c>
      <c r="D239">
        <v>4282629.6495919293</v>
      </c>
      <c r="E239">
        <v>341510.57835234934</v>
      </c>
      <c r="F239">
        <v>282476.53191966284</v>
      </c>
      <c r="G239">
        <v>0</v>
      </c>
      <c r="H239">
        <f t="shared" si="54"/>
        <v>6204355.3948750207</v>
      </c>
      <c r="I239">
        <f t="shared" si="55"/>
        <v>0.20916574767510093</v>
      </c>
      <c r="J239">
        <f t="shared" si="56"/>
        <v>0.69026182045108297</v>
      </c>
      <c r="K239">
        <f t="shared" si="57"/>
        <v>5.5043684092379218E-2</v>
      </c>
      <c r="L239">
        <f t="shared" si="58"/>
        <v>4.5528747781437007E-2</v>
      </c>
      <c r="M239">
        <f t="shared" si="59"/>
        <v>0</v>
      </c>
      <c r="N239">
        <f t="shared" si="60"/>
        <v>1</v>
      </c>
    </row>
    <row r="240" spans="1:52" x14ac:dyDescent="0.3">
      <c r="A240" s="9">
        <f t="shared" si="53"/>
        <v>9</v>
      </c>
      <c r="B240" s="9" t="str">
        <f t="shared" si="53"/>
        <v>Perikanan</v>
      </c>
      <c r="C240">
        <v>2182206.4713820759</v>
      </c>
      <c r="D240">
        <v>10208010.109714886</v>
      </c>
      <c r="E240">
        <v>337017.12681023049</v>
      </c>
      <c r="F240">
        <v>152203.88597873025</v>
      </c>
      <c r="G240">
        <v>0</v>
      </c>
      <c r="H240">
        <f t="shared" si="54"/>
        <v>12879437.593885923</v>
      </c>
      <c r="I240">
        <f t="shared" si="55"/>
        <v>0.16943336659498273</v>
      </c>
      <c r="J240">
        <f t="shared" si="56"/>
        <v>0.79258197691495424</v>
      </c>
      <c r="K240">
        <f t="shared" si="57"/>
        <v>2.6167068581489768E-2</v>
      </c>
      <c r="L240">
        <f t="shared" si="58"/>
        <v>1.1817587908573266E-2</v>
      </c>
      <c r="M240">
        <f t="shared" si="59"/>
        <v>0</v>
      </c>
      <c r="N240">
        <f t="shared" si="60"/>
        <v>1</v>
      </c>
    </row>
    <row r="241" spans="1:14" x14ac:dyDescent="0.3">
      <c r="A241" s="9">
        <f t="shared" si="53"/>
        <v>10</v>
      </c>
      <c r="B241" s="9" t="str">
        <f t="shared" si="53"/>
        <v>Pertambangan Migas</v>
      </c>
      <c r="C241">
        <v>7970838.2922024429</v>
      </c>
      <c r="D241">
        <v>23050438.957576841</v>
      </c>
      <c r="E241">
        <v>609791.34298978106</v>
      </c>
      <c r="F241">
        <v>452005.40658178396</v>
      </c>
      <c r="G241">
        <v>0</v>
      </c>
      <c r="H241">
        <f t="shared" si="54"/>
        <v>32083073.99935085</v>
      </c>
      <c r="I241">
        <f t="shared" si="55"/>
        <v>0.24844372120837674</v>
      </c>
      <c r="J241">
        <f t="shared" si="56"/>
        <v>0.71846104765532226</v>
      </c>
      <c r="K241">
        <f t="shared" si="57"/>
        <v>1.9006637051116711E-2</v>
      </c>
      <c r="L241">
        <f t="shared" si="58"/>
        <v>1.4088594085184281E-2</v>
      </c>
      <c r="M241">
        <f t="shared" si="59"/>
        <v>0</v>
      </c>
      <c r="N241">
        <f t="shared" si="60"/>
        <v>1</v>
      </c>
    </row>
    <row r="242" spans="1:14" x14ac:dyDescent="0.3">
      <c r="A242" s="9">
        <f t="shared" si="53"/>
        <v>11</v>
      </c>
      <c r="B242" s="9" t="str">
        <f t="shared" si="53"/>
        <v>Pertambangan Non Migas</v>
      </c>
      <c r="C242">
        <v>3444323.9747737371</v>
      </c>
      <c r="D242">
        <v>15271694.522201978</v>
      </c>
      <c r="E242">
        <v>1045614.7641593608</v>
      </c>
      <c r="F242">
        <v>48488.948403873663</v>
      </c>
      <c r="G242">
        <v>0</v>
      </c>
      <c r="H242">
        <f t="shared" si="54"/>
        <v>19810122.209538948</v>
      </c>
      <c r="I242">
        <f t="shared" si="55"/>
        <v>0.1738668716094659</v>
      </c>
      <c r="J242">
        <f t="shared" si="56"/>
        <v>0.77090359971875233</v>
      </c>
      <c r="K242">
        <f t="shared" si="57"/>
        <v>5.2781843196094851E-2</v>
      </c>
      <c r="L242">
        <f t="shared" si="58"/>
        <v>2.4476854756870364E-3</v>
      </c>
      <c r="M242">
        <f t="shared" si="59"/>
        <v>0</v>
      </c>
      <c r="N242">
        <f t="shared" si="60"/>
        <v>1</v>
      </c>
    </row>
    <row r="243" spans="1:14" x14ac:dyDescent="0.3">
      <c r="A243" s="9">
        <f t="shared" si="53"/>
        <v>12</v>
      </c>
      <c r="B243" s="9" t="str">
        <f t="shared" si="53"/>
        <v>Penggalian</v>
      </c>
      <c r="C243">
        <v>4350773.1955790166</v>
      </c>
      <c r="D243">
        <v>12461752.74899142</v>
      </c>
      <c r="E243">
        <v>344742.3344115775</v>
      </c>
      <c r="F243">
        <v>255538.88362477097</v>
      </c>
      <c r="G243">
        <v>0</v>
      </c>
      <c r="H243">
        <f t="shared" si="54"/>
        <v>17412807.162606783</v>
      </c>
      <c r="I243">
        <f t="shared" si="55"/>
        <v>0.24986052822787272</v>
      </c>
      <c r="J243">
        <f t="shared" si="56"/>
        <v>0.71566592523648176</v>
      </c>
      <c r="K243">
        <f t="shared" si="57"/>
        <v>1.9798205492787865E-2</v>
      </c>
      <c r="L243">
        <f t="shared" si="58"/>
        <v>1.4675341042857764E-2</v>
      </c>
      <c r="M243">
        <f t="shared" si="59"/>
        <v>0</v>
      </c>
      <c r="N243">
        <f t="shared" si="60"/>
        <v>1.0000000000000002</v>
      </c>
    </row>
    <row r="244" spans="1:14" x14ac:dyDescent="0.3">
      <c r="A244" s="9">
        <f t="shared" si="53"/>
        <v>13</v>
      </c>
      <c r="B244" s="9" t="str">
        <f t="shared" si="53"/>
        <v>Industri Penggilingan Padi</v>
      </c>
      <c r="C244">
        <v>217089.55995294228</v>
      </c>
      <c r="D244">
        <v>664475.77696108527</v>
      </c>
      <c r="E244">
        <v>23146.521930151812</v>
      </c>
      <c r="F244">
        <v>17157.267278830124</v>
      </c>
      <c r="G244">
        <v>0</v>
      </c>
      <c r="H244">
        <f t="shared" si="54"/>
        <v>921869.1261230096</v>
      </c>
      <c r="I244">
        <f t="shared" si="55"/>
        <v>0.2354884807412185</v>
      </c>
      <c r="J244">
        <f t="shared" si="56"/>
        <v>0.72079187612626583</v>
      </c>
      <c r="K244">
        <f t="shared" si="57"/>
        <v>2.5108251566571343E-2</v>
      </c>
      <c r="L244">
        <f t="shared" si="58"/>
        <v>1.8611391565944192E-2</v>
      </c>
      <c r="M244">
        <f t="shared" si="59"/>
        <v>0</v>
      </c>
      <c r="N244">
        <f t="shared" si="60"/>
        <v>0.99999999999999989</v>
      </c>
    </row>
    <row r="245" spans="1:14" x14ac:dyDescent="0.3">
      <c r="A245" s="9">
        <f t="shared" si="53"/>
        <v>14</v>
      </c>
      <c r="B245" s="9" t="str">
        <f t="shared" si="53"/>
        <v>Industri Minyak Hewani dan Nabati</v>
      </c>
      <c r="C245">
        <v>8028724.1164299073</v>
      </c>
      <c r="D245">
        <v>13825789.629234459</v>
      </c>
      <c r="E245">
        <v>1137952.476003669</v>
      </c>
      <c r="F245">
        <v>671058.59874650091</v>
      </c>
      <c r="G245">
        <v>0</v>
      </c>
      <c r="H245">
        <f t="shared" si="54"/>
        <v>23663524.820414536</v>
      </c>
      <c r="I245">
        <f t="shared" si="55"/>
        <v>0.33928690579112386</v>
      </c>
      <c r="J245">
        <f t="shared" si="56"/>
        <v>0.58426585786184071</v>
      </c>
      <c r="K245">
        <f t="shared" si="57"/>
        <v>4.8088882980863307E-2</v>
      </c>
      <c r="L245">
        <f t="shared" si="58"/>
        <v>2.8358353366172154E-2</v>
      </c>
      <c r="M245">
        <f t="shared" si="59"/>
        <v>0</v>
      </c>
      <c r="N245">
        <f t="shared" si="60"/>
        <v>1</v>
      </c>
    </row>
    <row r="246" spans="1:14" x14ac:dyDescent="0.3">
      <c r="A246" s="9">
        <f t="shared" si="53"/>
        <v>15</v>
      </c>
      <c r="B246" s="9" t="str">
        <f t="shared" si="53"/>
        <v>Industri Makanan dan Minuman lainnya</v>
      </c>
      <c r="C246">
        <v>551924.17189460224</v>
      </c>
      <c r="D246">
        <v>1678011.2733650946</v>
      </c>
      <c r="E246">
        <v>58452.280857578626</v>
      </c>
      <c r="F246">
        <v>43327.520599296557</v>
      </c>
      <c r="G246">
        <v>0</v>
      </c>
      <c r="H246">
        <f t="shared" si="54"/>
        <v>2331715.2467165724</v>
      </c>
      <c r="I246">
        <f t="shared" si="55"/>
        <v>0.23670307627477224</v>
      </c>
      <c r="J246">
        <f t="shared" si="56"/>
        <v>0.71964673890947983</v>
      </c>
      <c r="K246">
        <f t="shared" si="57"/>
        <v>2.5068361559109232E-2</v>
      </c>
      <c r="L246">
        <f t="shared" si="58"/>
        <v>1.8581823256638489E-2</v>
      </c>
      <c r="M246">
        <f t="shared" si="59"/>
        <v>0</v>
      </c>
      <c r="N246">
        <f t="shared" si="60"/>
        <v>0.99999999999999978</v>
      </c>
    </row>
    <row r="247" spans="1:14" x14ac:dyDescent="0.3">
      <c r="A247" s="9">
        <f t="shared" si="53"/>
        <v>16</v>
      </c>
      <c r="B247" s="9" t="str">
        <f t="shared" si="53"/>
        <v>Industri Tekstil dan Pakain Jadi</v>
      </c>
      <c r="C247">
        <v>20618.715539412722</v>
      </c>
      <c r="D247">
        <v>62686.939400888688</v>
      </c>
      <c r="E247">
        <v>2183.6531411463989</v>
      </c>
      <c r="F247">
        <v>1618.6242019411682</v>
      </c>
      <c r="G247">
        <v>0</v>
      </c>
      <c r="H247">
        <f t="shared" si="54"/>
        <v>87107.932283388975</v>
      </c>
      <c r="I247">
        <f t="shared" si="55"/>
        <v>0.2367030762747723</v>
      </c>
      <c r="J247">
        <f t="shared" si="56"/>
        <v>0.71964673890947994</v>
      </c>
      <c r="K247">
        <f t="shared" si="57"/>
        <v>2.5068361559109239E-2</v>
      </c>
      <c r="L247">
        <f t="shared" si="58"/>
        <v>1.8581823256638492E-2</v>
      </c>
      <c r="M247">
        <f t="shared" si="59"/>
        <v>0</v>
      </c>
      <c r="N247">
        <f t="shared" si="60"/>
        <v>0.99999999999999989</v>
      </c>
    </row>
    <row r="248" spans="1:14" x14ac:dyDescent="0.3">
      <c r="A248" s="9">
        <f t="shared" si="53"/>
        <v>17</v>
      </c>
      <c r="B248" s="9" t="str">
        <f t="shared" si="53"/>
        <v>Industri Kayu,barang-barang dari kayu dan Furniture</v>
      </c>
      <c r="C248">
        <v>136587.40607700773</v>
      </c>
      <c r="D248">
        <v>367203.54432646895</v>
      </c>
      <c r="E248">
        <v>11178.157114932681</v>
      </c>
      <c r="F248">
        <v>8285.7644826467804</v>
      </c>
      <c r="G248">
        <v>0</v>
      </c>
      <c r="H248">
        <f t="shared" si="54"/>
        <v>523254.87200105615</v>
      </c>
      <c r="I248">
        <f t="shared" si="55"/>
        <v>0.26103417929901673</v>
      </c>
      <c r="J248">
        <f t="shared" si="56"/>
        <v>0.701768036907505</v>
      </c>
      <c r="K248">
        <f t="shared" si="57"/>
        <v>2.1362738720777968E-2</v>
      </c>
      <c r="L248">
        <f t="shared" si="58"/>
        <v>1.5835045072700359E-2</v>
      </c>
      <c r="M248">
        <f t="shared" si="59"/>
        <v>0</v>
      </c>
      <c r="N248">
        <f t="shared" si="60"/>
        <v>1</v>
      </c>
    </row>
    <row r="249" spans="1:14" x14ac:dyDescent="0.3">
      <c r="A249" s="9">
        <f t="shared" ref="A249:B264" si="61">A205</f>
        <v>18</v>
      </c>
      <c r="B249" s="9" t="str">
        <f t="shared" si="61"/>
        <v>Industri Karet dan barang-barang dari karet</v>
      </c>
      <c r="C249">
        <v>1369266.1147547313</v>
      </c>
      <c r="D249">
        <v>5616963.5343774324</v>
      </c>
      <c r="E249">
        <v>320358.3999270245</v>
      </c>
      <c r="F249">
        <v>237464.38921375616</v>
      </c>
      <c r="G249">
        <v>0</v>
      </c>
      <c r="H249">
        <f t="shared" si="54"/>
        <v>7544052.4382729447</v>
      </c>
      <c r="I249">
        <f t="shared" si="55"/>
        <v>0.18150273025782368</v>
      </c>
      <c r="J249">
        <f t="shared" si="56"/>
        <v>0.74455520826990973</v>
      </c>
      <c r="K249">
        <f t="shared" si="57"/>
        <v>4.2465028252158324E-2</v>
      </c>
      <c r="L249">
        <f t="shared" si="58"/>
        <v>3.1477033220108253E-2</v>
      </c>
      <c r="M249">
        <f t="shared" si="59"/>
        <v>0</v>
      </c>
      <c r="N249">
        <f t="shared" si="60"/>
        <v>1</v>
      </c>
    </row>
    <row r="250" spans="1:14" x14ac:dyDescent="0.3">
      <c r="A250" s="9">
        <f t="shared" si="61"/>
        <v>19</v>
      </c>
      <c r="B250" s="9" t="str">
        <f t="shared" si="61"/>
        <v>Industri Kimia dan barang-barang dr kimia</v>
      </c>
      <c r="C250">
        <v>1788290.1684941507</v>
      </c>
      <c r="D250">
        <v>3862182.4326458271</v>
      </c>
      <c r="E250">
        <v>133112.21780114737</v>
      </c>
      <c r="F250">
        <v>98668.901780750413</v>
      </c>
      <c r="G250">
        <v>0</v>
      </c>
      <c r="H250">
        <f t="shared" si="54"/>
        <v>5882253.7207218753</v>
      </c>
      <c r="I250">
        <f t="shared" si="55"/>
        <v>0.3040144566009455</v>
      </c>
      <c r="J250">
        <f t="shared" si="56"/>
        <v>0.6565820884332505</v>
      </c>
      <c r="K250">
        <f t="shared" si="57"/>
        <v>2.2629458728076035E-2</v>
      </c>
      <c r="L250">
        <f t="shared" si="58"/>
        <v>1.6773996237728024E-2</v>
      </c>
      <c r="M250">
        <f t="shared" si="59"/>
        <v>0</v>
      </c>
      <c r="N250">
        <f t="shared" si="60"/>
        <v>1</v>
      </c>
    </row>
    <row r="251" spans="1:14" x14ac:dyDescent="0.3">
      <c r="A251" s="9">
        <f t="shared" si="61"/>
        <v>20</v>
      </c>
      <c r="B251" s="9" t="str">
        <f t="shared" si="61"/>
        <v>Industri Bubur Kertas (Pulp) dan barang2 dari kertas</v>
      </c>
      <c r="C251">
        <v>1471900.5753529835</v>
      </c>
      <c r="D251">
        <v>3333272.0533559374</v>
      </c>
      <c r="E251">
        <v>156299.50639348247</v>
      </c>
      <c r="F251">
        <v>115856.38718571007</v>
      </c>
      <c r="G251">
        <v>0</v>
      </c>
      <c r="H251">
        <f t="shared" si="54"/>
        <v>5077328.5222881148</v>
      </c>
      <c r="I251">
        <f t="shared" si="55"/>
        <v>0.28989665901895723</v>
      </c>
      <c r="J251">
        <f t="shared" si="56"/>
        <v>0.65650115778873952</v>
      </c>
      <c r="K251">
        <f t="shared" si="57"/>
        <v>3.0783808002056479E-2</v>
      </c>
      <c r="L251">
        <f t="shared" si="58"/>
        <v>2.2818375190246508E-2</v>
      </c>
      <c r="M251">
        <f t="shared" si="59"/>
        <v>0</v>
      </c>
      <c r="N251">
        <f t="shared" si="60"/>
        <v>0.99999999999999978</v>
      </c>
    </row>
    <row r="252" spans="1:14" x14ac:dyDescent="0.3">
      <c r="A252" s="9">
        <f t="shared" si="61"/>
        <v>21</v>
      </c>
      <c r="B252" s="9" t="str">
        <f t="shared" si="61"/>
        <v>Industri Barang Galian Bukan Logam</v>
      </c>
      <c r="C252">
        <v>332814.2333499064</v>
      </c>
      <c r="D252">
        <v>823941.31053484255</v>
      </c>
      <c r="E252">
        <v>22792.22980804872</v>
      </c>
      <c r="F252">
        <v>16894.649653078402</v>
      </c>
      <c r="G252">
        <v>0</v>
      </c>
      <c r="H252">
        <f t="shared" si="54"/>
        <v>1196442.4233458762</v>
      </c>
      <c r="I252">
        <f t="shared" si="55"/>
        <v>0.27816986998771281</v>
      </c>
      <c r="J252">
        <f t="shared" si="56"/>
        <v>0.68865939092219208</v>
      </c>
      <c r="K252">
        <f t="shared" si="57"/>
        <v>1.9050001373496748E-2</v>
      </c>
      <c r="L252">
        <f t="shared" si="58"/>
        <v>1.4120737716598315E-2</v>
      </c>
      <c r="M252">
        <f t="shared" si="59"/>
        <v>0</v>
      </c>
      <c r="N252">
        <f t="shared" si="60"/>
        <v>1</v>
      </c>
    </row>
    <row r="253" spans="1:14" x14ac:dyDescent="0.3">
      <c r="A253" s="9">
        <f t="shared" si="61"/>
        <v>22</v>
      </c>
      <c r="B253" s="9" t="str">
        <f t="shared" si="61"/>
        <v>Industri Barang dari logam, bukan mesin dan perlatan</v>
      </c>
      <c r="C253">
        <v>148505.71272989339</v>
      </c>
      <c r="D253">
        <v>366353.84846917051</v>
      </c>
      <c r="E253">
        <v>10170.166997603103</v>
      </c>
      <c r="F253">
        <v>7538.5958190509573</v>
      </c>
      <c r="G253">
        <v>0</v>
      </c>
      <c r="H253">
        <f t="shared" si="54"/>
        <v>532568.32401571795</v>
      </c>
      <c r="I253">
        <f t="shared" si="55"/>
        <v>0.27884818911143217</v>
      </c>
      <c r="J253">
        <f t="shared" si="56"/>
        <v>0.68790018472513981</v>
      </c>
      <c r="K253">
        <f t="shared" si="57"/>
        <v>1.9096454931673602E-2</v>
      </c>
      <c r="L253">
        <f t="shared" si="58"/>
        <v>1.4155171231754421E-2</v>
      </c>
      <c r="M253">
        <f t="shared" si="59"/>
        <v>0</v>
      </c>
      <c r="N253">
        <f t="shared" si="60"/>
        <v>1</v>
      </c>
    </row>
    <row r="254" spans="1:14" x14ac:dyDescent="0.3">
      <c r="A254" s="9">
        <f t="shared" si="61"/>
        <v>23</v>
      </c>
      <c r="B254" s="9" t="str">
        <f t="shared" si="61"/>
        <v>Industri Kendaraan bermotor dan alat angkutan</v>
      </c>
      <c r="C254">
        <v>29927.405975025733</v>
      </c>
      <c r="D254">
        <v>73828.946726053633</v>
      </c>
      <c r="E254">
        <v>2049.5286745276112</v>
      </c>
      <c r="F254">
        <v>1519.2049747521626</v>
      </c>
      <c r="G254">
        <v>0</v>
      </c>
      <c r="H254">
        <f t="shared" si="54"/>
        <v>107325.08635035914</v>
      </c>
      <c r="I254">
        <f t="shared" si="55"/>
        <v>0.27884818911143217</v>
      </c>
      <c r="J254">
        <f t="shared" si="56"/>
        <v>0.68790018472513981</v>
      </c>
      <c r="K254">
        <f t="shared" si="57"/>
        <v>1.9096454931673605E-2</v>
      </c>
      <c r="L254">
        <f t="shared" si="58"/>
        <v>1.4155171231754419E-2</v>
      </c>
      <c r="M254">
        <f t="shared" si="59"/>
        <v>0</v>
      </c>
      <c r="N254">
        <f t="shared" si="60"/>
        <v>1</v>
      </c>
    </row>
    <row r="255" spans="1:14" x14ac:dyDescent="0.3">
      <c r="A255" s="9">
        <f t="shared" si="61"/>
        <v>24</v>
      </c>
      <c r="B255" s="9" t="str">
        <f t="shared" si="61"/>
        <v>Industri Migas</v>
      </c>
      <c r="C255">
        <v>1925874.7729834118</v>
      </c>
      <c r="D255">
        <v>11857832.471425658</v>
      </c>
      <c r="E255">
        <v>795977.46200912492</v>
      </c>
      <c r="F255">
        <v>520732.91907139024</v>
      </c>
      <c r="G255">
        <v>0</v>
      </c>
      <c r="H255">
        <f t="shared" si="54"/>
        <v>15100417.625489583</v>
      </c>
      <c r="I255">
        <f t="shared" si="55"/>
        <v>0.12753784833954029</v>
      </c>
      <c r="J255">
        <f t="shared" si="56"/>
        <v>0.78526520030873681</v>
      </c>
      <c r="K255">
        <f t="shared" si="57"/>
        <v>5.2712281325617831E-2</v>
      </c>
      <c r="L255">
        <f t="shared" si="58"/>
        <v>3.4484670026105127E-2</v>
      </c>
      <c r="M255">
        <f t="shared" si="59"/>
        <v>0</v>
      </c>
      <c r="N255">
        <f t="shared" si="60"/>
        <v>1</v>
      </c>
    </row>
    <row r="256" spans="1:14" x14ac:dyDescent="0.3">
      <c r="A256" s="9">
        <f t="shared" si="61"/>
        <v>25</v>
      </c>
      <c r="B256" s="9" t="str">
        <f t="shared" si="61"/>
        <v>Industri barang-barang lainnya</v>
      </c>
      <c r="C256">
        <v>38674.798604277625</v>
      </c>
      <c r="D256">
        <v>318837.17579880642</v>
      </c>
      <c r="E256">
        <v>11098.831087849665</v>
      </c>
      <c r="F256">
        <v>5574.4745825585833</v>
      </c>
      <c r="G256">
        <v>0</v>
      </c>
      <c r="H256">
        <f t="shared" si="54"/>
        <v>374185.28007349226</v>
      </c>
      <c r="I256">
        <f t="shared" si="55"/>
        <v>0.10335734905627944</v>
      </c>
      <c r="J256">
        <f t="shared" si="56"/>
        <v>0.85208369430295294</v>
      </c>
      <c r="K256">
        <f t="shared" si="57"/>
        <v>2.9661324693664559E-2</v>
      </c>
      <c r="L256">
        <f t="shared" si="58"/>
        <v>1.4897631947103111E-2</v>
      </c>
      <c r="M256">
        <f t="shared" si="59"/>
        <v>0</v>
      </c>
      <c r="N256">
        <f t="shared" si="60"/>
        <v>1</v>
      </c>
    </row>
    <row r="257" spans="1:14" x14ac:dyDescent="0.3">
      <c r="A257" s="9">
        <f t="shared" si="61"/>
        <v>26</v>
      </c>
      <c r="B257" s="9" t="str">
        <f t="shared" si="61"/>
        <v>Listrik,  Gas dan Air bersih</v>
      </c>
      <c r="C257">
        <v>154670.31534612927</v>
      </c>
      <c r="D257">
        <v>502186.98970017303</v>
      </c>
      <c r="E257">
        <v>5853.1496401998174</v>
      </c>
      <c r="F257">
        <v>4338.6238806392466</v>
      </c>
      <c r="G257">
        <v>0</v>
      </c>
      <c r="H257">
        <f t="shared" si="54"/>
        <v>667049.07856714132</v>
      </c>
      <c r="I257">
        <f t="shared" si="55"/>
        <v>0.23187246683312979</v>
      </c>
      <c r="J257">
        <f t="shared" si="56"/>
        <v>0.75284863713311578</v>
      </c>
      <c r="K257">
        <f t="shared" si="57"/>
        <v>8.7746911408268635E-3</v>
      </c>
      <c r="L257">
        <f t="shared" si="58"/>
        <v>6.5042048929275986E-3</v>
      </c>
      <c r="M257">
        <f t="shared" si="59"/>
        <v>0</v>
      </c>
      <c r="N257">
        <f t="shared" si="60"/>
        <v>1</v>
      </c>
    </row>
    <row r="258" spans="1:14" x14ac:dyDescent="0.3">
      <c r="A258" s="9">
        <f t="shared" si="61"/>
        <v>27</v>
      </c>
      <c r="B258" s="9" t="str">
        <f t="shared" si="61"/>
        <v>Bangunan</v>
      </c>
      <c r="C258">
        <v>6058780.6692582071</v>
      </c>
      <c r="D258">
        <v>31481309.391734906</v>
      </c>
      <c r="E258">
        <v>848827.79289182473</v>
      </c>
      <c r="F258">
        <v>629190.2239261819</v>
      </c>
      <c r="G258">
        <v>0</v>
      </c>
      <c r="H258">
        <f t="shared" si="54"/>
        <v>39018108.077811114</v>
      </c>
      <c r="I258">
        <f t="shared" si="55"/>
        <v>0.15528125190425943</v>
      </c>
      <c r="J258">
        <f t="shared" si="56"/>
        <v>0.80683843842335734</v>
      </c>
      <c r="K258">
        <f t="shared" si="57"/>
        <v>2.175471427776729E-2</v>
      </c>
      <c r="L258">
        <f t="shared" si="58"/>
        <v>1.6125595394616041E-2</v>
      </c>
      <c r="M258">
        <f t="shared" si="59"/>
        <v>0</v>
      </c>
      <c r="N258">
        <f t="shared" si="60"/>
        <v>1.0000000000000002</v>
      </c>
    </row>
    <row r="259" spans="1:14" x14ac:dyDescent="0.3">
      <c r="A259" s="9">
        <f t="shared" si="61"/>
        <v>28</v>
      </c>
      <c r="B259" s="9" t="str">
        <f t="shared" si="61"/>
        <v>Perdagangan</v>
      </c>
      <c r="C259">
        <v>10350573.791977411</v>
      </c>
      <c r="D259">
        <v>28447041.223572582</v>
      </c>
      <c r="E259">
        <v>1520469.9525016116</v>
      </c>
      <c r="F259">
        <v>1127042.3022181115</v>
      </c>
      <c r="G259">
        <v>0</v>
      </c>
      <c r="H259">
        <f t="shared" si="54"/>
        <v>41445127.270269714</v>
      </c>
      <c r="I259">
        <f t="shared" si="55"/>
        <v>0.24974163366611982</v>
      </c>
      <c r="J259">
        <f t="shared" si="56"/>
        <v>0.68637842605875665</v>
      </c>
      <c r="K259">
        <f t="shared" si="57"/>
        <v>3.6686338120918427E-2</v>
      </c>
      <c r="L259">
        <f t="shared" si="58"/>
        <v>2.7193602154205111E-2</v>
      </c>
      <c r="M259">
        <f t="shared" si="59"/>
        <v>0</v>
      </c>
      <c r="N259">
        <f t="shared" si="60"/>
        <v>0.99999999999999989</v>
      </c>
    </row>
    <row r="260" spans="1:14" x14ac:dyDescent="0.3">
      <c r="A260" s="9">
        <f t="shared" si="61"/>
        <v>29</v>
      </c>
      <c r="B260" s="9" t="str">
        <f t="shared" si="61"/>
        <v>Hotel dan Restoran</v>
      </c>
      <c r="C260">
        <v>853053.33509176527</v>
      </c>
      <c r="D260">
        <v>3290199.4806502755</v>
      </c>
      <c r="E260">
        <v>152609.55485323328</v>
      </c>
      <c r="F260">
        <v>113121.22528911789</v>
      </c>
      <c r="G260">
        <v>0</v>
      </c>
      <c r="H260">
        <f t="shared" si="54"/>
        <v>4408983.595884392</v>
      </c>
      <c r="I260">
        <f t="shared" si="55"/>
        <v>0.19348072328689453</v>
      </c>
      <c r="J260">
        <f t="shared" si="56"/>
        <v>0.74624897305618099</v>
      </c>
      <c r="K260">
        <f t="shared" si="57"/>
        <v>3.4613318814723674E-2</v>
      </c>
      <c r="L260">
        <f t="shared" si="58"/>
        <v>2.5656984842200817E-2</v>
      </c>
      <c r="M260">
        <f t="shared" si="59"/>
        <v>0</v>
      </c>
      <c r="N260">
        <f t="shared" si="60"/>
        <v>0.99999999999999989</v>
      </c>
    </row>
    <row r="261" spans="1:14" x14ac:dyDescent="0.3">
      <c r="A261" s="9">
        <f t="shared" si="61"/>
        <v>30</v>
      </c>
      <c r="B261" s="9" t="str">
        <f t="shared" si="61"/>
        <v>Angkutan jalan raya</v>
      </c>
      <c r="C261">
        <v>1174912.4479719878</v>
      </c>
      <c r="D261">
        <v>2745859.652820067</v>
      </c>
      <c r="E261">
        <v>94741.630218031321</v>
      </c>
      <c r="F261">
        <v>70226.856414457056</v>
      </c>
      <c r="G261">
        <v>0</v>
      </c>
      <c r="H261">
        <f t="shared" si="54"/>
        <v>4085740.5874245432</v>
      </c>
      <c r="I261">
        <f t="shared" si="55"/>
        <v>0.287564132580575</v>
      </c>
      <c r="J261">
        <f t="shared" si="56"/>
        <v>0.67205922502067772</v>
      </c>
      <c r="K261">
        <f t="shared" si="57"/>
        <v>2.3188361617875488E-2</v>
      </c>
      <c r="L261">
        <f t="shared" si="58"/>
        <v>1.7188280780871781E-2</v>
      </c>
      <c r="M261">
        <f t="shared" si="59"/>
        <v>0</v>
      </c>
      <c r="N261">
        <f t="shared" si="60"/>
        <v>1</v>
      </c>
    </row>
    <row r="262" spans="1:14" x14ac:dyDescent="0.3">
      <c r="A262" s="9">
        <f t="shared" si="61"/>
        <v>31</v>
      </c>
      <c r="B262" s="9" t="str">
        <f t="shared" si="61"/>
        <v>Angkutan sungai, danau dan penyeberangan</v>
      </c>
      <c r="C262">
        <v>281953.04301936849</v>
      </c>
      <c r="D262">
        <v>450713.81571266422</v>
      </c>
      <c r="E262">
        <v>18058.558291383855</v>
      </c>
      <c r="F262">
        <v>13385.834477014865</v>
      </c>
      <c r="G262">
        <v>0</v>
      </c>
      <c r="H262">
        <f t="shared" si="54"/>
        <v>764111.25150043145</v>
      </c>
      <c r="I262">
        <f t="shared" si="55"/>
        <v>0.36899475366409951</v>
      </c>
      <c r="J262">
        <f t="shared" si="56"/>
        <v>0.58985365655541555</v>
      </c>
      <c r="K262">
        <f t="shared" si="57"/>
        <v>2.3633414971869E-2</v>
      </c>
      <c r="L262">
        <f t="shared" si="58"/>
        <v>1.7518174808615949E-2</v>
      </c>
      <c r="M262">
        <f t="shared" si="59"/>
        <v>0</v>
      </c>
      <c r="N262">
        <f t="shared" si="60"/>
        <v>1</v>
      </c>
    </row>
    <row r="263" spans="1:14" x14ac:dyDescent="0.3">
      <c r="A263" s="9">
        <f t="shared" si="61"/>
        <v>32</v>
      </c>
      <c r="B263" s="9" t="str">
        <f t="shared" si="61"/>
        <v>Angkutan udara</v>
      </c>
      <c r="C263">
        <v>412970.00876514218</v>
      </c>
      <c r="D263">
        <v>1177230.0545910881</v>
      </c>
      <c r="E263">
        <v>51935.076796665286</v>
      </c>
      <c r="F263">
        <v>4184.3426803000466</v>
      </c>
      <c r="G263">
        <v>0</v>
      </c>
      <c r="H263">
        <f t="shared" si="54"/>
        <v>1646319.4828331957</v>
      </c>
      <c r="I263">
        <f t="shared" si="55"/>
        <v>0.25084439142665732</v>
      </c>
      <c r="J263">
        <f t="shared" si="56"/>
        <v>0.7150678023716035</v>
      </c>
      <c r="K263">
        <f t="shared" si="57"/>
        <v>3.1546171528802423E-2</v>
      </c>
      <c r="L263">
        <f t="shared" si="58"/>
        <v>2.5416346729366878E-3</v>
      </c>
      <c r="M263">
        <f t="shared" si="59"/>
        <v>0</v>
      </c>
      <c r="N263">
        <f t="shared" si="60"/>
        <v>1</v>
      </c>
    </row>
    <row r="264" spans="1:14" x14ac:dyDescent="0.3">
      <c r="A264" s="9">
        <f t="shared" si="61"/>
        <v>33</v>
      </c>
      <c r="B264" s="9" t="str">
        <f t="shared" si="61"/>
        <v>Jasa penunjang angkutan</v>
      </c>
      <c r="C264">
        <v>277720.59271110955</v>
      </c>
      <c r="D264">
        <v>567800.89266761031</v>
      </c>
      <c r="E264">
        <v>19740.310423188257</v>
      </c>
      <c r="F264">
        <v>14632.426552886247</v>
      </c>
      <c r="G264">
        <v>0</v>
      </c>
      <c r="H264">
        <f t="shared" si="54"/>
        <v>879894.22235479439</v>
      </c>
      <c r="I264">
        <f t="shared" si="55"/>
        <v>0.31562952188487714</v>
      </c>
      <c r="J264">
        <f t="shared" si="56"/>
        <v>0.64530585409237906</v>
      </c>
      <c r="K264">
        <f t="shared" si="57"/>
        <v>2.2434867648475697E-2</v>
      </c>
      <c r="L264">
        <f t="shared" si="58"/>
        <v>1.6629756374268022E-2</v>
      </c>
      <c r="M264">
        <f t="shared" si="59"/>
        <v>0</v>
      </c>
      <c r="N264">
        <f t="shared" si="60"/>
        <v>0.99999999999999989</v>
      </c>
    </row>
    <row r="265" spans="1:14" x14ac:dyDescent="0.3">
      <c r="A265" s="9">
        <f t="shared" ref="A265:B272" si="62">A221</f>
        <v>34</v>
      </c>
      <c r="B265" s="9" t="str">
        <f t="shared" si="62"/>
        <v>Komunikasi</v>
      </c>
      <c r="C265">
        <v>2334676.5922466894</v>
      </c>
      <c r="D265">
        <v>6438128.0589350788</v>
      </c>
      <c r="E265">
        <v>166833.91722712608</v>
      </c>
      <c r="F265">
        <v>123664.97729887013</v>
      </c>
      <c r="G265">
        <v>0</v>
      </c>
      <c r="H265">
        <f t="shared" si="54"/>
        <v>9063303.545707766</v>
      </c>
      <c r="I265">
        <f t="shared" si="55"/>
        <v>0.25759664569023005</v>
      </c>
      <c r="J265">
        <f t="shared" si="56"/>
        <v>0.71035114585609038</v>
      </c>
      <c r="K265">
        <f t="shared" si="57"/>
        <v>1.840762768076282E-2</v>
      </c>
      <c r="L265">
        <f t="shared" si="58"/>
        <v>1.36445807729165E-2</v>
      </c>
      <c r="M265">
        <f t="shared" si="59"/>
        <v>0</v>
      </c>
      <c r="N265">
        <f t="shared" si="60"/>
        <v>0.99999999999999978</v>
      </c>
    </row>
    <row r="266" spans="1:14" x14ac:dyDescent="0.3">
      <c r="A266" s="9">
        <f t="shared" si="62"/>
        <v>35</v>
      </c>
      <c r="B266" s="9" t="str">
        <f t="shared" si="62"/>
        <v>Bank dan lembaga keuangan lainnya</v>
      </c>
      <c r="C266">
        <v>2353023.8135917443</v>
      </c>
      <c r="D266">
        <v>6267724.2547169887</v>
      </c>
      <c r="E266">
        <v>122337.00347817555</v>
      </c>
      <c r="F266">
        <v>90681.817039302463</v>
      </c>
      <c r="G266">
        <v>0</v>
      </c>
      <c r="H266">
        <f t="shared" si="54"/>
        <v>8833766.8888262101</v>
      </c>
      <c r="I266">
        <f t="shared" si="55"/>
        <v>0.26636698061028452</v>
      </c>
      <c r="J266">
        <f t="shared" si="56"/>
        <v>0.70951886478292781</v>
      </c>
      <c r="K266">
        <f t="shared" si="57"/>
        <v>1.3848792368849923E-2</v>
      </c>
      <c r="L266">
        <f t="shared" si="58"/>
        <v>1.0265362237937867E-2</v>
      </c>
      <c r="M266">
        <f t="shared" si="59"/>
        <v>0</v>
      </c>
      <c r="N266">
        <f t="shared" si="60"/>
        <v>1.0000000000000002</v>
      </c>
    </row>
    <row r="267" spans="1:14" x14ac:dyDescent="0.3">
      <c r="A267" s="9">
        <f t="shared" si="62"/>
        <v>36</v>
      </c>
      <c r="B267" s="9" t="str">
        <f t="shared" si="62"/>
        <v>Real Estate dan Jasa Perusahaan</v>
      </c>
      <c r="C267">
        <v>1673629.1045717446</v>
      </c>
      <c r="D267">
        <v>9313590.8284980301</v>
      </c>
      <c r="E267">
        <v>222171.71206873792</v>
      </c>
      <c r="F267">
        <v>164683.89753162474</v>
      </c>
      <c r="G267">
        <v>0</v>
      </c>
      <c r="H267">
        <f t="shared" si="54"/>
        <v>11374075.542670138</v>
      </c>
      <c r="I267">
        <f t="shared" si="55"/>
        <v>0.14714418752478667</v>
      </c>
      <c r="J267">
        <f t="shared" si="56"/>
        <v>0.8188437639224263</v>
      </c>
      <c r="K267">
        <f t="shared" si="57"/>
        <v>1.9533166562438857E-2</v>
      </c>
      <c r="L267">
        <f t="shared" si="58"/>
        <v>1.4478881990348037E-2</v>
      </c>
      <c r="M267">
        <f t="shared" si="59"/>
        <v>0</v>
      </c>
      <c r="N267">
        <f t="shared" si="60"/>
        <v>0.99999999999999989</v>
      </c>
    </row>
    <row r="268" spans="1:14" x14ac:dyDescent="0.3">
      <c r="A268" s="9">
        <f t="shared" si="62"/>
        <v>37</v>
      </c>
      <c r="B268" s="9" t="str">
        <f t="shared" si="62"/>
        <v>Pemerintahan umum</v>
      </c>
      <c r="C268">
        <v>17666259.838746775</v>
      </c>
      <c r="D268">
        <v>0</v>
      </c>
      <c r="E268">
        <v>844515.66056041082</v>
      </c>
      <c r="F268">
        <v>0</v>
      </c>
      <c r="G268">
        <v>0</v>
      </c>
      <c r="H268">
        <f t="shared" si="54"/>
        <v>18510775.499307185</v>
      </c>
      <c r="I268">
        <f t="shared" si="55"/>
        <v>0.95437707833515573</v>
      </c>
      <c r="J268">
        <f t="shared" si="56"/>
        <v>0</v>
      </c>
      <c r="K268">
        <f t="shared" si="57"/>
        <v>4.5622921664844301E-2</v>
      </c>
      <c r="L268">
        <f t="shared" si="58"/>
        <v>0</v>
      </c>
      <c r="M268">
        <f t="shared" si="59"/>
        <v>0</v>
      </c>
      <c r="N268">
        <f t="shared" si="60"/>
        <v>1</v>
      </c>
    </row>
    <row r="269" spans="1:14" x14ac:dyDescent="0.3">
      <c r="A269" s="9">
        <f t="shared" si="62"/>
        <v>38</v>
      </c>
      <c r="B269" s="9" t="str">
        <f t="shared" si="62"/>
        <v>Jasa Pendidikan</v>
      </c>
      <c r="C269">
        <v>1380422.5668240064</v>
      </c>
      <c r="D269">
        <v>4524839.8449940598</v>
      </c>
      <c r="E269">
        <v>154076.00233652719</v>
      </c>
      <c r="F269">
        <v>114208.22365099561</v>
      </c>
      <c r="G269">
        <v>0</v>
      </c>
      <c r="H269">
        <f t="shared" si="54"/>
        <v>6173546.6378055895</v>
      </c>
      <c r="I269">
        <f t="shared" si="55"/>
        <v>0.22360284092948601</v>
      </c>
      <c r="J269">
        <f t="shared" si="56"/>
        <v>0.7329400926988755</v>
      </c>
      <c r="K269">
        <f t="shared" si="57"/>
        <v>2.4957453369347848E-2</v>
      </c>
      <c r="L269">
        <f t="shared" si="58"/>
        <v>1.8499613002290586E-2</v>
      </c>
      <c r="M269">
        <f t="shared" si="59"/>
        <v>0</v>
      </c>
      <c r="N269">
        <f t="shared" si="60"/>
        <v>1</v>
      </c>
    </row>
    <row r="270" spans="1:14" x14ac:dyDescent="0.3">
      <c r="A270" s="9">
        <f t="shared" si="62"/>
        <v>39</v>
      </c>
      <c r="B270" s="9" t="str">
        <f t="shared" si="62"/>
        <v>Jasa Kesehatan dan Kegiatan Sosial</v>
      </c>
      <c r="C270">
        <v>349633.60593401745</v>
      </c>
      <c r="D270">
        <v>1277803.7280938283</v>
      </c>
      <c r="E270">
        <v>35890.319163464832</v>
      </c>
      <c r="F270">
        <v>26603.556269416858</v>
      </c>
      <c r="G270">
        <v>0</v>
      </c>
      <c r="H270">
        <f t="shared" si="54"/>
        <v>1689931.2094607276</v>
      </c>
      <c r="I270">
        <f t="shared" si="55"/>
        <v>0.20689221192949547</v>
      </c>
      <c r="J270">
        <f t="shared" si="56"/>
        <v>0.7561276582977523</v>
      </c>
      <c r="K270">
        <f t="shared" si="57"/>
        <v>2.1237739715404012E-2</v>
      </c>
      <c r="L270">
        <f t="shared" si="58"/>
        <v>1.5742390057348128E-2</v>
      </c>
      <c r="M270">
        <f t="shared" si="59"/>
        <v>0</v>
      </c>
      <c r="N270">
        <f t="shared" si="60"/>
        <v>0.99999999999999989</v>
      </c>
    </row>
    <row r="271" spans="1:14" x14ac:dyDescent="0.3">
      <c r="A271" s="9">
        <f t="shared" si="62"/>
        <v>40</v>
      </c>
      <c r="B271" s="9" t="str">
        <f t="shared" si="62"/>
        <v>Jasa-jasa lainnya</v>
      </c>
      <c r="C271">
        <v>396118.66583740688</v>
      </c>
      <c r="D271">
        <v>1279053.1290249988</v>
      </c>
      <c r="E271">
        <v>44212.824355317505</v>
      </c>
      <c r="F271">
        <v>32772.580126952038</v>
      </c>
      <c r="G271">
        <v>0</v>
      </c>
      <c r="H271">
        <f t="shared" si="54"/>
        <v>1752157.1993446753</v>
      </c>
      <c r="I271">
        <f t="shared" si="55"/>
        <v>0.22607484418952781</v>
      </c>
      <c r="J271">
        <f t="shared" si="56"/>
        <v>0.72998765721670278</v>
      </c>
      <c r="K271">
        <f t="shared" si="57"/>
        <v>2.5233366259519153E-2</v>
      </c>
      <c r="L271">
        <f t="shared" si="58"/>
        <v>1.8704132334250213E-2</v>
      </c>
      <c r="M271">
        <f t="shared" si="59"/>
        <v>0</v>
      </c>
      <c r="N271">
        <f t="shared" si="60"/>
        <v>0.99999999999999989</v>
      </c>
    </row>
    <row r="272" spans="1:14" x14ac:dyDescent="0.3">
      <c r="A272" s="9">
        <f t="shared" si="62"/>
        <v>41</v>
      </c>
      <c r="B272" s="9" t="str">
        <f t="shared" si="62"/>
        <v>Kegiatan yang tak jelas batasannya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8" x14ac:dyDescent="0.3">
      <c r="D273">
        <f>SUM(D232:D272)</f>
        <v>227625903.88434762</v>
      </c>
    </row>
    <row r="274" spans="1:8" x14ac:dyDescent="0.3">
      <c r="A274" s="33" t="s">
        <v>106</v>
      </c>
      <c r="B274" s="33" t="s">
        <v>33</v>
      </c>
    </row>
    <row r="275" spans="1:8" x14ac:dyDescent="0.3">
      <c r="A275" s="9" t="str">
        <f>A231</f>
        <v>No</v>
      </c>
      <c r="B275" s="9" t="str">
        <f>B231</f>
        <v>Sektor</v>
      </c>
      <c r="C275" t="s">
        <v>120</v>
      </c>
      <c r="D275" t="s">
        <v>121</v>
      </c>
      <c r="E275" t="s">
        <v>122</v>
      </c>
      <c r="F275" t="s">
        <v>123</v>
      </c>
      <c r="G275" t="s">
        <v>91</v>
      </c>
      <c r="H275" t="s">
        <v>129</v>
      </c>
    </row>
    <row r="276" spans="1:8" x14ac:dyDescent="0.3">
      <c r="A276" s="9">
        <f t="shared" ref="A276:B291" si="63">A232</f>
        <v>1</v>
      </c>
      <c r="B276" s="9" t="str">
        <f t="shared" si="63"/>
        <v>Padi</v>
      </c>
      <c r="C276" s="28">
        <v>40761.486196366699</v>
      </c>
      <c r="D276">
        <v>14581820.099895865</v>
      </c>
      <c r="E276">
        <f>C276/D276</f>
        <v>2.795363398884464E-3</v>
      </c>
      <c r="F276" s="45">
        <f t="array" ref="F276:F316">MMULT(C188:AQ228,E276:E316)</f>
        <v>3.2876177111305278E-3</v>
      </c>
      <c r="G276" s="14">
        <f>AX3</f>
        <v>2686011.4170161942</v>
      </c>
      <c r="H276">
        <f t="array" ref="H276:H316">MMULT(C188:AQ228,G276:G316)</f>
        <v>14581820.095362432</v>
      </c>
    </row>
    <row r="277" spans="1:8" x14ac:dyDescent="0.3">
      <c r="A277" s="9">
        <f t="shared" si="63"/>
        <v>2</v>
      </c>
      <c r="B277" s="9" t="str">
        <f t="shared" si="63"/>
        <v>Tanaman Bahan Makanan lainnya</v>
      </c>
      <c r="C277" s="28">
        <v>7154.0304805607939</v>
      </c>
      <c r="D277" s="46">
        <v>1039231.4240575188</v>
      </c>
      <c r="E277">
        <f t="shared" ref="E277:E315" si="64">C277/D277</f>
        <v>6.8839628161251947E-3</v>
      </c>
      <c r="F277" s="45">
        <v>7.6685194361980286E-3</v>
      </c>
      <c r="G277" s="14">
        <f t="shared" ref="G277:G316" si="65">AX4</f>
        <v>791563.36465275695</v>
      </c>
      <c r="H277">
        <v>1039231.4224645786</v>
      </c>
    </row>
    <row r="278" spans="1:8" x14ac:dyDescent="0.3">
      <c r="A278" s="9">
        <f t="shared" si="63"/>
        <v>3</v>
      </c>
      <c r="B278" s="9" t="str">
        <f t="shared" si="63"/>
        <v>Kopi</v>
      </c>
      <c r="C278" s="28">
        <v>9905.9440722868476</v>
      </c>
      <c r="D278">
        <v>3236063.3024680708</v>
      </c>
      <c r="E278">
        <f t="shared" si="64"/>
        <v>3.0611094859398493E-3</v>
      </c>
      <c r="F278" s="45">
        <v>3.4950345450502243E-3</v>
      </c>
      <c r="G278" s="14">
        <f t="shared" si="65"/>
        <v>2834290.7479839269</v>
      </c>
      <c r="H278">
        <v>3236063.3033282873</v>
      </c>
    </row>
    <row r="279" spans="1:8" x14ac:dyDescent="0.3">
      <c r="A279" s="9">
        <f t="shared" si="63"/>
        <v>4</v>
      </c>
      <c r="B279" s="9" t="str">
        <f t="shared" si="63"/>
        <v>Karet</v>
      </c>
      <c r="C279" s="28">
        <v>52168.445884784043</v>
      </c>
      <c r="D279">
        <v>9300956.3123124503</v>
      </c>
      <c r="E279">
        <f t="shared" si="64"/>
        <v>5.6089335475884702E-3</v>
      </c>
      <c r="F279" s="45">
        <v>6.572053560277436E-3</v>
      </c>
      <c r="G279" s="14">
        <f t="shared" si="65"/>
        <v>16855.201427744068</v>
      </c>
      <c r="H279">
        <v>9300956.3139137067</v>
      </c>
    </row>
    <row r="280" spans="1:8" x14ac:dyDescent="0.3">
      <c r="A280" s="9">
        <f t="shared" si="63"/>
        <v>5</v>
      </c>
      <c r="B280" s="9" t="str">
        <f t="shared" si="63"/>
        <v>Kelapa Sawit</v>
      </c>
      <c r="C280" s="28">
        <v>13964.347012653325</v>
      </c>
      <c r="D280">
        <v>4625221.1863593291</v>
      </c>
      <c r="E280">
        <f t="shared" si="64"/>
        <v>3.0191738837997374E-3</v>
      </c>
      <c r="F280" s="45">
        <v>3.1225850779225163E-3</v>
      </c>
      <c r="G280" s="14">
        <f t="shared" si="65"/>
        <v>5974.7003666745486</v>
      </c>
      <c r="H280">
        <v>4625221.1860566763</v>
      </c>
    </row>
    <row r="281" spans="1:8" x14ac:dyDescent="0.3">
      <c r="A281" s="9">
        <f t="shared" si="63"/>
        <v>6</v>
      </c>
      <c r="B281" s="9" t="str">
        <f t="shared" si="63"/>
        <v>Tanaman Perkebunan lainnya</v>
      </c>
      <c r="C281" s="28">
        <v>11261.4</v>
      </c>
      <c r="D281" s="46">
        <v>5828697.6803094503</v>
      </c>
      <c r="E281">
        <f t="shared" si="64"/>
        <v>1.9320610911153181E-3</v>
      </c>
      <c r="F281" s="45">
        <v>2.108079581601302E-3</v>
      </c>
      <c r="G281" s="14">
        <f t="shared" si="65"/>
        <v>5356707.3479403835</v>
      </c>
      <c r="H281">
        <v>5828697.6846030066</v>
      </c>
    </row>
    <row r="282" spans="1:8" x14ac:dyDescent="0.3">
      <c r="A282" s="9">
        <f t="shared" si="63"/>
        <v>7</v>
      </c>
      <c r="B282" s="9" t="str">
        <f t="shared" si="63"/>
        <v>Peternakan dan Hasil-hasilnya</v>
      </c>
      <c r="C282" s="28">
        <v>17601.268528193548</v>
      </c>
      <c r="D282">
        <v>5219515.4892672664</v>
      </c>
      <c r="E282">
        <f t="shared" si="64"/>
        <v>3.3722035243283618E-3</v>
      </c>
      <c r="F282" s="45">
        <v>3.5785618085731165E-3</v>
      </c>
      <c r="G282" s="14">
        <f t="shared" si="65"/>
        <v>3641137.047488573</v>
      </c>
      <c r="H282">
        <v>5219515.486548706</v>
      </c>
    </row>
    <row r="283" spans="1:8" x14ac:dyDescent="0.3">
      <c r="A283" s="9">
        <f t="shared" si="63"/>
        <v>8</v>
      </c>
      <c r="B283" s="9" t="str">
        <f t="shared" si="63"/>
        <v>Kehutanan</v>
      </c>
      <c r="C283" s="28">
        <v>22862.278163820076</v>
      </c>
      <c r="D283">
        <v>6908146.9306042716</v>
      </c>
      <c r="E283">
        <f t="shared" si="64"/>
        <v>3.3094661120388561E-3</v>
      </c>
      <c r="F283" s="45">
        <v>3.5976501157092074E-3</v>
      </c>
      <c r="G283" s="14">
        <f t="shared" si="65"/>
        <v>5071784.0230785497</v>
      </c>
      <c r="H283">
        <v>6908146.928867735</v>
      </c>
    </row>
    <row r="284" spans="1:8" x14ac:dyDescent="0.3">
      <c r="A284" s="9">
        <f t="shared" si="63"/>
        <v>9</v>
      </c>
      <c r="B284" s="9" t="str">
        <f t="shared" si="63"/>
        <v>Perikanan</v>
      </c>
      <c r="C284" s="28">
        <v>22924.1996613347</v>
      </c>
      <c r="D284">
        <v>14062548.949128374</v>
      </c>
      <c r="E284">
        <f t="shared" si="64"/>
        <v>1.630159634946948E-3</v>
      </c>
      <c r="F284" s="45">
        <v>1.7459649711135988E-3</v>
      </c>
      <c r="G284" s="14">
        <f t="shared" si="65"/>
        <v>13510767.842839682</v>
      </c>
      <c r="H284">
        <v>14062548.950719899</v>
      </c>
    </row>
    <row r="285" spans="1:8" x14ac:dyDescent="0.3">
      <c r="A285" s="9">
        <f t="shared" si="63"/>
        <v>10</v>
      </c>
      <c r="B285" s="9" t="str">
        <f t="shared" si="63"/>
        <v>Pertambangan Migas</v>
      </c>
      <c r="C285" s="28">
        <v>1658.4610809558976</v>
      </c>
      <c r="D285">
        <v>36197840.219193369</v>
      </c>
      <c r="E285">
        <f t="shared" si="64"/>
        <v>4.5816575544651505E-5</v>
      </c>
      <c r="F285" s="45">
        <v>5.610122552657719E-4</v>
      </c>
      <c r="G285" s="14">
        <f t="shared" si="65"/>
        <v>26528028.95664499</v>
      </c>
      <c r="H285">
        <v>36197840.223759606</v>
      </c>
    </row>
    <row r="286" spans="1:8" x14ac:dyDescent="0.3">
      <c r="A286" s="9">
        <f t="shared" si="63"/>
        <v>11</v>
      </c>
      <c r="B286" s="9" t="str">
        <f t="shared" si="63"/>
        <v>Pertambangan Non Migas</v>
      </c>
      <c r="C286" s="28">
        <v>919.82650336517781</v>
      </c>
      <c r="D286">
        <v>22559415.939797185</v>
      </c>
      <c r="E286">
        <f t="shared" si="64"/>
        <v>4.0773506983507805E-5</v>
      </c>
      <c r="F286" s="45">
        <v>4.4786220962750858E-5</v>
      </c>
      <c r="G286" s="14">
        <f t="shared" si="65"/>
        <v>22024932.84</v>
      </c>
      <c r="H286">
        <v>22559415.935283665</v>
      </c>
    </row>
    <row r="287" spans="1:8" x14ac:dyDescent="0.3">
      <c r="A287" s="9">
        <f t="shared" si="63"/>
        <v>12</v>
      </c>
      <c r="B287" s="9" t="str">
        <f t="shared" si="63"/>
        <v>Penggalian</v>
      </c>
      <c r="C287" s="28">
        <v>220.51241567892421</v>
      </c>
      <c r="D287">
        <v>21073799.21966441</v>
      </c>
      <c r="E287">
        <f t="shared" si="64"/>
        <v>1.0463818762834154E-5</v>
      </c>
      <c r="F287" s="45">
        <v>1.0153997562244587E-4</v>
      </c>
      <c r="G287" s="14">
        <f t="shared" si="65"/>
        <v>128108.59734703461</v>
      </c>
      <c r="H287">
        <v>21073799.219158579</v>
      </c>
    </row>
    <row r="288" spans="1:8" x14ac:dyDescent="0.3">
      <c r="A288" s="9">
        <f t="shared" si="63"/>
        <v>13</v>
      </c>
      <c r="B288" s="9" t="str">
        <f t="shared" si="63"/>
        <v>Industri Penggilingan Padi</v>
      </c>
      <c r="C288" s="28">
        <v>844.71230602839955</v>
      </c>
      <c r="D288">
        <v>11598351.70169197</v>
      </c>
      <c r="E288">
        <f t="shared" si="64"/>
        <v>7.2830375190741342E-5</v>
      </c>
      <c r="F288" s="45">
        <v>1.4355993486173774E-4</v>
      </c>
      <c r="G288" s="14">
        <f t="shared" si="65"/>
        <v>11456476.594319997</v>
      </c>
      <c r="H288">
        <v>11598351.697554208</v>
      </c>
    </row>
    <row r="289" spans="1:8" x14ac:dyDescent="0.3">
      <c r="A289" s="9">
        <f t="shared" si="63"/>
        <v>14</v>
      </c>
      <c r="B289" s="9" t="str">
        <f t="shared" si="63"/>
        <v>Industri Minyak Hewani dan Nabati</v>
      </c>
      <c r="C289" s="28">
        <v>844.71230602839955</v>
      </c>
      <c r="D289">
        <v>48100334.848610297</v>
      </c>
      <c r="E289">
        <f t="shared" si="64"/>
        <v>1.7561464149616098E-5</v>
      </c>
      <c r="F289" s="45">
        <v>3.5728942379732186E-5</v>
      </c>
      <c r="G289" s="14">
        <f t="shared" si="65"/>
        <v>32635672.541199997</v>
      </c>
      <c r="H289">
        <v>48100334.852700375</v>
      </c>
    </row>
    <row r="290" spans="1:8" x14ac:dyDescent="0.3">
      <c r="A290" s="9">
        <f t="shared" si="63"/>
        <v>15</v>
      </c>
      <c r="B290" s="9" t="str">
        <f t="shared" si="63"/>
        <v>Industri Makanan dan Minuman lainnya</v>
      </c>
      <c r="C290" s="28">
        <v>7943.8251462652215</v>
      </c>
      <c r="D290">
        <v>3742925.3146119514</v>
      </c>
      <c r="E290">
        <f t="shared" si="64"/>
        <v>2.1223573751935256E-3</v>
      </c>
      <c r="F290" s="45">
        <v>2.594158104708181E-3</v>
      </c>
      <c r="G290" s="14">
        <f t="shared" si="65"/>
        <v>1397835.3148223101</v>
      </c>
      <c r="H290">
        <v>3742925.3153325641</v>
      </c>
    </row>
    <row r="291" spans="1:8" x14ac:dyDescent="0.3">
      <c r="A291" s="9">
        <f t="shared" si="63"/>
        <v>16</v>
      </c>
      <c r="B291" s="9" t="str">
        <f t="shared" si="63"/>
        <v>Industri Tekstil dan Pakain Jadi</v>
      </c>
      <c r="C291" s="28">
        <v>532.25</v>
      </c>
      <c r="D291">
        <v>146018.86941107141</v>
      </c>
      <c r="E291">
        <f t="shared" si="64"/>
        <v>3.6450768462096025E-3</v>
      </c>
      <c r="F291" s="45">
        <v>4.946584022150295E-3</v>
      </c>
      <c r="G291" s="14">
        <f t="shared" si="65"/>
        <v>997.91794038314686</v>
      </c>
      <c r="H291">
        <v>146018.86888493563</v>
      </c>
    </row>
    <row r="292" spans="1:8" x14ac:dyDescent="0.3">
      <c r="A292" s="9">
        <f t="shared" ref="A292:B307" si="66">A248</f>
        <v>17</v>
      </c>
      <c r="B292" s="9" t="str">
        <f t="shared" si="66"/>
        <v>Industri Kayu,barang-barang dari kayu dan Furniture</v>
      </c>
      <c r="C292" s="28">
        <v>532.25</v>
      </c>
      <c r="D292">
        <v>1171823.8044202551</v>
      </c>
      <c r="E292">
        <f t="shared" si="64"/>
        <v>4.5420650953862805E-4</v>
      </c>
      <c r="F292" s="45">
        <v>4.9649077621256323E-4</v>
      </c>
      <c r="G292" s="14">
        <f t="shared" si="65"/>
        <v>641128.13371993788</v>
      </c>
      <c r="H292">
        <v>1171823.8056139534</v>
      </c>
    </row>
    <row r="293" spans="1:8" x14ac:dyDescent="0.3">
      <c r="A293" s="9">
        <f t="shared" si="66"/>
        <v>18</v>
      </c>
      <c r="B293" s="9" t="str">
        <f t="shared" si="66"/>
        <v>Industri Karet dan barang-barang dari karet</v>
      </c>
      <c r="C293" s="28">
        <v>312.14</v>
      </c>
      <c r="D293">
        <v>18856799.046568915</v>
      </c>
      <c r="E293">
        <f t="shared" si="64"/>
        <v>1.6553180591739685E-5</v>
      </c>
      <c r="F293" s="45">
        <v>1.9897596506096853E-5</v>
      </c>
      <c r="G293" s="14">
        <f t="shared" si="65"/>
        <v>18770210.24914071</v>
      </c>
      <c r="H293">
        <v>18856799.0492245</v>
      </c>
    </row>
    <row r="294" spans="1:8" x14ac:dyDescent="0.3">
      <c r="A294" s="9">
        <f t="shared" si="66"/>
        <v>19</v>
      </c>
      <c r="B294" s="9" t="str">
        <f t="shared" si="66"/>
        <v>Industri Kimia dan barang-barang dr kimia</v>
      </c>
      <c r="C294" s="28">
        <v>3341.3715874771237</v>
      </c>
      <c r="D294">
        <v>9590790.3197989464</v>
      </c>
      <c r="E294">
        <f t="shared" si="64"/>
        <v>3.4839376902853292E-4</v>
      </c>
      <c r="F294" s="45">
        <v>2.6158351980427475E-3</v>
      </c>
      <c r="G294" s="14">
        <f t="shared" si="65"/>
        <v>4763134.1993308356</v>
      </c>
      <c r="H294">
        <v>9590790.3241031785</v>
      </c>
    </row>
    <row r="295" spans="1:8" x14ac:dyDescent="0.3">
      <c r="A295" s="9">
        <f t="shared" si="66"/>
        <v>20</v>
      </c>
      <c r="B295" s="9" t="str">
        <f t="shared" si="66"/>
        <v>Industri Bubur Kertas (Pulp) dan barang2 dari kertas</v>
      </c>
      <c r="C295" s="28">
        <v>10.293267000961368</v>
      </c>
      <c r="D295">
        <v>10786111.560601685</v>
      </c>
      <c r="E295">
        <f t="shared" si="64"/>
        <v>9.5430748542964037E-7</v>
      </c>
      <c r="F295" s="45">
        <v>1.3233519029937091E-4</v>
      </c>
      <c r="G295" s="14">
        <f t="shared" si="65"/>
        <v>6065880.7271407126</v>
      </c>
      <c r="H295">
        <v>10786111.564823372</v>
      </c>
    </row>
    <row r="296" spans="1:8" x14ac:dyDescent="0.3">
      <c r="A296" s="9">
        <f t="shared" si="66"/>
        <v>21</v>
      </c>
      <c r="B296" s="9" t="str">
        <f t="shared" si="66"/>
        <v>Industri Barang Galian Bukan Logam</v>
      </c>
      <c r="C296" s="28">
        <v>155.00598468391649</v>
      </c>
      <c r="D296">
        <v>1819012.4987668493</v>
      </c>
      <c r="E296">
        <f t="shared" si="64"/>
        <v>8.5214359323533317E-5</v>
      </c>
      <c r="F296" s="45">
        <v>1.9469866804854924E-4</v>
      </c>
      <c r="G296" s="14">
        <f t="shared" si="65"/>
        <v>423554.4170475523</v>
      </c>
      <c r="H296">
        <v>1819012.5032393548</v>
      </c>
    </row>
    <row r="297" spans="1:8" x14ac:dyDescent="0.3">
      <c r="A297" s="9">
        <f t="shared" si="66"/>
        <v>22</v>
      </c>
      <c r="B297" s="9" t="str">
        <f t="shared" si="66"/>
        <v>Industri Barang dari logam, bukan mesin dan perlatan</v>
      </c>
      <c r="C297" s="28">
        <v>155.00598468391649</v>
      </c>
      <c r="D297">
        <v>811676.81274905591</v>
      </c>
      <c r="E297">
        <f t="shared" si="64"/>
        <v>1.9097007854509122E-4</v>
      </c>
      <c r="F297" s="45">
        <v>1.9700915935786037E-4</v>
      </c>
      <c r="G297" s="14">
        <f t="shared" si="65"/>
        <v>803196.53</v>
      </c>
      <c r="H297">
        <v>811676.8165690829</v>
      </c>
    </row>
    <row r="298" spans="1:8" x14ac:dyDescent="0.3">
      <c r="A298" s="9">
        <f t="shared" si="66"/>
        <v>23</v>
      </c>
      <c r="B298" s="9" t="str">
        <f t="shared" si="66"/>
        <v>Industri Kendaraan bermotor dan alat angkutan</v>
      </c>
      <c r="C298" s="28">
        <v>155.00598468391649</v>
      </c>
      <c r="D298">
        <v>163563.60254432666</v>
      </c>
      <c r="E298">
        <f t="shared" si="64"/>
        <v>9.4768018234318971E-4</v>
      </c>
      <c r="F298" s="45">
        <v>9.9635388711531085E-4</v>
      </c>
      <c r="G298" s="14">
        <f t="shared" si="65"/>
        <v>0</v>
      </c>
      <c r="H298">
        <v>163563.60007515529</v>
      </c>
    </row>
    <row r="299" spans="1:8" x14ac:dyDescent="0.3">
      <c r="A299" s="9">
        <f t="shared" si="66"/>
        <v>24</v>
      </c>
      <c r="B299" s="9" t="str">
        <f t="shared" si="66"/>
        <v>Industri Migas</v>
      </c>
      <c r="C299" s="28">
        <v>4476.1917085443783</v>
      </c>
      <c r="D299">
        <v>24287390.40235183</v>
      </c>
      <c r="E299">
        <f t="shared" si="64"/>
        <v>1.843010564078936E-4</v>
      </c>
      <c r="F299" s="45">
        <v>1.4937122258825641E-3</v>
      </c>
      <c r="G299" s="14">
        <f t="shared" si="65"/>
        <v>18573985.95884959</v>
      </c>
      <c r="H299">
        <v>24287390.403241564</v>
      </c>
    </row>
    <row r="300" spans="1:8" x14ac:dyDescent="0.3">
      <c r="A300" s="9">
        <f t="shared" si="66"/>
        <v>25</v>
      </c>
      <c r="B300" s="9" t="str">
        <f t="shared" si="66"/>
        <v>Industri barang-barang lainnya</v>
      </c>
      <c r="C300" s="28">
        <v>0</v>
      </c>
      <c r="D300">
        <v>433111.57199361594</v>
      </c>
      <c r="E300">
        <f t="shared" si="64"/>
        <v>0</v>
      </c>
      <c r="F300" s="45">
        <v>2.5002209110751415E-5</v>
      </c>
      <c r="G300" s="14">
        <f t="shared" si="65"/>
        <v>97947.23</v>
      </c>
      <c r="H300">
        <v>433111.57549792714</v>
      </c>
    </row>
    <row r="301" spans="1:8" x14ac:dyDescent="0.3">
      <c r="A301" s="9">
        <f t="shared" si="66"/>
        <v>26</v>
      </c>
      <c r="B301" s="9" t="str">
        <f t="shared" si="66"/>
        <v>Listrik,  Gas dan Air bersih</v>
      </c>
      <c r="C301" s="28">
        <v>699.6</v>
      </c>
      <c r="D301">
        <v>1054683.0395203594</v>
      </c>
      <c r="E301">
        <f t="shared" si="64"/>
        <v>6.6332724978507166E-4</v>
      </c>
      <c r="F301" s="45">
        <v>7.5501289916257025E-4</v>
      </c>
      <c r="G301" s="14">
        <f t="shared" si="65"/>
        <v>289675.04385655856</v>
      </c>
      <c r="H301">
        <v>1054683.0439255536</v>
      </c>
    </row>
    <row r="302" spans="1:8" x14ac:dyDescent="0.3">
      <c r="A302" s="9">
        <f t="shared" si="66"/>
        <v>27</v>
      </c>
      <c r="B302" s="9" t="str">
        <f t="shared" si="66"/>
        <v>Bangunan</v>
      </c>
      <c r="C302" s="28">
        <v>12905.3</v>
      </c>
      <c r="D302">
        <v>65410195.563542709</v>
      </c>
      <c r="E302">
        <f t="shared" si="64"/>
        <v>1.972979883153407E-4</v>
      </c>
      <c r="F302" s="45">
        <v>2.8082552558401696E-4</v>
      </c>
      <c r="G302" s="14">
        <f t="shared" si="65"/>
        <v>61602458.966917671</v>
      </c>
      <c r="H302">
        <v>65410195.559526749</v>
      </c>
    </row>
    <row r="303" spans="1:8" x14ac:dyDescent="0.3">
      <c r="A303" s="9">
        <f t="shared" si="66"/>
        <v>28</v>
      </c>
      <c r="B303" s="9" t="str">
        <f t="shared" si="66"/>
        <v>Perdagangan</v>
      </c>
      <c r="C303" s="28">
        <v>46123.067064781637</v>
      </c>
      <c r="D303">
        <v>51518647.077342324</v>
      </c>
      <c r="E303">
        <f t="shared" si="64"/>
        <v>8.9526937684406623E-4</v>
      </c>
      <c r="F303" s="45">
        <v>1.7116725701534731E-3</v>
      </c>
      <c r="G303" s="14">
        <f t="shared" si="65"/>
        <v>43426224.81018737</v>
      </c>
      <c r="H303">
        <v>51518647.083240949</v>
      </c>
    </row>
    <row r="304" spans="1:8" x14ac:dyDescent="0.3">
      <c r="A304" s="9">
        <f t="shared" si="66"/>
        <v>29</v>
      </c>
      <c r="B304" s="9" t="str">
        <f t="shared" si="66"/>
        <v>Hotel dan Restoran</v>
      </c>
      <c r="C304" s="28">
        <v>3705.5329352183639</v>
      </c>
      <c r="D304">
        <v>5469027.7654915592</v>
      </c>
      <c r="E304">
        <f t="shared" si="64"/>
        <v>6.7754875164458201E-4</v>
      </c>
      <c r="F304" s="45">
        <v>9.5457119210789283E-4</v>
      </c>
      <c r="G304" s="14">
        <f t="shared" si="65"/>
        <v>2133750.0877365833</v>
      </c>
      <c r="H304">
        <v>5469027.7687870879</v>
      </c>
    </row>
    <row r="305" spans="1:8" x14ac:dyDescent="0.3">
      <c r="A305" s="9">
        <f t="shared" si="66"/>
        <v>30</v>
      </c>
      <c r="B305" s="9" t="str">
        <f t="shared" si="66"/>
        <v>Angkutan jalan raya</v>
      </c>
      <c r="C305" s="28">
        <v>7326.0453087817978</v>
      </c>
      <c r="D305">
        <v>5513825.0210514404</v>
      </c>
      <c r="E305">
        <f t="shared" si="64"/>
        <v>1.3286684435598543E-3</v>
      </c>
      <c r="F305" s="45">
        <v>1.6023023166907527E-3</v>
      </c>
      <c r="G305" s="14">
        <f t="shared" si="65"/>
        <v>2767969.4768899367</v>
      </c>
      <c r="H305">
        <v>5513825.0199241769</v>
      </c>
    </row>
    <row r="306" spans="1:8" x14ac:dyDescent="0.3">
      <c r="A306" s="9">
        <f t="shared" si="66"/>
        <v>31</v>
      </c>
      <c r="B306" s="9" t="str">
        <f t="shared" si="66"/>
        <v>Angkutan sungai, danau dan penyeberangan</v>
      </c>
      <c r="C306" s="28">
        <v>433.10642798626589</v>
      </c>
      <c r="D306">
        <v>967802.8039541496</v>
      </c>
      <c r="E306">
        <f t="shared" si="64"/>
        <v>4.4751516137039898E-4</v>
      </c>
      <c r="F306" s="45">
        <v>5.8373875189743742E-4</v>
      </c>
      <c r="G306" s="14">
        <f t="shared" si="65"/>
        <v>588325.92418964487</v>
      </c>
      <c r="H306">
        <v>967802.80668684409</v>
      </c>
    </row>
    <row r="307" spans="1:8" x14ac:dyDescent="0.3">
      <c r="A307" s="9">
        <f t="shared" si="66"/>
        <v>32</v>
      </c>
      <c r="B307" s="9" t="str">
        <f t="shared" si="66"/>
        <v>Angkutan udara</v>
      </c>
      <c r="C307" s="28">
        <v>895.26100281090839</v>
      </c>
      <c r="D307">
        <v>2452826.3241809439</v>
      </c>
      <c r="E307">
        <f t="shared" si="64"/>
        <v>3.6499159927674742E-4</v>
      </c>
      <c r="F307" s="45">
        <v>4.4647674261970234E-4</v>
      </c>
      <c r="G307" s="14">
        <f t="shared" si="65"/>
        <v>1931187.2010535153</v>
      </c>
      <c r="H307">
        <v>2452826.3256604378</v>
      </c>
    </row>
    <row r="308" spans="1:8" x14ac:dyDescent="0.3">
      <c r="A308" s="9">
        <f t="shared" ref="A308:B316" si="67">A264</f>
        <v>33</v>
      </c>
      <c r="B308" s="9" t="str">
        <f t="shared" si="67"/>
        <v>Jasa penunjang angkutan</v>
      </c>
      <c r="C308" s="28">
        <v>1217.50480576887</v>
      </c>
      <c r="D308">
        <v>1038979.652407628</v>
      </c>
      <c r="E308">
        <f t="shared" si="64"/>
        <v>1.171827381746645E-3</v>
      </c>
      <c r="F308" s="45">
        <v>1.2015747288340838E-3</v>
      </c>
      <c r="G308" s="14">
        <f t="shared" si="65"/>
        <v>970355.80262546486</v>
      </c>
      <c r="H308">
        <v>1038979.6523480631</v>
      </c>
    </row>
    <row r="309" spans="1:8" x14ac:dyDescent="0.3">
      <c r="A309" s="9">
        <f t="shared" si="67"/>
        <v>34</v>
      </c>
      <c r="B309" s="9" t="str">
        <f t="shared" si="67"/>
        <v>Komunikasi</v>
      </c>
      <c r="C309" s="28">
        <v>5447.4824546521586</v>
      </c>
      <c r="D309">
        <v>10715060.801725699</v>
      </c>
      <c r="E309">
        <f t="shared" si="64"/>
        <v>5.0839491771944233E-4</v>
      </c>
      <c r="F309" s="45">
        <v>9.574553624146898E-4</v>
      </c>
      <c r="G309" s="14">
        <f t="shared" si="65"/>
        <v>7821325.3062399188</v>
      </c>
      <c r="H309">
        <v>10715060.805889579</v>
      </c>
    </row>
    <row r="310" spans="1:8" x14ac:dyDescent="0.3">
      <c r="A310" s="9">
        <f t="shared" si="67"/>
        <v>35</v>
      </c>
      <c r="B310" s="9" t="str">
        <f t="shared" si="67"/>
        <v>Bank dan lembaga keuangan lainnya</v>
      </c>
      <c r="C310" s="28">
        <v>3294.3</v>
      </c>
      <c r="D310">
        <v>11314197.135391088</v>
      </c>
      <c r="E310">
        <f t="shared" si="64"/>
        <v>2.9116515830322141E-4</v>
      </c>
      <c r="F310" s="45">
        <v>9.1156523242632778E-4</v>
      </c>
      <c r="G310" s="14">
        <f t="shared" si="65"/>
        <v>9435951.8075308837</v>
      </c>
      <c r="H310">
        <v>11314197.133461034</v>
      </c>
    </row>
    <row r="311" spans="1:8" x14ac:dyDescent="0.3">
      <c r="A311" s="9">
        <f t="shared" si="67"/>
        <v>36</v>
      </c>
      <c r="B311" s="9" t="str">
        <f t="shared" si="67"/>
        <v>Real Estate dan Jasa Perusahaan</v>
      </c>
      <c r="C311" s="28">
        <v>1972.8358640140207</v>
      </c>
      <c r="D311">
        <v>12770065.406649519</v>
      </c>
      <c r="E311">
        <f t="shared" si="64"/>
        <v>1.5448909627250167E-4</v>
      </c>
      <c r="F311" s="45">
        <v>6.4200628597682889E-4</v>
      </c>
      <c r="G311" s="14">
        <f t="shared" si="65"/>
        <v>7617004.0579335904</v>
      </c>
      <c r="H311">
        <v>12770065.406216331</v>
      </c>
    </row>
    <row r="312" spans="1:8" x14ac:dyDescent="0.3">
      <c r="A312" s="9">
        <f t="shared" si="67"/>
        <v>37</v>
      </c>
      <c r="B312" s="9" t="str">
        <f t="shared" si="67"/>
        <v>Pemerintahan umum</v>
      </c>
      <c r="C312" s="28">
        <v>36621.426754473316</v>
      </c>
      <c r="D312">
        <v>20234214.140410189</v>
      </c>
      <c r="E312">
        <f t="shared" si="64"/>
        <v>1.809876405396732E-3</v>
      </c>
      <c r="F312" s="45">
        <v>1.809876405396732E-3</v>
      </c>
      <c r="G312" s="14">
        <f t="shared" si="65"/>
        <v>20234214.140000001</v>
      </c>
      <c r="H312">
        <v>20234214.140000001</v>
      </c>
    </row>
    <row r="313" spans="1:8" x14ac:dyDescent="0.3">
      <c r="A313" s="9">
        <f t="shared" si="67"/>
        <v>38</v>
      </c>
      <c r="B313" s="9" t="str">
        <f t="shared" si="67"/>
        <v>Jasa Pendidikan</v>
      </c>
      <c r="C313">
        <v>895.26100281090839</v>
      </c>
      <c r="D313">
        <v>10742660.294536952</v>
      </c>
      <c r="E313">
        <f t="shared" si="64"/>
        <v>8.3336992724807878E-5</v>
      </c>
      <c r="F313" s="45">
        <v>1.8151240541513787E-4</v>
      </c>
      <c r="G313" s="14">
        <f t="shared" si="65"/>
        <v>9309472.5102815367</v>
      </c>
      <c r="H313">
        <v>10742660.295221034</v>
      </c>
    </row>
    <row r="314" spans="1:8" x14ac:dyDescent="0.3">
      <c r="A314" s="9">
        <f t="shared" si="67"/>
        <v>39</v>
      </c>
      <c r="B314" s="9" t="str">
        <f t="shared" si="67"/>
        <v>Jasa Kesehatan dan Kegiatan Sosial</v>
      </c>
      <c r="C314" s="28">
        <v>1064.2505023149895</v>
      </c>
      <c r="D314">
        <v>2646750.7394727529</v>
      </c>
      <c r="E314">
        <f t="shared" si="64"/>
        <v>4.0209698875043819E-4</v>
      </c>
      <c r="F314" s="45">
        <v>5.6964628089943613E-4</v>
      </c>
      <c r="G314" s="14">
        <f t="shared" si="65"/>
        <v>1798089.0021913359</v>
      </c>
      <c r="H314">
        <v>2646750.7430450753</v>
      </c>
    </row>
    <row r="315" spans="1:8" x14ac:dyDescent="0.3">
      <c r="A315" s="9">
        <f t="shared" si="67"/>
        <v>40</v>
      </c>
      <c r="B315" s="9" t="str">
        <f t="shared" si="67"/>
        <v>Jasa-jasa lainnya</v>
      </c>
      <c r="C315" s="28">
        <v>2239.9868791976742</v>
      </c>
      <c r="D315">
        <v>3085024.6249105269</v>
      </c>
      <c r="E315">
        <f t="shared" si="64"/>
        <v>7.2608395443930665E-4</v>
      </c>
      <c r="F315" s="45">
        <v>1.3694769421516129E-3</v>
      </c>
      <c r="G315" s="14">
        <f t="shared" si="65"/>
        <v>1689535.81</v>
      </c>
      <c r="H315">
        <v>3085024.6264785277</v>
      </c>
    </row>
    <row r="316" spans="1:8" x14ac:dyDescent="0.3">
      <c r="A316" s="9">
        <f t="shared" si="67"/>
        <v>41</v>
      </c>
      <c r="B316" s="9" t="str">
        <f t="shared" si="67"/>
        <v>Kegiatan yang tak jelas batasannya</v>
      </c>
      <c r="C316" s="31">
        <v>0</v>
      </c>
      <c r="D316" s="28">
        <v>0</v>
      </c>
      <c r="E316">
        <v>0</v>
      </c>
      <c r="F316">
        <v>0</v>
      </c>
      <c r="G316" s="14">
        <f t="shared" si="65"/>
        <v>0</v>
      </c>
      <c r="H316">
        <v>0</v>
      </c>
    </row>
    <row r="317" spans="1:8" x14ac:dyDescent="0.3">
      <c r="C317" s="46">
        <f>SUM(C276:C316)</f>
        <v>345545.92527820717</v>
      </c>
    </row>
  </sheetData>
  <mergeCells count="6">
    <mergeCell ref="BA200:BA212"/>
    <mergeCell ref="A98:B98"/>
    <mergeCell ref="A142:B142"/>
    <mergeCell ref="A186:C186"/>
    <mergeCell ref="BA188:BA196"/>
    <mergeCell ref="BA197:BA199"/>
  </mergeCells>
  <conditionalFormatting sqref="AZ188:AZ228">
    <cfRule type="top10" dxfId="1" priority="2" rank="10"/>
  </conditionalFormatting>
  <conditionalFormatting sqref="F276:F315">
    <cfRule type="top10" dxfId="0" priority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25D0-AECA-48B8-AAFB-2FA4E847B88B}">
  <dimension ref="A2:BC47"/>
  <sheetViews>
    <sheetView topLeftCell="AL7" workbookViewId="0">
      <selection activeCell="G41" sqref="G41"/>
    </sheetView>
  </sheetViews>
  <sheetFormatPr defaultRowHeight="14.4" x14ac:dyDescent="0.3"/>
  <cols>
    <col min="2" max="2" width="39.77734375" customWidth="1"/>
    <col min="20" max="20" width="43.33203125" bestFit="1" customWidth="1"/>
    <col min="39" max="39" width="43.33203125" bestFit="1" customWidth="1"/>
    <col min="40" max="48" width="11" bestFit="1" customWidth="1"/>
    <col min="49" max="49" width="10" bestFit="1" customWidth="1"/>
    <col min="50" max="55" width="12" bestFit="1" customWidth="1"/>
  </cols>
  <sheetData>
    <row r="2" spans="1:55" ht="14.4" customHeight="1" x14ac:dyDescent="0.3">
      <c r="A2" s="57" t="s">
        <v>124</v>
      </c>
      <c r="B2" s="57"/>
      <c r="C2" s="57"/>
      <c r="D2" s="57"/>
      <c r="E2" s="57"/>
      <c r="F2" s="57"/>
    </row>
    <row r="3" spans="1:55" ht="14.4" customHeight="1" x14ac:dyDescent="0.3">
      <c r="A3" s="57"/>
      <c r="B3" s="57"/>
      <c r="C3" s="57"/>
      <c r="D3" s="57"/>
      <c r="E3" s="57"/>
      <c r="F3" s="57"/>
    </row>
    <row r="4" spans="1:55" x14ac:dyDescent="0.3">
      <c r="A4" s="60" t="s">
        <v>40</v>
      </c>
      <c r="B4" s="60" t="s">
        <v>33</v>
      </c>
      <c r="C4" s="55" t="s">
        <v>125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T4" s="56" t="s">
        <v>41</v>
      </c>
      <c r="U4" s="56" t="s">
        <v>126</v>
      </c>
      <c r="V4" s="55" t="s">
        <v>127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M4" s="56" t="s">
        <v>41</v>
      </c>
      <c r="AN4" s="58" t="s">
        <v>128</v>
      </c>
      <c r="AO4" s="55" t="s">
        <v>95</v>
      </c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</row>
    <row r="5" spans="1:55" ht="28.8" customHeight="1" x14ac:dyDescent="0.3">
      <c r="A5" s="61"/>
      <c r="B5" s="61"/>
      <c r="C5" s="50">
        <v>2016</v>
      </c>
      <c r="D5" s="50">
        <v>2017</v>
      </c>
      <c r="E5" s="50">
        <v>2018</v>
      </c>
      <c r="F5" s="50">
        <v>2019</v>
      </c>
      <c r="G5" s="50">
        <v>2020</v>
      </c>
      <c r="H5" s="50">
        <v>2021</v>
      </c>
      <c r="I5" s="50">
        <v>2022</v>
      </c>
      <c r="J5" s="50">
        <v>2023</v>
      </c>
      <c r="K5" s="50">
        <v>2024</v>
      </c>
      <c r="L5" s="50">
        <v>2025</v>
      </c>
      <c r="M5" s="50">
        <v>2026</v>
      </c>
      <c r="N5" s="50">
        <v>2027</v>
      </c>
      <c r="O5" s="50">
        <v>2028</v>
      </c>
      <c r="P5" s="50">
        <v>2029</v>
      </c>
      <c r="Q5" s="50">
        <v>2030</v>
      </c>
      <c r="T5" s="56"/>
      <c r="U5" s="56"/>
      <c r="V5" s="50">
        <v>2016</v>
      </c>
      <c r="W5" s="50">
        <v>2017</v>
      </c>
      <c r="X5" s="50">
        <v>2018</v>
      </c>
      <c r="Y5" s="50">
        <v>2019</v>
      </c>
      <c r="Z5" s="50">
        <v>2020</v>
      </c>
      <c r="AA5" s="50">
        <v>2021</v>
      </c>
      <c r="AB5" s="50">
        <v>2022</v>
      </c>
      <c r="AC5" s="50">
        <v>2023</v>
      </c>
      <c r="AD5" s="50">
        <v>2024</v>
      </c>
      <c r="AE5" s="50">
        <v>2025</v>
      </c>
      <c r="AF5" s="50">
        <v>2026</v>
      </c>
      <c r="AG5" s="50">
        <v>2027</v>
      </c>
      <c r="AH5" s="50">
        <v>2028</v>
      </c>
      <c r="AI5" s="50">
        <v>2029</v>
      </c>
      <c r="AJ5" s="50">
        <v>2030</v>
      </c>
      <c r="AM5" s="56"/>
      <c r="AN5" s="59"/>
      <c r="AO5" s="50">
        <v>2016</v>
      </c>
      <c r="AP5" s="50">
        <v>2017</v>
      </c>
      <c r="AQ5" s="50">
        <v>2018</v>
      </c>
      <c r="AR5" s="50">
        <v>2019</v>
      </c>
      <c r="AS5" s="50">
        <v>2020</v>
      </c>
      <c r="AT5" s="50">
        <v>2021</v>
      </c>
      <c r="AU5" s="50">
        <v>2022</v>
      </c>
      <c r="AV5" s="50">
        <v>2023</v>
      </c>
      <c r="AW5" s="50">
        <v>2024</v>
      </c>
      <c r="AX5" s="50">
        <v>2025</v>
      </c>
      <c r="AY5" s="50">
        <v>2026</v>
      </c>
      <c r="AZ5" s="50">
        <v>2027</v>
      </c>
      <c r="BA5" s="50">
        <v>2028</v>
      </c>
      <c r="BB5" s="50">
        <v>2029</v>
      </c>
      <c r="BC5" s="50">
        <v>2030</v>
      </c>
    </row>
    <row r="6" spans="1:55" x14ac:dyDescent="0.3">
      <c r="A6">
        <v>1</v>
      </c>
      <c r="B6" s="13" t="s">
        <v>34</v>
      </c>
      <c r="C6" s="51">
        <v>0.05</v>
      </c>
      <c r="D6" s="51">
        <v>0.05</v>
      </c>
      <c r="E6" s="51">
        <v>0.05</v>
      </c>
      <c r="F6" s="51">
        <v>0.05</v>
      </c>
      <c r="G6" s="51">
        <v>0.05</v>
      </c>
      <c r="H6" s="51">
        <v>0.05</v>
      </c>
      <c r="I6" s="51">
        <v>0.05</v>
      </c>
      <c r="J6" s="51">
        <v>0.05</v>
      </c>
      <c r="K6" s="51">
        <v>0.05</v>
      </c>
      <c r="L6" s="51">
        <v>0.05</v>
      </c>
      <c r="M6" s="51">
        <v>0.05</v>
      </c>
      <c r="N6" s="51">
        <v>0.05</v>
      </c>
      <c r="O6" s="51">
        <v>0.05</v>
      </c>
      <c r="P6" s="51">
        <v>0.05</v>
      </c>
      <c r="Q6" s="51">
        <v>0.05</v>
      </c>
      <c r="T6" s="13" t="s">
        <v>34</v>
      </c>
      <c r="U6">
        <f>'Tabel I-O Sumsel 2015'!AX3</f>
        <v>2686011.4170161942</v>
      </c>
      <c r="V6">
        <f>U6*(1+C6)</f>
        <v>2820311.9878670042</v>
      </c>
      <c r="W6">
        <f t="shared" ref="W6:AJ21" si="0">V6*(1+D6)</f>
        <v>2961327.5872603548</v>
      </c>
      <c r="X6">
        <f t="shared" si="0"/>
        <v>3109393.9666233729</v>
      </c>
      <c r="Y6">
        <f t="shared" si="0"/>
        <v>3264863.6649545417</v>
      </c>
      <c r="Z6">
        <f t="shared" si="0"/>
        <v>3428106.8482022691</v>
      </c>
      <c r="AA6">
        <f t="shared" si="0"/>
        <v>3599512.1906123827</v>
      </c>
      <c r="AB6">
        <f t="shared" si="0"/>
        <v>3779487.8001430021</v>
      </c>
      <c r="AC6">
        <f t="shared" si="0"/>
        <v>3968462.1901501524</v>
      </c>
      <c r="AD6">
        <f t="shared" si="0"/>
        <v>4166885.2996576601</v>
      </c>
      <c r="AE6">
        <f t="shared" si="0"/>
        <v>4375229.5646405434</v>
      </c>
      <c r="AF6">
        <f t="shared" si="0"/>
        <v>4593991.0428725705</v>
      </c>
      <c r="AG6">
        <f t="shared" si="0"/>
        <v>4823690.5950161992</v>
      </c>
      <c r="AH6">
        <f t="shared" si="0"/>
        <v>5064875.1247670092</v>
      </c>
      <c r="AI6">
        <f t="shared" si="0"/>
        <v>5318118.8810053598</v>
      </c>
      <c r="AJ6">
        <f t="shared" si="0"/>
        <v>5584024.8250556281</v>
      </c>
      <c r="AM6" s="13" t="s">
        <v>34</v>
      </c>
      <c r="AN6">
        <f>'Tabel I-O Sumsel 2015'!H276</f>
        <v>14581820.095362432</v>
      </c>
      <c r="AO6">
        <f t="array" ref="AO6:AO46">MMULT('Tabel I-O Sumsel 2015'!C188:AQ228,proyeksi!V6:V46)</f>
        <v>15310911.100130554</v>
      </c>
      <c r="AP6">
        <f t="array" ref="AP6:AP46">MMULT('Tabel I-O Sumsel 2015'!C188:AQ228,proyeksi!W6:W46)</f>
        <v>16076456.655137086</v>
      </c>
      <c r="AQ6">
        <f t="array" ref="AQ6:AQ46">MMULT('Tabel I-O Sumsel 2015'!C188:AQ228,proyeksi!X6:X46)</f>
        <v>16880279.487893935</v>
      </c>
      <c r="AR6">
        <f t="array" ref="AR6:AR46">MMULT('Tabel I-O Sumsel 2015'!C188:AQ228,proyeksi!Y6:Y46)</f>
        <v>17724293.462288629</v>
      </c>
      <c r="AS6">
        <f t="array" ref="AS6:AS46">MMULT('Tabel I-O Sumsel 2015'!C188:AQ228,proyeksi!Z6:Z46)</f>
        <v>18610508.135403071</v>
      </c>
      <c r="AT6">
        <f t="array" ref="AT6:AT46">MMULT('Tabel I-O Sumsel 2015'!C188:AQ228,proyeksi!AA6:AA46)</f>
        <v>19541033.542173214</v>
      </c>
      <c r="AU6">
        <f t="array" ref="AU6:AU46">MMULT('Tabel I-O Sumsel 2015'!C188:AQ228,proyeksi!AB6:AB46)</f>
        <v>20518085.219281893</v>
      </c>
      <c r="AV6">
        <f t="array" ref="AV6:AV46">MMULT('Tabel I-O Sumsel 2015'!C188:AQ228,proyeksi!AC6:AC46)</f>
        <v>21543989.480245966</v>
      </c>
      <c r="AW6">
        <f t="array" ref="AW6:AW46">MMULT('Tabel I-O Sumsel 2015'!C188:AQ228,proyeksi!AD6:AD46)</f>
        <v>22621188.954258278</v>
      </c>
      <c r="AX6">
        <f t="array" ref="AX6:AX46">MMULT('Tabel I-O Sumsel 2015'!C188:AQ228,proyeksi!AE6:AE46)</f>
        <v>23752248.401971191</v>
      </c>
      <c r="AY6">
        <f t="array" ref="AY6:AY46">MMULT('Tabel I-O Sumsel 2015'!C188:AQ228,proyeksi!AF6:AF46)</f>
        <v>24939860.822069753</v>
      </c>
      <c r="AZ6">
        <f t="array" ref="AZ6:AZ46">MMULT('Tabel I-O Sumsel 2015'!C188:AQ228,proyeksi!AG6:AG46)</f>
        <v>26186853.863173239</v>
      </c>
      <c r="BA6">
        <f t="array" ref="BA6:BA46">MMULT('Tabel I-O Sumsel 2015'!C188:AQ228,proyeksi!AH6:AH46)</f>
        <v>27496196.556331903</v>
      </c>
      <c r="BB6">
        <f t="array" ref="BB6:BB46">MMULT('Tabel I-O Sumsel 2015'!C188:AQ228,proyeksi!AI6:AI46)</f>
        <v>28871006.384148501</v>
      </c>
      <c r="BC6">
        <f t="array" ref="BC6:BC46">MMULT('Tabel I-O Sumsel 2015'!C188:AQ228,proyeksi!AJ6:AJ46)</f>
        <v>30314556.703355927</v>
      </c>
    </row>
    <row r="7" spans="1:55" x14ac:dyDescent="0.3">
      <c r="A7">
        <v>2</v>
      </c>
      <c r="B7" s="13" t="s">
        <v>54</v>
      </c>
      <c r="C7" s="51">
        <v>0.05</v>
      </c>
      <c r="D7" s="51">
        <v>0.05</v>
      </c>
      <c r="E7" s="51">
        <v>0.05</v>
      </c>
      <c r="F7" s="51">
        <v>0.05</v>
      </c>
      <c r="G7" s="51">
        <v>0.05</v>
      </c>
      <c r="H7" s="51">
        <v>0.05</v>
      </c>
      <c r="I7" s="51">
        <v>0.05</v>
      </c>
      <c r="J7" s="51">
        <v>0.05</v>
      </c>
      <c r="K7" s="51">
        <v>0.05</v>
      </c>
      <c r="L7" s="51">
        <v>0.05</v>
      </c>
      <c r="M7" s="51">
        <v>0.05</v>
      </c>
      <c r="N7" s="51">
        <v>0.05</v>
      </c>
      <c r="O7" s="51">
        <v>0.05</v>
      </c>
      <c r="P7" s="51">
        <v>0.05</v>
      </c>
      <c r="Q7" s="51">
        <v>0.05</v>
      </c>
      <c r="T7" s="13" t="s">
        <v>54</v>
      </c>
      <c r="U7">
        <f>'Tabel I-O Sumsel 2015'!AX4</f>
        <v>791563.36465275695</v>
      </c>
      <c r="V7">
        <f t="shared" ref="V7:V46" si="1">U7*(1+C7)</f>
        <v>831141.53288539487</v>
      </c>
      <c r="W7">
        <f t="shared" si="0"/>
        <v>872698.60952966462</v>
      </c>
      <c r="X7">
        <f t="shared" si="0"/>
        <v>916333.54000614793</v>
      </c>
      <c r="Y7">
        <f t="shared" si="0"/>
        <v>962150.21700645541</v>
      </c>
      <c r="Z7">
        <f t="shared" si="0"/>
        <v>1010257.7278567782</v>
      </c>
      <c r="AA7">
        <f t="shared" si="0"/>
        <v>1060770.6142496171</v>
      </c>
      <c r="AB7">
        <f t="shared" si="0"/>
        <v>1113809.144962098</v>
      </c>
      <c r="AC7">
        <f t="shared" si="0"/>
        <v>1169499.602210203</v>
      </c>
      <c r="AD7">
        <f t="shared" si="0"/>
        <v>1227974.5823207132</v>
      </c>
      <c r="AE7">
        <f t="shared" si="0"/>
        <v>1289373.3114367488</v>
      </c>
      <c r="AF7">
        <f t="shared" si="0"/>
        <v>1353841.9770085863</v>
      </c>
      <c r="AG7">
        <f t="shared" si="0"/>
        <v>1421534.0758590156</v>
      </c>
      <c r="AH7">
        <f t="shared" si="0"/>
        <v>1492610.7796519664</v>
      </c>
      <c r="AI7">
        <f t="shared" si="0"/>
        <v>1567241.3186345648</v>
      </c>
      <c r="AJ7">
        <f t="shared" si="0"/>
        <v>1645603.3845662931</v>
      </c>
      <c r="AM7" s="13" t="s">
        <v>54</v>
      </c>
      <c r="AN7">
        <f>'Tabel I-O Sumsel 2015'!H277</f>
        <v>1039231.4224645786</v>
      </c>
      <c r="AO7">
        <v>1091192.993587808</v>
      </c>
      <c r="AP7">
        <v>1145752.6432671978</v>
      </c>
      <c r="AQ7">
        <v>1203040.2754305578</v>
      </c>
      <c r="AR7">
        <v>1263192.2892020859</v>
      </c>
      <c r="AS7">
        <v>1326351.903662191</v>
      </c>
      <c r="AT7">
        <v>1392669.4988452999</v>
      </c>
      <c r="AU7">
        <v>1462302.9737875655</v>
      </c>
      <c r="AV7">
        <v>1535418.1224769435</v>
      </c>
      <c r="AW7">
        <v>1612189.028600791</v>
      </c>
      <c r="AX7">
        <v>1692798.4800308309</v>
      </c>
      <c r="AY7">
        <v>1777438.4040323719</v>
      </c>
      <c r="AZ7">
        <v>1866310.3242339902</v>
      </c>
      <c r="BA7">
        <v>1959625.8404456901</v>
      </c>
      <c r="BB7">
        <v>2057607.132467974</v>
      </c>
      <c r="BC7">
        <v>2160487.4890913726</v>
      </c>
    </row>
    <row r="8" spans="1:55" x14ac:dyDescent="0.3">
      <c r="A8">
        <v>3</v>
      </c>
      <c r="B8" s="13" t="s">
        <v>26</v>
      </c>
      <c r="C8" s="51">
        <v>0.05</v>
      </c>
      <c r="D8" s="51">
        <v>0.05</v>
      </c>
      <c r="E8" s="51">
        <v>0.05</v>
      </c>
      <c r="F8" s="51">
        <v>0.05</v>
      </c>
      <c r="G8" s="51">
        <v>0.05</v>
      </c>
      <c r="H8" s="51">
        <v>0.05</v>
      </c>
      <c r="I8" s="51">
        <v>0.05</v>
      </c>
      <c r="J8" s="51">
        <v>0.05</v>
      </c>
      <c r="K8" s="51">
        <v>0.05</v>
      </c>
      <c r="L8" s="51">
        <v>0.05</v>
      </c>
      <c r="M8" s="51">
        <v>0.05</v>
      </c>
      <c r="N8" s="51">
        <v>0.05</v>
      </c>
      <c r="O8" s="51">
        <v>0.05</v>
      </c>
      <c r="P8" s="51">
        <v>0.05</v>
      </c>
      <c r="Q8" s="51">
        <v>0.05</v>
      </c>
      <c r="T8" s="13" t="s">
        <v>26</v>
      </c>
      <c r="U8">
        <f>'Tabel I-O Sumsel 2015'!AX5</f>
        <v>2834290.7479839269</v>
      </c>
      <c r="V8">
        <f t="shared" si="1"/>
        <v>2976005.2853831234</v>
      </c>
      <c r="W8">
        <f t="shared" si="0"/>
        <v>3124805.5496522798</v>
      </c>
      <c r="X8">
        <f t="shared" si="0"/>
        <v>3281045.8271348937</v>
      </c>
      <c r="Y8">
        <f t="shared" si="0"/>
        <v>3445098.1184916385</v>
      </c>
      <c r="Z8">
        <f t="shared" si="0"/>
        <v>3617353.0244162204</v>
      </c>
      <c r="AA8">
        <f t="shared" si="0"/>
        <v>3798220.6756370314</v>
      </c>
      <c r="AB8">
        <f t="shared" si="0"/>
        <v>3988131.7094188831</v>
      </c>
      <c r="AC8">
        <f t="shared" si="0"/>
        <v>4187538.2948898273</v>
      </c>
      <c r="AD8">
        <f t="shared" si="0"/>
        <v>4396915.2096343189</v>
      </c>
      <c r="AE8">
        <f t="shared" si="0"/>
        <v>4616760.9701160351</v>
      </c>
      <c r="AF8">
        <f t="shared" si="0"/>
        <v>4847599.0186218368</v>
      </c>
      <c r="AG8">
        <f t="shared" si="0"/>
        <v>5089978.9695529286</v>
      </c>
      <c r="AH8">
        <f t="shared" si="0"/>
        <v>5344477.9180305749</v>
      </c>
      <c r="AI8">
        <f t="shared" si="0"/>
        <v>5611701.813932104</v>
      </c>
      <c r="AJ8">
        <f t="shared" si="0"/>
        <v>5892286.9046287099</v>
      </c>
      <c r="AM8" s="13" t="s">
        <v>26</v>
      </c>
      <c r="AN8">
        <f>'Tabel I-O Sumsel 2015'!H278</f>
        <v>3236063.3033282873</v>
      </c>
      <c r="AO8">
        <v>3397866.4684947017</v>
      </c>
      <c r="AP8">
        <v>3567759.7919194368</v>
      </c>
      <c r="AQ8">
        <v>3746147.7815154088</v>
      </c>
      <c r="AR8">
        <v>3933455.1705911793</v>
      </c>
      <c r="AS8">
        <v>4130127.9291207381</v>
      </c>
      <c r="AT8">
        <v>4336634.3255767748</v>
      </c>
      <c r="AU8">
        <v>4553466.0418556137</v>
      </c>
      <c r="AV8">
        <v>4781139.343948395</v>
      </c>
      <c r="AW8">
        <v>5020196.3111458151</v>
      </c>
      <c r="AX8">
        <v>5271206.1267031059</v>
      </c>
      <c r="AY8">
        <v>5534766.4330382608</v>
      </c>
      <c r="AZ8">
        <v>5811504.754690174</v>
      </c>
      <c r="BA8">
        <v>6102079.9924246827</v>
      </c>
      <c r="BB8">
        <v>6407183.9920459175</v>
      </c>
      <c r="BC8">
        <v>6727543.1916482141</v>
      </c>
    </row>
    <row r="9" spans="1:55" x14ac:dyDescent="0.3">
      <c r="A9">
        <v>4</v>
      </c>
      <c r="B9" s="13" t="s">
        <v>27</v>
      </c>
      <c r="C9" s="51">
        <v>0.05</v>
      </c>
      <c r="D9" s="51">
        <v>0.05</v>
      </c>
      <c r="E9" s="51">
        <v>0.05</v>
      </c>
      <c r="F9" s="51">
        <v>0.05</v>
      </c>
      <c r="G9" s="51">
        <v>0.05</v>
      </c>
      <c r="H9" s="51">
        <v>0.05</v>
      </c>
      <c r="I9" s="51">
        <v>0.05</v>
      </c>
      <c r="J9" s="51">
        <v>0.05</v>
      </c>
      <c r="K9" s="51">
        <v>0.05</v>
      </c>
      <c r="L9" s="51">
        <v>0.05</v>
      </c>
      <c r="M9" s="51">
        <v>0.05</v>
      </c>
      <c r="N9" s="51">
        <v>0.05</v>
      </c>
      <c r="O9" s="51">
        <v>0.05</v>
      </c>
      <c r="P9" s="51">
        <v>0.05</v>
      </c>
      <c r="Q9" s="51">
        <v>0.05</v>
      </c>
      <c r="T9" s="13" t="s">
        <v>27</v>
      </c>
      <c r="U9">
        <f>'Tabel I-O Sumsel 2015'!AX6</f>
        <v>16855.201427744068</v>
      </c>
      <c r="V9">
        <f t="shared" si="1"/>
        <v>17697.961499131274</v>
      </c>
      <c r="W9">
        <f t="shared" si="0"/>
        <v>18582.859574087837</v>
      </c>
      <c r="X9">
        <f t="shared" si="0"/>
        <v>19512.00255279223</v>
      </c>
      <c r="Y9">
        <f t="shared" si="0"/>
        <v>20487.602680431843</v>
      </c>
      <c r="Z9">
        <f t="shared" si="0"/>
        <v>21511.982814453437</v>
      </c>
      <c r="AA9">
        <f t="shared" si="0"/>
        <v>22587.581955176109</v>
      </c>
      <c r="AB9">
        <f t="shared" si="0"/>
        <v>23716.961052934916</v>
      </c>
      <c r="AC9">
        <f t="shared" si="0"/>
        <v>24902.809105581662</v>
      </c>
      <c r="AD9">
        <f t="shared" si="0"/>
        <v>26147.949560860747</v>
      </c>
      <c r="AE9">
        <f t="shared" si="0"/>
        <v>27455.347038903787</v>
      </c>
      <c r="AF9">
        <f t="shared" si="0"/>
        <v>28828.114390848976</v>
      </c>
      <c r="AG9">
        <f t="shared" si="0"/>
        <v>30269.520110391426</v>
      </c>
      <c r="AH9">
        <f t="shared" si="0"/>
        <v>31782.996115910999</v>
      </c>
      <c r="AI9">
        <f t="shared" si="0"/>
        <v>33372.145921706549</v>
      </c>
      <c r="AJ9">
        <f t="shared" si="0"/>
        <v>35040.753217791877</v>
      </c>
      <c r="AM9" s="13" t="s">
        <v>27</v>
      </c>
      <c r="AN9">
        <f>'Tabel I-O Sumsel 2015'!H279</f>
        <v>9300956.3139137067</v>
      </c>
      <c r="AO9">
        <v>9766004.1296093874</v>
      </c>
      <c r="AP9">
        <v>10254304.336089868</v>
      </c>
      <c r="AQ9">
        <v>10767019.552894361</v>
      </c>
      <c r="AR9">
        <v>11305370.530539079</v>
      </c>
      <c r="AS9">
        <v>11870639.057066027</v>
      </c>
      <c r="AT9">
        <v>12464171.009919334</v>
      </c>
      <c r="AU9">
        <v>13087379.560415296</v>
      </c>
      <c r="AV9">
        <v>13741748.538436068</v>
      </c>
      <c r="AW9">
        <v>14428835.965357866</v>
      </c>
      <c r="AX9">
        <v>15150277.763625761</v>
      </c>
      <c r="AY9">
        <v>15907791.651807055</v>
      </c>
      <c r="AZ9">
        <v>16703181.234397404</v>
      </c>
      <c r="BA9">
        <v>17538340.296117272</v>
      </c>
      <c r="BB9">
        <v>18415257.31092314</v>
      </c>
      <c r="BC9">
        <v>19336020.176469304</v>
      </c>
    </row>
    <row r="10" spans="1:55" x14ac:dyDescent="0.3">
      <c r="A10">
        <v>5</v>
      </c>
      <c r="B10" s="13" t="s">
        <v>28</v>
      </c>
      <c r="C10" s="51">
        <v>0.05</v>
      </c>
      <c r="D10" s="51">
        <v>0.05</v>
      </c>
      <c r="E10" s="51">
        <v>0.05</v>
      </c>
      <c r="F10" s="51">
        <v>0.05</v>
      </c>
      <c r="G10" s="51">
        <v>0.05</v>
      </c>
      <c r="H10" s="51">
        <v>0.05</v>
      </c>
      <c r="I10" s="51">
        <v>0.05</v>
      </c>
      <c r="J10" s="51">
        <v>0.05</v>
      </c>
      <c r="K10" s="51">
        <v>0.05</v>
      </c>
      <c r="L10" s="51">
        <v>0.05</v>
      </c>
      <c r="M10" s="51">
        <v>0.05</v>
      </c>
      <c r="N10" s="51">
        <v>0.05</v>
      </c>
      <c r="O10" s="51">
        <v>0.05</v>
      </c>
      <c r="P10" s="51">
        <v>0.05</v>
      </c>
      <c r="Q10" s="51">
        <v>0.05</v>
      </c>
      <c r="T10" s="13" t="s">
        <v>28</v>
      </c>
      <c r="U10">
        <f>'Tabel I-O Sumsel 2015'!AX7</f>
        <v>5974.7003666745486</v>
      </c>
      <c r="V10">
        <f t="shared" si="1"/>
        <v>6273.4353850082762</v>
      </c>
      <c r="W10">
        <f t="shared" si="0"/>
        <v>6587.1071542586906</v>
      </c>
      <c r="X10">
        <f t="shared" si="0"/>
        <v>6916.4625119716256</v>
      </c>
      <c r="Y10">
        <f t="shared" si="0"/>
        <v>7262.2856375702077</v>
      </c>
      <c r="Z10">
        <f t="shared" si="0"/>
        <v>7625.3999194487187</v>
      </c>
      <c r="AA10">
        <f t="shared" si="0"/>
        <v>8006.6699154211547</v>
      </c>
      <c r="AB10">
        <f t="shared" si="0"/>
        <v>8407.0034111922123</v>
      </c>
      <c r="AC10">
        <f t="shared" si="0"/>
        <v>8827.3535817518241</v>
      </c>
      <c r="AD10">
        <f t="shared" si="0"/>
        <v>9268.7212608394166</v>
      </c>
      <c r="AE10">
        <f t="shared" si="0"/>
        <v>9732.1573238813871</v>
      </c>
      <c r="AF10">
        <f t="shared" si="0"/>
        <v>10218.765190075457</v>
      </c>
      <c r="AG10">
        <f t="shared" si="0"/>
        <v>10729.70344957923</v>
      </c>
      <c r="AH10">
        <f t="shared" si="0"/>
        <v>11266.188622058193</v>
      </c>
      <c r="AI10">
        <f t="shared" si="0"/>
        <v>11829.498053161104</v>
      </c>
      <c r="AJ10">
        <f t="shared" si="0"/>
        <v>12420.972955819159</v>
      </c>
      <c r="AM10" s="13" t="s">
        <v>28</v>
      </c>
      <c r="AN10">
        <f>'Tabel I-O Sumsel 2015'!H280</f>
        <v>4625221.1860566763</v>
      </c>
      <c r="AO10">
        <v>4856482.2453595083</v>
      </c>
      <c r="AP10">
        <v>5099306.3576274859</v>
      </c>
      <c r="AQ10">
        <v>5354271.6755088614</v>
      </c>
      <c r="AR10">
        <v>5621985.2592843026</v>
      </c>
      <c r="AS10">
        <v>5903084.5222485205</v>
      </c>
      <c r="AT10">
        <v>6198238.7483609449</v>
      </c>
      <c r="AU10">
        <v>6508150.6857789923</v>
      </c>
      <c r="AV10">
        <v>6833558.2200679407</v>
      </c>
      <c r="AW10">
        <v>7175236.1310713384</v>
      </c>
      <c r="AX10">
        <v>7533997.9376249081</v>
      </c>
      <c r="AY10">
        <v>7910697.8345061531</v>
      </c>
      <c r="AZ10">
        <v>8306232.7262314614</v>
      </c>
      <c r="BA10">
        <v>8721544.3625430297</v>
      </c>
      <c r="BB10">
        <v>9157621.5806701891</v>
      </c>
      <c r="BC10">
        <v>9615502.6597036999</v>
      </c>
    </row>
    <row r="11" spans="1:55" x14ac:dyDescent="0.3">
      <c r="A11">
        <v>6</v>
      </c>
      <c r="B11" s="13" t="s">
        <v>36</v>
      </c>
      <c r="C11" s="51">
        <v>0.05</v>
      </c>
      <c r="D11" s="51">
        <v>0.05</v>
      </c>
      <c r="E11" s="51">
        <v>0.05</v>
      </c>
      <c r="F11" s="51">
        <v>0.05</v>
      </c>
      <c r="G11" s="51">
        <v>0.05</v>
      </c>
      <c r="H11" s="51">
        <v>0.05</v>
      </c>
      <c r="I11" s="51">
        <v>0.05</v>
      </c>
      <c r="J11" s="51">
        <v>0.05</v>
      </c>
      <c r="K11" s="51">
        <v>0.05</v>
      </c>
      <c r="L11" s="51">
        <v>0.05</v>
      </c>
      <c r="M11" s="51">
        <v>0.05</v>
      </c>
      <c r="N11" s="51">
        <v>0.05</v>
      </c>
      <c r="O11" s="51">
        <v>0.05</v>
      </c>
      <c r="P11" s="51">
        <v>0.05</v>
      </c>
      <c r="Q11" s="51">
        <v>0.05</v>
      </c>
      <c r="T11" s="13" t="s">
        <v>36</v>
      </c>
      <c r="U11">
        <f>'Tabel I-O Sumsel 2015'!AX8</f>
        <v>5356707.3479403835</v>
      </c>
      <c r="V11">
        <f t="shared" si="1"/>
        <v>5624542.7153374031</v>
      </c>
      <c r="W11">
        <f t="shared" si="0"/>
        <v>5905769.8511042735</v>
      </c>
      <c r="X11">
        <f t="shared" si="0"/>
        <v>6201058.3436594876</v>
      </c>
      <c r="Y11">
        <f t="shared" si="0"/>
        <v>6511111.2608424621</v>
      </c>
      <c r="Z11">
        <f t="shared" si="0"/>
        <v>6836666.8238845859</v>
      </c>
      <c r="AA11">
        <f t="shared" si="0"/>
        <v>7178500.1650788151</v>
      </c>
      <c r="AB11">
        <f t="shared" si="0"/>
        <v>7537425.1733327564</v>
      </c>
      <c r="AC11">
        <f t="shared" si="0"/>
        <v>7914296.4319993947</v>
      </c>
      <c r="AD11">
        <f t="shared" si="0"/>
        <v>8310011.2535993643</v>
      </c>
      <c r="AE11">
        <f t="shared" si="0"/>
        <v>8725511.8162793331</v>
      </c>
      <c r="AF11">
        <f t="shared" si="0"/>
        <v>9161787.4070932996</v>
      </c>
      <c r="AG11">
        <f t="shared" si="0"/>
        <v>9619876.777447965</v>
      </c>
      <c r="AH11">
        <f t="shared" si="0"/>
        <v>10100870.616320364</v>
      </c>
      <c r="AI11">
        <f t="shared" si="0"/>
        <v>10605914.147136383</v>
      </c>
      <c r="AJ11">
        <f t="shared" si="0"/>
        <v>11136209.854493203</v>
      </c>
      <c r="AM11" s="13" t="s">
        <v>36</v>
      </c>
      <c r="AN11">
        <f>'Tabel I-O Sumsel 2015'!H281</f>
        <v>5828697.6846030066</v>
      </c>
      <c r="AO11">
        <v>6120132.5688331584</v>
      </c>
      <c r="AP11">
        <v>6426139.1972748144</v>
      </c>
      <c r="AQ11">
        <v>6747446.1571385553</v>
      </c>
      <c r="AR11">
        <v>7084818.4649954857</v>
      </c>
      <c r="AS11">
        <v>7439059.3882452594</v>
      </c>
      <c r="AT11">
        <v>7811012.3576575201</v>
      </c>
      <c r="AU11">
        <v>8201562.9755404014</v>
      </c>
      <c r="AV11">
        <v>8611641.1243174225</v>
      </c>
      <c r="AW11">
        <v>9042223.1805332918</v>
      </c>
      <c r="AX11">
        <v>9494334.3395599518</v>
      </c>
      <c r="AY11">
        <v>9969051.0565379485</v>
      </c>
      <c r="AZ11">
        <v>10467503.609364854</v>
      </c>
      <c r="BA11">
        <v>10990878.789833095</v>
      </c>
      <c r="BB11">
        <v>11540422.729324751</v>
      </c>
      <c r="BC11">
        <v>12117443.865790986</v>
      </c>
    </row>
    <row r="12" spans="1:55" x14ac:dyDescent="0.3">
      <c r="A12">
        <v>7</v>
      </c>
      <c r="B12" s="13" t="s">
        <v>37</v>
      </c>
      <c r="C12" s="51">
        <v>0.05</v>
      </c>
      <c r="D12" s="51">
        <v>0.05</v>
      </c>
      <c r="E12" s="51">
        <v>0.05</v>
      </c>
      <c r="F12" s="51">
        <v>0.05</v>
      </c>
      <c r="G12" s="51">
        <v>0.05</v>
      </c>
      <c r="H12" s="51">
        <v>0.05</v>
      </c>
      <c r="I12" s="51">
        <v>0.05</v>
      </c>
      <c r="J12" s="51">
        <v>0.05</v>
      </c>
      <c r="K12" s="51">
        <v>0.05</v>
      </c>
      <c r="L12" s="51">
        <v>0.05</v>
      </c>
      <c r="M12" s="51">
        <v>0.05</v>
      </c>
      <c r="N12" s="51">
        <v>0.05</v>
      </c>
      <c r="O12" s="51">
        <v>0.05</v>
      </c>
      <c r="P12" s="51">
        <v>0.05</v>
      </c>
      <c r="Q12" s="51">
        <v>0.05</v>
      </c>
      <c r="T12" s="13" t="s">
        <v>37</v>
      </c>
      <c r="U12">
        <f>'Tabel I-O Sumsel 2015'!AX9</f>
        <v>3641137.047488573</v>
      </c>
      <c r="V12">
        <f t="shared" si="1"/>
        <v>3823193.8998630019</v>
      </c>
      <c r="W12">
        <f t="shared" si="0"/>
        <v>4014353.5948561523</v>
      </c>
      <c r="X12">
        <f t="shared" si="0"/>
        <v>4215071.2745989598</v>
      </c>
      <c r="Y12">
        <f t="shared" si="0"/>
        <v>4425824.8383289082</v>
      </c>
      <c r="Z12">
        <f t="shared" si="0"/>
        <v>4647116.0802453542</v>
      </c>
      <c r="AA12">
        <f t="shared" si="0"/>
        <v>4879471.8842576221</v>
      </c>
      <c r="AB12">
        <f t="shared" si="0"/>
        <v>5123445.4784705034</v>
      </c>
      <c r="AC12">
        <f t="shared" si="0"/>
        <v>5379617.7523940289</v>
      </c>
      <c r="AD12">
        <f t="shared" si="0"/>
        <v>5648598.6400137311</v>
      </c>
      <c r="AE12">
        <f t="shared" si="0"/>
        <v>5931028.5720144175</v>
      </c>
      <c r="AF12">
        <f t="shared" si="0"/>
        <v>6227580.0006151386</v>
      </c>
      <c r="AG12">
        <f t="shared" si="0"/>
        <v>6538959.0006458955</v>
      </c>
      <c r="AH12">
        <f t="shared" si="0"/>
        <v>6865906.9506781902</v>
      </c>
      <c r="AI12">
        <f t="shared" si="0"/>
        <v>7209202.2982120998</v>
      </c>
      <c r="AJ12">
        <f t="shared" si="0"/>
        <v>7569662.4131227052</v>
      </c>
      <c r="AM12" s="13" t="s">
        <v>37</v>
      </c>
      <c r="AN12">
        <f>'Tabel I-O Sumsel 2015'!H282</f>
        <v>5219515.486548706</v>
      </c>
      <c r="AO12">
        <v>5480491.2608761415</v>
      </c>
      <c r="AP12">
        <v>5754515.8239199491</v>
      </c>
      <c r="AQ12">
        <v>6042241.615115948</v>
      </c>
      <c r="AR12">
        <v>6344353.6958717443</v>
      </c>
      <c r="AS12">
        <v>6661571.3806653339</v>
      </c>
      <c r="AT12">
        <v>6994649.9496985963</v>
      </c>
      <c r="AU12">
        <v>7344382.4471835308</v>
      </c>
      <c r="AV12">
        <v>7711601.569542706</v>
      </c>
      <c r="AW12">
        <v>8097181.64801984</v>
      </c>
      <c r="AX12">
        <v>8502040.7304208353</v>
      </c>
      <c r="AY12">
        <v>8927142.7669418771</v>
      </c>
      <c r="AZ12">
        <v>9373499.9052889701</v>
      </c>
      <c r="BA12">
        <v>9842174.9005534146</v>
      </c>
      <c r="BB12">
        <v>10334283.645581089</v>
      </c>
      <c r="BC12">
        <v>10850997.827860147</v>
      </c>
    </row>
    <row r="13" spans="1:55" x14ac:dyDescent="0.3">
      <c r="A13">
        <v>8</v>
      </c>
      <c r="B13" s="13" t="s">
        <v>55</v>
      </c>
      <c r="C13" s="51">
        <v>0.05</v>
      </c>
      <c r="D13" s="51">
        <v>0.05</v>
      </c>
      <c r="E13" s="51">
        <v>0.05</v>
      </c>
      <c r="F13" s="51">
        <v>0.05</v>
      </c>
      <c r="G13" s="51">
        <v>0.05</v>
      </c>
      <c r="H13" s="51">
        <v>0.05</v>
      </c>
      <c r="I13" s="51">
        <v>0.05</v>
      </c>
      <c r="J13" s="51">
        <v>0.05</v>
      </c>
      <c r="K13" s="51">
        <v>0.05</v>
      </c>
      <c r="L13" s="51">
        <v>0.05</v>
      </c>
      <c r="M13" s="51">
        <v>0.05</v>
      </c>
      <c r="N13" s="51">
        <v>0.05</v>
      </c>
      <c r="O13" s="51">
        <v>0.05</v>
      </c>
      <c r="P13" s="51">
        <v>0.05</v>
      </c>
      <c r="Q13" s="51">
        <v>0.05</v>
      </c>
      <c r="T13" s="13" t="s">
        <v>55</v>
      </c>
      <c r="U13">
        <f>'Tabel I-O Sumsel 2015'!AX10</f>
        <v>5071784.0230785497</v>
      </c>
      <c r="V13">
        <f t="shared" si="1"/>
        <v>5325373.2242324771</v>
      </c>
      <c r="W13">
        <f t="shared" si="0"/>
        <v>5591641.8854441009</v>
      </c>
      <c r="X13">
        <f t="shared" si="0"/>
        <v>5871223.9797163066</v>
      </c>
      <c r="Y13">
        <f t="shared" si="0"/>
        <v>6164785.1787021225</v>
      </c>
      <c r="Z13">
        <f t="shared" si="0"/>
        <v>6473024.4376372285</v>
      </c>
      <c r="AA13">
        <f t="shared" si="0"/>
        <v>6796675.6595190903</v>
      </c>
      <c r="AB13">
        <f t="shared" si="0"/>
        <v>7136509.4424950453</v>
      </c>
      <c r="AC13">
        <f t="shared" si="0"/>
        <v>7493334.9146197978</v>
      </c>
      <c r="AD13">
        <f t="shared" si="0"/>
        <v>7868001.6603507884</v>
      </c>
      <c r="AE13">
        <f t="shared" si="0"/>
        <v>8261401.7433683285</v>
      </c>
      <c r="AF13">
        <f t="shared" si="0"/>
        <v>8674471.8305367455</v>
      </c>
      <c r="AG13">
        <f t="shared" si="0"/>
        <v>9108195.4220635835</v>
      </c>
      <c r="AH13">
        <f t="shared" si="0"/>
        <v>9563605.1931667626</v>
      </c>
      <c r="AI13">
        <f t="shared" si="0"/>
        <v>10041785.452825101</v>
      </c>
      <c r="AJ13">
        <f t="shared" si="0"/>
        <v>10543874.725466356</v>
      </c>
      <c r="AM13" s="13" t="s">
        <v>55</v>
      </c>
      <c r="AN13">
        <f>'Tabel I-O Sumsel 2015'!H283</f>
        <v>6908146.928867735</v>
      </c>
      <c r="AO13">
        <v>7253554.2753111199</v>
      </c>
      <c r="AP13">
        <v>7616231.9890766786</v>
      </c>
      <c r="AQ13">
        <v>7997043.5885305097</v>
      </c>
      <c r="AR13">
        <v>8396895.767957041</v>
      </c>
      <c r="AS13">
        <v>8816740.5563548915</v>
      </c>
      <c r="AT13">
        <v>9257577.5841726307</v>
      </c>
      <c r="AU13">
        <v>9720456.4633812662</v>
      </c>
      <c r="AV13">
        <v>10206479.286550332</v>
      </c>
      <c r="AW13">
        <v>10716803.25087785</v>
      </c>
      <c r="AX13">
        <v>11252643.413421744</v>
      </c>
      <c r="AY13">
        <v>11815275.584092833</v>
      </c>
      <c r="AZ13">
        <v>12406039.363297474</v>
      </c>
      <c r="BA13">
        <v>13026341.331462353</v>
      </c>
      <c r="BB13">
        <v>13677658.398035465</v>
      </c>
      <c r="BC13">
        <v>14361541.317937244</v>
      </c>
    </row>
    <row r="14" spans="1:55" x14ac:dyDescent="0.3">
      <c r="A14">
        <v>9</v>
      </c>
      <c r="B14" s="13" t="s">
        <v>38</v>
      </c>
      <c r="C14" s="51">
        <v>0.05</v>
      </c>
      <c r="D14" s="51">
        <v>0.05</v>
      </c>
      <c r="E14" s="51">
        <v>0.05</v>
      </c>
      <c r="F14" s="51">
        <v>0.05</v>
      </c>
      <c r="G14" s="51">
        <v>0.05</v>
      </c>
      <c r="H14" s="51">
        <v>0.05</v>
      </c>
      <c r="I14" s="51">
        <v>0.05</v>
      </c>
      <c r="J14" s="51">
        <v>0.05</v>
      </c>
      <c r="K14" s="51">
        <v>0.05</v>
      </c>
      <c r="L14" s="51">
        <v>0.05</v>
      </c>
      <c r="M14" s="51">
        <v>0.05</v>
      </c>
      <c r="N14" s="51">
        <v>0.05</v>
      </c>
      <c r="O14" s="51">
        <v>0.05</v>
      </c>
      <c r="P14" s="51">
        <v>0.05</v>
      </c>
      <c r="Q14" s="51">
        <v>0.05</v>
      </c>
      <c r="T14" s="13" t="s">
        <v>38</v>
      </c>
      <c r="U14">
        <f>'Tabel I-O Sumsel 2015'!AX11</f>
        <v>13510767.842839682</v>
      </c>
      <c r="V14">
        <f t="shared" si="1"/>
        <v>14186306.234981667</v>
      </c>
      <c r="W14">
        <f t="shared" si="0"/>
        <v>14895621.546730751</v>
      </c>
      <c r="X14">
        <f t="shared" si="0"/>
        <v>15640402.62406729</v>
      </c>
      <c r="Y14">
        <f t="shared" si="0"/>
        <v>16422422.755270654</v>
      </c>
      <c r="Z14">
        <f t="shared" si="0"/>
        <v>17243543.893034186</v>
      </c>
      <c r="AA14">
        <f t="shared" si="0"/>
        <v>18105721.087685898</v>
      </c>
      <c r="AB14">
        <f t="shared" si="0"/>
        <v>19011007.142070193</v>
      </c>
      <c r="AC14">
        <f t="shared" si="0"/>
        <v>19961557.499173705</v>
      </c>
      <c r="AD14">
        <f t="shared" si="0"/>
        <v>20959635.374132391</v>
      </c>
      <c r="AE14">
        <f t="shared" si="0"/>
        <v>22007617.142839011</v>
      </c>
      <c r="AF14">
        <f t="shared" si="0"/>
        <v>23107997.999980964</v>
      </c>
      <c r="AG14">
        <f t="shared" si="0"/>
        <v>24263397.899980012</v>
      </c>
      <c r="AH14">
        <f t="shared" si="0"/>
        <v>25476567.794979014</v>
      </c>
      <c r="AI14">
        <f t="shared" si="0"/>
        <v>26750396.184727967</v>
      </c>
      <c r="AJ14">
        <f t="shared" si="0"/>
        <v>28087915.993964367</v>
      </c>
      <c r="AM14" s="13" t="s">
        <v>38</v>
      </c>
      <c r="AN14">
        <f>'Tabel I-O Sumsel 2015'!H284</f>
        <v>14062548.950719899</v>
      </c>
      <c r="AO14">
        <v>14765676.3982559</v>
      </c>
      <c r="AP14">
        <v>15503960.218168689</v>
      </c>
      <c r="AQ14">
        <v>16279158.229077129</v>
      </c>
      <c r="AR14">
        <v>17093116.140530985</v>
      </c>
      <c r="AS14">
        <v>17947771.947557535</v>
      </c>
      <c r="AT14">
        <v>18845160.544935413</v>
      </c>
      <c r="AU14">
        <v>19787418.57218219</v>
      </c>
      <c r="AV14">
        <v>20776789.500791285</v>
      </c>
      <c r="AW14">
        <v>21815628.975830864</v>
      </c>
      <c r="AX14">
        <v>22906410.424622405</v>
      </c>
      <c r="AY14">
        <v>24051730.94585352</v>
      </c>
      <c r="AZ14">
        <v>25254317.493146211</v>
      </c>
      <c r="BA14">
        <v>26517033.367803529</v>
      </c>
      <c r="BB14">
        <v>27842885.03619368</v>
      </c>
      <c r="BC14">
        <v>29235029.288003374</v>
      </c>
    </row>
    <row r="15" spans="1:55" x14ac:dyDescent="0.3">
      <c r="A15">
        <v>10</v>
      </c>
      <c r="B15" s="13" t="s">
        <v>56</v>
      </c>
      <c r="C15" s="51">
        <v>0.05</v>
      </c>
      <c r="D15" s="51">
        <v>0.05</v>
      </c>
      <c r="E15" s="51">
        <v>0.05</v>
      </c>
      <c r="F15" s="51">
        <v>0.05</v>
      </c>
      <c r="G15" s="51">
        <v>0.05</v>
      </c>
      <c r="H15" s="51">
        <v>0.05</v>
      </c>
      <c r="I15" s="51">
        <v>0.05</v>
      </c>
      <c r="J15" s="51">
        <v>0.05</v>
      </c>
      <c r="K15" s="51">
        <v>0.05</v>
      </c>
      <c r="L15" s="51">
        <v>0.05</v>
      </c>
      <c r="M15" s="51">
        <v>0.05</v>
      </c>
      <c r="N15" s="51">
        <v>0.05</v>
      </c>
      <c r="O15" s="51">
        <v>0.05</v>
      </c>
      <c r="P15" s="51">
        <v>0.05</v>
      </c>
      <c r="Q15" s="51">
        <v>0.05</v>
      </c>
      <c r="T15" s="13" t="s">
        <v>56</v>
      </c>
      <c r="U15">
        <f>'Tabel I-O Sumsel 2015'!AX12</f>
        <v>26528028.95664499</v>
      </c>
      <c r="V15">
        <f t="shared" si="1"/>
        <v>27854430.404477239</v>
      </c>
      <c r="W15">
        <f t="shared" si="0"/>
        <v>29247151.924701102</v>
      </c>
      <c r="X15">
        <f t="shared" si="0"/>
        <v>30709509.520936158</v>
      </c>
      <c r="Y15">
        <f t="shared" si="0"/>
        <v>32244984.996982966</v>
      </c>
      <c r="Z15">
        <f t="shared" si="0"/>
        <v>33857234.246832117</v>
      </c>
      <c r="AA15">
        <f t="shared" si="0"/>
        <v>35550095.959173724</v>
      </c>
      <c r="AB15">
        <f t="shared" si="0"/>
        <v>37327600.757132411</v>
      </c>
      <c r="AC15">
        <f t="shared" si="0"/>
        <v>39193980.794989035</v>
      </c>
      <c r="AD15">
        <f t="shared" si="0"/>
        <v>41153679.834738486</v>
      </c>
      <c r="AE15">
        <f t="shared" si="0"/>
        <v>43211363.826475412</v>
      </c>
      <c r="AF15">
        <f t="shared" si="0"/>
        <v>45371932.017799184</v>
      </c>
      <c r="AG15">
        <f t="shared" si="0"/>
        <v>47640528.618689142</v>
      </c>
      <c r="AH15">
        <f t="shared" si="0"/>
        <v>50022555.049623601</v>
      </c>
      <c r="AI15">
        <f t="shared" si="0"/>
        <v>52523682.802104786</v>
      </c>
      <c r="AJ15">
        <f t="shared" si="0"/>
        <v>55149866.942210026</v>
      </c>
      <c r="AM15" s="13" t="s">
        <v>56</v>
      </c>
      <c r="AN15">
        <f>'Tabel I-O Sumsel 2015'!H285</f>
        <v>36197840.223759606</v>
      </c>
      <c r="AO15">
        <v>38007732.234947577</v>
      </c>
      <c r="AP15">
        <v>39908118.846694969</v>
      </c>
      <c r="AQ15">
        <v>41903524.78902971</v>
      </c>
      <c r="AR15">
        <v>43998701.0284812</v>
      </c>
      <c r="AS15">
        <v>46198636.079905279</v>
      </c>
      <c r="AT15">
        <v>48508567.883900493</v>
      </c>
      <c r="AU15">
        <v>50933996.278095558</v>
      </c>
      <c r="AV15">
        <v>53480696.092000335</v>
      </c>
      <c r="AW15">
        <v>56154730.896600366</v>
      </c>
      <c r="AX15">
        <v>58962467.441430353</v>
      </c>
      <c r="AY15">
        <v>61910590.813501872</v>
      </c>
      <c r="AZ15">
        <v>65006120.354176998</v>
      </c>
      <c r="BA15">
        <v>68256426.371885821</v>
      </c>
      <c r="BB15">
        <v>71669247.690480113</v>
      </c>
      <c r="BC15">
        <v>75252710.075004131</v>
      </c>
    </row>
    <row r="16" spans="1:55" x14ac:dyDescent="0.3">
      <c r="A16">
        <v>11</v>
      </c>
      <c r="B16" s="13" t="s">
        <v>57</v>
      </c>
      <c r="C16" s="51">
        <v>0.05</v>
      </c>
      <c r="D16" s="51">
        <v>0.05</v>
      </c>
      <c r="E16" s="51">
        <v>0.05</v>
      </c>
      <c r="F16" s="51">
        <v>0.05</v>
      </c>
      <c r="G16" s="51">
        <v>0.05</v>
      </c>
      <c r="H16" s="51">
        <v>0.05</v>
      </c>
      <c r="I16" s="51">
        <v>0.05</v>
      </c>
      <c r="J16" s="51">
        <v>0.05</v>
      </c>
      <c r="K16" s="51">
        <v>0.05</v>
      </c>
      <c r="L16" s="51">
        <v>0.05</v>
      </c>
      <c r="M16" s="51">
        <v>0.05</v>
      </c>
      <c r="N16" s="51">
        <v>0.05</v>
      </c>
      <c r="O16" s="51">
        <v>0.05</v>
      </c>
      <c r="P16" s="51">
        <v>0.05</v>
      </c>
      <c r="Q16" s="51">
        <v>0.05</v>
      </c>
      <c r="T16" s="13" t="s">
        <v>57</v>
      </c>
      <c r="U16">
        <f>'Tabel I-O Sumsel 2015'!AX13</f>
        <v>22024932.84</v>
      </c>
      <c r="V16">
        <f t="shared" si="1"/>
        <v>23126179.482000001</v>
      </c>
      <c r="W16">
        <f t="shared" si="0"/>
        <v>24282488.456100002</v>
      </c>
      <c r="X16">
        <f t="shared" si="0"/>
        <v>25496612.878905002</v>
      </c>
      <c r="Y16">
        <f t="shared" si="0"/>
        <v>26771443.522850253</v>
      </c>
      <c r="Z16">
        <f t="shared" si="0"/>
        <v>28110015.698992766</v>
      </c>
      <c r="AA16">
        <f t="shared" si="0"/>
        <v>29515516.483942404</v>
      </c>
      <c r="AB16">
        <f t="shared" si="0"/>
        <v>30991292.308139525</v>
      </c>
      <c r="AC16">
        <f t="shared" si="0"/>
        <v>32540856.923546504</v>
      </c>
      <c r="AD16">
        <f t="shared" si="0"/>
        <v>34167899.769723833</v>
      </c>
      <c r="AE16">
        <f t="shared" si="0"/>
        <v>35876294.758210026</v>
      </c>
      <c r="AF16">
        <f t="shared" si="0"/>
        <v>37670109.496120527</v>
      </c>
      <c r="AG16">
        <f t="shared" si="0"/>
        <v>39553614.970926553</v>
      </c>
      <c r="AH16">
        <f t="shared" si="0"/>
        <v>41531295.719472885</v>
      </c>
      <c r="AI16">
        <f t="shared" si="0"/>
        <v>43607860.505446531</v>
      </c>
      <c r="AJ16">
        <f t="shared" si="0"/>
        <v>45788253.530718863</v>
      </c>
      <c r="AM16" s="13" t="s">
        <v>57</v>
      </c>
      <c r="AN16">
        <f>'Tabel I-O Sumsel 2015'!H286</f>
        <v>22559415.935283665</v>
      </c>
      <c r="AO16">
        <v>23687386.732047856</v>
      </c>
      <c r="AP16">
        <v>24871756.068650257</v>
      </c>
      <c r="AQ16">
        <v>26115343.872082759</v>
      </c>
      <c r="AR16">
        <v>27421111.065686908</v>
      </c>
      <c r="AS16">
        <v>28792166.618971251</v>
      </c>
      <c r="AT16">
        <v>30231774.949919809</v>
      </c>
      <c r="AU16">
        <v>31743363.697415799</v>
      </c>
      <c r="AV16">
        <v>33330531.882286604</v>
      </c>
      <c r="AW16">
        <v>34997058.476400912</v>
      </c>
      <c r="AX16">
        <v>36746911.400220983</v>
      </c>
      <c r="AY16">
        <v>38584256.970232025</v>
      </c>
      <c r="AZ16">
        <v>40513469.818743654</v>
      </c>
      <c r="BA16">
        <v>42539143.309680805</v>
      </c>
      <c r="BB16">
        <v>44666100.475164875</v>
      </c>
      <c r="BC16">
        <v>46899405.498923086</v>
      </c>
    </row>
    <row r="17" spans="1:55" x14ac:dyDescent="0.3">
      <c r="A17">
        <v>12</v>
      </c>
      <c r="B17" s="13" t="s">
        <v>58</v>
      </c>
      <c r="C17" s="51">
        <v>0.05</v>
      </c>
      <c r="D17" s="51">
        <v>0.05</v>
      </c>
      <c r="E17" s="51">
        <v>0.05</v>
      </c>
      <c r="F17" s="51">
        <v>0.05</v>
      </c>
      <c r="G17" s="51">
        <v>0.05</v>
      </c>
      <c r="H17" s="51">
        <v>0.05</v>
      </c>
      <c r="I17" s="51">
        <v>0.05</v>
      </c>
      <c r="J17" s="51">
        <v>0.05</v>
      </c>
      <c r="K17" s="51">
        <v>0.05</v>
      </c>
      <c r="L17" s="51">
        <v>0.05</v>
      </c>
      <c r="M17" s="51">
        <v>0.05</v>
      </c>
      <c r="N17" s="51">
        <v>0.05</v>
      </c>
      <c r="O17" s="51">
        <v>0.05</v>
      </c>
      <c r="P17" s="51">
        <v>0.05</v>
      </c>
      <c r="Q17" s="51">
        <v>0.05</v>
      </c>
      <c r="T17" s="13" t="s">
        <v>58</v>
      </c>
      <c r="U17">
        <f>'Tabel I-O Sumsel 2015'!AX14</f>
        <v>128108.59734703461</v>
      </c>
      <c r="V17">
        <f t="shared" si="1"/>
        <v>134514.02721438635</v>
      </c>
      <c r="W17">
        <f t="shared" si="0"/>
        <v>141239.72857510569</v>
      </c>
      <c r="X17">
        <f t="shared" si="0"/>
        <v>148301.71500386097</v>
      </c>
      <c r="Y17">
        <f t="shared" si="0"/>
        <v>155716.80075405401</v>
      </c>
      <c r="Z17">
        <f t="shared" si="0"/>
        <v>163502.64079175671</v>
      </c>
      <c r="AA17">
        <f t="shared" si="0"/>
        <v>171677.77283134454</v>
      </c>
      <c r="AB17">
        <f t="shared" si="0"/>
        <v>180261.66147291177</v>
      </c>
      <c r="AC17">
        <f t="shared" si="0"/>
        <v>189274.74454655737</v>
      </c>
      <c r="AD17">
        <f t="shared" si="0"/>
        <v>198738.48177388526</v>
      </c>
      <c r="AE17">
        <f t="shared" si="0"/>
        <v>208675.40586257953</v>
      </c>
      <c r="AF17">
        <f t="shared" si="0"/>
        <v>219109.17615570853</v>
      </c>
      <c r="AG17">
        <f t="shared" si="0"/>
        <v>230064.63496349397</v>
      </c>
      <c r="AH17">
        <f t="shared" si="0"/>
        <v>241567.86671166867</v>
      </c>
      <c r="AI17">
        <f t="shared" si="0"/>
        <v>253646.26004725212</v>
      </c>
      <c r="AJ17">
        <f t="shared" si="0"/>
        <v>266328.57304961473</v>
      </c>
      <c r="AM17" s="13" t="s">
        <v>58</v>
      </c>
      <c r="AN17">
        <f>'Tabel I-O Sumsel 2015'!H287</f>
        <v>21073799.219158579</v>
      </c>
      <c r="AO17">
        <v>22127489.180116504</v>
      </c>
      <c r="AP17">
        <v>23233863.639122326</v>
      </c>
      <c r="AQ17">
        <v>24395556.821078446</v>
      </c>
      <c r="AR17">
        <v>25615334.662132379</v>
      </c>
      <c r="AS17">
        <v>26896101.395238999</v>
      </c>
      <c r="AT17">
        <v>28240906.465000939</v>
      </c>
      <c r="AU17">
        <v>29652951.788250998</v>
      </c>
      <c r="AV17">
        <v>31135599.377663545</v>
      </c>
      <c r="AW17">
        <v>32692379.346546724</v>
      </c>
      <c r="AX17">
        <v>34326998.313874058</v>
      </c>
      <c r="AY17">
        <v>36043348.229567744</v>
      </c>
      <c r="AZ17">
        <v>37845515.641046144</v>
      </c>
      <c r="BA17">
        <v>39737791.423098452</v>
      </c>
      <c r="BB17">
        <v>41724680.99425339</v>
      </c>
      <c r="BC17">
        <v>43810915.043966055</v>
      </c>
    </row>
    <row r="18" spans="1:55" x14ac:dyDescent="0.3">
      <c r="A18">
        <v>13</v>
      </c>
      <c r="B18" s="13" t="s">
        <v>59</v>
      </c>
      <c r="C18" s="51">
        <v>0.05</v>
      </c>
      <c r="D18" s="51">
        <v>0.05</v>
      </c>
      <c r="E18" s="51">
        <v>0.05</v>
      </c>
      <c r="F18" s="51">
        <v>0.05</v>
      </c>
      <c r="G18" s="51">
        <v>0.05</v>
      </c>
      <c r="H18" s="51">
        <v>0.05</v>
      </c>
      <c r="I18" s="51">
        <v>0.05</v>
      </c>
      <c r="J18" s="51">
        <v>0.05</v>
      </c>
      <c r="K18" s="51">
        <v>0.05</v>
      </c>
      <c r="L18" s="51">
        <v>0.05</v>
      </c>
      <c r="M18" s="51">
        <v>0.05</v>
      </c>
      <c r="N18" s="51">
        <v>0.05</v>
      </c>
      <c r="O18" s="51">
        <v>0.05</v>
      </c>
      <c r="P18" s="51">
        <v>0.05</v>
      </c>
      <c r="Q18" s="51">
        <v>0.05</v>
      </c>
      <c r="T18" s="13" t="s">
        <v>59</v>
      </c>
      <c r="U18">
        <f>'Tabel I-O Sumsel 2015'!AX15</f>
        <v>11456476.594319997</v>
      </c>
      <c r="V18">
        <f t="shared" si="1"/>
        <v>12029300.424035998</v>
      </c>
      <c r="W18">
        <f t="shared" si="0"/>
        <v>12630765.445237799</v>
      </c>
      <c r="X18">
        <f t="shared" si="0"/>
        <v>13262303.717499688</v>
      </c>
      <c r="Y18">
        <f t="shared" si="0"/>
        <v>13925418.903374674</v>
      </c>
      <c r="Z18">
        <f t="shared" si="0"/>
        <v>14621689.848543407</v>
      </c>
      <c r="AA18">
        <f t="shared" si="0"/>
        <v>15352774.340970578</v>
      </c>
      <c r="AB18">
        <f t="shared" si="0"/>
        <v>16120413.058019107</v>
      </c>
      <c r="AC18">
        <f t="shared" si="0"/>
        <v>16926433.710920062</v>
      </c>
      <c r="AD18">
        <f t="shared" si="0"/>
        <v>17772755.396466065</v>
      </c>
      <c r="AE18">
        <f t="shared" si="0"/>
        <v>18661393.166289371</v>
      </c>
      <c r="AF18">
        <f t="shared" si="0"/>
        <v>19594462.824603841</v>
      </c>
      <c r="AG18">
        <f t="shared" si="0"/>
        <v>20574185.965834033</v>
      </c>
      <c r="AH18">
        <f t="shared" si="0"/>
        <v>21602895.264125735</v>
      </c>
      <c r="AI18">
        <f t="shared" si="0"/>
        <v>22683040.027332023</v>
      </c>
      <c r="AJ18">
        <f t="shared" si="0"/>
        <v>23817192.028698623</v>
      </c>
      <c r="AM18" s="13" t="s">
        <v>59</v>
      </c>
      <c r="AN18">
        <f>'Tabel I-O Sumsel 2015'!H288</f>
        <v>11598351.697554208</v>
      </c>
      <c r="AO18">
        <v>12178269.282431914</v>
      </c>
      <c r="AP18">
        <v>12787182.746553514</v>
      </c>
      <c r="AQ18">
        <v>13426541.883881191</v>
      </c>
      <c r="AR18">
        <v>14097868.978075249</v>
      </c>
      <c r="AS18">
        <v>14802762.426979009</v>
      </c>
      <c r="AT18">
        <v>15542900.548327958</v>
      </c>
      <c r="AU18">
        <v>16320045.575744355</v>
      </c>
      <c r="AV18">
        <v>17136047.854531586</v>
      </c>
      <c r="AW18">
        <v>17992850.24725816</v>
      </c>
      <c r="AX18">
        <v>18892492.759621065</v>
      </c>
      <c r="AY18">
        <v>19837117.397602126</v>
      </c>
      <c r="AZ18">
        <v>20828973.267482232</v>
      </c>
      <c r="BA18">
        <v>21870421.930856336</v>
      </c>
      <c r="BB18">
        <v>22963943.027399156</v>
      </c>
      <c r="BC18">
        <v>24112140.178769112</v>
      </c>
    </row>
    <row r="19" spans="1:55" x14ac:dyDescent="0.3">
      <c r="A19">
        <v>14</v>
      </c>
      <c r="B19" s="13" t="s">
        <v>60</v>
      </c>
      <c r="C19" s="51">
        <v>0.05</v>
      </c>
      <c r="D19" s="51">
        <v>0.05</v>
      </c>
      <c r="E19" s="51">
        <v>0.05</v>
      </c>
      <c r="F19" s="51">
        <v>0.05</v>
      </c>
      <c r="G19" s="51">
        <v>0.05</v>
      </c>
      <c r="H19" s="51">
        <v>0.05</v>
      </c>
      <c r="I19" s="51">
        <v>0.05</v>
      </c>
      <c r="J19" s="51">
        <v>0.05</v>
      </c>
      <c r="K19" s="51">
        <v>0.05</v>
      </c>
      <c r="L19" s="51">
        <v>0.05</v>
      </c>
      <c r="M19" s="51">
        <v>0.05</v>
      </c>
      <c r="N19" s="51">
        <v>0.05</v>
      </c>
      <c r="O19" s="51">
        <v>0.05</v>
      </c>
      <c r="P19" s="51">
        <v>0.05</v>
      </c>
      <c r="Q19" s="51">
        <v>0.05</v>
      </c>
      <c r="T19" s="13" t="s">
        <v>60</v>
      </c>
      <c r="U19">
        <f>'Tabel I-O Sumsel 2015'!AX16</f>
        <v>32635672.541199997</v>
      </c>
      <c r="V19">
        <f t="shared" si="1"/>
        <v>34267456.168260001</v>
      </c>
      <c r="W19">
        <f t="shared" si="0"/>
        <v>35980828.976673</v>
      </c>
      <c r="X19">
        <f t="shared" si="0"/>
        <v>37779870.425506651</v>
      </c>
      <c r="Y19">
        <f t="shared" si="0"/>
        <v>39668863.946781985</v>
      </c>
      <c r="Z19">
        <f t="shared" si="0"/>
        <v>41652307.144121088</v>
      </c>
      <c r="AA19">
        <f t="shared" si="0"/>
        <v>43734922.501327142</v>
      </c>
      <c r="AB19">
        <f t="shared" si="0"/>
        <v>45921668.626393504</v>
      </c>
      <c r="AC19">
        <f t="shared" si="0"/>
        <v>48217752.057713181</v>
      </c>
      <c r="AD19">
        <f t="shared" si="0"/>
        <v>50628639.660598844</v>
      </c>
      <c r="AE19">
        <f t="shared" si="0"/>
        <v>53160071.643628791</v>
      </c>
      <c r="AF19">
        <f t="shared" si="0"/>
        <v>55818075.22581023</v>
      </c>
      <c r="AG19">
        <f t="shared" si="0"/>
        <v>58608978.987100743</v>
      </c>
      <c r="AH19">
        <f t="shared" si="0"/>
        <v>61539427.936455779</v>
      </c>
      <c r="AI19">
        <f t="shared" si="0"/>
        <v>64616399.333278574</v>
      </c>
      <c r="AJ19">
        <f t="shared" si="0"/>
        <v>67847219.299942508</v>
      </c>
      <c r="AM19" s="13" t="s">
        <v>60</v>
      </c>
      <c r="AN19">
        <f>'Tabel I-O Sumsel 2015'!H289</f>
        <v>48100334.852700375</v>
      </c>
      <c r="AO19">
        <v>50505351.595335394</v>
      </c>
      <c r="AP19">
        <v>53030619.175102152</v>
      </c>
      <c r="AQ19">
        <v>55682150.133857265</v>
      </c>
      <c r="AR19">
        <v>58466257.640550114</v>
      </c>
      <c r="AS19">
        <v>61389570.522577673</v>
      </c>
      <c r="AT19">
        <v>64459049.048706532</v>
      </c>
      <c r="AU19">
        <v>67682001.501141861</v>
      </c>
      <c r="AV19">
        <v>71066101.576198921</v>
      </c>
      <c r="AW19">
        <v>74619406.655008882</v>
      </c>
      <c r="AX19">
        <v>78350376.987759367</v>
      </c>
      <c r="AY19">
        <v>82267895.837147355</v>
      </c>
      <c r="AZ19">
        <v>86381290.629004687</v>
      </c>
      <c r="BA19">
        <v>90700355.160454944</v>
      </c>
      <c r="BB19">
        <v>95235372.918477699</v>
      </c>
      <c r="BC19">
        <v>99997141.564401552</v>
      </c>
    </row>
    <row r="20" spans="1:55" x14ac:dyDescent="0.3">
      <c r="A20">
        <v>15</v>
      </c>
      <c r="B20" s="13" t="s">
        <v>61</v>
      </c>
      <c r="C20" s="51">
        <v>0.05</v>
      </c>
      <c r="D20" s="51">
        <v>0.05</v>
      </c>
      <c r="E20" s="51">
        <v>0.05</v>
      </c>
      <c r="F20" s="51">
        <v>0.05</v>
      </c>
      <c r="G20" s="51">
        <v>0.05</v>
      </c>
      <c r="H20" s="51">
        <v>0.05</v>
      </c>
      <c r="I20" s="51">
        <v>0.05</v>
      </c>
      <c r="J20" s="51">
        <v>0.05</v>
      </c>
      <c r="K20" s="51">
        <v>0.05</v>
      </c>
      <c r="L20" s="51">
        <v>0.05</v>
      </c>
      <c r="M20" s="51">
        <v>0.05</v>
      </c>
      <c r="N20" s="51">
        <v>0.05</v>
      </c>
      <c r="O20" s="51">
        <v>0.05</v>
      </c>
      <c r="P20" s="51">
        <v>0.05</v>
      </c>
      <c r="Q20" s="51">
        <v>0.05</v>
      </c>
      <c r="T20" s="13" t="s">
        <v>61</v>
      </c>
      <c r="U20">
        <f>'Tabel I-O Sumsel 2015'!AX17</f>
        <v>1397835.3148223101</v>
      </c>
      <c r="V20">
        <f t="shared" si="1"/>
        <v>1467727.0805634258</v>
      </c>
      <c r="W20">
        <f t="shared" si="0"/>
        <v>1541113.4345915972</v>
      </c>
      <c r="X20">
        <f t="shared" si="0"/>
        <v>1618169.1063211772</v>
      </c>
      <c r="Y20">
        <f t="shared" si="0"/>
        <v>1699077.561637236</v>
      </c>
      <c r="Z20">
        <f t="shared" si="0"/>
        <v>1784031.4397190979</v>
      </c>
      <c r="AA20">
        <f t="shared" si="0"/>
        <v>1873233.0117050528</v>
      </c>
      <c r="AB20">
        <f t="shared" si="0"/>
        <v>1966894.6622903056</v>
      </c>
      <c r="AC20">
        <f t="shared" si="0"/>
        <v>2065239.395404821</v>
      </c>
      <c r="AD20">
        <f t="shared" si="0"/>
        <v>2168501.3651750623</v>
      </c>
      <c r="AE20">
        <f t="shared" si="0"/>
        <v>2276926.4334338154</v>
      </c>
      <c r="AF20">
        <f t="shared" si="0"/>
        <v>2390772.7551055062</v>
      </c>
      <c r="AG20">
        <f t="shared" si="0"/>
        <v>2510311.3928607814</v>
      </c>
      <c r="AH20">
        <f t="shared" si="0"/>
        <v>2635826.9625038207</v>
      </c>
      <c r="AI20">
        <f t="shared" si="0"/>
        <v>2767618.3106290116</v>
      </c>
      <c r="AJ20">
        <f t="shared" si="0"/>
        <v>2905999.2261604625</v>
      </c>
      <c r="AM20" s="13" t="s">
        <v>61</v>
      </c>
      <c r="AN20">
        <f>'Tabel I-O Sumsel 2015'!H290</f>
        <v>3742925.3153325641</v>
      </c>
      <c r="AO20">
        <v>3930071.5810991931</v>
      </c>
      <c r="AP20">
        <v>4126575.1601541527</v>
      </c>
      <c r="AQ20">
        <v>4332903.9181618607</v>
      </c>
      <c r="AR20">
        <v>4549549.1140699545</v>
      </c>
      <c r="AS20">
        <v>4777026.5697734514</v>
      </c>
      <c r="AT20">
        <v>5015877.8982621254</v>
      </c>
      <c r="AU20">
        <v>5266671.7931752317</v>
      </c>
      <c r="AV20">
        <v>5530005.3828339931</v>
      </c>
      <c r="AW20">
        <v>5806505.6519756932</v>
      </c>
      <c r="AX20">
        <v>6096830.9345744774</v>
      </c>
      <c r="AY20">
        <v>6401672.4813032011</v>
      </c>
      <c r="AZ20">
        <v>6721756.1053683609</v>
      </c>
      <c r="BA20">
        <v>7057843.9106367799</v>
      </c>
      <c r="BB20">
        <v>7410736.1061686184</v>
      </c>
      <c r="BC20">
        <v>7781272.9114770507</v>
      </c>
    </row>
    <row r="21" spans="1:55" x14ac:dyDescent="0.3">
      <c r="A21">
        <v>16</v>
      </c>
      <c r="B21" s="13" t="s">
        <v>62</v>
      </c>
      <c r="C21" s="51">
        <v>0.05</v>
      </c>
      <c r="D21" s="51">
        <v>0.05</v>
      </c>
      <c r="E21" s="51">
        <v>0.05</v>
      </c>
      <c r="F21" s="51">
        <v>0.05</v>
      </c>
      <c r="G21" s="51">
        <v>0.05</v>
      </c>
      <c r="H21" s="51">
        <v>0.05</v>
      </c>
      <c r="I21" s="51">
        <v>0.05</v>
      </c>
      <c r="J21" s="51">
        <v>0.05</v>
      </c>
      <c r="K21" s="51">
        <v>0.05</v>
      </c>
      <c r="L21" s="51">
        <v>0.05</v>
      </c>
      <c r="M21" s="51">
        <v>0.05</v>
      </c>
      <c r="N21" s="51">
        <v>0.05</v>
      </c>
      <c r="O21" s="51">
        <v>0.05</v>
      </c>
      <c r="P21" s="51">
        <v>0.05</v>
      </c>
      <c r="Q21" s="51">
        <v>0.05</v>
      </c>
      <c r="T21" s="13" t="s">
        <v>62</v>
      </c>
      <c r="U21">
        <f>'Tabel I-O Sumsel 2015'!AX18</f>
        <v>997.91794038314686</v>
      </c>
      <c r="V21">
        <f t="shared" si="1"/>
        <v>1047.8138374023042</v>
      </c>
      <c r="W21">
        <f t="shared" si="0"/>
        <v>1100.2045292724194</v>
      </c>
      <c r="X21">
        <f t="shared" si="0"/>
        <v>1155.2147557360404</v>
      </c>
      <c r="Y21">
        <f t="shared" si="0"/>
        <v>1212.9754935228425</v>
      </c>
      <c r="Z21">
        <f t="shared" si="0"/>
        <v>1273.6242681989847</v>
      </c>
      <c r="AA21">
        <f t="shared" si="0"/>
        <v>1337.3054816089341</v>
      </c>
      <c r="AB21">
        <f t="shared" si="0"/>
        <v>1404.1707556893809</v>
      </c>
      <c r="AC21">
        <f t="shared" si="0"/>
        <v>1474.3792934738501</v>
      </c>
      <c r="AD21">
        <f t="shared" si="0"/>
        <v>1548.0982581475428</v>
      </c>
      <c r="AE21">
        <f t="shared" si="0"/>
        <v>1625.5031710549199</v>
      </c>
      <c r="AF21">
        <f t="shared" si="0"/>
        <v>1706.7783296076659</v>
      </c>
      <c r="AG21">
        <f t="shared" si="0"/>
        <v>1792.1172460880493</v>
      </c>
      <c r="AH21">
        <f t="shared" si="0"/>
        <v>1881.7231083924519</v>
      </c>
      <c r="AI21">
        <f t="shared" si="0"/>
        <v>1975.8092638120745</v>
      </c>
      <c r="AJ21">
        <f t="shared" si="0"/>
        <v>2074.5997270026783</v>
      </c>
      <c r="AM21" s="13" t="s">
        <v>62</v>
      </c>
      <c r="AN21">
        <f>'Tabel I-O Sumsel 2015'!H291</f>
        <v>146018.86888493563</v>
      </c>
      <c r="AO21">
        <v>153319.8123291824</v>
      </c>
      <c r="AP21">
        <v>160985.80294564157</v>
      </c>
      <c r="AQ21">
        <v>169035.09309292355</v>
      </c>
      <c r="AR21">
        <v>177486.84774756979</v>
      </c>
      <c r="AS21">
        <v>186361.19013494829</v>
      </c>
      <c r="AT21">
        <v>195679.24964169576</v>
      </c>
      <c r="AU21">
        <v>205463.21212378051</v>
      </c>
      <c r="AV21">
        <v>215736.37272996947</v>
      </c>
      <c r="AW21">
        <v>226523.19136646806</v>
      </c>
      <c r="AX21">
        <v>237849.35093479144</v>
      </c>
      <c r="AY21">
        <v>249741.81848153108</v>
      </c>
      <c r="AZ21">
        <v>262228.90940560756</v>
      </c>
      <c r="BA21">
        <v>275340.35487588798</v>
      </c>
      <c r="BB21">
        <v>289107.37261968234</v>
      </c>
      <c r="BC21">
        <v>303562.7412506665</v>
      </c>
    </row>
    <row r="22" spans="1:55" x14ac:dyDescent="0.3">
      <c r="A22">
        <v>17</v>
      </c>
      <c r="B22" s="13" t="s">
        <v>63</v>
      </c>
      <c r="C22" s="51">
        <v>0.05</v>
      </c>
      <c r="D22" s="51">
        <v>0.05</v>
      </c>
      <c r="E22" s="51">
        <v>0.05</v>
      </c>
      <c r="F22" s="51">
        <v>0.05</v>
      </c>
      <c r="G22" s="51">
        <v>0.05</v>
      </c>
      <c r="H22" s="51">
        <v>0.05</v>
      </c>
      <c r="I22" s="51">
        <v>0.05</v>
      </c>
      <c r="J22" s="51">
        <v>0.05</v>
      </c>
      <c r="K22" s="51">
        <v>0.05</v>
      </c>
      <c r="L22" s="51">
        <v>0.05</v>
      </c>
      <c r="M22" s="51">
        <v>0.05</v>
      </c>
      <c r="N22" s="51">
        <v>0.05</v>
      </c>
      <c r="O22" s="51">
        <v>0.05</v>
      </c>
      <c r="P22" s="51">
        <v>0.05</v>
      </c>
      <c r="Q22" s="51">
        <v>0.05</v>
      </c>
      <c r="T22" s="13" t="s">
        <v>63</v>
      </c>
      <c r="U22">
        <f>'Tabel I-O Sumsel 2015'!AX19</f>
        <v>641128.13371993788</v>
      </c>
      <c r="V22">
        <f t="shared" si="1"/>
        <v>673184.54040593479</v>
      </c>
      <c r="W22">
        <f t="shared" ref="W22:W46" si="2">V22*(1+D22)</f>
        <v>706843.76742623153</v>
      </c>
      <c r="X22">
        <f t="shared" ref="X22:X46" si="3">W22*(1+E22)</f>
        <v>742185.95579754317</v>
      </c>
      <c r="Y22">
        <f t="shared" ref="Y22:Y46" si="4">X22*(1+F22)</f>
        <v>779295.25358742033</v>
      </c>
      <c r="Z22">
        <f t="shared" ref="Z22:Z46" si="5">Y22*(1+G22)</f>
        <v>818260.01626679138</v>
      </c>
      <c r="AA22">
        <f t="shared" ref="AA22:AA46" si="6">Z22*(1+H22)</f>
        <v>859173.01708013099</v>
      </c>
      <c r="AB22">
        <f t="shared" ref="AB22:AB46" si="7">AA22*(1+I22)</f>
        <v>902131.66793413763</v>
      </c>
      <c r="AC22">
        <f t="shared" ref="AC22:AC46" si="8">AB22*(1+J22)</f>
        <v>947238.25133084459</v>
      </c>
      <c r="AD22">
        <f t="shared" ref="AD22:AD46" si="9">AC22*(1+K22)</f>
        <v>994600.16389738687</v>
      </c>
      <c r="AE22">
        <f t="shared" ref="AE22:AE46" si="10">AD22*(1+L22)</f>
        <v>1044330.1720922563</v>
      </c>
      <c r="AF22">
        <f t="shared" ref="AF22:AF46" si="11">AE22*(1+M22)</f>
        <v>1096546.680696869</v>
      </c>
      <c r="AG22">
        <f t="shared" ref="AG22:AG46" si="12">AF22*(1+N22)</f>
        <v>1151374.0147317126</v>
      </c>
      <c r="AH22">
        <f t="shared" ref="AH22:AH46" si="13">AG22*(1+O22)</f>
        <v>1208942.7154682984</v>
      </c>
      <c r="AI22">
        <f t="shared" ref="AI22:AI46" si="14">AH22*(1+P22)</f>
        <v>1269389.8512417134</v>
      </c>
      <c r="AJ22">
        <f t="shared" ref="AJ22:AJ46" si="15">AI22*(1+Q22)</f>
        <v>1332859.343803799</v>
      </c>
      <c r="AM22" s="13" t="s">
        <v>63</v>
      </c>
      <c r="AN22">
        <f>'Tabel I-O Sumsel 2015'!H292</f>
        <v>1171823.8056139534</v>
      </c>
      <c r="AO22">
        <v>1230414.9958946509</v>
      </c>
      <c r="AP22">
        <v>1291935.7456893835</v>
      </c>
      <c r="AQ22">
        <v>1356532.5329738532</v>
      </c>
      <c r="AR22">
        <v>1424359.1596225458</v>
      </c>
      <c r="AS22">
        <v>1495577.1176036727</v>
      </c>
      <c r="AT22">
        <v>1570355.9734838568</v>
      </c>
      <c r="AU22">
        <v>1648873.7721580495</v>
      </c>
      <c r="AV22">
        <v>1731317.460765952</v>
      </c>
      <c r="AW22">
        <v>1817883.3338042502</v>
      </c>
      <c r="AX22">
        <v>1908777.5004944627</v>
      </c>
      <c r="AY22">
        <v>2004216.3755191853</v>
      </c>
      <c r="AZ22">
        <v>2104427.1942951451</v>
      </c>
      <c r="BA22">
        <v>2209648.5540099023</v>
      </c>
      <c r="BB22">
        <v>2320130.9817103976</v>
      </c>
      <c r="BC22">
        <v>2436137.5307959174</v>
      </c>
    </row>
    <row r="23" spans="1:55" x14ac:dyDescent="0.3">
      <c r="A23">
        <v>18</v>
      </c>
      <c r="B23" s="13" t="s">
        <v>64</v>
      </c>
      <c r="C23" s="51">
        <v>0.05</v>
      </c>
      <c r="D23" s="51">
        <v>0.05</v>
      </c>
      <c r="E23" s="51">
        <v>0.05</v>
      </c>
      <c r="F23" s="51">
        <v>0.05</v>
      </c>
      <c r="G23" s="51">
        <v>0.05</v>
      </c>
      <c r="H23" s="51">
        <v>0.05</v>
      </c>
      <c r="I23" s="51">
        <v>0.05</v>
      </c>
      <c r="J23" s="51">
        <v>0.05</v>
      </c>
      <c r="K23" s="51">
        <v>0.05</v>
      </c>
      <c r="L23" s="51">
        <v>0.05</v>
      </c>
      <c r="M23" s="51">
        <v>0.05</v>
      </c>
      <c r="N23" s="51">
        <v>0.05</v>
      </c>
      <c r="O23" s="51">
        <v>0.05</v>
      </c>
      <c r="P23" s="51">
        <v>0.05</v>
      </c>
      <c r="Q23" s="51">
        <v>0.05</v>
      </c>
      <c r="T23" s="13" t="s">
        <v>64</v>
      </c>
      <c r="U23">
        <f>'Tabel I-O Sumsel 2015'!AX20</f>
        <v>18770210.24914071</v>
      </c>
      <c r="V23">
        <f t="shared" si="1"/>
        <v>19708720.761597745</v>
      </c>
      <c r="W23">
        <f t="shared" si="2"/>
        <v>20694156.799677633</v>
      </c>
      <c r="X23">
        <f t="shared" si="3"/>
        <v>21728864.639661517</v>
      </c>
      <c r="Y23">
        <f t="shared" si="4"/>
        <v>22815307.871644594</v>
      </c>
      <c r="Z23">
        <f t="shared" si="5"/>
        <v>23956073.265226826</v>
      </c>
      <c r="AA23">
        <f t="shared" si="6"/>
        <v>25153876.928488169</v>
      </c>
      <c r="AB23">
        <f t="shared" si="7"/>
        <v>26411570.774912577</v>
      </c>
      <c r="AC23">
        <f t="shared" si="8"/>
        <v>27732149.313658208</v>
      </c>
      <c r="AD23">
        <f t="shared" si="9"/>
        <v>29118756.77934112</v>
      </c>
      <c r="AE23">
        <f t="shared" si="10"/>
        <v>30574694.618308179</v>
      </c>
      <c r="AF23">
        <f t="shared" si="11"/>
        <v>32103429.349223588</v>
      </c>
      <c r="AG23">
        <f t="shared" si="12"/>
        <v>33708600.816684768</v>
      </c>
      <c r="AH23">
        <f t="shared" si="13"/>
        <v>35394030.857519008</v>
      </c>
      <c r="AI23">
        <f t="shared" si="14"/>
        <v>37163732.400394961</v>
      </c>
      <c r="AJ23">
        <f t="shared" si="15"/>
        <v>39021919.02041471</v>
      </c>
      <c r="AM23" s="13" t="s">
        <v>64</v>
      </c>
      <c r="AN23">
        <f>'Tabel I-O Sumsel 2015'!H293</f>
        <v>18856799.0492245</v>
      </c>
      <c r="AO23">
        <v>19799639.001685712</v>
      </c>
      <c r="AP23">
        <v>20789620.95177</v>
      </c>
      <c r="AQ23">
        <v>21829101.999358516</v>
      </c>
      <c r="AR23">
        <v>22920557.099326421</v>
      </c>
      <c r="AS23">
        <v>24066584.954292767</v>
      </c>
      <c r="AT23">
        <v>25269914.202007391</v>
      </c>
      <c r="AU23">
        <v>26533409.912107769</v>
      </c>
      <c r="AV23">
        <v>27860080.40771316</v>
      </c>
      <c r="AW23">
        <v>29253084.428098813</v>
      </c>
      <c r="AX23">
        <v>30715738.649503764</v>
      </c>
      <c r="AY23">
        <v>32251525.581978951</v>
      </c>
      <c r="AZ23">
        <v>33864101.861077905</v>
      </c>
      <c r="BA23">
        <v>35557306.954131804</v>
      </c>
      <c r="BB23">
        <v>37335172.301838383</v>
      </c>
      <c r="BC23">
        <v>39201930.916930288</v>
      </c>
    </row>
    <row r="24" spans="1:55" x14ac:dyDescent="0.3">
      <c r="A24">
        <v>19</v>
      </c>
      <c r="B24" s="13" t="s">
        <v>65</v>
      </c>
      <c r="C24" s="51">
        <v>0.05</v>
      </c>
      <c r="D24" s="51">
        <v>0.05</v>
      </c>
      <c r="E24" s="51">
        <v>0.05</v>
      </c>
      <c r="F24" s="51">
        <v>0.05</v>
      </c>
      <c r="G24" s="51">
        <v>0.05</v>
      </c>
      <c r="H24" s="51">
        <v>0.05</v>
      </c>
      <c r="I24" s="51">
        <v>0.05</v>
      </c>
      <c r="J24" s="51">
        <v>0.05</v>
      </c>
      <c r="K24" s="51">
        <v>0.05</v>
      </c>
      <c r="L24" s="51">
        <v>0.05</v>
      </c>
      <c r="M24" s="51">
        <v>0.05</v>
      </c>
      <c r="N24" s="51">
        <v>0.05</v>
      </c>
      <c r="O24" s="51">
        <v>0.05</v>
      </c>
      <c r="P24" s="51">
        <v>0.05</v>
      </c>
      <c r="Q24" s="51">
        <v>0.05</v>
      </c>
      <c r="T24" s="13" t="s">
        <v>65</v>
      </c>
      <c r="U24">
        <f>'Tabel I-O Sumsel 2015'!AX21</f>
        <v>4763134.1993308356</v>
      </c>
      <c r="V24">
        <f t="shared" si="1"/>
        <v>5001290.9092973778</v>
      </c>
      <c r="W24">
        <f t="shared" si="2"/>
        <v>5251355.4547622465</v>
      </c>
      <c r="X24">
        <f t="shared" si="3"/>
        <v>5513923.2275003586</v>
      </c>
      <c r="Y24">
        <f t="shared" si="4"/>
        <v>5789619.3888753764</v>
      </c>
      <c r="Z24">
        <f t="shared" si="5"/>
        <v>6079100.3583191456</v>
      </c>
      <c r="AA24">
        <f t="shared" si="6"/>
        <v>6383055.3762351032</v>
      </c>
      <c r="AB24">
        <f t="shared" si="7"/>
        <v>6702208.145046859</v>
      </c>
      <c r="AC24">
        <f t="shared" si="8"/>
        <v>7037318.5522992024</v>
      </c>
      <c r="AD24">
        <f t="shared" si="9"/>
        <v>7389184.4799141632</v>
      </c>
      <c r="AE24">
        <f t="shared" si="10"/>
        <v>7758643.7039098721</v>
      </c>
      <c r="AF24">
        <f t="shared" si="11"/>
        <v>8146575.8891053656</v>
      </c>
      <c r="AG24">
        <f t="shared" si="12"/>
        <v>8553904.683560634</v>
      </c>
      <c r="AH24">
        <f t="shared" si="13"/>
        <v>8981599.9177386668</v>
      </c>
      <c r="AI24">
        <f t="shared" si="14"/>
        <v>9430679.9136255998</v>
      </c>
      <c r="AJ24">
        <f t="shared" si="15"/>
        <v>9902213.9093068801</v>
      </c>
      <c r="AM24" s="13" t="s">
        <v>65</v>
      </c>
      <c r="AN24">
        <f>'Tabel I-O Sumsel 2015'!H294</f>
        <v>9590790.3241031785</v>
      </c>
      <c r="AO24">
        <v>10070329.84030834</v>
      </c>
      <c r="AP24">
        <v>10573846.33232375</v>
      </c>
      <c r="AQ24">
        <v>11102538.648939939</v>
      </c>
      <c r="AR24">
        <v>11657665.581386937</v>
      </c>
      <c r="AS24">
        <v>12240548.86045629</v>
      </c>
      <c r="AT24">
        <v>12852576.303479102</v>
      </c>
      <c r="AU24">
        <v>13495205.118653059</v>
      </c>
      <c r="AV24">
        <v>14169965.374585709</v>
      </c>
      <c r="AW24">
        <v>14878463.643314997</v>
      </c>
      <c r="AX24">
        <v>15622386.82548075</v>
      </c>
      <c r="AY24">
        <v>16403506.166754786</v>
      </c>
      <c r="AZ24">
        <v>17223681.47509253</v>
      </c>
      <c r="BA24">
        <v>18084865.548847154</v>
      </c>
      <c r="BB24">
        <v>18989108.826289512</v>
      </c>
      <c r="BC24">
        <v>19938564.267603993</v>
      </c>
    </row>
    <row r="25" spans="1:55" x14ac:dyDescent="0.3">
      <c r="A25">
        <v>20</v>
      </c>
      <c r="B25" s="13" t="s">
        <v>66</v>
      </c>
      <c r="C25" s="51">
        <v>0.05</v>
      </c>
      <c r="D25" s="51">
        <v>0.05</v>
      </c>
      <c r="E25" s="51">
        <v>0.05</v>
      </c>
      <c r="F25" s="51">
        <v>0.05</v>
      </c>
      <c r="G25" s="51">
        <v>0.05</v>
      </c>
      <c r="H25" s="51">
        <v>0.05</v>
      </c>
      <c r="I25" s="51">
        <v>0.05</v>
      </c>
      <c r="J25" s="51">
        <v>0.05</v>
      </c>
      <c r="K25" s="51">
        <v>0.05</v>
      </c>
      <c r="L25" s="51">
        <v>0.05</v>
      </c>
      <c r="M25" s="51">
        <v>0.05</v>
      </c>
      <c r="N25" s="51">
        <v>0.05</v>
      </c>
      <c r="O25" s="51">
        <v>0.05</v>
      </c>
      <c r="P25" s="51">
        <v>0.05</v>
      </c>
      <c r="Q25" s="51">
        <v>0.05</v>
      </c>
      <c r="T25" s="13" t="s">
        <v>66</v>
      </c>
      <c r="U25">
        <f>'Tabel I-O Sumsel 2015'!AX22</f>
        <v>6065880.7271407126</v>
      </c>
      <c r="V25">
        <f t="shared" si="1"/>
        <v>6369174.7634977484</v>
      </c>
      <c r="W25">
        <f t="shared" si="2"/>
        <v>6687633.5016726358</v>
      </c>
      <c r="X25">
        <f t="shared" si="3"/>
        <v>7022015.1767562674</v>
      </c>
      <c r="Y25">
        <f t="shared" si="4"/>
        <v>7373115.9355940809</v>
      </c>
      <c r="Z25">
        <f t="shared" si="5"/>
        <v>7741771.7323737852</v>
      </c>
      <c r="AA25">
        <f t="shared" si="6"/>
        <v>8128860.318992475</v>
      </c>
      <c r="AB25">
        <f t="shared" si="7"/>
        <v>8535303.3349420987</v>
      </c>
      <c r="AC25">
        <f t="shared" si="8"/>
        <v>8962068.5016892049</v>
      </c>
      <c r="AD25">
        <f t="shared" si="9"/>
        <v>9410171.9267736655</v>
      </c>
      <c r="AE25">
        <f t="shared" si="10"/>
        <v>9880680.5231123492</v>
      </c>
      <c r="AF25">
        <f t="shared" si="11"/>
        <v>10374714.549267966</v>
      </c>
      <c r="AG25">
        <f t="shared" si="12"/>
        <v>10893450.276731364</v>
      </c>
      <c r="AH25">
        <f t="shared" si="13"/>
        <v>11438122.790567933</v>
      </c>
      <c r="AI25">
        <f t="shared" si="14"/>
        <v>12010028.93009633</v>
      </c>
      <c r="AJ25">
        <f t="shared" si="15"/>
        <v>12610530.376601147</v>
      </c>
      <c r="AM25" s="13" t="s">
        <v>66</v>
      </c>
      <c r="AN25">
        <f>'Tabel I-O Sumsel 2015'!H295</f>
        <v>10786111.564823372</v>
      </c>
      <c r="AO25">
        <v>11325417.14306454</v>
      </c>
      <c r="AP25">
        <v>11891688.000217767</v>
      </c>
      <c r="AQ25">
        <v>12486272.400228653</v>
      </c>
      <c r="AR25">
        <v>13110586.020240098</v>
      </c>
      <c r="AS25">
        <v>13766115.321252091</v>
      </c>
      <c r="AT25">
        <v>14454421.087314695</v>
      </c>
      <c r="AU25">
        <v>15177142.141680434</v>
      </c>
      <c r="AV25">
        <v>15935999.248764463</v>
      </c>
      <c r="AW25">
        <v>16732799.211202687</v>
      </c>
      <c r="AX25">
        <v>17569439.171762817</v>
      </c>
      <c r="AY25">
        <v>18447911.130350955</v>
      </c>
      <c r="AZ25">
        <v>19370306.686868511</v>
      </c>
      <c r="BA25">
        <v>20338822.02121193</v>
      </c>
      <c r="BB25">
        <v>21355763.122272529</v>
      </c>
      <c r="BC25">
        <v>22423551.278386153</v>
      </c>
    </row>
    <row r="26" spans="1:55" x14ac:dyDescent="0.3">
      <c r="A26">
        <v>21</v>
      </c>
      <c r="B26" s="13" t="s">
        <v>67</v>
      </c>
      <c r="C26" s="51">
        <v>0.05</v>
      </c>
      <c r="D26" s="51">
        <v>0.05</v>
      </c>
      <c r="E26" s="51">
        <v>0.05</v>
      </c>
      <c r="F26" s="51">
        <v>0.05</v>
      </c>
      <c r="G26" s="51">
        <v>0.05</v>
      </c>
      <c r="H26" s="51">
        <v>0.05</v>
      </c>
      <c r="I26" s="51">
        <v>0.05</v>
      </c>
      <c r="J26" s="51">
        <v>0.05</v>
      </c>
      <c r="K26" s="51">
        <v>0.05</v>
      </c>
      <c r="L26" s="51">
        <v>0.05</v>
      </c>
      <c r="M26" s="51">
        <v>0.05</v>
      </c>
      <c r="N26" s="51">
        <v>0.05</v>
      </c>
      <c r="O26" s="51">
        <v>0.05</v>
      </c>
      <c r="P26" s="51">
        <v>0.05</v>
      </c>
      <c r="Q26" s="51">
        <v>0.05</v>
      </c>
      <c r="T26" s="13" t="s">
        <v>67</v>
      </c>
      <c r="U26">
        <f>'Tabel I-O Sumsel 2015'!AX23</f>
        <v>423554.4170475523</v>
      </c>
      <c r="V26">
        <f t="shared" si="1"/>
        <v>444732.13789992995</v>
      </c>
      <c r="W26">
        <f t="shared" si="2"/>
        <v>466968.74479492649</v>
      </c>
      <c r="X26">
        <f t="shared" si="3"/>
        <v>490317.18203467282</v>
      </c>
      <c r="Y26">
        <f t="shared" si="4"/>
        <v>514833.04113640648</v>
      </c>
      <c r="Z26">
        <f t="shared" si="5"/>
        <v>540574.69319322682</v>
      </c>
      <c r="AA26">
        <f t="shared" si="6"/>
        <v>567603.42785288824</v>
      </c>
      <c r="AB26">
        <f t="shared" si="7"/>
        <v>595983.59924553265</v>
      </c>
      <c r="AC26">
        <f t="shared" si="8"/>
        <v>625782.77920780936</v>
      </c>
      <c r="AD26">
        <f t="shared" si="9"/>
        <v>657071.91816819983</v>
      </c>
      <c r="AE26">
        <f t="shared" si="10"/>
        <v>689925.51407660986</v>
      </c>
      <c r="AF26">
        <f t="shared" si="11"/>
        <v>724421.78978044039</v>
      </c>
      <c r="AG26">
        <f t="shared" si="12"/>
        <v>760642.87926946243</v>
      </c>
      <c r="AH26">
        <f t="shared" si="13"/>
        <v>798675.02323293558</v>
      </c>
      <c r="AI26">
        <f t="shared" si="14"/>
        <v>838608.77439458237</v>
      </c>
      <c r="AJ26">
        <f t="shared" si="15"/>
        <v>880539.21311431157</v>
      </c>
      <c r="AM26" s="13" t="s">
        <v>67</v>
      </c>
      <c r="AN26">
        <f>'Tabel I-O Sumsel 2015'!H296</f>
        <v>1819012.5032393548</v>
      </c>
      <c r="AO26">
        <v>1909963.1284013228</v>
      </c>
      <c r="AP26">
        <v>2005461.284821389</v>
      </c>
      <c r="AQ26">
        <v>2105734.3490624581</v>
      </c>
      <c r="AR26">
        <v>2211021.0665155817</v>
      </c>
      <c r="AS26">
        <v>2321572.119841361</v>
      </c>
      <c r="AT26">
        <v>2437650.725833429</v>
      </c>
      <c r="AU26">
        <v>2559533.2621250995</v>
      </c>
      <c r="AV26">
        <v>2687509.9252313557</v>
      </c>
      <c r="AW26">
        <v>2821885.4214929244</v>
      </c>
      <c r="AX26">
        <v>2962979.6925675701</v>
      </c>
      <c r="AY26">
        <v>3111128.677195949</v>
      </c>
      <c r="AZ26">
        <v>3266685.1110557457</v>
      </c>
      <c r="BA26">
        <v>3430019.3666085335</v>
      </c>
      <c r="BB26">
        <v>3601520.3349389606</v>
      </c>
      <c r="BC26">
        <v>3781596.3516859096</v>
      </c>
    </row>
    <row r="27" spans="1:55" x14ac:dyDescent="0.3">
      <c r="A27">
        <v>22</v>
      </c>
      <c r="B27" s="13" t="s">
        <v>68</v>
      </c>
      <c r="C27" s="51">
        <v>0.05</v>
      </c>
      <c r="D27" s="51">
        <v>0.05</v>
      </c>
      <c r="E27" s="51">
        <v>0.05</v>
      </c>
      <c r="F27" s="51">
        <v>0.05</v>
      </c>
      <c r="G27" s="51">
        <v>0.05</v>
      </c>
      <c r="H27" s="51">
        <v>0.05</v>
      </c>
      <c r="I27" s="51">
        <v>0.05</v>
      </c>
      <c r="J27" s="51">
        <v>0.05</v>
      </c>
      <c r="K27" s="51">
        <v>0.05</v>
      </c>
      <c r="L27" s="51">
        <v>0.05</v>
      </c>
      <c r="M27" s="51">
        <v>0.05</v>
      </c>
      <c r="N27" s="51">
        <v>0.05</v>
      </c>
      <c r="O27" s="51">
        <v>0.05</v>
      </c>
      <c r="P27" s="51">
        <v>0.05</v>
      </c>
      <c r="Q27" s="51">
        <v>0.05</v>
      </c>
      <c r="T27" s="13" t="s">
        <v>68</v>
      </c>
      <c r="U27">
        <f>'Tabel I-O Sumsel 2015'!AX24</f>
        <v>803196.53</v>
      </c>
      <c r="V27">
        <f t="shared" si="1"/>
        <v>843356.35650000011</v>
      </c>
      <c r="W27">
        <f t="shared" si="2"/>
        <v>885524.17432500015</v>
      </c>
      <c r="X27">
        <f t="shared" si="3"/>
        <v>929800.38304125017</v>
      </c>
      <c r="Y27">
        <f t="shared" si="4"/>
        <v>976290.40219331277</v>
      </c>
      <c r="Z27">
        <f t="shared" si="5"/>
        <v>1025104.9223029785</v>
      </c>
      <c r="AA27">
        <f t="shared" si="6"/>
        <v>1076360.1684181273</v>
      </c>
      <c r="AB27">
        <f t="shared" si="7"/>
        <v>1130178.1768390338</v>
      </c>
      <c r="AC27">
        <f t="shared" si="8"/>
        <v>1186687.0856809856</v>
      </c>
      <c r="AD27">
        <f t="shared" si="9"/>
        <v>1246021.4399650348</v>
      </c>
      <c r="AE27">
        <f t="shared" si="10"/>
        <v>1308322.5119632867</v>
      </c>
      <c r="AF27">
        <f t="shared" si="11"/>
        <v>1373738.6375614509</v>
      </c>
      <c r="AG27">
        <f t="shared" si="12"/>
        <v>1442425.5694395236</v>
      </c>
      <c r="AH27">
        <f t="shared" si="13"/>
        <v>1514546.8479114999</v>
      </c>
      <c r="AI27">
        <f t="shared" si="14"/>
        <v>1590274.1903070749</v>
      </c>
      <c r="AJ27">
        <f t="shared" si="15"/>
        <v>1669787.8998224288</v>
      </c>
      <c r="AM27" s="13" t="s">
        <v>68</v>
      </c>
      <c r="AN27">
        <f>'Tabel I-O Sumsel 2015'!H297</f>
        <v>811676.8165690829</v>
      </c>
      <c r="AO27">
        <v>852260.65739753749</v>
      </c>
      <c r="AP27">
        <v>894873.69026741444</v>
      </c>
      <c r="AQ27">
        <v>939617.37478078506</v>
      </c>
      <c r="AR27">
        <v>986598.24351982435</v>
      </c>
      <c r="AS27">
        <v>1035928.1556958157</v>
      </c>
      <c r="AT27">
        <v>1087724.5634806065</v>
      </c>
      <c r="AU27">
        <v>1142110.7916546371</v>
      </c>
      <c r="AV27">
        <v>1199216.331237369</v>
      </c>
      <c r="AW27">
        <v>1259177.1477992367</v>
      </c>
      <c r="AX27">
        <v>1322136.0051891985</v>
      </c>
      <c r="AY27">
        <v>1388242.8054486592</v>
      </c>
      <c r="AZ27">
        <v>1457654.9457210922</v>
      </c>
      <c r="BA27">
        <v>1530537.6930071465</v>
      </c>
      <c r="BB27">
        <v>1607064.577657504</v>
      </c>
      <c r="BC27">
        <v>1687417.8065403793</v>
      </c>
    </row>
    <row r="28" spans="1:55" x14ac:dyDescent="0.3">
      <c r="A28">
        <v>23</v>
      </c>
      <c r="B28" s="13" t="s">
        <v>69</v>
      </c>
      <c r="C28" s="51">
        <v>0.05</v>
      </c>
      <c r="D28" s="51">
        <v>0.05</v>
      </c>
      <c r="E28" s="51">
        <v>0.05</v>
      </c>
      <c r="F28" s="51">
        <v>0.05</v>
      </c>
      <c r="G28" s="51">
        <v>0.05</v>
      </c>
      <c r="H28" s="51">
        <v>0.05</v>
      </c>
      <c r="I28" s="51">
        <v>0.05</v>
      </c>
      <c r="J28" s="51">
        <v>0.05</v>
      </c>
      <c r="K28" s="51">
        <v>0.05</v>
      </c>
      <c r="L28" s="51">
        <v>0.05</v>
      </c>
      <c r="M28" s="51">
        <v>0.05</v>
      </c>
      <c r="N28" s="51">
        <v>0.05</v>
      </c>
      <c r="O28" s="51">
        <v>0.05</v>
      </c>
      <c r="P28" s="51">
        <v>0.05</v>
      </c>
      <c r="Q28" s="51">
        <v>0.05</v>
      </c>
      <c r="T28" s="13" t="s">
        <v>69</v>
      </c>
      <c r="U28">
        <f>'Tabel I-O Sumsel 2015'!AX25</f>
        <v>0</v>
      </c>
      <c r="V28">
        <f t="shared" si="1"/>
        <v>0</v>
      </c>
      <c r="W28">
        <f t="shared" si="2"/>
        <v>0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0</v>
      </c>
      <c r="AI28">
        <f t="shared" si="14"/>
        <v>0</v>
      </c>
      <c r="AJ28">
        <f t="shared" si="15"/>
        <v>0</v>
      </c>
      <c r="AM28" s="13" t="s">
        <v>69</v>
      </c>
      <c r="AN28">
        <f>'Tabel I-O Sumsel 2015'!H298</f>
        <v>163563.60007515529</v>
      </c>
      <c r="AO28">
        <v>171741.78007891306</v>
      </c>
      <c r="AP28">
        <v>180328.86908285873</v>
      </c>
      <c r="AQ28">
        <v>189345.31253700165</v>
      </c>
      <c r="AR28">
        <v>198812.57816385175</v>
      </c>
      <c r="AS28">
        <v>208753.2070720444</v>
      </c>
      <c r="AT28">
        <v>219190.86742564657</v>
      </c>
      <c r="AU28">
        <v>230150.41079692892</v>
      </c>
      <c r="AV28">
        <v>241657.93133677536</v>
      </c>
      <c r="AW28">
        <v>253740.82790361415</v>
      </c>
      <c r="AX28">
        <v>266427.86929879506</v>
      </c>
      <c r="AY28">
        <v>279749.26276373467</v>
      </c>
      <c r="AZ28">
        <v>293736.72590192134</v>
      </c>
      <c r="BA28">
        <v>308423.56219701748</v>
      </c>
      <c r="BB28">
        <v>323844.74030686833</v>
      </c>
      <c r="BC28">
        <v>340036.97732221178</v>
      </c>
    </row>
    <row r="29" spans="1:55" x14ac:dyDescent="0.3">
      <c r="A29">
        <v>24</v>
      </c>
      <c r="B29" s="13" t="s">
        <v>70</v>
      </c>
      <c r="C29" s="51">
        <v>0.05</v>
      </c>
      <c r="D29" s="51">
        <v>0.05</v>
      </c>
      <c r="E29" s="51">
        <v>0.05</v>
      </c>
      <c r="F29" s="51">
        <v>0.05</v>
      </c>
      <c r="G29" s="51">
        <v>0.05</v>
      </c>
      <c r="H29" s="51">
        <v>0.05</v>
      </c>
      <c r="I29" s="51">
        <v>0.05</v>
      </c>
      <c r="J29" s="51">
        <v>0.05</v>
      </c>
      <c r="K29" s="51">
        <v>0.05</v>
      </c>
      <c r="L29" s="51">
        <v>0.05</v>
      </c>
      <c r="M29" s="51">
        <v>0.05</v>
      </c>
      <c r="N29" s="51">
        <v>0.05</v>
      </c>
      <c r="O29" s="51">
        <v>0.05</v>
      </c>
      <c r="P29" s="51">
        <v>0.05</v>
      </c>
      <c r="Q29" s="51">
        <v>0.05</v>
      </c>
      <c r="T29" s="13" t="s">
        <v>70</v>
      </c>
      <c r="U29">
        <f>'Tabel I-O Sumsel 2015'!AX26</f>
        <v>18573985.95884959</v>
      </c>
      <c r="V29">
        <f t="shared" si="1"/>
        <v>19502685.256792072</v>
      </c>
      <c r="W29">
        <f t="shared" si="2"/>
        <v>20477819.519631676</v>
      </c>
      <c r="X29">
        <f t="shared" si="3"/>
        <v>21501710.495613262</v>
      </c>
      <c r="Y29">
        <f t="shared" si="4"/>
        <v>22576796.020393927</v>
      </c>
      <c r="Z29">
        <f t="shared" si="5"/>
        <v>23705635.821413625</v>
      </c>
      <c r="AA29">
        <f t="shared" si="6"/>
        <v>24890917.612484306</v>
      </c>
      <c r="AB29">
        <f t="shared" si="7"/>
        <v>26135463.493108522</v>
      </c>
      <c r="AC29">
        <f t="shared" si="8"/>
        <v>27442236.667763948</v>
      </c>
      <c r="AD29">
        <f t="shared" si="9"/>
        <v>28814348.501152147</v>
      </c>
      <c r="AE29">
        <f t="shared" si="10"/>
        <v>30255065.926209755</v>
      </c>
      <c r="AF29">
        <f t="shared" si="11"/>
        <v>31767819.222520243</v>
      </c>
      <c r="AG29">
        <f t="shared" si="12"/>
        <v>33356210.183646258</v>
      </c>
      <c r="AH29">
        <f t="shared" si="13"/>
        <v>35024020.692828573</v>
      </c>
      <c r="AI29">
        <f t="shared" si="14"/>
        <v>36775221.727470003</v>
      </c>
      <c r="AJ29">
        <f t="shared" si="15"/>
        <v>38613982.813843504</v>
      </c>
      <c r="AM29" s="13" t="s">
        <v>70</v>
      </c>
      <c r="AN29">
        <f>'Tabel I-O Sumsel 2015'!H299</f>
        <v>24287390.403241564</v>
      </c>
      <c r="AO29">
        <v>25501759.923403658</v>
      </c>
      <c r="AP29">
        <v>26776847.919573843</v>
      </c>
      <c r="AQ29">
        <v>28115690.315552533</v>
      </c>
      <c r="AR29">
        <v>29521474.831330158</v>
      </c>
      <c r="AS29">
        <v>30997548.572896667</v>
      </c>
      <c r="AT29">
        <v>32547426.001541503</v>
      </c>
      <c r="AU29">
        <v>34174797.301618584</v>
      </c>
      <c r="AV29">
        <v>35883537.166699499</v>
      </c>
      <c r="AW29">
        <v>37677714.025034495</v>
      </c>
      <c r="AX29">
        <v>39561599.72628621</v>
      </c>
      <c r="AY29">
        <v>41539679.712600529</v>
      </c>
      <c r="AZ29">
        <v>43616663.698230565</v>
      </c>
      <c r="BA29">
        <v>45797496.883142084</v>
      </c>
      <c r="BB29">
        <v>48087371.727299191</v>
      </c>
      <c r="BC29">
        <v>50491740.313664131</v>
      </c>
    </row>
    <row r="30" spans="1:55" x14ac:dyDescent="0.3">
      <c r="A30">
        <v>25</v>
      </c>
      <c r="B30" s="13" t="s">
        <v>71</v>
      </c>
      <c r="C30" s="51">
        <v>0.05</v>
      </c>
      <c r="D30" s="51">
        <v>0.05</v>
      </c>
      <c r="E30" s="51">
        <v>0.05</v>
      </c>
      <c r="F30" s="51">
        <v>0.05</v>
      </c>
      <c r="G30" s="51">
        <v>0.05</v>
      </c>
      <c r="H30" s="51">
        <v>0.05</v>
      </c>
      <c r="I30" s="51">
        <v>0.05</v>
      </c>
      <c r="J30" s="51">
        <v>0.05</v>
      </c>
      <c r="K30" s="51">
        <v>0.05</v>
      </c>
      <c r="L30" s="51">
        <v>0.05</v>
      </c>
      <c r="M30" s="51">
        <v>0.05</v>
      </c>
      <c r="N30" s="51">
        <v>0.05</v>
      </c>
      <c r="O30" s="51">
        <v>0.05</v>
      </c>
      <c r="P30" s="51">
        <v>0.05</v>
      </c>
      <c r="Q30" s="51">
        <v>0.05</v>
      </c>
      <c r="T30" s="13" t="s">
        <v>71</v>
      </c>
      <c r="U30">
        <f>'Tabel I-O Sumsel 2015'!AX27</f>
        <v>97947.23</v>
      </c>
      <c r="V30">
        <f t="shared" si="1"/>
        <v>102844.59149999999</v>
      </c>
      <c r="W30">
        <f t="shared" si="2"/>
        <v>107986.821075</v>
      </c>
      <c r="X30">
        <f t="shared" si="3"/>
        <v>113386.16212875</v>
      </c>
      <c r="Y30">
        <f t="shared" si="4"/>
        <v>119055.4702351875</v>
      </c>
      <c r="Z30">
        <f t="shared" si="5"/>
        <v>125008.24374694689</v>
      </c>
      <c r="AA30">
        <f t="shared" si="6"/>
        <v>131258.65593429425</v>
      </c>
      <c r="AB30">
        <f t="shared" si="7"/>
        <v>137821.58873100896</v>
      </c>
      <c r="AC30">
        <f t="shared" si="8"/>
        <v>144712.6681675594</v>
      </c>
      <c r="AD30">
        <f t="shared" si="9"/>
        <v>151948.30157593737</v>
      </c>
      <c r="AE30">
        <f t="shared" si="10"/>
        <v>159545.71665473425</v>
      </c>
      <c r="AF30">
        <f t="shared" si="11"/>
        <v>167523.00248747098</v>
      </c>
      <c r="AG30">
        <f t="shared" si="12"/>
        <v>175899.15261184453</v>
      </c>
      <c r="AH30">
        <f t="shared" si="13"/>
        <v>184694.11024243676</v>
      </c>
      <c r="AI30">
        <f t="shared" si="14"/>
        <v>193928.8157545586</v>
      </c>
      <c r="AJ30">
        <f t="shared" si="15"/>
        <v>203625.25654228654</v>
      </c>
      <c r="AM30" s="13" t="s">
        <v>71</v>
      </c>
      <c r="AN30">
        <f>'Tabel I-O Sumsel 2015'!H300</f>
        <v>433111.57549792714</v>
      </c>
      <c r="AO30">
        <v>454767.15427282359</v>
      </c>
      <c r="AP30">
        <v>477505.51198646496</v>
      </c>
      <c r="AQ30">
        <v>501380.78758578812</v>
      </c>
      <c r="AR30">
        <v>526449.82696507766</v>
      </c>
      <c r="AS30">
        <v>552772.31831333146</v>
      </c>
      <c r="AT30">
        <v>580410.93422899779</v>
      </c>
      <c r="AU30">
        <v>609431.480940448</v>
      </c>
      <c r="AV30">
        <v>639903.05498747039</v>
      </c>
      <c r="AW30">
        <v>671898.20773684408</v>
      </c>
      <c r="AX30">
        <v>705493.11812368629</v>
      </c>
      <c r="AY30">
        <v>740767.77402987052</v>
      </c>
      <c r="AZ30">
        <v>777806.16273136402</v>
      </c>
      <c r="BA30">
        <v>816696.47086793219</v>
      </c>
      <c r="BB30">
        <v>857531.29441132874</v>
      </c>
      <c r="BC30">
        <v>900407.85913189547</v>
      </c>
    </row>
    <row r="31" spans="1:55" x14ac:dyDescent="0.3">
      <c r="A31">
        <v>26</v>
      </c>
      <c r="B31" s="13" t="s">
        <v>72</v>
      </c>
      <c r="C31" s="51">
        <v>0.05</v>
      </c>
      <c r="D31" s="51">
        <v>0.05</v>
      </c>
      <c r="E31" s="51">
        <v>0.05</v>
      </c>
      <c r="F31" s="51">
        <v>0.05</v>
      </c>
      <c r="G31" s="51">
        <v>0.05</v>
      </c>
      <c r="H31" s="51">
        <v>0.05</v>
      </c>
      <c r="I31" s="51">
        <v>0.05</v>
      </c>
      <c r="J31" s="51">
        <v>0.05</v>
      </c>
      <c r="K31" s="51">
        <v>0.05</v>
      </c>
      <c r="L31" s="51">
        <v>0.05</v>
      </c>
      <c r="M31" s="51">
        <v>0.05</v>
      </c>
      <c r="N31" s="51">
        <v>0.05</v>
      </c>
      <c r="O31" s="51">
        <v>0.05</v>
      </c>
      <c r="P31" s="51">
        <v>0.05</v>
      </c>
      <c r="Q31" s="51">
        <v>0.05</v>
      </c>
      <c r="T31" s="13" t="s">
        <v>72</v>
      </c>
      <c r="U31">
        <f>'Tabel I-O Sumsel 2015'!AX28</f>
        <v>289675.04385655856</v>
      </c>
      <c r="V31">
        <f t="shared" si="1"/>
        <v>304158.7960493865</v>
      </c>
      <c r="W31">
        <f t="shared" si="2"/>
        <v>319366.73585185583</v>
      </c>
      <c r="X31">
        <f t="shared" si="3"/>
        <v>335335.07264444866</v>
      </c>
      <c r="Y31">
        <f t="shared" si="4"/>
        <v>352101.82627667114</v>
      </c>
      <c r="Z31">
        <f t="shared" si="5"/>
        <v>369706.91759050469</v>
      </c>
      <c r="AA31">
        <f t="shared" si="6"/>
        <v>388192.26347002992</v>
      </c>
      <c r="AB31">
        <f t="shared" si="7"/>
        <v>407601.87664353143</v>
      </c>
      <c r="AC31">
        <f t="shared" si="8"/>
        <v>427981.97047570802</v>
      </c>
      <c r="AD31">
        <f t="shared" si="9"/>
        <v>449381.06899949344</v>
      </c>
      <c r="AE31">
        <f t="shared" si="10"/>
        <v>471850.12244946812</v>
      </c>
      <c r="AF31">
        <f t="shared" si="11"/>
        <v>495442.62857194158</v>
      </c>
      <c r="AG31">
        <f t="shared" si="12"/>
        <v>520214.76000053866</v>
      </c>
      <c r="AH31">
        <f t="shared" si="13"/>
        <v>546225.49800056557</v>
      </c>
      <c r="AI31">
        <f t="shared" si="14"/>
        <v>573536.77290059382</v>
      </c>
      <c r="AJ31">
        <f t="shared" si="15"/>
        <v>602213.61154562351</v>
      </c>
      <c r="AM31" s="13" t="s">
        <v>72</v>
      </c>
      <c r="AN31">
        <f>'Tabel I-O Sumsel 2015'!H301</f>
        <v>1054683.0439255536</v>
      </c>
      <c r="AO31">
        <v>1107417.1961218312</v>
      </c>
      <c r="AP31">
        <v>1162788.0559279227</v>
      </c>
      <c r="AQ31">
        <v>1220927.4587243188</v>
      </c>
      <c r="AR31">
        <v>1281973.831660535</v>
      </c>
      <c r="AS31">
        <v>1346072.5232435619</v>
      </c>
      <c r="AT31">
        <v>1413376.14940574</v>
      </c>
      <c r="AU31">
        <v>1484044.9568760267</v>
      </c>
      <c r="AV31">
        <v>1558247.2047198284</v>
      </c>
      <c r="AW31">
        <v>1636159.5649558196</v>
      </c>
      <c r="AX31">
        <v>1717967.5432036109</v>
      </c>
      <c r="AY31">
        <v>1803865.9203637918</v>
      </c>
      <c r="AZ31">
        <v>1894059.216381981</v>
      </c>
      <c r="BA31">
        <v>1988762.1772010804</v>
      </c>
      <c r="BB31">
        <v>2088200.2860611342</v>
      </c>
      <c r="BC31">
        <v>2192610.3003641916</v>
      </c>
    </row>
    <row r="32" spans="1:55" x14ac:dyDescent="0.3">
      <c r="A32">
        <v>27</v>
      </c>
      <c r="B32" s="13" t="s">
        <v>73</v>
      </c>
      <c r="C32" s="51">
        <v>0.05</v>
      </c>
      <c r="D32" s="51">
        <v>0.05</v>
      </c>
      <c r="E32" s="51">
        <v>0.05</v>
      </c>
      <c r="F32" s="51">
        <v>0.05</v>
      </c>
      <c r="G32" s="51">
        <v>0.05</v>
      </c>
      <c r="H32" s="51">
        <v>0.05</v>
      </c>
      <c r="I32" s="51">
        <v>0.05</v>
      </c>
      <c r="J32" s="51">
        <v>0.05</v>
      </c>
      <c r="K32" s="51">
        <v>0.05</v>
      </c>
      <c r="L32" s="51">
        <v>0.05</v>
      </c>
      <c r="M32" s="51">
        <v>0.05</v>
      </c>
      <c r="N32" s="51">
        <v>0.05</v>
      </c>
      <c r="O32" s="51">
        <v>0.05</v>
      </c>
      <c r="P32" s="51">
        <v>0.05</v>
      </c>
      <c r="Q32" s="51">
        <v>0.05</v>
      </c>
      <c r="T32" s="13" t="s">
        <v>73</v>
      </c>
      <c r="U32">
        <f>'Tabel I-O Sumsel 2015'!AX29</f>
        <v>61602458.966917671</v>
      </c>
      <c r="V32">
        <f t="shared" si="1"/>
        <v>64682581.915263556</v>
      </c>
      <c r="W32">
        <f t="shared" si="2"/>
        <v>67916711.01102674</v>
      </c>
      <c r="X32">
        <f t="shared" si="3"/>
        <v>71312546.56157808</v>
      </c>
      <c r="Y32">
        <f t="shared" si="4"/>
        <v>74878173.889656991</v>
      </c>
      <c r="Z32">
        <f t="shared" si="5"/>
        <v>78622082.584139839</v>
      </c>
      <c r="AA32">
        <f t="shared" si="6"/>
        <v>82553186.713346839</v>
      </c>
      <c r="AB32">
        <f t="shared" si="7"/>
        <v>86680846.049014181</v>
      </c>
      <c r="AC32">
        <f t="shared" si="8"/>
        <v>91014888.351464897</v>
      </c>
      <c r="AD32">
        <f t="shared" si="9"/>
        <v>95565632.769038141</v>
      </c>
      <c r="AE32">
        <f t="shared" si="10"/>
        <v>100343914.40749004</v>
      </c>
      <c r="AF32">
        <f t="shared" si="11"/>
        <v>105361110.12786455</v>
      </c>
      <c r="AG32">
        <f t="shared" si="12"/>
        <v>110629165.63425779</v>
      </c>
      <c r="AH32">
        <f t="shared" si="13"/>
        <v>116160623.91597068</v>
      </c>
      <c r="AI32">
        <f t="shared" si="14"/>
        <v>121968655.11176923</v>
      </c>
      <c r="AJ32">
        <f t="shared" si="15"/>
        <v>128067087.8673577</v>
      </c>
      <c r="AM32" s="13" t="s">
        <v>73</v>
      </c>
      <c r="AN32">
        <f>'Tabel I-O Sumsel 2015'!H302</f>
        <v>65410195.559526749</v>
      </c>
      <c r="AO32">
        <v>68680705.337503091</v>
      </c>
      <c r="AP32">
        <v>72114740.604378268</v>
      </c>
      <c r="AQ32">
        <v>75720477.634597197</v>
      </c>
      <c r="AR32">
        <v>79506501.516327038</v>
      </c>
      <c r="AS32">
        <v>83481826.592143387</v>
      </c>
      <c r="AT32">
        <v>87655917.921750575</v>
      </c>
      <c r="AU32">
        <v>92038713.817838103</v>
      </c>
      <c r="AV32">
        <v>96640649.508729964</v>
      </c>
      <c r="AW32">
        <v>101472681.98416649</v>
      </c>
      <c r="AX32">
        <v>106546316.08337481</v>
      </c>
      <c r="AY32">
        <v>111873631.88754356</v>
      </c>
      <c r="AZ32">
        <v>117467313.48192075</v>
      </c>
      <c r="BA32">
        <v>123340679.15601681</v>
      </c>
      <c r="BB32">
        <v>129507713.11381765</v>
      </c>
      <c r="BC32">
        <v>135983098.76950851</v>
      </c>
    </row>
    <row r="33" spans="1:55" x14ac:dyDescent="0.3">
      <c r="A33">
        <v>28</v>
      </c>
      <c r="B33" s="13" t="s">
        <v>74</v>
      </c>
      <c r="C33" s="51">
        <v>0.05</v>
      </c>
      <c r="D33" s="51">
        <v>0.05</v>
      </c>
      <c r="E33" s="51">
        <v>0.05</v>
      </c>
      <c r="F33" s="51">
        <v>0.05</v>
      </c>
      <c r="G33" s="51">
        <v>0.05</v>
      </c>
      <c r="H33" s="51">
        <v>0.05</v>
      </c>
      <c r="I33" s="51">
        <v>0.05</v>
      </c>
      <c r="J33" s="51">
        <v>0.05</v>
      </c>
      <c r="K33" s="51">
        <v>0.05</v>
      </c>
      <c r="L33" s="51">
        <v>0.05</v>
      </c>
      <c r="M33" s="51">
        <v>0.05</v>
      </c>
      <c r="N33" s="51">
        <v>0.05</v>
      </c>
      <c r="O33" s="51">
        <v>0.05</v>
      </c>
      <c r="P33" s="51">
        <v>0.05</v>
      </c>
      <c r="Q33" s="51">
        <v>0.05</v>
      </c>
      <c r="T33" s="13" t="s">
        <v>74</v>
      </c>
      <c r="U33">
        <f>'Tabel I-O Sumsel 2015'!AX30</f>
        <v>43426224.81018737</v>
      </c>
      <c r="V33">
        <f t="shared" si="1"/>
        <v>45597536.050696738</v>
      </c>
      <c r="W33">
        <f t="shared" si="2"/>
        <v>47877412.853231579</v>
      </c>
      <c r="X33">
        <f t="shared" si="3"/>
        <v>50271283.495893158</v>
      </c>
      <c r="Y33">
        <f t="shared" si="4"/>
        <v>52784847.670687817</v>
      </c>
      <c r="Z33">
        <f t="shared" si="5"/>
        <v>55424090.054222211</v>
      </c>
      <c r="AA33">
        <f t="shared" si="6"/>
        <v>58195294.556933321</v>
      </c>
      <c r="AB33">
        <f t="shared" si="7"/>
        <v>61105059.284779988</v>
      </c>
      <c r="AC33">
        <f t="shared" si="8"/>
        <v>64160312.24901899</v>
      </c>
      <c r="AD33">
        <f t="shared" si="9"/>
        <v>67368327.861469939</v>
      </c>
      <c r="AE33">
        <f t="shared" si="10"/>
        <v>70736744.254543439</v>
      </c>
      <c r="AF33">
        <f t="shared" si="11"/>
        <v>74273581.467270613</v>
      </c>
      <c r="AG33">
        <f t="shared" si="12"/>
        <v>77987260.54063414</v>
      </c>
      <c r="AH33">
        <f t="shared" si="13"/>
        <v>81886623.567665845</v>
      </c>
      <c r="AI33">
        <f t="shared" si="14"/>
        <v>85980954.746049136</v>
      </c>
      <c r="AJ33">
        <f t="shared" si="15"/>
        <v>90280002.483351603</v>
      </c>
      <c r="AM33" s="13" t="s">
        <v>74</v>
      </c>
      <c r="AN33">
        <f>'Tabel I-O Sumsel 2015'!H303</f>
        <v>51518647.083240949</v>
      </c>
      <c r="AO33">
        <v>54094579.437402979</v>
      </c>
      <c r="AP33">
        <v>56799308.409273155</v>
      </c>
      <c r="AQ33">
        <v>59639273.829736806</v>
      </c>
      <c r="AR33">
        <v>62621237.521223649</v>
      </c>
      <c r="AS33">
        <v>65752299.39728485</v>
      </c>
      <c r="AT33">
        <v>69039914.36714907</v>
      </c>
      <c r="AU33">
        <v>72491910.085506529</v>
      </c>
      <c r="AV33">
        <v>76116505.589781865</v>
      </c>
      <c r="AW33">
        <v>79922330.86927098</v>
      </c>
      <c r="AX33">
        <v>83918447.412734494</v>
      </c>
      <c r="AY33">
        <v>88114369.78337127</v>
      </c>
      <c r="AZ33">
        <v>92520088.272539794</v>
      </c>
      <c r="BA33">
        <v>97146092.686166778</v>
      </c>
      <c r="BB33">
        <v>102003397.32047515</v>
      </c>
      <c r="BC33">
        <v>107103567.18649891</v>
      </c>
    </row>
    <row r="34" spans="1:55" x14ac:dyDescent="0.3">
      <c r="A34">
        <v>29</v>
      </c>
      <c r="B34" s="13" t="s">
        <v>75</v>
      </c>
      <c r="C34" s="51">
        <v>0.05</v>
      </c>
      <c r="D34" s="51">
        <v>0.05</v>
      </c>
      <c r="E34" s="51">
        <v>0.05</v>
      </c>
      <c r="F34" s="51">
        <v>0.05</v>
      </c>
      <c r="G34" s="51">
        <v>0.05</v>
      </c>
      <c r="H34" s="51">
        <v>0.05</v>
      </c>
      <c r="I34" s="51">
        <v>0.05</v>
      </c>
      <c r="J34" s="51">
        <v>0.05</v>
      </c>
      <c r="K34" s="51">
        <v>0.05</v>
      </c>
      <c r="L34" s="51">
        <v>0.05</v>
      </c>
      <c r="M34" s="51">
        <v>0.05</v>
      </c>
      <c r="N34" s="51">
        <v>0.05</v>
      </c>
      <c r="O34" s="51">
        <v>0.05</v>
      </c>
      <c r="P34" s="51">
        <v>0.05</v>
      </c>
      <c r="Q34" s="51">
        <v>0.05</v>
      </c>
      <c r="T34" s="13" t="s">
        <v>75</v>
      </c>
      <c r="U34">
        <f>'Tabel I-O Sumsel 2015'!AX31</f>
        <v>2133750.0877365833</v>
      </c>
      <c r="V34">
        <f t="shared" si="1"/>
        <v>2240437.5921234125</v>
      </c>
      <c r="W34">
        <f t="shared" si="2"/>
        <v>2352459.4717295831</v>
      </c>
      <c r="X34">
        <f t="shared" si="3"/>
        <v>2470082.4453160623</v>
      </c>
      <c r="Y34">
        <f t="shared" si="4"/>
        <v>2593586.5675818655</v>
      </c>
      <c r="Z34">
        <f t="shared" si="5"/>
        <v>2723265.8959609587</v>
      </c>
      <c r="AA34">
        <f t="shared" si="6"/>
        <v>2859429.1907590069</v>
      </c>
      <c r="AB34">
        <f t="shared" si="7"/>
        <v>3002400.6502969572</v>
      </c>
      <c r="AC34">
        <f t="shared" si="8"/>
        <v>3152520.682811805</v>
      </c>
      <c r="AD34">
        <f t="shared" si="9"/>
        <v>3310146.7169523956</v>
      </c>
      <c r="AE34">
        <f t="shared" si="10"/>
        <v>3475654.0528000155</v>
      </c>
      <c r="AF34">
        <f t="shared" si="11"/>
        <v>3649436.7554400163</v>
      </c>
      <c r="AG34">
        <f t="shared" si="12"/>
        <v>3831908.5932120173</v>
      </c>
      <c r="AH34">
        <f t="shared" si="13"/>
        <v>4023504.0228726184</v>
      </c>
      <c r="AI34">
        <f t="shared" si="14"/>
        <v>4224679.2240162492</v>
      </c>
      <c r="AJ34">
        <f t="shared" si="15"/>
        <v>4435913.185217062</v>
      </c>
      <c r="AM34" s="13" t="s">
        <v>75</v>
      </c>
      <c r="AN34">
        <f>'Tabel I-O Sumsel 2015'!H304</f>
        <v>5469027.7687870879</v>
      </c>
      <c r="AO34">
        <v>5742479.1572264414</v>
      </c>
      <c r="AP34">
        <v>6029603.1150877643</v>
      </c>
      <c r="AQ34">
        <v>6331083.2708421517</v>
      </c>
      <c r="AR34">
        <v>6647637.4343842594</v>
      </c>
      <c r="AS34">
        <v>6980019.3061034745</v>
      </c>
      <c r="AT34">
        <v>7329020.2714086464</v>
      </c>
      <c r="AU34">
        <v>7695471.2849790808</v>
      </c>
      <c r="AV34">
        <v>8080244.8492280347</v>
      </c>
      <c r="AW34">
        <v>8484257.0916894358</v>
      </c>
      <c r="AX34">
        <v>8908469.946273908</v>
      </c>
      <c r="AY34">
        <v>9353893.4435876068</v>
      </c>
      <c r="AZ34">
        <v>9821588.1157669853</v>
      </c>
      <c r="BA34">
        <v>10312667.521555336</v>
      </c>
      <c r="BB34">
        <v>10828300.8976331</v>
      </c>
      <c r="BC34">
        <v>11369715.94251476</v>
      </c>
    </row>
    <row r="35" spans="1:55" x14ac:dyDescent="0.3">
      <c r="A35">
        <v>30</v>
      </c>
      <c r="B35" s="13" t="s">
        <v>76</v>
      </c>
      <c r="C35" s="51">
        <v>0.05</v>
      </c>
      <c r="D35" s="51">
        <v>0.05</v>
      </c>
      <c r="E35" s="51">
        <v>0.05</v>
      </c>
      <c r="F35" s="51">
        <v>0.05</v>
      </c>
      <c r="G35" s="51">
        <v>0.05</v>
      </c>
      <c r="H35" s="51">
        <v>0.05</v>
      </c>
      <c r="I35" s="51">
        <v>0.05</v>
      </c>
      <c r="J35" s="51">
        <v>0.05</v>
      </c>
      <c r="K35" s="51">
        <v>0.05</v>
      </c>
      <c r="L35" s="51">
        <v>0.05</v>
      </c>
      <c r="M35" s="51">
        <v>0.05</v>
      </c>
      <c r="N35" s="51">
        <v>0.05</v>
      </c>
      <c r="O35" s="51">
        <v>0.05</v>
      </c>
      <c r="P35" s="51">
        <v>0.05</v>
      </c>
      <c r="Q35" s="51">
        <v>0.05</v>
      </c>
      <c r="T35" s="13" t="s">
        <v>76</v>
      </c>
      <c r="U35">
        <f>'Tabel I-O Sumsel 2015'!AX32</f>
        <v>2767969.4768899367</v>
      </c>
      <c r="V35">
        <f t="shared" si="1"/>
        <v>2906367.9507344337</v>
      </c>
      <c r="W35">
        <f t="shared" si="2"/>
        <v>3051686.3482711557</v>
      </c>
      <c r="X35">
        <f t="shared" si="3"/>
        <v>3204270.6656847135</v>
      </c>
      <c r="Y35">
        <f t="shared" si="4"/>
        <v>3364484.1989689493</v>
      </c>
      <c r="Z35">
        <f t="shared" si="5"/>
        <v>3532708.4089173968</v>
      </c>
      <c r="AA35">
        <f t="shared" si="6"/>
        <v>3709343.8293632669</v>
      </c>
      <c r="AB35">
        <f t="shared" si="7"/>
        <v>3894811.0208314303</v>
      </c>
      <c r="AC35">
        <f t="shared" si="8"/>
        <v>4089551.5718730022</v>
      </c>
      <c r="AD35">
        <f t="shared" si="9"/>
        <v>4294029.1504666526</v>
      </c>
      <c r="AE35">
        <f t="shared" si="10"/>
        <v>4508730.6079899855</v>
      </c>
      <c r="AF35">
        <f t="shared" si="11"/>
        <v>4734167.138389485</v>
      </c>
      <c r="AG35">
        <f t="shared" si="12"/>
        <v>4970875.4953089599</v>
      </c>
      <c r="AH35">
        <f t="shared" si="13"/>
        <v>5219419.2700744085</v>
      </c>
      <c r="AI35">
        <f t="shared" si="14"/>
        <v>5480390.2335781287</v>
      </c>
      <c r="AJ35">
        <f t="shared" si="15"/>
        <v>5754409.7452570358</v>
      </c>
      <c r="AM35" s="13" t="s">
        <v>76</v>
      </c>
      <c r="AN35">
        <f>'Tabel I-O Sumsel 2015'!H305</f>
        <v>5513825.0199241769</v>
      </c>
      <c r="AO35">
        <v>5789516.2709203856</v>
      </c>
      <c r="AP35">
        <v>6078992.0844664061</v>
      </c>
      <c r="AQ35">
        <v>6382941.6886897264</v>
      </c>
      <c r="AR35">
        <v>6702088.7731242143</v>
      </c>
      <c r="AS35">
        <v>7037193.2117804242</v>
      </c>
      <c r="AT35">
        <v>7389052.8723694449</v>
      </c>
      <c r="AU35">
        <v>7758505.5159879178</v>
      </c>
      <c r="AV35">
        <v>8146430.7917873124</v>
      </c>
      <c r="AW35">
        <v>8553752.3313766811</v>
      </c>
      <c r="AX35">
        <v>8981439.9479455147</v>
      </c>
      <c r="AY35">
        <v>9430511.9453427903</v>
      </c>
      <c r="AZ35">
        <v>9902037.54260993</v>
      </c>
      <c r="BA35">
        <v>10397139.419740429</v>
      </c>
      <c r="BB35">
        <v>10916996.390727449</v>
      </c>
      <c r="BC35">
        <v>11462846.21026382</v>
      </c>
    </row>
    <row r="36" spans="1:55" x14ac:dyDescent="0.3">
      <c r="A36">
        <v>31</v>
      </c>
      <c r="B36" s="13" t="s">
        <v>77</v>
      </c>
      <c r="C36" s="51">
        <v>0.05</v>
      </c>
      <c r="D36" s="51">
        <v>0.05</v>
      </c>
      <c r="E36" s="51">
        <v>0.05</v>
      </c>
      <c r="F36" s="51">
        <v>0.05</v>
      </c>
      <c r="G36" s="51">
        <v>0.05</v>
      </c>
      <c r="H36" s="51">
        <v>0.05</v>
      </c>
      <c r="I36" s="51">
        <v>0.05</v>
      </c>
      <c r="J36" s="51">
        <v>0.05</v>
      </c>
      <c r="K36" s="51">
        <v>0.05</v>
      </c>
      <c r="L36" s="51">
        <v>0.05</v>
      </c>
      <c r="M36" s="51">
        <v>0.05</v>
      </c>
      <c r="N36" s="51">
        <v>0.05</v>
      </c>
      <c r="O36" s="51">
        <v>0.05</v>
      </c>
      <c r="P36" s="51">
        <v>0.05</v>
      </c>
      <c r="Q36" s="51">
        <v>0.05</v>
      </c>
      <c r="T36" s="13" t="s">
        <v>77</v>
      </c>
      <c r="U36">
        <f>'Tabel I-O Sumsel 2015'!AX33</f>
        <v>588325.92418964487</v>
      </c>
      <c r="V36">
        <f t="shared" si="1"/>
        <v>617742.22039912711</v>
      </c>
      <c r="W36">
        <f t="shared" si="2"/>
        <v>648629.33141908352</v>
      </c>
      <c r="X36">
        <f t="shared" si="3"/>
        <v>681060.79799003771</v>
      </c>
      <c r="Y36">
        <f t="shared" si="4"/>
        <v>715113.83788953966</v>
      </c>
      <c r="Z36">
        <f t="shared" si="5"/>
        <v>750869.52978401666</v>
      </c>
      <c r="AA36">
        <f t="shared" si="6"/>
        <v>788413.0062732175</v>
      </c>
      <c r="AB36">
        <f t="shared" si="7"/>
        <v>827833.65658687847</v>
      </c>
      <c r="AC36">
        <f t="shared" si="8"/>
        <v>869225.33941622241</v>
      </c>
      <c r="AD36">
        <f t="shared" si="9"/>
        <v>912686.60638703359</v>
      </c>
      <c r="AE36">
        <f t="shared" si="10"/>
        <v>958320.93670638534</v>
      </c>
      <c r="AF36">
        <f t="shared" si="11"/>
        <v>1006236.9835417046</v>
      </c>
      <c r="AG36">
        <f t="shared" si="12"/>
        <v>1056548.8327187898</v>
      </c>
      <c r="AH36">
        <f t="shared" si="13"/>
        <v>1109376.2743547293</v>
      </c>
      <c r="AI36">
        <f t="shared" si="14"/>
        <v>1164845.088072466</v>
      </c>
      <c r="AJ36">
        <f t="shared" si="15"/>
        <v>1223087.3424760893</v>
      </c>
      <c r="AM36" s="13" t="s">
        <v>77</v>
      </c>
      <c r="AN36">
        <f>'Tabel I-O Sumsel 2015'!H306</f>
        <v>967802.80668684409</v>
      </c>
      <c r="AO36">
        <v>1016192.9470211862</v>
      </c>
      <c r="AP36">
        <v>1067002.5943722455</v>
      </c>
      <c r="AQ36">
        <v>1120352.7240908579</v>
      </c>
      <c r="AR36">
        <v>1176370.3602954003</v>
      </c>
      <c r="AS36">
        <v>1235188.878310171</v>
      </c>
      <c r="AT36">
        <v>1296948.3222256792</v>
      </c>
      <c r="AU36">
        <v>1361795.7383369633</v>
      </c>
      <c r="AV36">
        <v>1429885.5252538119</v>
      </c>
      <c r="AW36">
        <v>1501379.8015165019</v>
      </c>
      <c r="AX36">
        <v>1576448.7915923279</v>
      </c>
      <c r="AY36">
        <v>1655271.2311719437</v>
      </c>
      <c r="AZ36">
        <v>1738034.792730541</v>
      </c>
      <c r="BA36">
        <v>1824936.5323670686</v>
      </c>
      <c r="BB36">
        <v>1916183.3589854219</v>
      </c>
      <c r="BC36">
        <v>2011992.5269346931</v>
      </c>
    </row>
    <row r="37" spans="1:55" x14ac:dyDescent="0.3">
      <c r="A37">
        <v>32</v>
      </c>
      <c r="B37" s="13" t="s">
        <v>78</v>
      </c>
      <c r="C37" s="51">
        <v>0.05</v>
      </c>
      <c r="D37" s="51">
        <v>0.05</v>
      </c>
      <c r="E37" s="51">
        <v>0.05</v>
      </c>
      <c r="F37" s="51">
        <v>0.05</v>
      </c>
      <c r="G37" s="51">
        <v>0.05</v>
      </c>
      <c r="H37" s="51">
        <v>0.05</v>
      </c>
      <c r="I37" s="51">
        <v>0.05</v>
      </c>
      <c r="J37" s="51">
        <v>0.05</v>
      </c>
      <c r="K37" s="51">
        <v>0.05</v>
      </c>
      <c r="L37" s="51">
        <v>0.05</v>
      </c>
      <c r="M37" s="51">
        <v>0.05</v>
      </c>
      <c r="N37" s="51">
        <v>0.05</v>
      </c>
      <c r="O37" s="51">
        <v>0.05</v>
      </c>
      <c r="P37" s="51">
        <v>0.05</v>
      </c>
      <c r="Q37" s="51">
        <v>0.05</v>
      </c>
      <c r="T37" s="13" t="s">
        <v>78</v>
      </c>
      <c r="U37">
        <f>'Tabel I-O Sumsel 2015'!AX34</f>
        <v>1931187.2010535153</v>
      </c>
      <c r="V37">
        <f t="shared" si="1"/>
        <v>2027746.5611061912</v>
      </c>
      <c r="W37">
        <f t="shared" si="2"/>
        <v>2129133.8891615011</v>
      </c>
      <c r="X37">
        <f t="shared" si="3"/>
        <v>2235590.5836195764</v>
      </c>
      <c r="Y37">
        <f t="shared" si="4"/>
        <v>2347370.1128005553</v>
      </c>
      <c r="Z37">
        <f t="shared" si="5"/>
        <v>2464738.6184405833</v>
      </c>
      <c r="AA37">
        <f t="shared" si="6"/>
        <v>2587975.5493626124</v>
      </c>
      <c r="AB37">
        <f t="shared" si="7"/>
        <v>2717374.3268307433</v>
      </c>
      <c r="AC37">
        <f t="shared" si="8"/>
        <v>2853243.0431722808</v>
      </c>
      <c r="AD37">
        <f t="shared" si="9"/>
        <v>2995905.195330895</v>
      </c>
      <c r="AE37">
        <f t="shared" si="10"/>
        <v>3145700.4550974397</v>
      </c>
      <c r="AF37">
        <f t="shared" si="11"/>
        <v>3302985.4778523119</v>
      </c>
      <c r="AG37">
        <f t="shared" si="12"/>
        <v>3468134.7517449278</v>
      </c>
      <c r="AH37">
        <f t="shared" si="13"/>
        <v>3641541.4893321744</v>
      </c>
      <c r="AI37">
        <f t="shared" si="14"/>
        <v>3823618.5637987833</v>
      </c>
      <c r="AJ37">
        <f t="shared" si="15"/>
        <v>4014799.4919887227</v>
      </c>
      <c r="AM37" s="13" t="s">
        <v>78</v>
      </c>
      <c r="AN37">
        <f>'Tabel I-O Sumsel 2015'!H307</f>
        <v>2452826.3256604378</v>
      </c>
      <c r="AO37">
        <v>2575467.6419434608</v>
      </c>
      <c r="AP37">
        <v>2704241.0240406343</v>
      </c>
      <c r="AQ37">
        <v>2839453.075242667</v>
      </c>
      <c r="AR37">
        <v>2981425.7290048003</v>
      </c>
      <c r="AS37">
        <v>3130497.0154550406</v>
      </c>
      <c r="AT37">
        <v>3287021.8662277912</v>
      </c>
      <c r="AU37">
        <v>3451372.959539182</v>
      </c>
      <c r="AV37">
        <v>3623941.6075161416</v>
      </c>
      <c r="AW37">
        <v>3805138.687891949</v>
      </c>
      <c r="AX37">
        <v>3995395.622286546</v>
      </c>
      <c r="AY37">
        <v>4195165.4034008738</v>
      </c>
      <c r="AZ37">
        <v>4404923.673570917</v>
      </c>
      <c r="BA37">
        <v>4625169.8572494639</v>
      </c>
      <c r="BB37">
        <v>4856428.3501119372</v>
      </c>
      <c r="BC37">
        <v>5099249.7676175348</v>
      </c>
    </row>
    <row r="38" spans="1:55" x14ac:dyDescent="0.3">
      <c r="A38">
        <v>33</v>
      </c>
      <c r="B38" s="13" t="s">
        <v>79</v>
      </c>
      <c r="C38" s="51">
        <v>0.05</v>
      </c>
      <c r="D38" s="51">
        <v>0.05</v>
      </c>
      <c r="E38" s="51">
        <v>0.05</v>
      </c>
      <c r="F38" s="51">
        <v>0.05</v>
      </c>
      <c r="G38" s="51">
        <v>0.05</v>
      </c>
      <c r="H38" s="51">
        <v>0.05</v>
      </c>
      <c r="I38" s="51">
        <v>0.05</v>
      </c>
      <c r="J38" s="51">
        <v>0.05</v>
      </c>
      <c r="K38" s="51">
        <v>0.05</v>
      </c>
      <c r="L38" s="51">
        <v>0.05</v>
      </c>
      <c r="M38" s="51">
        <v>0.05</v>
      </c>
      <c r="N38" s="51">
        <v>0.05</v>
      </c>
      <c r="O38" s="51">
        <v>0.05</v>
      </c>
      <c r="P38" s="51">
        <v>0.05</v>
      </c>
      <c r="Q38" s="51">
        <v>0.05</v>
      </c>
      <c r="T38" s="13" t="s">
        <v>79</v>
      </c>
      <c r="U38">
        <f>'Tabel I-O Sumsel 2015'!AX35</f>
        <v>970355.80262546486</v>
      </c>
      <c r="V38">
        <f t="shared" si="1"/>
        <v>1018873.5927567382</v>
      </c>
      <c r="W38">
        <f t="shared" si="2"/>
        <v>1069817.2723945752</v>
      </c>
      <c r="X38">
        <f t="shared" si="3"/>
        <v>1123308.1360143039</v>
      </c>
      <c r="Y38">
        <f t="shared" si="4"/>
        <v>1179473.5428150191</v>
      </c>
      <c r="Z38">
        <f t="shared" si="5"/>
        <v>1238447.2199557701</v>
      </c>
      <c r="AA38">
        <f t="shared" si="6"/>
        <v>1300369.5809535587</v>
      </c>
      <c r="AB38">
        <f t="shared" si="7"/>
        <v>1365388.0600012366</v>
      </c>
      <c r="AC38">
        <f t="shared" si="8"/>
        <v>1433657.4630012985</v>
      </c>
      <c r="AD38">
        <f t="shared" si="9"/>
        <v>1505340.3361513636</v>
      </c>
      <c r="AE38">
        <f t="shared" si="10"/>
        <v>1580607.3529589318</v>
      </c>
      <c r="AF38">
        <f t="shared" si="11"/>
        <v>1659637.7206068784</v>
      </c>
      <c r="AG38">
        <f t="shared" si="12"/>
        <v>1742619.6066372225</v>
      </c>
      <c r="AH38">
        <f t="shared" si="13"/>
        <v>1829750.5869690836</v>
      </c>
      <c r="AI38">
        <f t="shared" si="14"/>
        <v>1921238.1163175378</v>
      </c>
      <c r="AJ38">
        <f t="shared" si="15"/>
        <v>2017300.0221334149</v>
      </c>
      <c r="AM38" s="13" t="s">
        <v>79</v>
      </c>
      <c r="AN38">
        <f>'Tabel I-O Sumsel 2015'!H308</f>
        <v>1038979.6523480631</v>
      </c>
      <c r="AO38">
        <v>1090928.6349654663</v>
      </c>
      <c r="AP38">
        <v>1145475.0667137397</v>
      </c>
      <c r="AQ38">
        <v>1202748.8200494268</v>
      </c>
      <c r="AR38">
        <v>1262886.2610518981</v>
      </c>
      <c r="AS38">
        <v>1326030.5741044933</v>
      </c>
      <c r="AT38">
        <v>1392332.1028097183</v>
      </c>
      <c r="AU38">
        <v>1461948.7079502034</v>
      </c>
      <c r="AV38">
        <v>1535046.1433477139</v>
      </c>
      <c r="AW38">
        <v>1611798.4505150996</v>
      </c>
      <c r="AX38">
        <v>1692388.3730408547</v>
      </c>
      <c r="AY38">
        <v>1777007.7916928972</v>
      </c>
      <c r="AZ38">
        <v>1865858.1812775421</v>
      </c>
      <c r="BA38">
        <v>1959151.0903414194</v>
      </c>
      <c r="BB38">
        <v>2057108.6448584907</v>
      </c>
      <c r="BC38">
        <v>2159964.0771014155</v>
      </c>
    </row>
    <row r="39" spans="1:55" x14ac:dyDescent="0.3">
      <c r="A39">
        <v>34</v>
      </c>
      <c r="B39" s="13" t="s">
        <v>80</v>
      </c>
      <c r="C39" s="51">
        <v>0.05</v>
      </c>
      <c r="D39" s="51">
        <v>0.05</v>
      </c>
      <c r="E39" s="51">
        <v>0.05</v>
      </c>
      <c r="F39" s="51">
        <v>0.05</v>
      </c>
      <c r="G39" s="51">
        <v>0.05</v>
      </c>
      <c r="H39" s="51">
        <v>0.05</v>
      </c>
      <c r="I39" s="51">
        <v>0.05</v>
      </c>
      <c r="J39" s="51">
        <v>0.05</v>
      </c>
      <c r="K39" s="51">
        <v>0.05</v>
      </c>
      <c r="L39" s="51">
        <v>0.05</v>
      </c>
      <c r="M39" s="51">
        <v>0.05</v>
      </c>
      <c r="N39" s="51">
        <v>0.05</v>
      </c>
      <c r="O39" s="51">
        <v>0.05</v>
      </c>
      <c r="P39" s="51">
        <v>0.05</v>
      </c>
      <c r="Q39" s="51">
        <v>0.05</v>
      </c>
      <c r="T39" s="13" t="s">
        <v>80</v>
      </c>
      <c r="U39">
        <f>'Tabel I-O Sumsel 2015'!AX36</f>
        <v>7821325.3062399188</v>
      </c>
      <c r="V39">
        <f t="shared" si="1"/>
        <v>8212391.5715519153</v>
      </c>
      <c r="W39">
        <f t="shared" si="2"/>
        <v>8623011.150129512</v>
      </c>
      <c r="X39">
        <f t="shared" si="3"/>
        <v>9054161.7076359876</v>
      </c>
      <c r="Y39">
        <f t="shared" si="4"/>
        <v>9506869.7930177879</v>
      </c>
      <c r="Z39">
        <f t="shared" si="5"/>
        <v>9982213.2826686781</v>
      </c>
      <c r="AA39">
        <f t="shared" si="6"/>
        <v>10481323.946802113</v>
      </c>
      <c r="AB39">
        <f t="shared" si="7"/>
        <v>11005390.14414222</v>
      </c>
      <c r="AC39">
        <f t="shared" si="8"/>
        <v>11555659.651349332</v>
      </c>
      <c r="AD39">
        <f t="shared" si="9"/>
        <v>12133442.633916799</v>
      </c>
      <c r="AE39">
        <f t="shared" si="10"/>
        <v>12740114.765612639</v>
      </c>
      <c r="AF39">
        <f t="shared" si="11"/>
        <v>13377120.503893273</v>
      </c>
      <c r="AG39">
        <f t="shared" si="12"/>
        <v>14045976.529087937</v>
      </c>
      <c r="AH39">
        <f t="shared" si="13"/>
        <v>14748275.355542334</v>
      </c>
      <c r="AI39">
        <f t="shared" si="14"/>
        <v>15485689.123319451</v>
      </c>
      <c r="AJ39">
        <f t="shared" si="15"/>
        <v>16259973.579485424</v>
      </c>
      <c r="AM39" s="13" t="s">
        <v>80</v>
      </c>
      <c r="AN39">
        <f>'Tabel I-O Sumsel 2015'!H309</f>
        <v>10715060.805889579</v>
      </c>
      <c r="AO39">
        <v>11250813.846184062</v>
      </c>
      <c r="AP39">
        <v>11813354.538493264</v>
      </c>
      <c r="AQ39">
        <v>12404022.265417924</v>
      </c>
      <c r="AR39">
        <v>13024223.378688823</v>
      </c>
      <c r="AS39">
        <v>13675434.547623264</v>
      </c>
      <c r="AT39">
        <v>14359206.275004432</v>
      </c>
      <c r="AU39">
        <v>15077166.588754654</v>
      </c>
      <c r="AV39">
        <v>15831024.918192385</v>
      </c>
      <c r="AW39">
        <v>16622576.164102009</v>
      </c>
      <c r="AX39">
        <v>17453704.972307105</v>
      </c>
      <c r="AY39">
        <v>18326390.220922463</v>
      </c>
      <c r="AZ39">
        <v>19242709.731968589</v>
      </c>
      <c r="BA39">
        <v>20204845.218567014</v>
      </c>
      <c r="BB39">
        <v>21215087.479495369</v>
      </c>
      <c r="BC39">
        <v>22275841.853470139</v>
      </c>
    </row>
    <row r="40" spans="1:55" x14ac:dyDescent="0.3">
      <c r="A40">
        <v>35</v>
      </c>
      <c r="B40" s="13" t="s">
        <v>81</v>
      </c>
      <c r="C40" s="51">
        <v>0.05</v>
      </c>
      <c r="D40" s="51">
        <v>0.05</v>
      </c>
      <c r="E40" s="51">
        <v>0.05</v>
      </c>
      <c r="F40" s="51">
        <v>0.05</v>
      </c>
      <c r="G40" s="51">
        <v>0.05</v>
      </c>
      <c r="H40" s="51">
        <v>0.05</v>
      </c>
      <c r="I40" s="51">
        <v>0.05</v>
      </c>
      <c r="J40" s="51">
        <v>0.05</v>
      </c>
      <c r="K40" s="51">
        <v>0.05</v>
      </c>
      <c r="L40" s="51">
        <v>0.05</v>
      </c>
      <c r="M40" s="51">
        <v>0.05</v>
      </c>
      <c r="N40" s="51">
        <v>0.05</v>
      </c>
      <c r="O40" s="51">
        <v>0.05</v>
      </c>
      <c r="P40" s="51">
        <v>0.05</v>
      </c>
      <c r="Q40" s="51">
        <v>0.05</v>
      </c>
      <c r="T40" s="13" t="s">
        <v>81</v>
      </c>
      <c r="U40">
        <f>'Tabel I-O Sumsel 2015'!AX37</f>
        <v>9435951.8075308837</v>
      </c>
      <c r="V40">
        <f t="shared" si="1"/>
        <v>9907749.3979074284</v>
      </c>
      <c r="W40">
        <f t="shared" si="2"/>
        <v>10403136.867802801</v>
      </c>
      <c r="X40">
        <f t="shared" si="3"/>
        <v>10923293.711192941</v>
      </c>
      <c r="Y40">
        <f t="shared" si="4"/>
        <v>11469458.396752588</v>
      </c>
      <c r="Z40">
        <f t="shared" si="5"/>
        <v>12042931.316590218</v>
      </c>
      <c r="AA40">
        <f t="shared" si="6"/>
        <v>12645077.88241973</v>
      </c>
      <c r="AB40">
        <f t="shared" si="7"/>
        <v>13277331.776540717</v>
      </c>
      <c r="AC40">
        <f t="shared" si="8"/>
        <v>13941198.365367753</v>
      </c>
      <c r="AD40">
        <f t="shared" si="9"/>
        <v>14638258.283636142</v>
      </c>
      <c r="AE40">
        <f t="shared" si="10"/>
        <v>15370171.19781795</v>
      </c>
      <c r="AF40">
        <f t="shared" si="11"/>
        <v>16138679.757708848</v>
      </c>
      <c r="AG40">
        <f t="shared" si="12"/>
        <v>16945613.745594289</v>
      </c>
      <c r="AH40">
        <f t="shared" si="13"/>
        <v>17792894.432874005</v>
      </c>
      <c r="AI40">
        <f t="shared" si="14"/>
        <v>18682539.154517706</v>
      </c>
      <c r="AJ40">
        <f t="shared" si="15"/>
        <v>19616666.112243593</v>
      </c>
      <c r="AM40" s="13" t="s">
        <v>81</v>
      </c>
      <c r="AN40">
        <f>'Tabel I-O Sumsel 2015'!H310</f>
        <v>11314197.133461034</v>
      </c>
      <c r="AO40">
        <v>11879906.990134085</v>
      </c>
      <c r="AP40">
        <v>12473902.339640789</v>
      </c>
      <c r="AQ40">
        <v>13097597.456622826</v>
      </c>
      <c r="AR40">
        <v>13752477.329453971</v>
      </c>
      <c r="AS40">
        <v>14440101.195926672</v>
      </c>
      <c r="AT40">
        <v>15162106.255723007</v>
      </c>
      <c r="AU40">
        <v>15920211.568509156</v>
      </c>
      <c r="AV40">
        <v>16716222.146934614</v>
      </c>
      <c r="AW40">
        <v>17552033.254281346</v>
      </c>
      <c r="AX40">
        <v>18429634.916995417</v>
      </c>
      <c r="AY40">
        <v>19351116.662845183</v>
      </c>
      <c r="AZ40">
        <v>20318672.495987441</v>
      </c>
      <c r="BA40">
        <v>21334606.120786816</v>
      </c>
      <c r="BB40">
        <v>22401336.42682616</v>
      </c>
      <c r="BC40">
        <v>23521403.248167474</v>
      </c>
    </row>
    <row r="41" spans="1:55" x14ac:dyDescent="0.3">
      <c r="A41">
        <v>36</v>
      </c>
      <c r="B41" s="13" t="s">
        <v>82</v>
      </c>
      <c r="C41" s="51">
        <v>0.05</v>
      </c>
      <c r="D41" s="51">
        <v>0.05</v>
      </c>
      <c r="E41" s="51">
        <v>0.05</v>
      </c>
      <c r="F41" s="51">
        <v>0.05</v>
      </c>
      <c r="G41" s="51">
        <v>0.05</v>
      </c>
      <c r="H41" s="51">
        <v>0.05</v>
      </c>
      <c r="I41" s="51">
        <v>0.05</v>
      </c>
      <c r="J41" s="51">
        <v>0.05</v>
      </c>
      <c r="K41" s="51">
        <v>0.05</v>
      </c>
      <c r="L41" s="51">
        <v>0.05</v>
      </c>
      <c r="M41" s="51">
        <v>0.05</v>
      </c>
      <c r="N41" s="51">
        <v>0.05</v>
      </c>
      <c r="O41" s="51">
        <v>0.05</v>
      </c>
      <c r="P41" s="51">
        <v>0.05</v>
      </c>
      <c r="Q41" s="51">
        <v>0.05</v>
      </c>
      <c r="T41" s="13" t="s">
        <v>82</v>
      </c>
      <c r="U41">
        <f>'Tabel I-O Sumsel 2015'!AX38</f>
        <v>7617004.0579335904</v>
      </c>
      <c r="V41">
        <f t="shared" si="1"/>
        <v>7997854.2608302701</v>
      </c>
      <c r="W41">
        <f t="shared" si="2"/>
        <v>8397746.9738717843</v>
      </c>
      <c r="X41">
        <f t="shared" si="3"/>
        <v>8817634.322565373</v>
      </c>
      <c r="Y41">
        <f t="shared" si="4"/>
        <v>9258516.0386936422</v>
      </c>
      <c r="Z41">
        <f t="shared" si="5"/>
        <v>9721441.8406283241</v>
      </c>
      <c r="AA41">
        <f t="shared" si="6"/>
        <v>10207513.932659741</v>
      </c>
      <c r="AB41">
        <f t="shared" si="7"/>
        <v>10717889.629292728</v>
      </c>
      <c r="AC41">
        <f t="shared" si="8"/>
        <v>11253784.110757366</v>
      </c>
      <c r="AD41">
        <f t="shared" si="9"/>
        <v>11816473.316295234</v>
      </c>
      <c r="AE41">
        <f t="shared" si="10"/>
        <v>12407296.982109997</v>
      </c>
      <c r="AF41">
        <f t="shared" si="11"/>
        <v>13027661.831215497</v>
      </c>
      <c r="AG41">
        <f t="shared" si="12"/>
        <v>13679044.922776273</v>
      </c>
      <c r="AH41">
        <f t="shared" si="13"/>
        <v>14362997.168915087</v>
      </c>
      <c r="AI41">
        <f t="shared" si="14"/>
        <v>15081147.027360842</v>
      </c>
      <c r="AJ41">
        <f t="shared" si="15"/>
        <v>15835204.378728885</v>
      </c>
      <c r="AM41" s="13" t="s">
        <v>82</v>
      </c>
      <c r="AN41">
        <f>'Tabel I-O Sumsel 2015'!H311</f>
        <v>12770065.406216331</v>
      </c>
      <c r="AO41">
        <v>13408568.676527146</v>
      </c>
      <c r="AP41">
        <v>14078997.110353503</v>
      </c>
      <c r="AQ41">
        <v>14782946.965871179</v>
      </c>
      <c r="AR41">
        <v>15522094.314164739</v>
      </c>
      <c r="AS41">
        <v>16298199.02987298</v>
      </c>
      <c r="AT41">
        <v>17113108.981366627</v>
      </c>
      <c r="AU41">
        <v>17968764.430434961</v>
      </c>
      <c r="AV41">
        <v>18867202.651956707</v>
      </c>
      <c r="AW41">
        <v>19810562.784554549</v>
      </c>
      <c r="AX41">
        <v>20801090.923782274</v>
      </c>
      <c r="AY41">
        <v>21841145.469971389</v>
      </c>
      <c r="AZ41">
        <v>22933202.743469957</v>
      </c>
      <c r="BA41">
        <v>24079862.880643453</v>
      </c>
      <c r="BB41">
        <v>25283856.02467563</v>
      </c>
      <c r="BC41">
        <v>26548048.825909413</v>
      </c>
    </row>
    <row r="42" spans="1:55" x14ac:dyDescent="0.3">
      <c r="A42">
        <v>37</v>
      </c>
      <c r="B42" s="13" t="s">
        <v>83</v>
      </c>
      <c r="C42" s="51">
        <v>0.05</v>
      </c>
      <c r="D42" s="51">
        <v>0.05</v>
      </c>
      <c r="E42" s="51">
        <v>0.05</v>
      </c>
      <c r="F42" s="51">
        <v>0.05</v>
      </c>
      <c r="G42" s="51">
        <v>0.05</v>
      </c>
      <c r="H42" s="51">
        <v>0.05</v>
      </c>
      <c r="I42" s="51">
        <v>0.05</v>
      </c>
      <c r="J42" s="51">
        <v>0.05</v>
      </c>
      <c r="K42" s="51">
        <v>0.05</v>
      </c>
      <c r="L42" s="51">
        <v>0.05</v>
      </c>
      <c r="M42" s="51">
        <v>0.05</v>
      </c>
      <c r="N42" s="51">
        <v>0.05</v>
      </c>
      <c r="O42" s="51">
        <v>0.05</v>
      </c>
      <c r="P42" s="51">
        <v>0.05</v>
      </c>
      <c r="Q42" s="51">
        <v>0.05</v>
      </c>
      <c r="T42" s="13" t="s">
        <v>83</v>
      </c>
      <c r="U42">
        <f>'Tabel I-O Sumsel 2015'!AX39</f>
        <v>20234214.140000001</v>
      </c>
      <c r="V42">
        <f t="shared" si="1"/>
        <v>21245924.847000003</v>
      </c>
      <c r="W42">
        <f t="shared" si="2"/>
        <v>22308221.089350004</v>
      </c>
      <c r="X42">
        <f t="shared" si="3"/>
        <v>23423632.143817507</v>
      </c>
      <c r="Y42">
        <f t="shared" si="4"/>
        <v>24594813.751008384</v>
      </c>
      <c r="Z42">
        <f t="shared" si="5"/>
        <v>25824554.438558806</v>
      </c>
      <c r="AA42">
        <f t="shared" si="6"/>
        <v>27115782.160486747</v>
      </c>
      <c r="AB42">
        <f t="shared" si="7"/>
        <v>28471571.268511087</v>
      </c>
      <c r="AC42">
        <f t="shared" si="8"/>
        <v>29895149.831936643</v>
      </c>
      <c r="AD42">
        <f t="shared" si="9"/>
        <v>31389907.323533475</v>
      </c>
      <c r="AE42">
        <f t="shared" si="10"/>
        <v>32959402.689710151</v>
      </c>
      <c r="AF42">
        <f t="shared" si="11"/>
        <v>34607372.824195661</v>
      </c>
      <c r="AG42">
        <f t="shared" si="12"/>
        <v>36337741.465405442</v>
      </c>
      <c r="AH42">
        <f t="shared" si="13"/>
        <v>38154628.538675718</v>
      </c>
      <c r="AI42">
        <f t="shared" si="14"/>
        <v>40062359.965609506</v>
      </c>
      <c r="AJ42">
        <f t="shared" si="15"/>
        <v>42065477.963889986</v>
      </c>
      <c r="AM42" s="13" t="s">
        <v>83</v>
      </c>
      <c r="AN42">
        <f>'Tabel I-O Sumsel 2015'!H312</f>
        <v>20234214.140000001</v>
      </c>
      <c r="AO42">
        <v>21245924.847000003</v>
      </c>
      <c r="AP42">
        <v>22308221.089350004</v>
      </c>
      <c r="AQ42">
        <v>23423632.143817507</v>
      </c>
      <c r="AR42">
        <v>24594813.751008384</v>
      </c>
      <c r="AS42">
        <v>25824554.438558806</v>
      </c>
      <c r="AT42">
        <v>27115782.160486747</v>
      </c>
      <c r="AU42">
        <v>28471571.268511087</v>
      </c>
      <c r="AV42">
        <v>29895149.831936643</v>
      </c>
      <c r="AW42">
        <v>31389907.323533475</v>
      </c>
      <c r="AX42">
        <v>32959402.689710151</v>
      </c>
      <c r="AY42">
        <v>34607372.824195661</v>
      </c>
      <c r="AZ42">
        <v>36337741.465405442</v>
      </c>
      <c r="BA42">
        <v>38154628.538675718</v>
      </c>
      <c r="BB42">
        <v>40062359.965609506</v>
      </c>
      <c r="BC42">
        <v>42065477.963889986</v>
      </c>
    </row>
    <row r="43" spans="1:55" x14ac:dyDescent="0.3">
      <c r="A43">
        <v>38</v>
      </c>
      <c r="B43" s="13" t="s">
        <v>46</v>
      </c>
      <c r="C43" s="51">
        <v>0.05</v>
      </c>
      <c r="D43" s="51">
        <v>0.05</v>
      </c>
      <c r="E43" s="51">
        <v>0.05</v>
      </c>
      <c r="F43" s="51">
        <v>0.05</v>
      </c>
      <c r="G43" s="51">
        <v>0.05</v>
      </c>
      <c r="H43" s="51">
        <v>0.05</v>
      </c>
      <c r="I43" s="51">
        <v>0.05</v>
      </c>
      <c r="J43" s="51">
        <v>0.05</v>
      </c>
      <c r="K43" s="51">
        <v>0.05</v>
      </c>
      <c r="L43" s="51">
        <v>0.05</v>
      </c>
      <c r="M43" s="51">
        <v>0.05</v>
      </c>
      <c r="N43" s="51">
        <v>0.05</v>
      </c>
      <c r="O43" s="51">
        <v>0.05</v>
      </c>
      <c r="P43" s="51">
        <v>0.05</v>
      </c>
      <c r="Q43" s="51">
        <v>0.05</v>
      </c>
      <c r="T43" s="13" t="s">
        <v>46</v>
      </c>
      <c r="U43">
        <f>'Tabel I-O Sumsel 2015'!AX40</f>
        <v>9309472.5102815367</v>
      </c>
      <c r="V43">
        <f t="shared" si="1"/>
        <v>9774946.1357956138</v>
      </c>
      <c r="W43">
        <f t="shared" si="2"/>
        <v>10263693.442585396</v>
      </c>
      <c r="X43">
        <f t="shared" si="3"/>
        <v>10776878.114714665</v>
      </c>
      <c r="Y43">
        <f t="shared" si="4"/>
        <v>11315722.020450398</v>
      </c>
      <c r="Z43">
        <f t="shared" si="5"/>
        <v>11881508.121472919</v>
      </c>
      <c r="AA43">
        <f t="shared" si="6"/>
        <v>12475583.527546566</v>
      </c>
      <c r="AB43">
        <f t="shared" si="7"/>
        <v>13099362.703923894</v>
      </c>
      <c r="AC43">
        <f t="shared" si="8"/>
        <v>13754330.83912009</v>
      </c>
      <c r="AD43">
        <f t="shared" si="9"/>
        <v>14442047.381076096</v>
      </c>
      <c r="AE43">
        <f t="shared" si="10"/>
        <v>15164149.750129901</v>
      </c>
      <c r="AF43">
        <f t="shared" si="11"/>
        <v>15922357.237636397</v>
      </c>
      <c r="AG43">
        <f t="shared" si="12"/>
        <v>16718475.099518217</v>
      </c>
      <c r="AH43">
        <f t="shared" si="13"/>
        <v>17554398.854494128</v>
      </c>
      <c r="AI43">
        <f t="shared" si="14"/>
        <v>18432118.797218837</v>
      </c>
      <c r="AJ43">
        <f t="shared" si="15"/>
        <v>19353724.737079781</v>
      </c>
      <c r="AM43" s="13" t="s">
        <v>46</v>
      </c>
      <c r="AN43">
        <f>'Tabel I-O Sumsel 2015'!H313</f>
        <v>10742660.295221034</v>
      </c>
      <c r="AO43">
        <v>11279793.309982084</v>
      </c>
      <c r="AP43">
        <v>11843782.975481188</v>
      </c>
      <c r="AQ43">
        <v>12435972.124255249</v>
      </c>
      <c r="AR43">
        <v>13057770.730468011</v>
      </c>
      <c r="AS43">
        <v>13710659.266991416</v>
      </c>
      <c r="AT43">
        <v>14396192.230340986</v>
      </c>
      <c r="AU43">
        <v>15116001.841858035</v>
      </c>
      <c r="AV43">
        <v>15871801.933950936</v>
      </c>
      <c r="AW43">
        <v>16665392.030648485</v>
      </c>
      <c r="AX43">
        <v>17498661.632180911</v>
      </c>
      <c r="AY43">
        <v>18373594.713789955</v>
      </c>
      <c r="AZ43">
        <v>19292274.449479457</v>
      </c>
      <c r="BA43">
        <v>20256888.171953429</v>
      </c>
      <c r="BB43">
        <v>21269732.580551103</v>
      </c>
      <c r="BC43">
        <v>22333219.209578659</v>
      </c>
    </row>
    <row r="44" spans="1:55" x14ac:dyDescent="0.3">
      <c r="A44">
        <v>39</v>
      </c>
      <c r="B44" s="13" t="s">
        <v>47</v>
      </c>
      <c r="C44" s="51">
        <v>0.05</v>
      </c>
      <c r="D44" s="51">
        <v>0.05</v>
      </c>
      <c r="E44" s="51">
        <v>0.05</v>
      </c>
      <c r="F44" s="51">
        <v>0.05</v>
      </c>
      <c r="G44" s="51">
        <v>0.05</v>
      </c>
      <c r="H44" s="51">
        <v>0.05</v>
      </c>
      <c r="I44" s="51">
        <v>0.05</v>
      </c>
      <c r="J44" s="51">
        <v>0.05</v>
      </c>
      <c r="K44" s="51">
        <v>0.05</v>
      </c>
      <c r="L44" s="51">
        <v>0.05</v>
      </c>
      <c r="M44" s="51">
        <v>0.05</v>
      </c>
      <c r="N44" s="51">
        <v>0.05</v>
      </c>
      <c r="O44" s="51">
        <v>0.05</v>
      </c>
      <c r="P44" s="51">
        <v>0.05</v>
      </c>
      <c r="Q44" s="51">
        <v>0.05</v>
      </c>
      <c r="T44" s="13" t="s">
        <v>47</v>
      </c>
      <c r="U44">
        <f>'Tabel I-O Sumsel 2015'!AX41</f>
        <v>1798089.0021913359</v>
      </c>
      <c r="V44">
        <f t="shared" si="1"/>
        <v>1887993.4523009027</v>
      </c>
      <c r="W44">
        <f t="shared" si="2"/>
        <v>1982393.1249159479</v>
      </c>
      <c r="X44">
        <f t="shared" si="3"/>
        <v>2081512.7811617453</v>
      </c>
      <c r="Y44">
        <f t="shared" si="4"/>
        <v>2185588.4202198326</v>
      </c>
      <c r="Z44">
        <f t="shared" si="5"/>
        <v>2294867.8412308241</v>
      </c>
      <c r="AA44">
        <f t="shared" si="6"/>
        <v>2409611.2332923654</v>
      </c>
      <c r="AB44">
        <f t="shared" si="7"/>
        <v>2530091.794956984</v>
      </c>
      <c r="AC44">
        <f t="shared" si="8"/>
        <v>2656596.3847048334</v>
      </c>
      <c r="AD44">
        <f t="shared" si="9"/>
        <v>2789426.2039400754</v>
      </c>
      <c r="AE44">
        <f t="shared" si="10"/>
        <v>2928897.5141370795</v>
      </c>
      <c r="AF44">
        <f t="shared" si="11"/>
        <v>3075342.3898439337</v>
      </c>
      <c r="AG44">
        <f t="shared" si="12"/>
        <v>3229109.5093361307</v>
      </c>
      <c r="AH44">
        <f t="shared" si="13"/>
        <v>3390564.9848029376</v>
      </c>
      <c r="AI44">
        <f t="shared" si="14"/>
        <v>3560093.2340430846</v>
      </c>
      <c r="AJ44">
        <f t="shared" si="15"/>
        <v>3738097.8957452388</v>
      </c>
      <c r="AM44" s="13" t="s">
        <v>47</v>
      </c>
      <c r="AN44">
        <f>'Tabel I-O Sumsel 2015'!H314</f>
        <v>2646750.7430450753</v>
      </c>
      <c r="AO44">
        <v>2779088.2801973289</v>
      </c>
      <c r="AP44">
        <v>2918042.6942071957</v>
      </c>
      <c r="AQ44">
        <v>3063944.828917555</v>
      </c>
      <c r="AR44">
        <v>3217142.0703634331</v>
      </c>
      <c r="AS44">
        <v>3377999.1738816043</v>
      </c>
      <c r="AT44">
        <v>3546899.1325756856</v>
      </c>
      <c r="AU44">
        <v>3724244.0892044692</v>
      </c>
      <c r="AV44">
        <v>3910456.2936646934</v>
      </c>
      <c r="AW44">
        <v>4105979.1083479291</v>
      </c>
      <c r="AX44">
        <v>4311278.0637653256</v>
      </c>
      <c r="AY44">
        <v>4526841.9669535924</v>
      </c>
      <c r="AZ44">
        <v>4753184.0653012721</v>
      </c>
      <c r="BA44">
        <v>4990843.2685663365</v>
      </c>
      <c r="BB44">
        <v>5240385.4319946524</v>
      </c>
      <c r="BC44">
        <v>5502404.7035943866</v>
      </c>
    </row>
    <row r="45" spans="1:55" x14ac:dyDescent="0.3">
      <c r="A45">
        <v>40</v>
      </c>
      <c r="B45" s="13" t="s">
        <v>84</v>
      </c>
      <c r="C45" s="51">
        <v>0.05</v>
      </c>
      <c r="D45" s="51">
        <v>0.05</v>
      </c>
      <c r="E45" s="51">
        <v>0.05</v>
      </c>
      <c r="F45" s="51">
        <v>0.05</v>
      </c>
      <c r="G45" s="51">
        <v>0.05</v>
      </c>
      <c r="H45" s="51">
        <v>0.05</v>
      </c>
      <c r="I45" s="51">
        <v>0.05</v>
      </c>
      <c r="J45" s="51">
        <v>0.05</v>
      </c>
      <c r="K45" s="51">
        <v>0.05</v>
      </c>
      <c r="L45" s="51">
        <v>0.05</v>
      </c>
      <c r="M45" s="51">
        <v>0.05</v>
      </c>
      <c r="N45" s="51">
        <v>0.05</v>
      </c>
      <c r="O45" s="51">
        <v>0.05</v>
      </c>
      <c r="P45" s="51">
        <v>0.05</v>
      </c>
      <c r="Q45" s="51">
        <v>0.05</v>
      </c>
      <c r="T45" s="13" t="s">
        <v>84</v>
      </c>
      <c r="U45">
        <f>'Tabel I-O Sumsel 2015'!AX42</f>
        <v>1689535.81</v>
      </c>
      <c r="V45">
        <f t="shared" si="1"/>
        <v>1774012.6005000002</v>
      </c>
      <c r="W45">
        <f t="shared" si="2"/>
        <v>1862713.2305250003</v>
      </c>
      <c r="X45">
        <f t="shared" si="3"/>
        <v>1955848.8920512504</v>
      </c>
      <c r="Y45">
        <f t="shared" si="4"/>
        <v>2053641.336653813</v>
      </c>
      <c r="Z45">
        <f t="shared" si="5"/>
        <v>2156323.4034865038</v>
      </c>
      <c r="AA45">
        <f t="shared" si="6"/>
        <v>2264139.5736608291</v>
      </c>
      <c r="AB45">
        <f t="shared" si="7"/>
        <v>2377346.5523438705</v>
      </c>
      <c r="AC45">
        <f t="shared" si="8"/>
        <v>2496213.8799610641</v>
      </c>
      <c r="AD45">
        <f t="shared" si="9"/>
        <v>2621024.5739591173</v>
      </c>
      <c r="AE45">
        <f t="shared" si="10"/>
        <v>2752075.8026570734</v>
      </c>
      <c r="AF45">
        <f t="shared" si="11"/>
        <v>2889679.592789927</v>
      </c>
      <c r="AG45">
        <f t="shared" si="12"/>
        <v>3034163.5724294237</v>
      </c>
      <c r="AH45">
        <f t="shared" si="13"/>
        <v>3185871.7510508951</v>
      </c>
      <c r="AI45">
        <f t="shared" si="14"/>
        <v>3345165.3386034402</v>
      </c>
      <c r="AJ45">
        <f t="shared" si="15"/>
        <v>3512423.6055336124</v>
      </c>
      <c r="AM45" s="13" t="s">
        <v>84</v>
      </c>
      <c r="AN45">
        <f>'Tabel I-O Sumsel 2015'!H315</f>
        <v>3085024.6264785277</v>
      </c>
      <c r="AO45">
        <v>3239275.8578024544</v>
      </c>
      <c r="AP45">
        <v>3401239.650692577</v>
      </c>
      <c r="AQ45">
        <v>3571301.6332272063</v>
      </c>
      <c r="AR45">
        <v>3749866.7148885671</v>
      </c>
      <c r="AS45">
        <v>3937360.0506329951</v>
      </c>
      <c r="AT45">
        <v>4134228.0531646451</v>
      </c>
      <c r="AU45">
        <v>4340939.4558228776</v>
      </c>
      <c r="AV45">
        <v>4557986.4286140213</v>
      </c>
      <c r="AW45">
        <v>4785885.750044723</v>
      </c>
      <c r="AX45">
        <v>5025180.0375469588</v>
      </c>
      <c r="AY45">
        <v>5276439.0394243076</v>
      </c>
      <c r="AZ45">
        <v>5540260.9913955219</v>
      </c>
      <c r="BA45">
        <v>5817274.0409652991</v>
      </c>
      <c r="BB45">
        <v>6108137.7430135645</v>
      </c>
      <c r="BC45">
        <v>6413544.6301642423</v>
      </c>
    </row>
    <row r="46" spans="1:55" x14ac:dyDescent="0.3">
      <c r="A46">
        <v>41</v>
      </c>
      <c r="B46" s="13" t="s">
        <v>85</v>
      </c>
      <c r="C46" s="51">
        <v>0.05</v>
      </c>
      <c r="D46" s="51">
        <v>0.05</v>
      </c>
      <c r="E46" s="51">
        <v>0.05</v>
      </c>
      <c r="F46" s="51">
        <v>0.05</v>
      </c>
      <c r="G46" s="51">
        <v>0.05</v>
      </c>
      <c r="H46" s="51">
        <v>0.05</v>
      </c>
      <c r="I46" s="51">
        <v>0.05</v>
      </c>
      <c r="J46" s="51">
        <v>0.05</v>
      </c>
      <c r="K46" s="51">
        <v>0.05</v>
      </c>
      <c r="L46" s="51">
        <v>0.05</v>
      </c>
      <c r="M46" s="51">
        <v>0.05</v>
      </c>
      <c r="N46" s="51">
        <v>0.05</v>
      </c>
      <c r="O46" s="51">
        <v>0.05</v>
      </c>
      <c r="P46" s="51">
        <v>0.05</v>
      </c>
      <c r="Q46" s="51">
        <v>0.05</v>
      </c>
      <c r="T46" s="13" t="s">
        <v>85</v>
      </c>
      <c r="U46">
        <f>'Tabel I-O Sumsel 2015'!AX43</f>
        <v>0</v>
      </c>
      <c r="V46">
        <f t="shared" si="1"/>
        <v>0</v>
      </c>
      <c r="W46">
        <f t="shared" si="2"/>
        <v>0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0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M46" s="13" t="s">
        <v>85</v>
      </c>
      <c r="AN46">
        <f>'Tabel I-O Sumsel 2015'!H316</f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</row>
  </sheetData>
  <mergeCells count="10">
    <mergeCell ref="V4:AJ4"/>
    <mergeCell ref="AM4:AM5"/>
    <mergeCell ref="AO4:BC4"/>
    <mergeCell ref="A2:F3"/>
    <mergeCell ref="AN4:AN5"/>
    <mergeCell ref="A4:A5"/>
    <mergeCell ref="B4:B5"/>
    <mergeCell ref="C4:Q4"/>
    <mergeCell ref="T4:T5"/>
    <mergeCell ref="U4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EB4-8080-4CFC-95E0-9A666702FD0D}">
  <dimension ref="A1:Q137"/>
  <sheetViews>
    <sheetView workbookViewId="0">
      <selection activeCell="B12" sqref="B12"/>
    </sheetView>
  </sheetViews>
  <sheetFormatPr defaultRowHeight="14.4" x14ac:dyDescent="0.3"/>
  <cols>
    <col min="1" max="1" width="14.44140625" bestFit="1" customWidth="1"/>
    <col min="2" max="2" width="25.33203125" customWidth="1"/>
    <col min="3" max="3" width="11" bestFit="1" customWidth="1"/>
    <col min="4" max="4" width="16.77734375" bestFit="1" customWidth="1"/>
    <col min="5" max="5" width="18.21875" bestFit="1" customWidth="1"/>
  </cols>
  <sheetData>
    <row r="1" spans="1:8" x14ac:dyDescent="0.3">
      <c r="A1" t="s">
        <v>39</v>
      </c>
    </row>
    <row r="3" spans="1:8" x14ac:dyDescent="0.3">
      <c r="A3" t="s">
        <v>40</v>
      </c>
      <c r="B3" t="s">
        <v>33</v>
      </c>
      <c r="C3" s="47" t="s">
        <v>4</v>
      </c>
      <c r="D3" s="47" t="s">
        <v>5</v>
      </c>
      <c r="E3" s="47" t="s">
        <v>42</v>
      </c>
      <c r="F3" s="47" t="s">
        <v>43</v>
      </c>
      <c r="G3" s="47" t="s">
        <v>44</v>
      </c>
      <c r="H3" s="47" t="s">
        <v>45</v>
      </c>
    </row>
    <row r="4" spans="1:8" x14ac:dyDescent="0.3">
      <c r="A4">
        <v>1</v>
      </c>
      <c r="B4" s="13" t="s">
        <v>34</v>
      </c>
      <c r="C4">
        <f>kons_pupuk_sektor!E45</f>
        <v>6112.26</v>
      </c>
      <c r="D4">
        <f>kons_pupuk_sektor!F45</f>
        <v>83439.163352941177</v>
      </c>
      <c r="E4">
        <f>kons_pupuk_sektor!D45</f>
        <v>26697.270588235293</v>
      </c>
      <c r="F4">
        <f>kons_pupuk_sektor!C45</f>
        <v>121132.30960975609</v>
      </c>
      <c r="G4">
        <f>kons_pupuk_sektor!G45</f>
        <v>15296.054400000001</v>
      </c>
      <c r="H4">
        <f>SUM(C4:G4)</f>
        <v>252677.05795093256</v>
      </c>
    </row>
    <row r="5" spans="1:8" x14ac:dyDescent="0.3">
      <c r="A5">
        <v>2</v>
      </c>
      <c r="B5" s="13" t="s">
        <v>54</v>
      </c>
      <c r="C5">
        <f>kons_pupuk_sektor!E46</f>
        <v>524.49428571428575</v>
      </c>
      <c r="D5">
        <f>kons_pupuk_sektor!F46</f>
        <v>7427.5118431372548</v>
      </c>
      <c r="E5">
        <f>kons_pupuk_sektor!D46</f>
        <v>2162.8705882352942</v>
      </c>
      <c r="F5">
        <f>kons_pupuk_sektor!C46</f>
        <v>7153.371365853659</v>
      </c>
      <c r="G5">
        <f>kons_pupuk_sektor!G46</f>
        <v>1144.6092000000001</v>
      </c>
      <c r="H5">
        <f t="shared" ref="H5:H44" si="0">SUM(C5:G5)</f>
        <v>18412.857282940491</v>
      </c>
    </row>
    <row r="6" spans="1:8" x14ac:dyDescent="0.3">
      <c r="A6">
        <v>3</v>
      </c>
      <c r="B6" s="13" t="s">
        <v>26</v>
      </c>
      <c r="C6">
        <f>kons_pupuk_sektor!E47</f>
        <v>308.562067133575</v>
      </c>
      <c r="D6">
        <f>kons_pupuk_sektor!F47</f>
        <v>3114.3611638704056</v>
      </c>
      <c r="E6">
        <f>kons_pupuk_sektor!D47</f>
        <v>1268.1812763127557</v>
      </c>
      <c r="F6">
        <f>kons_pupuk_sektor!C47</f>
        <v>3638.1017094077629</v>
      </c>
      <c r="G6">
        <f>kons_pupuk_sektor!G47</f>
        <v>386.95717719360096</v>
      </c>
      <c r="H6">
        <f t="shared" si="0"/>
        <v>8716.1633939180992</v>
      </c>
    </row>
    <row r="7" spans="1:8" x14ac:dyDescent="0.3">
      <c r="A7">
        <v>4</v>
      </c>
      <c r="B7" s="13" t="s">
        <v>27</v>
      </c>
      <c r="C7">
        <f>kons_pupuk_sektor!E48</f>
        <v>1510.4445849989233</v>
      </c>
      <c r="D7">
        <f>kons_pupuk_sektor!F48</f>
        <v>15245.133659487154</v>
      </c>
      <c r="E7">
        <f>kons_pupuk_sektor!D48</f>
        <v>6207.8840714221915</v>
      </c>
      <c r="F7">
        <f>kons_pupuk_sektor!C48</f>
        <v>17808.900094876077</v>
      </c>
      <c r="G7">
        <f>kons_pupuk_sektor!G48</f>
        <v>1894.1971005967046</v>
      </c>
      <c r="H7">
        <f t="shared" si="0"/>
        <v>42666.559511381056</v>
      </c>
    </row>
    <row r="8" spans="1:8" x14ac:dyDescent="0.3">
      <c r="A8">
        <v>5</v>
      </c>
      <c r="B8" s="13" t="s">
        <v>28</v>
      </c>
      <c r="C8">
        <f>kons_pupuk_sektor!E49</f>
        <v>318.23393620818183</v>
      </c>
      <c r="D8">
        <f>kons_pupuk_sektor!F49</f>
        <v>3211.9807245241632</v>
      </c>
      <c r="E8">
        <f>kons_pupuk_sektor!D49</f>
        <v>1307.9323817590873</v>
      </c>
      <c r="F8">
        <f>kons_pupuk_sektor!C49</f>
        <v>3752.1379023214654</v>
      </c>
      <c r="G8">
        <f>kons_pupuk_sektor!G49</f>
        <v>399.08633872684868</v>
      </c>
      <c r="H8">
        <f t="shared" si="0"/>
        <v>8989.3712835397473</v>
      </c>
    </row>
    <row r="9" spans="1:8" x14ac:dyDescent="0.3">
      <c r="A9">
        <v>6</v>
      </c>
      <c r="B9" s="13" t="s">
        <v>36</v>
      </c>
      <c r="C9">
        <f>kons_pupuk_sektor!E50</f>
        <v>129.67084023074838</v>
      </c>
      <c r="D9">
        <f>kons_pupuk_sektor!F50</f>
        <v>1308.7863736869051</v>
      </c>
      <c r="E9">
        <f>kons_pupuk_sektor!D50</f>
        <v>532.94344697655265</v>
      </c>
      <c r="F9">
        <f>kons_pupuk_sektor!C50</f>
        <v>1528.8843177849396</v>
      </c>
      <c r="G9">
        <f>kons_pupuk_sektor!G50</f>
        <v>162.61578348284598</v>
      </c>
      <c r="H9">
        <f t="shared" si="0"/>
        <v>3662.9007621619917</v>
      </c>
    </row>
    <row r="10" spans="1:8" x14ac:dyDescent="0.3">
      <c r="A10">
        <v>7</v>
      </c>
      <c r="B10" s="13" t="s">
        <v>37</v>
      </c>
      <c r="C10">
        <f>kons_pupuk_sektor!E51</f>
        <v>96.334285714285713</v>
      </c>
      <c r="D10">
        <f>kons_pupuk_sektor!F51</f>
        <v>803.06288235294119</v>
      </c>
      <c r="E10">
        <f>kons_pupuk_sektor!D51</f>
        <v>606.49411764705883</v>
      </c>
      <c r="F10">
        <f>kons_pupuk_sektor!C51</f>
        <v>3028.483243902439</v>
      </c>
      <c r="G10">
        <f>kons_pupuk_sektor!G51</f>
        <v>1916.5011999999999</v>
      </c>
      <c r="H10">
        <f t="shared" si="0"/>
        <v>6450.8757296167241</v>
      </c>
    </row>
    <row r="11" spans="1:8" x14ac:dyDescent="0.3">
      <c r="A11">
        <v>8</v>
      </c>
      <c r="B11" s="13" t="s">
        <v>55</v>
      </c>
      <c r="C11">
        <f>kons_pupuk_sektor!E52</f>
        <v>0</v>
      </c>
      <c r="D11">
        <f>kons_pupuk_sektor!F52</f>
        <v>0</v>
      </c>
      <c r="E11">
        <f>kons_pupuk_sektor!D52</f>
        <v>0</v>
      </c>
      <c r="F11">
        <f>kons_pupuk_sektor!C52</f>
        <v>0</v>
      </c>
      <c r="G11">
        <f>kons_pupuk_sektor!G52</f>
        <v>0</v>
      </c>
      <c r="H11">
        <f t="shared" si="0"/>
        <v>0</v>
      </c>
    </row>
    <row r="12" spans="1:8" x14ac:dyDescent="0.3">
      <c r="A12">
        <v>9</v>
      </c>
      <c r="B12" s="13" t="s">
        <v>38</v>
      </c>
      <c r="C12">
        <f>kons_pupuk_sektor!E53</f>
        <v>0</v>
      </c>
      <c r="D12">
        <f>kons_pupuk_sektor!F53</f>
        <v>0</v>
      </c>
      <c r="E12">
        <f>kons_pupuk_sektor!D53</f>
        <v>1216.4235294117648</v>
      </c>
      <c r="F12">
        <f>kons_pupuk_sektor!C53</f>
        <v>3657.8117560975611</v>
      </c>
      <c r="G12">
        <f>kons_pupuk_sektor!G53</f>
        <v>0</v>
      </c>
      <c r="H12">
        <f t="shared" si="0"/>
        <v>4874.2352855093259</v>
      </c>
    </row>
    <row r="13" spans="1:8" x14ac:dyDescent="0.3">
      <c r="A13">
        <v>10</v>
      </c>
      <c r="B13" s="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0"/>
        <v>0</v>
      </c>
    </row>
    <row r="14" spans="1:8" x14ac:dyDescent="0.3">
      <c r="A14">
        <v>11</v>
      </c>
      <c r="B14" s="13" t="s">
        <v>57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0"/>
        <v>0</v>
      </c>
    </row>
    <row r="15" spans="1:8" x14ac:dyDescent="0.3">
      <c r="A15">
        <v>12</v>
      </c>
      <c r="B15" s="13" t="s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0"/>
        <v>0</v>
      </c>
    </row>
    <row r="16" spans="1:8" x14ac:dyDescent="0.3">
      <c r="A16">
        <v>13</v>
      </c>
      <c r="B16" s="13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0"/>
        <v>0</v>
      </c>
    </row>
    <row r="17" spans="1:8" x14ac:dyDescent="0.3">
      <c r="A17">
        <v>14</v>
      </c>
      <c r="B17" s="13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0"/>
        <v>0</v>
      </c>
    </row>
    <row r="18" spans="1:8" x14ac:dyDescent="0.3">
      <c r="A18">
        <v>15</v>
      </c>
      <c r="B18" s="13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0"/>
        <v>0</v>
      </c>
    </row>
    <row r="19" spans="1:8" x14ac:dyDescent="0.3">
      <c r="A19">
        <v>16</v>
      </c>
      <c r="B19" s="13" t="s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0"/>
        <v>0</v>
      </c>
    </row>
    <row r="20" spans="1:8" x14ac:dyDescent="0.3">
      <c r="A20">
        <v>17</v>
      </c>
      <c r="B20" s="13" t="s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0"/>
        <v>0</v>
      </c>
    </row>
    <row r="21" spans="1:8" x14ac:dyDescent="0.3">
      <c r="A21">
        <v>18</v>
      </c>
      <c r="B21" s="13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0"/>
        <v>0</v>
      </c>
    </row>
    <row r="22" spans="1:8" x14ac:dyDescent="0.3">
      <c r="A22">
        <v>19</v>
      </c>
      <c r="B22" s="13" t="s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0"/>
        <v>0</v>
      </c>
    </row>
    <row r="23" spans="1:8" x14ac:dyDescent="0.3">
      <c r="A23">
        <v>20</v>
      </c>
      <c r="B23" s="1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0"/>
        <v>0</v>
      </c>
    </row>
    <row r="24" spans="1:8" x14ac:dyDescent="0.3">
      <c r="A24">
        <v>21</v>
      </c>
      <c r="B24" s="13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0"/>
        <v>0</v>
      </c>
    </row>
    <row r="25" spans="1:8" x14ac:dyDescent="0.3">
      <c r="A25">
        <v>22</v>
      </c>
      <c r="B25" s="13" t="s">
        <v>68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0"/>
        <v>0</v>
      </c>
    </row>
    <row r="26" spans="1:8" x14ac:dyDescent="0.3">
      <c r="A26">
        <v>23</v>
      </c>
      <c r="B26" s="13" t="s">
        <v>69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0"/>
        <v>0</v>
      </c>
    </row>
    <row r="27" spans="1:8" x14ac:dyDescent="0.3">
      <c r="A27">
        <v>24</v>
      </c>
      <c r="B27" s="13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0"/>
        <v>0</v>
      </c>
    </row>
    <row r="28" spans="1:8" x14ac:dyDescent="0.3">
      <c r="A28">
        <v>25</v>
      </c>
      <c r="B28" s="13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0"/>
        <v>0</v>
      </c>
    </row>
    <row r="29" spans="1:8" x14ac:dyDescent="0.3">
      <c r="A29">
        <v>26</v>
      </c>
      <c r="B29" s="13" t="s">
        <v>72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0"/>
        <v>0</v>
      </c>
    </row>
    <row r="30" spans="1:8" x14ac:dyDescent="0.3">
      <c r="A30">
        <v>27</v>
      </c>
      <c r="B30" s="13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0"/>
        <v>0</v>
      </c>
    </row>
    <row r="31" spans="1:8" x14ac:dyDescent="0.3">
      <c r="A31">
        <v>28</v>
      </c>
      <c r="B31" s="13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0"/>
        <v>0</v>
      </c>
    </row>
    <row r="32" spans="1:8" x14ac:dyDescent="0.3">
      <c r="A32">
        <v>29</v>
      </c>
      <c r="B32" s="13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0"/>
        <v>0</v>
      </c>
    </row>
    <row r="33" spans="1:8" x14ac:dyDescent="0.3">
      <c r="A33">
        <v>30</v>
      </c>
      <c r="B33" s="1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0"/>
        <v>0</v>
      </c>
    </row>
    <row r="34" spans="1:8" x14ac:dyDescent="0.3">
      <c r="A34">
        <v>31</v>
      </c>
      <c r="B34" s="13" t="s">
        <v>77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0"/>
        <v>0</v>
      </c>
    </row>
    <row r="35" spans="1:8" x14ac:dyDescent="0.3">
      <c r="A35">
        <v>32</v>
      </c>
      <c r="B35" s="13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si="0"/>
        <v>0</v>
      </c>
    </row>
    <row r="36" spans="1:8" x14ac:dyDescent="0.3">
      <c r="A36">
        <v>33</v>
      </c>
      <c r="B36" s="13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0"/>
        <v>0</v>
      </c>
    </row>
    <row r="37" spans="1:8" x14ac:dyDescent="0.3">
      <c r="A37">
        <v>34</v>
      </c>
      <c r="B37" s="13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0"/>
        <v>0</v>
      </c>
    </row>
    <row r="38" spans="1:8" x14ac:dyDescent="0.3">
      <c r="A38">
        <v>35</v>
      </c>
      <c r="B38" s="13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0"/>
        <v>0</v>
      </c>
    </row>
    <row r="39" spans="1:8" x14ac:dyDescent="0.3">
      <c r="A39">
        <v>36</v>
      </c>
      <c r="B39" s="13" t="s">
        <v>82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0"/>
        <v>0</v>
      </c>
    </row>
    <row r="40" spans="1:8" x14ac:dyDescent="0.3">
      <c r="A40">
        <v>37</v>
      </c>
      <c r="B40" s="13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0"/>
        <v>0</v>
      </c>
    </row>
    <row r="41" spans="1:8" x14ac:dyDescent="0.3">
      <c r="A41">
        <v>38</v>
      </c>
      <c r="B41" s="13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0"/>
        <v>0</v>
      </c>
    </row>
    <row r="42" spans="1:8" x14ac:dyDescent="0.3">
      <c r="A42">
        <v>39</v>
      </c>
      <c r="B42" s="13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0"/>
        <v>0</v>
      </c>
    </row>
    <row r="43" spans="1:8" x14ac:dyDescent="0.3">
      <c r="A43">
        <v>40</v>
      </c>
      <c r="B43" s="13" t="s">
        <v>84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0"/>
        <v>0</v>
      </c>
    </row>
    <row r="44" spans="1:8" x14ac:dyDescent="0.3">
      <c r="A44">
        <v>41</v>
      </c>
      <c r="B44" s="13" t="s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0"/>
        <v>0</v>
      </c>
    </row>
    <row r="48" spans="1:8" x14ac:dyDescent="0.3">
      <c r="A48" t="s">
        <v>48</v>
      </c>
    </row>
    <row r="49" spans="1:5" x14ac:dyDescent="0.3">
      <c r="A49" t="s">
        <v>40</v>
      </c>
      <c r="B49" t="s">
        <v>33</v>
      </c>
      <c r="C49" t="s">
        <v>49</v>
      </c>
      <c r="D49" t="s">
        <v>50</v>
      </c>
      <c r="E49" t="s">
        <v>51</v>
      </c>
    </row>
    <row r="50" spans="1:5" x14ac:dyDescent="0.3">
      <c r="A50">
        <v>1</v>
      </c>
      <c r="B50" s="13" t="s">
        <v>34</v>
      </c>
      <c r="C50">
        <f>'Tabel I-O Sumsel 2015'!BB3</f>
        <v>14581820.099895865</v>
      </c>
      <c r="D50">
        <f>H4/C50</f>
        <v>1.7328224886873831E-2</v>
      </c>
      <c r="E50">
        <f t="array" ref="E50:E90">MMULT('Tabel I-O Sumsel 2015'!C188:AQ228,BAU!D50:D90)</f>
        <v>1.9253963552039316E-2</v>
      </c>
    </row>
    <row r="51" spans="1:5" x14ac:dyDescent="0.3">
      <c r="A51">
        <v>2</v>
      </c>
      <c r="B51" s="13" t="s">
        <v>54</v>
      </c>
      <c r="C51">
        <f>'Tabel I-O Sumsel 2015'!BB4</f>
        <v>1039231.4240575188</v>
      </c>
      <c r="D51">
        <f t="shared" ref="D51:D89" si="1">H5/C51</f>
        <v>1.7717764163683897E-2</v>
      </c>
      <c r="E51">
        <v>1.947970438731346E-2</v>
      </c>
    </row>
    <row r="52" spans="1:5" x14ac:dyDescent="0.3">
      <c r="A52">
        <v>3</v>
      </c>
      <c r="B52" s="13" t="s">
        <v>26</v>
      </c>
      <c r="C52">
        <f>'Tabel I-O Sumsel 2015'!BB5</f>
        <v>3236063.3024680708</v>
      </c>
      <c r="D52">
        <f t="shared" si="1"/>
        <v>2.6934465055953889E-3</v>
      </c>
      <c r="E52">
        <v>3.0752538011264308E-3</v>
      </c>
    </row>
    <row r="53" spans="1:5" x14ac:dyDescent="0.3">
      <c r="A53">
        <v>4</v>
      </c>
      <c r="B53" s="13" t="s">
        <v>27</v>
      </c>
      <c r="C53">
        <f>'Tabel I-O Sumsel 2015'!BB6</f>
        <v>9300956.3123124503</v>
      </c>
      <c r="D53">
        <f t="shared" si="1"/>
        <v>4.5873303861130683E-3</v>
      </c>
      <c r="E53">
        <v>5.3670059109828874E-3</v>
      </c>
    </row>
    <row r="54" spans="1:5" x14ac:dyDescent="0.3">
      <c r="A54">
        <v>5</v>
      </c>
      <c r="B54" s="13" t="s">
        <v>28</v>
      </c>
      <c r="C54">
        <f>'Tabel I-O Sumsel 2015'!BB7</f>
        <v>4625221.1863593291</v>
      </c>
      <c r="D54">
        <f t="shared" si="1"/>
        <v>1.9435548963693109E-3</v>
      </c>
      <c r="E54">
        <v>2.008277362073626E-3</v>
      </c>
    </row>
    <row r="55" spans="1:5" x14ac:dyDescent="0.3">
      <c r="A55">
        <v>6</v>
      </c>
      <c r="B55" s="13" t="s">
        <v>36</v>
      </c>
      <c r="C55">
        <f>'Tabel I-O Sumsel 2015'!BB8</f>
        <v>5828697.6803094503</v>
      </c>
      <c r="D55">
        <f t="shared" si="1"/>
        <v>6.2842524403625014E-4</v>
      </c>
      <c r="E55">
        <v>6.8730896368570976E-4</v>
      </c>
    </row>
    <row r="56" spans="1:5" x14ac:dyDescent="0.3">
      <c r="A56">
        <v>7</v>
      </c>
      <c r="B56" s="13" t="s">
        <v>37</v>
      </c>
      <c r="C56">
        <f>'Tabel I-O Sumsel 2015'!BB9</f>
        <v>5219515.4892672664</v>
      </c>
      <c r="D56">
        <f t="shared" si="1"/>
        <v>1.2359146635126321E-3</v>
      </c>
      <c r="E56">
        <v>1.5373964119111581E-3</v>
      </c>
    </row>
    <row r="57" spans="1:5" x14ac:dyDescent="0.3">
      <c r="A57">
        <v>8</v>
      </c>
      <c r="B57" s="13" t="s">
        <v>55</v>
      </c>
      <c r="C57">
        <f>'Tabel I-O Sumsel 2015'!BB10</f>
        <v>6908146.9306042716</v>
      </c>
      <c r="D57">
        <f t="shared" si="1"/>
        <v>0</v>
      </c>
      <c r="E57">
        <v>7.4125250337337122E-5</v>
      </c>
    </row>
    <row r="58" spans="1:5" x14ac:dyDescent="0.3">
      <c r="A58">
        <v>9</v>
      </c>
      <c r="B58" s="13" t="s">
        <v>38</v>
      </c>
      <c r="C58">
        <f>'Tabel I-O Sumsel 2015'!BB11</f>
        <v>14062548.949128374</v>
      </c>
      <c r="D58">
        <f t="shared" si="1"/>
        <v>3.4661108047637701E-4</v>
      </c>
      <c r="E58">
        <v>3.6348697751343076E-4</v>
      </c>
    </row>
    <row r="59" spans="1:5" x14ac:dyDescent="0.3">
      <c r="A59">
        <v>10</v>
      </c>
      <c r="B59" s="13" t="s">
        <v>56</v>
      </c>
      <c r="C59">
        <f>'Tabel I-O Sumsel 2015'!BB12</f>
        <v>36197840.219193369</v>
      </c>
      <c r="D59">
        <f t="shared" si="1"/>
        <v>0</v>
      </c>
      <c r="E59">
        <v>2.5391246618187063E-4</v>
      </c>
    </row>
    <row r="60" spans="1:5" x14ac:dyDescent="0.3">
      <c r="A60">
        <v>11</v>
      </c>
      <c r="B60" s="13" t="s">
        <v>57</v>
      </c>
      <c r="C60">
        <f>'Tabel I-O Sumsel 2015'!BB13</f>
        <v>22559415.939797185</v>
      </c>
      <c r="D60">
        <f t="shared" si="1"/>
        <v>0</v>
      </c>
      <c r="E60">
        <v>1.5431691267696835E-6</v>
      </c>
    </row>
    <row r="61" spans="1:5" x14ac:dyDescent="0.3">
      <c r="A61">
        <v>12</v>
      </c>
      <c r="B61" s="13" t="s">
        <v>58</v>
      </c>
      <c r="C61">
        <f>'Tabel I-O Sumsel 2015'!BB14</f>
        <v>21073799.21966441</v>
      </c>
      <c r="D61">
        <f t="shared" si="1"/>
        <v>0</v>
      </c>
      <c r="E61">
        <v>2.3090037621153271E-5</v>
      </c>
    </row>
    <row r="62" spans="1:5" x14ac:dyDescent="0.3">
      <c r="A62">
        <v>13</v>
      </c>
      <c r="B62" s="13" t="s">
        <v>59</v>
      </c>
      <c r="C62">
        <f>'Tabel I-O Sumsel 2015'!BB15</f>
        <v>11598351.70169197</v>
      </c>
      <c r="D62">
        <f t="shared" si="1"/>
        <v>0</v>
      </c>
      <c r="E62">
        <v>7.9963849545368034E-6</v>
      </c>
    </row>
    <row r="63" spans="1:5" x14ac:dyDescent="0.3">
      <c r="A63">
        <v>14</v>
      </c>
      <c r="B63" s="13" t="s">
        <v>60</v>
      </c>
      <c r="C63">
        <f>'Tabel I-O Sumsel 2015'!BB16</f>
        <v>48100334.848610297</v>
      </c>
      <c r="D63">
        <f t="shared" si="1"/>
        <v>0</v>
      </c>
      <c r="E63">
        <v>3.9518064334507036E-6</v>
      </c>
    </row>
    <row r="64" spans="1:5" x14ac:dyDescent="0.3">
      <c r="A64">
        <v>15</v>
      </c>
      <c r="B64" s="13" t="s">
        <v>61</v>
      </c>
      <c r="C64">
        <f>'Tabel I-O Sumsel 2015'!BB17</f>
        <v>3742925.3146119514</v>
      </c>
      <c r="D64">
        <f t="shared" si="1"/>
        <v>0</v>
      </c>
      <c r="E64">
        <v>2.1363718445214814E-4</v>
      </c>
    </row>
    <row r="65" spans="1:5" x14ac:dyDescent="0.3">
      <c r="A65">
        <v>16</v>
      </c>
      <c r="B65" s="13" t="s">
        <v>62</v>
      </c>
      <c r="C65">
        <f>'Tabel I-O Sumsel 2015'!BB18</f>
        <v>146018.86941107141</v>
      </c>
      <c r="D65">
        <f t="shared" si="1"/>
        <v>0</v>
      </c>
      <c r="E65">
        <v>3.0631572338633442E-5</v>
      </c>
    </row>
    <row r="66" spans="1:5" x14ac:dyDescent="0.3">
      <c r="A66">
        <v>17</v>
      </c>
      <c r="B66" s="13" t="s">
        <v>63</v>
      </c>
      <c r="C66">
        <f>'Tabel I-O Sumsel 2015'!BB19</f>
        <v>1171823.8044202551</v>
      </c>
      <c r="D66">
        <f t="shared" si="1"/>
        <v>0</v>
      </c>
      <c r="E66">
        <v>5.7855474133955837E-6</v>
      </c>
    </row>
    <row r="67" spans="1:5" x14ac:dyDescent="0.3">
      <c r="A67">
        <v>18</v>
      </c>
      <c r="B67" s="13" t="s">
        <v>64</v>
      </c>
      <c r="C67">
        <f>'Tabel I-O Sumsel 2015'!BB20</f>
        <v>18856799.046568915</v>
      </c>
      <c r="D67">
        <f t="shared" si="1"/>
        <v>0</v>
      </c>
      <c r="E67">
        <v>3.9326827722381577E-7</v>
      </c>
    </row>
    <row r="68" spans="1:5" x14ac:dyDescent="0.3">
      <c r="A68">
        <v>19</v>
      </c>
      <c r="B68" s="13" t="s">
        <v>65</v>
      </c>
      <c r="C68">
        <f>'Tabel I-O Sumsel 2015'!BB21</f>
        <v>9590790.3197989464</v>
      </c>
      <c r="D68">
        <f t="shared" si="1"/>
        <v>0</v>
      </c>
      <c r="E68">
        <v>4.7885547047461343E-3</v>
      </c>
    </row>
    <row r="69" spans="1:5" x14ac:dyDescent="0.3">
      <c r="A69">
        <v>20</v>
      </c>
      <c r="B69" s="13" t="s">
        <v>66</v>
      </c>
      <c r="C69">
        <f>'Tabel I-O Sumsel 2015'!BB22</f>
        <v>10786111.560601685</v>
      </c>
      <c r="D69">
        <f t="shared" si="1"/>
        <v>0</v>
      </c>
      <c r="E69">
        <v>1.049090420760578E-4</v>
      </c>
    </row>
    <row r="70" spans="1:5" x14ac:dyDescent="0.3">
      <c r="A70">
        <v>21</v>
      </c>
      <c r="B70" s="13" t="s">
        <v>67</v>
      </c>
      <c r="C70">
        <f>'Tabel I-O Sumsel 2015'!BB23</f>
        <v>1819012.4987668493</v>
      </c>
      <c r="D70">
        <f t="shared" si="1"/>
        <v>0</v>
      </c>
      <c r="E70">
        <v>6.1274296644757716E-6</v>
      </c>
    </row>
    <row r="71" spans="1:5" x14ac:dyDescent="0.3">
      <c r="A71">
        <v>22</v>
      </c>
      <c r="B71" s="13" t="s">
        <v>68</v>
      </c>
      <c r="C71">
        <f>'Tabel I-O Sumsel 2015'!BB24</f>
        <v>811676.81274905591</v>
      </c>
      <c r="D71">
        <f t="shared" si="1"/>
        <v>0</v>
      </c>
      <c r="E71">
        <v>2.5550797025549965E-6</v>
      </c>
    </row>
    <row r="72" spans="1:5" x14ac:dyDescent="0.3">
      <c r="A72">
        <v>23</v>
      </c>
      <c r="B72" s="13" t="s">
        <v>69</v>
      </c>
      <c r="C72">
        <f>'Tabel I-O Sumsel 2015'!BB25</f>
        <v>163563.60254432666</v>
      </c>
      <c r="D72">
        <f t="shared" si="1"/>
        <v>0</v>
      </c>
      <c r="E72">
        <v>2.1782633017626214E-5</v>
      </c>
    </row>
    <row r="73" spans="1:5" x14ac:dyDescent="0.3">
      <c r="A73">
        <v>24</v>
      </c>
      <c r="B73" s="13" t="s">
        <v>70</v>
      </c>
      <c r="C73">
        <f>'Tabel I-O Sumsel 2015'!BB26</f>
        <v>24287390.40235183</v>
      </c>
      <c r="D73">
        <f t="shared" si="1"/>
        <v>0</v>
      </c>
      <c r="E73">
        <v>7.3948980323961574E-4</v>
      </c>
    </row>
    <row r="74" spans="1:5" x14ac:dyDescent="0.3">
      <c r="A74">
        <v>25</v>
      </c>
      <c r="B74" s="13" t="s">
        <v>71</v>
      </c>
      <c r="C74">
        <f>'Tabel I-O Sumsel 2015'!BB27</f>
        <v>433111.57199361594</v>
      </c>
      <c r="D74">
        <f t="shared" si="1"/>
        <v>0</v>
      </c>
      <c r="E74">
        <v>2.4686621494436908E-5</v>
      </c>
    </row>
    <row r="75" spans="1:5" x14ac:dyDescent="0.3">
      <c r="A75">
        <v>26</v>
      </c>
      <c r="B75" s="13" t="s">
        <v>72</v>
      </c>
      <c r="C75">
        <f>'Tabel I-O Sumsel 2015'!BB28</f>
        <v>1054683.0395203594</v>
      </c>
      <c r="D75">
        <f t="shared" si="1"/>
        <v>0</v>
      </c>
      <c r="E75">
        <v>5.8794210919948492E-5</v>
      </c>
    </row>
    <row r="76" spans="1:5" x14ac:dyDescent="0.3">
      <c r="A76">
        <v>27</v>
      </c>
      <c r="B76" s="13" t="s">
        <v>73</v>
      </c>
      <c r="C76">
        <f>'Tabel I-O Sumsel 2015'!BB29</f>
        <v>65410195.563542709</v>
      </c>
      <c r="D76">
        <f t="shared" si="1"/>
        <v>0</v>
      </c>
      <c r="E76">
        <v>7.20611782746892E-5</v>
      </c>
    </row>
    <row r="77" spans="1:5" x14ac:dyDescent="0.3">
      <c r="A77">
        <v>28</v>
      </c>
      <c r="B77" s="13" t="s">
        <v>74</v>
      </c>
      <c r="C77">
        <f>'Tabel I-O Sumsel 2015'!BB30</f>
        <v>51518647.077342324</v>
      </c>
      <c r="D77">
        <f t="shared" si="1"/>
        <v>0</v>
      </c>
      <c r="E77">
        <v>7.3214771465150035E-4</v>
      </c>
    </row>
    <row r="78" spans="1:5" x14ac:dyDescent="0.3">
      <c r="A78">
        <v>29</v>
      </c>
      <c r="B78" s="13" t="s">
        <v>75</v>
      </c>
      <c r="C78">
        <f>'Tabel I-O Sumsel 2015'!BB31</f>
        <v>5469027.7654915592</v>
      </c>
      <c r="D78">
        <f t="shared" si="1"/>
        <v>0</v>
      </c>
      <c r="E78">
        <v>1.8104863995307372E-4</v>
      </c>
    </row>
    <row r="79" spans="1:5" x14ac:dyDescent="0.3">
      <c r="A79">
        <v>30</v>
      </c>
      <c r="B79" s="13" t="s">
        <v>76</v>
      </c>
      <c r="C79">
        <f>'Tabel I-O Sumsel 2015'!BB32</f>
        <v>5513825.0210514404</v>
      </c>
      <c r="D79">
        <f t="shared" si="1"/>
        <v>0</v>
      </c>
      <c r="E79">
        <v>2.1780402071852221E-4</v>
      </c>
    </row>
    <row r="80" spans="1:5" x14ac:dyDescent="0.3">
      <c r="A80">
        <v>31</v>
      </c>
      <c r="B80" s="13" t="s">
        <v>77</v>
      </c>
      <c r="C80">
        <f>'Tabel I-O Sumsel 2015'!BB33</f>
        <v>967802.8039541496</v>
      </c>
      <c r="D80">
        <f t="shared" si="1"/>
        <v>0</v>
      </c>
      <c r="E80">
        <v>3.7927442882574599E-5</v>
      </c>
    </row>
    <row r="81" spans="1:17" x14ac:dyDescent="0.3">
      <c r="A81">
        <v>32</v>
      </c>
      <c r="B81" s="13" t="s">
        <v>78</v>
      </c>
      <c r="C81">
        <f>'Tabel I-O Sumsel 2015'!BB34</f>
        <v>2452826.3241809439</v>
      </c>
      <c r="D81">
        <f t="shared" si="1"/>
        <v>0</v>
      </c>
      <c r="E81">
        <v>1.7495379111025146E-5</v>
      </c>
    </row>
    <row r="82" spans="1:17" x14ac:dyDescent="0.3">
      <c r="A82">
        <v>33</v>
      </c>
      <c r="B82" s="13" t="s">
        <v>79</v>
      </c>
      <c r="C82">
        <f>'Tabel I-O Sumsel 2015'!BB35</f>
        <v>1038979.652407628</v>
      </c>
      <c r="D82">
        <f t="shared" si="1"/>
        <v>0</v>
      </c>
      <c r="E82">
        <v>3.3390828951903252E-5</v>
      </c>
    </row>
    <row r="83" spans="1:17" x14ac:dyDescent="0.3">
      <c r="A83">
        <v>34</v>
      </c>
      <c r="B83" s="13" t="s">
        <v>80</v>
      </c>
      <c r="C83">
        <f>'Tabel I-O Sumsel 2015'!BB36</f>
        <v>10715060.801725699</v>
      </c>
      <c r="D83">
        <f t="shared" si="1"/>
        <v>0</v>
      </c>
      <c r="E83">
        <v>2.7769613083818492E-4</v>
      </c>
    </row>
    <row r="84" spans="1:17" x14ac:dyDescent="0.3">
      <c r="A84">
        <v>35</v>
      </c>
      <c r="B84" s="13" t="s">
        <v>81</v>
      </c>
      <c r="C84">
        <f>'Tabel I-O Sumsel 2015'!BB37</f>
        <v>11314197.135391088</v>
      </c>
      <c r="D84">
        <f t="shared" si="1"/>
        <v>0</v>
      </c>
      <c r="E84">
        <v>3.5529014431146574E-4</v>
      </c>
    </row>
    <row r="85" spans="1:17" x14ac:dyDescent="0.3">
      <c r="A85">
        <v>36</v>
      </c>
      <c r="B85" s="13" t="s">
        <v>82</v>
      </c>
      <c r="C85">
        <f>'Tabel I-O Sumsel 2015'!BB38</f>
        <v>12770065.406649519</v>
      </c>
      <c r="D85">
        <f t="shared" si="1"/>
        <v>0</v>
      </c>
      <c r="E85">
        <v>2.2861763868592156E-4</v>
      </c>
    </row>
    <row r="86" spans="1:17" x14ac:dyDescent="0.3">
      <c r="A86">
        <v>37</v>
      </c>
      <c r="B86" s="13" t="s">
        <v>83</v>
      </c>
      <c r="C86">
        <f>'Tabel I-O Sumsel 2015'!BB39</f>
        <v>20234214.140410189</v>
      </c>
      <c r="D86">
        <f t="shared" si="1"/>
        <v>0</v>
      </c>
      <c r="E86">
        <v>0</v>
      </c>
    </row>
    <row r="87" spans="1:17" x14ac:dyDescent="0.3">
      <c r="A87">
        <v>38</v>
      </c>
      <c r="B87" s="13" t="s">
        <v>46</v>
      </c>
      <c r="C87">
        <f>'Tabel I-O Sumsel 2015'!BB40</f>
        <v>10742660.294536952</v>
      </c>
      <c r="D87">
        <f t="shared" si="1"/>
        <v>0</v>
      </c>
      <c r="E87">
        <v>5.9031401215071323E-5</v>
      </c>
    </row>
    <row r="88" spans="1:17" x14ac:dyDescent="0.3">
      <c r="A88">
        <v>39</v>
      </c>
      <c r="B88" s="13" t="s">
        <v>47</v>
      </c>
      <c r="C88">
        <f>'Tabel I-O Sumsel 2015'!BB41</f>
        <v>2646750.7394727529</v>
      </c>
      <c r="D88">
        <f t="shared" si="1"/>
        <v>0</v>
      </c>
      <c r="E88">
        <v>3.774774130647835E-5</v>
      </c>
    </row>
    <row r="89" spans="1:17" x14ac:dyDescent="0.3">
      <c r="A89">
        <v>40</v>
      </c>
      <c r="B89" s="13" t="s">
        <v>84</v>
      </c>
      <c r="C89">
        <f>'Tabel I-O Sumsel 2015'!BB42</f>
        <v>3085024.6249105269</v>
      </c>
      <c r="D89">
        <f t="shared" si="1"/>
        <v>0</v>
      </c>
      <c r="E89">
        <v>1.1748823350759062E-3</v>
      </c>
    </row>
    <row r="90" spans="1:17" x14ac:dyDescent="0.3">
      <c r="A90">
        <v>41</v>
      </c>
      <c r="B90" s="13" t="s">
        <v>85</v>
      </c>
      <c r="C90">
        <f>'Tabel I-O Sumsel 2015'!BB43</f>
        <v>0</v>
      </c>
      <c r="D90">
        <f>IFERROR(H44/C90,0)</f>
        <v>0</v>
      </c>
      <c r="E90">
        <v>0</v>
      </c>
    </row>
    <row r="94" spans="1:17" x14ac:dyDescent="0.3">
      <c r="A94" t="s">
        <v>52</v>
      </c>
    </row>
    <row r="96" spans="1:17" x14ac:dyDescent="0.3">
      <c r="A96" s="49" t="s">
        <v>33</v>
      </c>
      <c r="B96" s="50">
        <v>2015</v>
      </c>
      <c r="C96" s="50">
        <v>2016</v>
      </c>
      <c r="D96" s="50">
        <v>2017</v>
      </c>
      <c r="E96" s="50">
        <v>2018</v>
      </c>
      <c r="F96" s="50">
        <v>2019</v>
      </c>
      <c r="G96" s="50">
        <v>2020</v>
      </c>
      <c r="H96" s="50">
        <v>2021</v>
      </c>
      <c r="I96" s="50">
        <v>2022</v>
      </c>
      <c r="J96" s="50">
        <v>2023</v>
      </c>
      <c r="K96" s="50">
        <v>2024</v>
      </c>
      <c r="L96" s="50">
        <v>2025</v>
      </c>
      <c r="M96" s="50">
        <v>2026</v>
      </c>
      <c r="N96" s="50">
        <v>2027</v>
      </c>
      <c r="O96" s="50">
        <v>2028</v>
      </c>
      <c r="P96" s="50">
        <v>2029</v>
      </c>
      <c r="Q96" s="50">
        <v>2030</v>
      </c>
    </row>
    <row r="97" spans="1:17" x14ac:dyDescent="0.3">
      <c r="A97" s="13" t="s">
        <v>34</v>
      </c>
      <c r="B97">
        <f>proyeksi!AN6*BAU!$D50</f>
        <v>252677.05787237623</v>
      </c>
      <c r="C97">
        <f>proyeksi!AO6*BAU!$D50</f>
        <v>265310.91076599504</v>
      </c>
      <c r="D97">
        <f>proyeksi!AP6*BAU!$D50</f>
        <v>278576.45630429487</v>
      </c>
      <c r="E97">
        <f>proyeksi!AQ6*BAU!$D50</f>
        <v>292505.27911950956</v>
      </c>
      <c r="F97">
        <f>proyeksi!AR6*BAU!$D50</f>
        <v>307130.54307548498</v>
      </c>
      <c r="G97">
        <f>proyeksi!AS6*BAU!$D50</f>
        <v>322487.07022925938</v>
      </c>
      <c r="H97">
        <f>proyeksi!AT6*BAU!$D50</f>
        <v>338611.42374072218</v>
      </c>
      <c r="I97">
        <f>proyeksi!AU6*BAU!$D50</f>
        <v>355541.99492775858</v>
      </c>
      <c r="J97">
        <f>proyeksi!AV6*BAU!$D50</f>
        <v>373319.09467414615</v>
      </c>
      <c r="K97">
        <f>proyeksi!AW6*BAU!$D50</f>
        <v>391985.04940785369</v>
      </c>
      <c r="L97">
        <f>proyeksi!AX6*BAU!$D50</f>
        <v>411584.30187824636</v>
      </c>
      <c r="M97">
        <f>proyeksi!AY6*BAU!$D50</f>
        <v>432163.51697215874</v>
      </c>
      <c r="N97">
        <f>proyeksi!AZ6*BAU!$D50</f>
        <v>453771.69282076665</v>
      </c>
      <c r="O97">
        <f>proyeksi!BA6*BAU!$D50</f>
        <v>476460.27746180503</v>
      </c>
      <c r="P97">
        <f>proyeksi!BB6*BAU!$D50</f>
        <v>500283.2913348953</v>
      </c>
      <c r="Q97">
        <f>proyeksi!BC6*BAU!$D50</f>
        <v>525297.45590164012</v>
      </c>
    </row>
    <row r="98" spans="1:17" x14ac:dyDescent="0.3">
      <c r="A98" s="13" t="s">
        <v>54</v>
      </c>
      <c r="B98">
        <f>proyeksi!AN7*BAU!$D51</f>
        <v>18412.857254717153</v>
      </c>
      <c r="C98">
        <f>proyeksi!AO7*BAU!$D51</f>
        <v>19333.500117453015</v>
      </c>
      <c r="D98">
        <f>proyeksi!AP7*BAU!$D51</f>
        <v>20300.175123325655</v>
      </c>
      <c r="E98">
        <f>proyeksi!AQ7*BAU!$D51</f>
        <v>21315.183879491942</v>
      </c>
      <c r="F98">
        <f>proyeksi!AR7*BAU!$D51</f>
        <v>22380.943073466544</v>
      </c>
      <c r="G98">
        <f>proyeksi!AS7*BAU!$D51</f>
        <v>23499.990227139882</v>
      </c>
      <c r="H98">
        <f>proyeksi!AT7*BAU!$D51</f>
        <v>24674.989738496868</v>
      </c>
      <c r="I98">
        <f>proyeksi!AU7*BAU!$D51</f>
        <v>25908.739225421719</v>
      </c>
      <c r="J98">
        <f>proyeksi!AV7*BAU!$D51</f>
        <v>27204.176186692803</v>
      </c>
      <c r="K98">
        <f>proyeksi!AW7*BAU!$D51</f>
        <v>28564.384996027449</v>
      </c>
      <c r="L98">
        <f>proyeksi!AX7*BAU!$D51</f>
        <v>29992.604245828828</v>
      </c>
      <c r="M98">
        <f>proyeksi!AY7*BAU!$D51</f>
        <v>31492.23445812026</v>
      </c>
      <c r="N98">
        <f>proyeksi!AZ7*BAU!$D51</f>
        <v>33066.846181026267</v>
      </c>
      <c r="O98">
        <f>proyeksi!BA7*BAU!$D51</f>
        <v>34720.188490077584</v>
      </c>
      <c r="P98">
        <f>proyeksi!BB7*BAU!$D51</f>
        <v>36456.197914581455</v>
      </c>
      <c r="Q98">
        <f>proyeksi!BC7*BAU!$D51</f>
        <v>38279.007810310526</v>
      </c>
    </row>
    <row r="99" spans="1:17" x14ac:dyDescent="0.3">
      <c r="A99" s="13" t="s">
        <v>26</v>
      </c>
      <c r="B99">
        <f>proyeksi!AN8*BAU!$D52</f>
        <v>8716.1633962350461</v>
      </c>
      <c r="C99">
        <f>proyeksi!AO8*BAU!$D52</f>
        <v>9151.9715660467991</v>
      </c>
      <c r="D99">
        <f>proyeksi!AP8*BAU!$D52</f>
        <v>9609.570144349138</v>
      </c>
      <c r="E99">
        <f>proyeksi!AQ8*BAU!$D52</f>
        <v>10090.048651566596</v>
      </c>
      <c r="F99">
        <f>proyeksi!AR8*BAU!$D52</f>
        <v>10594.551084144927</v>
      </c>
      <c r="G99">
        <f>proyeksi!AS8*BAU!$D52</f>
        <v>11124.278638352172</v>
      </c>
      <c r="H99">
        <f>proyeksi!AT8*BAU!$D52</f>
        <v>11680.49257026978</v>
      </c>
      <c r="I99">
        <f>proyeksi!AU8*BAU!$D52</f>
        <v>12264.517198783269</v>
      </c>
      <c r="J99">
        <f>proyeksi!AV8*BAU!$D52</f>
        <v>12877.743058722435</v>
      </c>
      <c r="K99">
        <f>proyeksi!AW8*BAU!$D52</f>
        <v>13521.630211658558</v>
      </c>
      <c r="L99">
        <f>proyeksi!AX8*BAU!$D52</f>
        <v>14197.711722241485</v>
      </c>
      <c r="M99">
        <f>proyeksi!AY8*BAU!$D52</f>
        <v>14907.597308353559</v>
      </c>
      <c r="N99">
        <f>proyeksi!AZ8*BAU!$D52</f>
        <v>15652.977173771236</v>
      </c>
      <c r="O99">
        <f>proyeksi!BA8*BAU!$D52</f>
        <v>16435.626032459797</v>
      </c>
      <c r="P99">
        <f>proyeksi!BB8*BAU!$D52</f>
        <v>17257.407334082789</v>
      </c>
      <c r="Q99">
        <f>proyeksi!BC8*BAU!$D52</f>
        <v>18120.277700786934</v>
      </c>
    </row>
    <row r="100" spans="1:17" x14ac:dyDescent="0.3">
      <c r="A100" s="13" t="s">
        <v>27</v>
      </c>
      <c r="B100">
        <f>proyeksi!AN9*BAU!$D53</f>
        <v>42666.559518726543</v>
      </c>
      <c r="C100">
        <f>proyeksi!AO9*BAU!$D53</f>
        <v>44799.887494662849</v>
      </c>
      <c r="D100">
        <f>proyeksi!AP9*BAU!$D53</f>
        <v>47039.881869396042</v>
      </c>
      <c r="E100">
        <f>proyeksi!AQ9*BAU!$D53</f>
        <v>49391.875962865844</v>
      </c>
      <c r="F100">
        <f>proyeksi!AR9*BAU!$D53</f>
        <v>51861.469761009139</v>
      </c>
      <c r="G100">
        <f>proyeksi!AS9*BAU!$D53</f>
        <v>54454.54324905957</v>
      </c>
      <c r="H100">
        <f>proyeksi!AT9*BAU!$D53</f>
        <v>57177.270411512574</v>
      </c>
      <c r="I100">
        <f>proyeksi!AU9*BAU!$D53</f>
        <v>60036.133932088174</v>
      </c>
      <c r="J100">
        <f>proyeksi!AV9*BAU!$D53</f>
        <v>63037.940628692624</v>
      </c>
      <c r="K100">
        <f>proyeksi!AW9*BAU!$D53</f>
        <v>66189.837660127232</v>
      </c>
      <c r="L100">
        <f>proyeksi!AX9*BAU!$D53</f>
        <v>69499.329543133601</v>
      </c>
      <c r="M100">
        <f>proyeksi!AY9*BAU!$D53</f>
        <v>72974.296020290305</v>
      </c>
      <c r="N100">
        <f>proyeksi!AZ9*BAU!$D53</f>
        <v>76623.010821304793</v>
      </c>
      <c r="O100">
        <f>proyeksi!BA9*BAU!$D53</f>
        <v>80454.161362370025</v>
      </c>
      <c r="P100">
        <f>proyeksi!BB9*BAU!$D53</f>
        <v>84476.869430488558</v>
      </c>
      <c r="Q100">
        <f>proyeksi!BC9*BAU!$D53</f>
        <v>88700.712902013009</v>
      </c>
    </row>
    <row r="101" spans="1:17" x14ac:dyDescent="0.3">
      <c r="A101" s="13" t="s">
        <v>28</v>
      </c>
      <c r="B101">
        <f>proyeksi!AN10*BAU!$D54</f>
        <v>8989.3712829515243</v>
      </c>
      <c r="C101">
        <f>proyeksi!AO10*BAU!$D54</f>
        <v>9438.8398470990978</v>
      </c>
      <c r="D101">
        <f>proyeksi!AP10*BAU!$D54</f>
        <v>9910.7818394540573</v>
      </c>
      <c r="E101">
        <f>proyeksi!AQ10*BAU!$D54</f>
        <v>10406.320931426762</v>
      </c>
      <c r="F101">
        <f>proyeksi!AR10*BAU!$D54</f>
        <v>10926.636977998096</v>
      </c>
      <c r="G101">
        <f>proyeksi!AS10*BAU!$D54</f>
        <v>11472.968826898006</v>
      </c>
      <c r="H101">
        <f>proyeksi!AT10*BAU!$D54</f>
        <v>12046.617268242904</v>
      </c>
      <c r="I101">
        <f>proyeksi!AU10*BAU!$D54</f>
        <v>12648.948131655048</v>
      </c>
      <c r="J101">
        <f>proyeksi!AV10*BAU!$D54</f>
        <v>13281.395538237799</v>
      </c>
      <c r="K101">
        <f>proyeksi!AW10*BAU!$D54</f>
        <v>13945.465315149691</v>
      </c>
      <c r="L101">
        <f>proyeksi!AX10*BAU!$D54</f>
        <v>14642.73858090718</v>
      </c>
      <c r="M101">
        <f>proyeksi!AY10*BAU!$D54</f>
        <v>15374.875509952539</v>
      </c>
      <c r="N101">
        <f>proyeksi!AZ10*BAU!$D54</f>
        <v>16143.619285450166</v>
      </c>
      <c r="O101">
        <f>proyeksi!BA10*BAU!$D54</f>
        <v>16950.800249722666</v>
      </c>
      <c r="P101">
        <f>proyeksi!BB10*BAU!$D54</f>
        <v>17798.340262208814</v>
      </c>
      <c r="Q101">
        <f>proyeksi!BC10*BAU!$D54</f>
        <v>18688.257275319258</v>
      </c>
    </row>
    <row r="102" spans="1:17" x14ac:dyDescent="0.3">
      <c r="A102" s="13" t="s">
        <v>36</v>
      </c>
      <c r="B102">
        <f>proyeksi!AN11*BAU!$D55</f>
        <v>3662.9007648601705</v>
      </c>
      <c r="C102">
        <f>proyeksi!AO11*BAU!$D55</f>
        <v>3846.0458031031799</v>
      </c>
      <c r="D102">
        <f>proyeksi!AP11*BAU!$D55</f>
        <v>4038.3480932583379</v>
      </c>
      <c r="E102">
        <f>proyeksi!AQ11*BAU!$D55</f>
        <v>4240.2654979212548</v>
      </c>
      <c r="F102">
        <f>proyeksi!AR11*BAU!$D55</f>
        <v>4452.2787728173189</v>
      </c>
      <c r="G102">
        <f>proyeksi!AS11*BAU!$D55</f>
        <v>4674.8927114581847</v>
      </c>
      <c r="H102">
        <f>proyeksi!AT11*BAU!$D55</f>
        <v>4908.6373470310928</v>
      </c>
      <c r="I102">
        <f>proyeksi!AU11*BAU!$D55</f>
        <v>5154.0692143826509</v>
      </c>
      <c r="J102">
        <f>proyeksi!AV11*BAU!$D55</f>
        <v>5411.7726751017835</v>
      </c>
      <c r="K102">
        <f>proyeksi!AW11*BAU!$D55</f>
        <v>5682.3613088568718</v>
      </c>
      <c r="L102">
        <f>proyeksi!AX11*BAU!$D55</f>
        <v>5966.4793742997126</v>
      </c>
      <c r="M102">
        <f>proyeksi!AY11*BAU!$D55</f>
        <v>6264.8033430146979</v>
      </c>
      <c r="N102">
        <f>proyeksi!AZ11*BAU!$D55</f>
        <v>6578.0435101654375</v>
      </c>
      <c r="O102">
        <f>proyeksi!BA11*BAU!$D55</f>
        <v>6906.9456856737079</v>
      </c>
      <c r="P102">
        <f>proyeksi!BB11*BAU!$D55</f>
        <v>7252.2929699573942</v>
      </c>
      <c r="Q102">
        <f>proyeksi!BC11*BAU!$D55</f>
        <v>7614.9076184552623</v>
      </c>
    </row>
    <row r="103" spans="1:17" x14ac:dyDescent="0.3">
      <c r="A103" s="13" t="s">
        <v>37</v>
      </c>
      <c r="B103">
        <f>proyeksi!AN12*BAU!$D56</f>
        <v>6450.8757262568161</v>
      </c>
      <c r="C103">
        <f>proyeksi!AO12*BAU!$D56</f>
        <v>6773.4195125696569</v>
      </c>
      <c r="D103">
        <f>proyeksi!AP12*BAU!$D56</f>
        <v>7112.0904881981405</v>
      </c>
      <c r="E103">
        <f>proyeksi!AQ12*BAU!$D56</f>
        <v>7467.6950126080492</v>
      </c>
      <c r="F103">
        <f>proyeksi!AR12*BAU!$D56</f>
        <v>7841.0797632384501</v>
      </c>
      <c r="G103">
        <f>proyeksi!AS12*BAU!$D56</f>
        <v>8233.1337514003753</v>
      </c>
      <c r="H103">
        <f>proyeksi!AT12*BAU!$D56</f>
        <v>8644.790438970389</v>
      </c>
      <c r="I103">
        <f>proyeksi!AU12*BAU!$D56</f>
        <v>9077.0299609189151</v>
      </c>
      <c r="J103">
        <f>proyeksi!AV12*BAU!$D56</f>
        <v>9530.8814589648591</v>
      </c>
      <c r="K103">
        <f>proyeksi!AW12*BAU!$D56</f>
        <v>10007.425531913101</v>
      </c>
      <c r="L103">
        <f>proyeksi!AX12*BAU!$D56</f>
        <v>10507.79680850876</v>
      </c>
      <c r="M103">
        <f>proyeksi!AY12*BAU!$D56</f>
        <v>11033.186648934197</v>
      </c>
      <c r="N103">
        <f>proyeksi!AZ12*BAU!$D56</f>
        <v>11584.845981380906</v>
      </c>
      <c r="O103">
        <f>proyeksi!BA12*BAU!$D56</f>
        <v>12164.088280449947</v>
      </c>
      <c r="P103">
        <f>proyeksi!BB12*BAU!$D56</f>
        <v>12772.292694472448</v>
      </c>
      <c r="Q103">
        <f>proyeksi!BC12*BAU!$D56</f>
        <v>13410.907329196074</v>
      </c>
    </row>
    <row r="104" spans="1:17" x14ac:dyDescent="0.3">
      <c r="A104" s="13" t="s">
        <v>55</v>
      </c>
      <c r="B104">
        <f>proyeksi!AN13*BAU!$D57</f>
        <v>0</v>
      </c>
      <c r="C104">
        <f>proyeksi!AO13*BAU!$D57</f>
        <v>0</v>
      </c>
      <c r="D104">
        <f>proyeksi!AP13*BAU!$D57</f>
        <v>0</v>
      </c>
      <c r="E104">
        <f>proyeksi!AQ13*BAU!$D57</f>
        <v>0</v>
      </c>
      <c r="F104">
        <f>proyeksi!AR13*BAU!$D57</f>
        <v>0</v>
      </c>
      <c r="G104">
        <f>proyeksi!AS13*BAU!$D57</f>
        <v>0</v>
      </c>
      <c r="H104">
        <f>proyeksi!AT13*BAU!$D57</f>
        <v>0</v>
      </c>
      <c r="I104">
        <f>proyeksi!AU13*BAU!$D57</f>
        <v>0</v>
      </c>
      <c r="J104">
        <f>proyeksi!AV13*BAU!$D57</f>
        <v>0</v>
      </c>
      <c r="K104">
        <f>proyeksi!AW13*BAU!$D57</f>
        <v>0</v>
      </c>
      <c r="L104">
        <f>proyeksi!AX13*BAU!$D57</f>
        <v>0</v>
      </c>
      <c r="M104">
        <f>proyeksi!AY13*BAU!$D57</f>
        <v>0</v>
      </c>
      <c r="N104">
        <f>proyeksi!AZ13*BAU!$D57</f>
        <v>0</v>
      </c>
      <c r="O104">
        <f>proyeksi!BA13*BAU!$D57</f>
        <v>0</v>
      </c>
      <c r="P104">
        <f>proyeksi!BB13*BAU!$D57</f>
        <v>0</v>
      </c>
      <c r="Q104">
        <f>proyeksi!BC13*BAU!$D57</f>
        <v>0</v>
      </c>
    </row>
    <row r="105" spans="1:17" x14ac:dyDescent="0.3">
      <c r="A105" s="13" t="s">
        <v>38</v>
      </c>
      <c r="B105">
        <f>proyeksi!AN14*BAU!$D58</f>
        <v>4874.2352860609653</v>
      </c>
      <c r="C105">
        <f>proyeksi!AO14*BAU!$D58</f>
        <v>5117.9470503640159</v>
      </c>
      <c r="D105">
        <f>proyeksi!AP14*BAU!$D58</f>
        <v>5373.844402882215</v>
      </c>
      <c r="E105">
        <f>proyeksi!AQ14*BAU!$D58</f>
        <v>5642.536623026328</v>
      </c>
      <c r="F105">
        <f>proyeksi!AR14*BAU!$D58</f>
        <v>5924.6634541776439</v>
      </c>
      <c r="G105">
        <f>proyeksi!AS14*BAU!$D58</f>
        <v>6220.8966268865261</v>
      </c>
      <c r="H105">
        <f>proyeksi!AT14*BAU!$D58</f>
        <v>6531.9414582308527</v>
      </c>
      <c r="I105">
        <f>proyeksi!AU14*BAU!$D58</f>
        <v>6858.5385311423979</v>
      </c>
      <c r="J105">
        <f>proyeksi!AV14*BAU!$D58</f>
        <v>7201.4654576995126</v>
      </c>
      <c r="K105">
        <f>proyeksi!AW14*BAU!$D58</f>
        <v>7561.5387305844934</v>
      </c>
      <c r="L105">
        <f>proyeksi!AX14*BAU!$D58</f>
        <v>7939.6156671137178</v>
      </c>
      <c r="M105">
        <f>proyeksi!AY14*BAU!$D58</f>
        <v>8336.596450469402</v>
      </c>
      <c r="N105">
        <f>proyeksi!AZ14*BAU!$D58</f>
        <v>8753.4262729928778</v>
      </c>
      <c r="O105">
        <f>proyeksi!BA14*BAU!$D58</f>
        <v>9191.0975866425233</v>
      </c>
      <c r="P105">
        <f>proyeksi!BB14*BAU!$D58</f>
        <v>9650.652465974641</v>
      </c>
      <c r="Q105">
        <f>proyeksi!BC14*BAU!$D58</f>
        <v>10133.185089273376</v>
      </c>
    </row>
    <row r="106" spans="1:17" x14ac:dyDescent="0.3">
      <c r="A106" s="13" t="s">
        <v>56</v>
      </c>
      <c r="B106">
        <f>proyeksi!AN15*BAU!$D59</f>
        <v>0</v>
      </c>
      <c r="C106">
        <f>proyeksi!AO15*BAU!$D59</f>
        <v>0</v>
      </c>
      <c r="D106">
        <f>proyeksi!AP15*BAU!$D59</f>
        <v>0</v>
      </c>
      <c r="E106">
        <f>proyeksi!AQ15*BAU!$D59</f>
        <v>0</v>
      </c>
      <c r="F106">
        <f>proyeksi!AR15*BAU!$D59</f>
        <v>0</v>
      </c>
      <c r="G106">
        <f>proyeksi!AS15*BAU!$D59</f>
        <v>0</v>
      </c>
      <c r="H106">
        <f>proyeksi!AT15*BAU!$D59</f>
        <v>0</v>
      </c>
      <c r="I106">
        <f>proyeksi!AU15*BAU!$D59</f>
        <v>0</v>
      </c>
      <c r="J106">
        <f>proyeksi!AV15*BAU!$D59</f>
        <v>0</v>
      </c>
      <c r="K106">
        <f>proyeksi!AW15*BAU!$D59</f>
        <v>0</v>
      </c>
      <c r="L106">
        <f>proyeksi!AX15*BAU!$D59</f>
        <v>0</v>
      </c>
      <c r="M106">
        <f>proyeksi!AY15*BAU!$D59</f>
        <v>0</v>
      </c>
      <c r="N106">
        <f>proyeksi!AZ15*BAU!$D59</f>
        <v>0</v>
      </c>
      <c r="O106">
        <f>proyeksi!BA15*BAU!$D59</f>
        <v>0</v>
      </c>
      <c r="P106">
        <f>proyeksi!BB15*BAU!$D59</f>
        <v>0</v>
      </c>
      <c r="Q106">
        <f>proyeksi!BC15*BAU!$D59</f>
        <v>0</v>
      </c>
    </row>
    <row r="107" spans="1:17" x14ac:dyDescent="0.3">
      <c r="A107" s="13" t="s">
        <v>57</v>
      </c>
      <c r="B107">
        <f>proyeksi!AN16*BAU!$D60</f>
        <v>0</v>
      </c>
      <c r="C107">
        <f>proyeksi!AO16*BAU!$D60</f>
        <v>0</v>
      </c>
      <c r="D107">
        <f>proyeksi!AP16*BAU!$D60</f>
        <v>0</v>
      </c>
      <c r="E107">
        <f>proyeksi!AQ16*BAU!$D60</f>
        <v>0</v>
      </c>
      <c r="F107">
        <f>proyeksi!AR16*BAU!$D60</f>
        <v>0</v>
      </c>
      <c r="G107">
        <f>proyeksi!AS16*BAU!$D60</f>
        <v>0</v>
      </c>
      <c r="H107">
        <f>proyeksi!AT16*BAU!$D60</f>
        <v>0</v>
      </c>
      <c r="I107">
        <f>proyeksi!AU16*BAU!$D60</f>
        <v>0</v>
      </c>
      <c r="J107">
        <f>proyeksi!AV16*BAU!$D60</f>
        <v>0</v>
      </c>
      <c r="K107">
        <f>proyeksi!AW16*BAU!$D60</f>
        <v>0</v>
      </c>
      <c r="L107">
        <f>proyeksi!AX16*BAU!$D60</f>
        <v>0</v>
      </c>
      <c r="M107">
        <f>proyeksi!AY16*BAU!$D60</f>
        <v>0</v>
      </c>
      <c r="N107">
        <f>proyeksi!AZ16*BAU!$D60</f>
        <v>0</v>
      </c>
      <c r="O107">
        <f>proyeksi!BA16*BAU!$D60</f>
        <v>0</v>
      </c>
      <c r="P107">
        <f>proyeksi!BB16*BAU!$D60</f>
        <v>0</v>
      </c>
      <c r="Q107">
        <f>proyeksi!BC16*BAU!$D60</f>
        <v>0</v>
      </c>
    </row>
    <row r="108" spans="1:17" x14ac:dyDescent="0.3">
      <c r="A108" s="13" t="s">
        <v>58</v>
      </c>
      <c r="B108">
        <f>proyeksi!AN17*BAU!$D61</f>
        <v>0</v>
      </c>
      <c r="C108">
        <f>proyeksi!AO17*BAU!$D61</f>
        <v>0</v>
      </c>
      <c r="D108">
        <f>proyeksi!AP17*BAU!$D61</f>
        <v>0</v>
      </c>
      <c r="E108">
        <f>proyeksi!AQ17*BAU!$D61</f>
        <v>0</v>
      </c>
      <c r="F108">
        <f>proyeksi!AR17*BAU!$D61</f>
        <v>0</v>
      </c>
      <c r="G108">
        <f>proyeksi!AS17*BAU!$D61</f>
        <v>0</v>
      </c>
      <c r="H108">
        <f>proyeksi!AT17*BAU!$D61</f>
        <v>0</v>
      </c>
      <c r="I108">
        <f>proyeksi!AU17*BAU!$D61</f>
        <v>0</v>
      </c>
      <c r="J108">
        <f>proyeksi!AV17*BAU!$D61</f>
        <v>0</v>
      </c>
      <c r="K108">
        <f>proyeksi!AW17*BAU!$D61</f>
        <v>0</v>
      </c>
      <c r="L108">
        <f>proyeksi!AX17*BAU!$D61</f>
        <v>0</v>
      </c>
      <c r="M108">
        <f>proyeksi!AY17*BAU!$D61</f>
        <v>0</v>
      </c>
      <c r="N108">
        <f>proyeksi!AZ17*BAU!$D61</f>
        <v>0</v>
      </c>
      <c r="O108">
        <f>proyeksi!BA17*BAU!$D61</f>
        <v>0</v>
      </c>
      <c r="P108">
        <f>proyeksi!BB17*BAU!$D61</f>
        <v>0</v>
      </c>
      <c r="Q108">
        <f>proyeksi!BC17*BAU!$D61</f>
        <v>0</v>
      </c>
    </row>
    <row r="109" spans="1:17" x14ac:dyDescent="0.3">
      <c r="A109" s="13" t="s">
        <v>59</v>
      </c>
      <c r="B109">
        <f>proyeksi!AN18*BAU!$D62</f>
        <v>0</v>
      </c>
      <c r="C109">
        <f>proyeksi!AO18*BAU!$D62</f>
        <v>0</v>
      </c>
      <c r="D109">
        <f>proyeksi!AP18*BAU!$D62</f>
        <v>0</v>
      </c>
      <c r="E109">
        <f>proyeksi!AQ18*BAU!$D62</f>
        <v>0</v>
      </c>
      <c r="F109">
        <f>proyeksi!AR18*BAU!$D62</f>
        <v>0</v>
      </c>
      <c r="G109">
        <f>proyeksi!AS18*BAU!$D62</f>
        <v>0</v>
      </c>
      <c r="H109">
        <f>proyeksi!AT18*BAU!$D62</f>
        <v>0</v>
      </c>
      <c r="I109">
        <f>proyeksi!AU18*BAU!$D62</f>
        <v>0</v>
      </c>
      <c r="J109">
        <f>proyeksi!AV18*BAU!$D62</f>
        <v>0</v>
      </c>
      <c r="K109">
        <f>proyeksi!AW18*BAU!$D62</f>
        <v>0</v>
      </c>
      <c r="L109">
        <f>proyeksi!AX18*BAU!$D62</f>
        <v>0</v>
      </c>
      <c r="M109">
        <f>proyeksi!AY18*BAU!$D62</f>
        <v>0</v>
      </c>
      <c r="N109">
        <f>proyeksi!AZ18*BAU!$D62</f>
        <v>0</v>
      </c>
      <c r="O109">
        <f>proyeksi!BA18*BAU!$D62</f>
        <v>0</v>
      </c>
      <c r="P109">
        <f>proyeksi!BB18*BAU!$D62</f>
        <v>0</v>
      </c>
      <c r="Q109">
        <f>proyeksi!BC18*BAU!$D62</f>
        <v>0</v>
      </c>
    </row>
    <row r="110" spans="1:17" x14ac:dyDescent="0.3">
      <c r="A110" s="13" t="s">
        <v>60</v>
      </c>
      <c r="B110">
        <f>proyeksi!AN19*BAU!$D63</f>
        <v>0</v>
      </c>
      <c r="C110">
        <f>proyeksi!AO19*BAU!$D63</f>
        <v>0</v>
      </c>
      <c r="D110">
        <f>proyeksi!AP19*BAU!$D63</f>
        <v>0</v>
      </c>
      <c r="E110">
        <f>proyeksi!AQ19*BAU!$D63</f>
        <v>0</v>
      </c>
      <c r="F110">
        <f>proyeksi!AR19*BAU!$D63</f>
        <v>0</v>
      </c>
      <c r="G110">
        <f>proyeksi!AS19*BAU!$D63</f>
        <v>0</v>
      </c>
      <c r="H110">
        <f>proyeksi!AT19*BAU!$D63</f>
        <v>0</v>
      </c>
      <c r="I110">
        <f>proyeksi!AU19*BAU!$D63</f>
        <v>0</v>
      </c>
      <c r="J110">
        <f>proyeksi!AV19*BAU!$D63</f>
        <v>0</v>
      </c>
      <c r="K110">
        <f>proyeksi!AW19*BAU!$D63</f>
        <v>0</v>
      </c>
      <c r="L110">
        <f>proyeksi!AX19*BAU!$D63</f>
        <v>0</v>
      </c>
      <c r="M110">
        <f>proyeksi!AY19*BAU!$D63</f>
        <v>0</v>
      </c>
      <c r="N110">
        <f>proyeksi!AZ19*BAU!$D63</f>
        <v>0</v>
      </c>
      <c r="O110">
        <f>proyeksi!BA19*BAU!$D63</f>
        <v>0</v>
      </c>
      <c r="P110">
        <f>proyeksi!BB19*BAU!$D63</f>
        <v>0</v>
      </c>
      <c r="Q110">
        <f>proyeksi!BC19*BAU!$D63</f>
        <v>0</v>
      </c>
    </row>
    <row r="111" spans="1:17" x14ac:dyDescent="0.3">
      <c r="A111" s="13" t="s">
        <v>61</v>
      </c>
      <c r="B111">
        <f>proyeksi!AN20*BAU!$D64</f>
        <v>0</v>
      </c>
      <c r="C111">
        <f>proyeksi!AO20*BAU!$D64</f>
        <v>0</v>
      </c>
      <c r="D111">
        <f>proyeksi!AP20*BAU!$D64</f>
        <v>0</v>
      </c>
      <c r="E111">
        <f>proyeksi!AQ20*BAU!$D64</f>
        <v>0</v>
      </c>
      <c r="F111">
        <f>proyeksi!AR20*BAU!$D64</f>
        <v>0</v>
      </c>
      <c r="G111">
        <f>proyeksi!AS20*BAU!$D64</f>
        <v>0</v>
      </c>
      <c r="H111">
        <f>proyeksi!AT20*BAU!$D64</f>
        <v>0</v>
      </c>
      <c r="I111">
        <f>proyeksi!AU20*BAU!$D64</f>
        <v>0</v>
      </c>
      <c r="J111">
        <f>proyeksi!AV20*BAU!$D64</f>
        <v>0</v>
      </c>
      <c r="K111">
        <f>proyeksi!AW20*BAU!$D64</f>
        <v>0</v>
      </c>
      <c r="L111">
        <f>proyeksi!AX20*BAU!$D64</f>
        <v>0</v>
      </c>
      <c r="M111">
        <f>proyeksi!AY20*BAU!$D64</f>
        <v>0</v>
      </c>
      <c r="N111">
        <f>proyeksi!AZ20*BAU!$D64</f>
        <v>0</v>
      </c>
      <c r="O111">
        <f>proyeksi!BA20*BAU!$D64</f>
        <v>0</v>
      </c>
      <c r="P111">
        <f>proyeksi!BB20*BAU!$D64</f>
        <v>0</v>
      </c>
      <c r="Q111">
        <f>proyeksi!BC20*BAU!$D64</f>
        <v>0</v>
      </c>
    </row>
    <row r="112" spans="1:17" x14ac:dyDescent="0.3">
      <c r="A112" s="13" t="s">
        <v>62</v>
      </c>
      <c r="B112">
        <f>proyeksi!AN21*BAU!$D65</f>
        <v>0</v>
      </c>
      <c r="C112">
        <f>proyeksi!AO21*BAU!$D65</f>
        <v>0</v>
      </c>
      <c r="D112">
        <f>proyeksi!AP21*BAU!$D65</f>
        <v>0</v>
      </c>
      <c r="E112">
        <f>proyeksi!AQ21*BAU!$D65</f>
        <v>0</v>
      </c>
      <c r="F112">
        <f>proyeksi!AR21*BAU!$D65</f>
        <v>0</v>
      </c>
      <c r="G112">
        <f>proyeksi!AS21*BAU!$D65</f>
        <v>0</v>
      </c>
      <c r="H112">
        <f>proyeksi!AT21*BAU!$D65</f>
        <v>0</v>
      </c>
      <c r="I112">
        <f>proyeksi!AU21*BAU!$D65</f>
        <v>0</v>
      </c>
      <c r="J112">
        <f>proyeksi!AV21*BAU!$D65</f>
        <v>0</v>
      </c>
      <c r="K112">
        <f>proyeksi!AW21*BAU!$D65</f>
        <v>0</v>
      </c>
      <c r="L112">
        <f>proyeksi!AX21*BAU!$D65</f>
        <v>0</v>
      </c>
      <c r="M112">
        <f>proyeksi!AY21*BAU!$D65</f>
        <v>0</v>
      </c>
      <c r="N112">
        <f>proyeksi!AZ21*BAU!$D65</f>
        <v>0</v>
      </c>
      <c r="O112">
        <f>proyeksi!BA21*BAU!$D65</f>
        <v>0</v>
      </c>
      <c r="P112">
        <f>proyeksi!BB21*BAU!$D65</f>
        <v>0</v>
      </c>
      <c r="Q112">
        <f>proyeksi!BC21*BAU!$D65</f>
        <v>0</v>
      </c>
    </row>
    <row r="113" spans="1:17" x14ac:dyDescent="0.3">
      <c r="A113" s="13" t="s">
        <v>63</v>
      </c>
      <c r="B113">
        <f>proyeksi!AN22*BAU!$D66</f>
        <v>0</v>
      </c>
      <c r="C113">
        <f>proyeksi!AO22*BAU!$D66</f>
        <v>0</v>
      </c>
      <c r="D113">
        <f>proyeksi!AP22*BAU!$D66</f>
        <v>0</v>
      </c>
      <c r="E113">
        <f>proyeksi!AQ22*BAU!$D66</f>
        <v>0</v>
      </c>
      <c r="F113">
        <f>proyeksi!AR22*BAU!$D66</f>
        <v>0</v>
      </c>
      <c r="G113">
        <f>proyeksi!AS22*BAU!$D66</f>
        <v>0</v>
      </c>
      <c r="H113">
        <f>proyeksi!AT22*BAU!$D66</f>
        <v>0</v>
      </c>
      <c r="I113">
        <f>proyeksi!AU22*BAU!$D66</f>
        <v>0</v>
      </c>
      <c r="J113">
        <f>proyeksi!AV22*BAU!$D66</f>
        <v>0</v>
      </c>
      <c r="K113">
        <f>proyeksi!AW22*BAU!$D66</f>
        <v>0</v>
      </c>
      <c r="L113">
        <f>proyeksi!AX22*BAU!$D66</f>
        <v>0</v>
      </c>
      <c r="M113">
        <f>proyeksi!AY22*BAU!$D66</f>
        <v>0</v>
      </c>
      <c r="N113">
        <f>proyeksi!AZ22*BAU!$D66</f>
        <v>0</v>
      </c>
      <c r="O113">
        <f>proyeksi!BA22*BAU!$D66</f>
        <v>0</v>
      </c>
      <c r="P113">
        <f>proyeksi!BB22*BAU!$D66</f>
        <v>0</v>
      </c>
      <c r="Q113">
        <f>proyeksi!BC22*BAU!$D66</f>
        <v>0</v>
      </c>
    </row>
    <row r="114" spans="1:17" x14ac:dyDescent="0.3">
      <c r="A114" s="13" t="s">
        <v>64</v>
      </c>
      <c r="B114">
        <f>proyeksi!AN23*BAU!$D67</f>
        <v>0</v>
      </c>
      <c r="C114">
        <f>proyeksi!AO23*BAU!$D67</f>
        <v>0</v>
      </c>
      <c r="D114">
        <f>proyeksi!AP23*BAU!$D67</f>
        <v>0</v>
      </c>
      <c r="E114">
        <f>proyeksi!AQ23*BAU!$D67</f>
        <v>0</v>
      </c>
      <c r="F114">
        <f>proyeksi!AR23*BAU!$D67</f>
        <v>0</v>
      </c>
      <c r="G114">
        <f>proyeksi!AS23*BAU!$D67</f>
        <v>0</v>
      </c>
      <c r="H114">
        <f>proyeksi!AT23*BAU!$D67</f>
        <v>0</v>
      </c>
      <c r="I114">
        <f>proyeksi!AU23*BAU!$D67</f>
        <v>0</v>
      </c>
      <c r="J114">
        <f>proyeksi!AV23*BAU!$D67</f>
        <v>0</v>
      </c>
      <c r="K114">
        <f>proyeksi!AW23*BAU!$D67</f>
        <v>0</v>
      </c>
      <c r="L114">
        <f>proyeksi!AX23*BAU!$D67</f>
        <v>0</v>
      </c>
      <c r="M114">
        <f>proyeksi!AY23*BAU!$D67</f>
        <v>0</v>
      </c>
      <c r="N114">
        <f>proyeksi!AZ23*BAU!$D67</f>
        <v>0</v>
      </c>
      <c r="O114">
        <f>proyeksi!BA23*BAU!$D67</f>
        <v>0</v>
      </c>
      <c r="P114">
        <f>proyeksi!BB23*BAU!$D67</f>
        <v>0</v>
      </c>
      <c r="Q114">
        <f>proyeksi!BC23*BAU!$D67</f>
        <v>0</v>
      </c>
    </row>
    <row r="115" spans="1:17" x14ac:dyDescent="0.3">
      <c r="A115" s="13" t="s">
        <v>65</v>
      </c>
      <c r="B115">
        <f>proyeksi!AN24*BAU!$D68</f>
        <v>0</v>
      </c>
      <c r="C115">
        <f>proyeksi!AO24*BAU!$D68</f>
        <v>0</v>
      </c>
      <c r="D115">
        <f>proyeksi!AP24*BAU!$D68</f>
        <v>0</v>
      </c>
      <c r="E115">
        <f>proyeksi!AQ24*BAU!$D68</f>
        <v>0</v>
      </c>
      <c r="F115">
        <f>proyeksi!AR24*BAU!$D68</f>
        <v>0</v>
      </c>
      <c r="G115">
        <f>proyeksi!AS24*BAU!$D68</f>
        <v>0</v>
      </c>
      <c r="H115">
        <f>proyeksi!AT24*BAU!$D68</f>
        <v>0</v>
      </c>
      <c r="I115">
        <f>proyeksi!AU24*BAU!$D68</f>
        <v>0</v>
      </c>
      <c r="J115">
        <f>proyeksi!AV24*BAU!$D68</f>
        <v>0</v>
      </c>
      <c r="K115">
        <f>proyeksi!AW24*BAU!$D68</f>
        <v>0</v>
      </c>
      <c r="L115">
        <f>proyeksi!AX24*BAU!$D68</f>
        <v>0</v>
      </c>
      <c r="M115">
        <f>proyeksi!AY24*BAU!$D68</f>
        <v>0</v>
      </c>
      <c r="N115">
        <f>proyeksi!AZ24*BAU!$D68</f>
        <v>0</v>
      </c>
      <c r="O115">
        <f>proyeksi!BA24*BAU!$D68</f>
        <v>0</v>
      </c>
      <c r="P115">
        <f>proyeksi!BB24*BAU!$D68</f>
        <v>0</v>
      </c>
      <c r="Q115">
        <f>proyeksi!BC24*BAU!$D68</f>
        <v>0</v>
      </c>
    </row>
    <row r="116" spans="1:17" x14ac:dyDescent="0.3">
      <c r="A116" s="13" t="s">
        <v>66</v>
      </c>
      <c r="B116">
        <f>proyeksi!AN25*BAU!$D69</f>
        <v>0</v>
      </c>
      <c r="C116">
        <f>proyeksi!AO25*BAU!$D69</f>
        <v>0</v>
      </c>
      <c r="D116">
        <f>proyeksi!AP25*BAU!$D69</f>
        <v>0</v>
      </c>
      <c r="E116">
        <f>proyeksi!AQ25*BAU!$D69</f>
        <v>0</v>
      </c>
      <c r="F116">
        <f>proyeksi!AR25*BAU!$D69</f>
        <v>0</v>
      </c>
      <c r="G116">
        <f>proyeksi!AS25*BAU!$D69</f>
        <v>0</v>
      </c>
      <c r="H116">
        <f>proyeksi!AT25*BAU!$D69</f>
        <v>0</v>
      </c>
      <c r="I116">
        <f>proyeksi!AU25*BAU!$D69</f>
        <v>0</v>
      </c>
      <c r="J116">
        <f>proyeksi!AV25*BAU!$D69</f>
        <v>0</v>
      </c>
      <c r="K116">
        <f>proyeksi!AW25*BAU!$D69</f>
        <v>0</v>
      </c>
      <c r="L116">
        <f>proyeksi!AX25*BAU!$D69</f>
        <v>0</v>
      </c>
      <c r="M116">
        <f>proyeksi!AY25*BAU!$D69</f>
        <v>0</v>
      </c>
      <c r="N116">
        <f>proyeksi!AZ25*BAU!$D69</f>
        <v>0</v>
      </c>
      <c r="O116">
        <f>proyeksi!BA25*BAU!$D69</f>
        <v>0</v>
      </c>
      <c r="P116">
        <f>proyeksi!BB25*BAU!$D69</f>
        <v>0</v>
      </c>
      <c r="Q116">
        <f>proyeksi!BC25*BAU!$D69</f>
        <v>0</v>
      </c>
    </row>
    <row r="117" spans="1:17" x14ac:dyDescent="0.3">
      <c r="A117" s="13" t="s">
        <v>67</v>
      </c>
      <c r="B117">
        <f>proyeksi!AN26*BAU!$D70</f>
        <v>0</v>
      </c>
      <c r="C117">
        <f>proyeksi!AO26*BAU!$D70</f>
        <v>0</v>
      </c>
      <c r="D117">
        <f>proyeksi!AP26*BAU!$D70</f>
        <v>0</v>
      </c>
      <c r="E117">
        <f>proyeksi!AQ26*BAU!$D70</f>
        <v>0</v>
      </c>
      <c r="F117">
        <f>proyeksi!AR26*BAU!$D70</f>
        <v>0</v>
      </c>
      <c r="G117">
        <f>proyeksi!AS26*BAU!$D70</f>
        <v>0</v>
      </c>
      <c r="H117">
        <f>proyeksi!AT26*BAU!$D70</f>
        <v>0</v>
      </c>
      <c r="I117">
        <f>proyeksi!AU26*BAU!$D70</f>
        <v>0</v>
      </c>
      <c r="J117">
        <f>proyeksi!AV26*BAU!$D70</f>
        <v>0</v>
      </c>
      <c r="K117">
        <f>proyeksi!AW26*BAU!$D70</f>
        <v>0</v>
      </c>
      <c r="L117">
        <f>proyeksi!AX26*BAU!$D70</f>
        <v>0</v>
      </c>
      <c r="M117">
        <f>proyeksi!AY26*BAU!$D70</f>
        <v>0</v>
      </c>
      <c r="N117">
        <f>proyeksi!AZ26*BAU!$D70</f>
        <v>0</v>
      </c>
      <c r="O117">
        <f>proyeksi!BA26*BAU!$D70</f>
        <v>0</v>
      </c>
      <c r="P117">
        <f>proyeksi!BB26*BAU!$D70</f>
        <v>0</v>
      </c>
      <c r="Q117">
        <f>proyeksi!BC26*BAU!$D70</f>
        <v>0</v>
      </c>
    </row>
    <row r="118" spans="1:17" x14ac:dyDescent="0.3">
      <c r="A118" s="13" t="s">
        <v>68</v>
      </c>
      <c r="B118">
        <f>proyeksi!AN27*BAU!$D71</f>
        <v>0</v>
      </c>
      <c r="C118">
        <f>proyeksi!AO27*BAU!$D71</f>
        <v>0</v>
      </c>
      <c r="D118">
        <f>proyeksi!AP27*BAU!$D71</f>
        <v>0</v>
      </c>
      <c r="E118">
        <f>proyeksi!AQ27*BAU!$D71</f>
        <v>0</v>
      </c>
      <c r="F118">
        <f>proyeksi!AR27*BAU!$D71</f>
        <v>0</v>
      </c>
      <c r="G118">
        <f>proyeksi!AS27*BAU!$D71</f>
        <v>0</v>
      </c>
      <c r="H118">
        <f>proyeksi!AT27*BAU!$D71</f>
        <v>0</v>
      </c>
      <c r="I118">
        <f>proyeksi!AU27*BAU!$D71</f>
        <v>0</v>
      </c>
      <c r="J118">
        <f>proyeksi!AV27*BAU!$D71</f>
        <v>0</v>
      </c>
      <c r="K118">
        <f>proyeksi!AW27*BAU!$D71</f>
        <v>0</v>
      </c>
      <c r="L118">
        <f>proyeksi!AX27*BAU!$D71</f>
        <v>0</v>
      </c>
      <c r="M118">
        <f>proyeksi!AY27*BAU!$D71</f>
        <v>0</v>
      </c>
      <c r="N118">
        <f>proyeksi!AZ27*BAU!$D71</f>
        <v>0</v>
      </c>
      <c r="O118">
        <f>proyeksi!BA27*BAU!$D71</f>
        <v>0</v>
      </c>
      <c r="P118">
        <f>proyeksi!BB27*BAU!$D71</f>
        <v>0</v>
      </c>
      <c r="Q118">
        <f>proyeksi!BC27*BAU!$D71</f>
        <v>0</v>
      </c>
    </row>
    <row r="119" spans="1:17" x14ac:dyDescent="0.3">
      <c r="A119" s="13" t="s">
        <v>69</v>
      </c>
      <c r="B119">
        <f>proyeksi!AN28*BAU!$D72</f>
        <v>0</v>
      </c>
      <c r="C119">
        <f>proyeksi!AO28*BAU!$D72</f>
        <v>0</v>
      </c>
      <c r="D119">
        <f>proyeksi!AP28*BAU!$D72</f>
        <v>0</v>
      </c>
      <c r="E119">
        <f>proyeksi!AQ28*BAU!$D72</f>
        <v>0</v>
      </c>
      <c r="F119">
        <f>proyeksi!AR28*BAU!$D72</f>
        <v>0</v>
      </c>
      <c r="G119">
        <f>proyeksi!AS28*BAU!$D72</f>
        <v>0</v>
      </c>
      <c r="H119">
        <f>proyeksi!AT28*BAU!$D72</f>
        <v>0</v>
      </c>
      <c r="I119">
        <f>proyeksi!AU28*BAU!$D72</f>
        <v>0</v>
      </c>
      <c r="J119">
        <f>proyeksi!AV28*BAU!$D72</f>
        <v>0</v>
      </c>
      <c r="K119">
        <f>proyeksi!AW28*BAU!$D72</f>
        <v>0</v>
      </c>
      <c r="L119">
        <f>proyeksi!AX28*BAU!$D72</f>
        <v>0</v>
      </c>
      <c r="M119">
        <f>proyeksi!AY28*BAU!$D72</f>
        <v>0</v>
      </c>
      <c r="N119">
        <f>proyeksi!AZ28*BAU!$D72</f>
        <v>0</v>
      </c>
      <c r="O119">
        <f>proyeksi!BA28*BAU!$D72</f>
        <v>0</v>
      </c>
      <c r="P119">
        <f>proyeksi!BB28*BAU!$D72</f>
        <v>0</v>
      </c>
      <c r="Q119">
        <f>proyeksi!BC28*BAU!$D72</f>
        <v>0</v>
      </c>
    </row>
    <row r="120" spans="1:17" x14ac:dyDescent="0.3">
      <c r="A120" s="13" t="s">
        <v>70</v>
      </c>
      <c r="B120">
        <f>proyeksi!AN29*BAU!$D73</f>
        <v>0</v>
      </c>
      <c r="C120">
        <f>proyeksi!AO29*BAU!$D73</f>
        <v>0</v>
      </c>
      <c r="D120">
        <f>proyeksi!AP29*BAU!$D73</f>
        <v>0</v>
      </c>
      <c r="E120">
        <f>proyeksi!AQ29*BAU!$D73</f>
        <v>0</v>
      </c>
      <c r="F120">
        <f>proyeksi!AR29*BAU!$D73</f>
        <v>0</v>
      </c>
      <c r="G120">
        <f>proyeksi!AS29*BAU!$D73</f>
        <v>0</v>
      </c>
      <c r="H120">
        <f>proyeksi!AT29*BAU!$D73</f>
        <v>0</v>
      </c>
      <c r="I120">
        <f>proyeksi!AU29*BAU!$D73</f>
        <v>0</v>
      </c>
      <c r="J120">
        <f>proyeksi!AV29*BAU!$D73</f>
        <v>0</v>
      </c>
      <c r="K120">
        <f>proyeksi!AW29*BAU!$D73</f>
        <v>0</v>
      </c>
      <c r="L120">
        <f>proyeksi!AX29*BAU!$D73</f>
        <v>0</v>
      </c>
      <c r="M120">
        <f>proyeksi!AY29*BAU!$D73</f>
        <v>0</v>
      </c>
      <c r="N120">
        <f>proyeksi!AZ29*BAU!$D73</f>
        <v>0</v>
      </c>
      <c r="O120">
        <f>proyeksi!BA29*BAU!$D73</f>
        <v>0</v>
      </c>
      <c r="P120">
        <f>proyeksi!BB29*BAU!$D73</f>
        <v>0</v>
      </c>
      <c r="Q120">
        <f>proyeksi!BC29*BAU!$D73</f>
        <v>0</v>
      </c>
    </row>
    <row r="121" spans="1:17" x14ac:dyDescent="0.3">
      <c r="A121" s="13" t="s">
        <v>71</v>
      </c>
      <c r="B121">
        <f>proyeksi!AN30*BAU!$D74</f>
        <v>0</v>
      </c>
      <c r="C121">
        <f>proyeksi!AO30*BAU!$D74</f>
        <v>0</v>
      </c>
      <c r="D121">
        <f>proyeksi!AP30*BAU!$D74</f>
        <v>0</v>
      </c>
      <c r="E121">
        <f>proyeksi!AQ30*BAU!$D74</f>
        <v>0</v>
      </c>
      <c r="F121">
        <f>proyeksi!AR30*BAU!$D74</f>
        <v>0</v>
      </c>
      <c r="G121">
        <f>proyeksi!AS30*BAU!$D74</f>
        <v>0</v>
      </c>
      <c r="H121">
        <f>proyeksi!AT30*BAU!$D74</f>
        <v>0</v>
      </c>
      <c r="I121">
        <f>proyeksi!AU30*BAU!$D74</f>
        <v>0</v>
      </c>
      <c r="J121">
        <f>proyeksi!AV30*BAU!$D74</f>
        <v>0</v>
      </c>
      <c r="K121">
        <f>proyeksi!AW30*BAU!$D74</f>
        <v>0</v>
      </c>
      <c r="L121">
        <f>proyeksi!AX30*BAU!$D74</f>
        <v>0</v>
      </c>
      <c r="M121">
        <f>proyeksi!AY30*BAU!$D74</f>
        <v>0</v>
      </c>
      <c r="N121">
        <f>proyeksi!AZ30*BAU!$D74</f>
        <v>0</v>
      </c>
      <c r="O121">
        <f>proyeksi!BA30*BAU!$D74</f>
        <v>0</v>
      </c>
      <c r="P121">
        <f>proyeksi!BB30*BAU!$D74</f>
        <v>0</v>
      </c>
      <c r="Q121">
        <f>proyeksi!BC30*BAU!$D74</f>
        <v>0</v>
      </c>
    </row>
    <row r="122" spans="1:17" x14ac:dyDescent="0.3">
      <c r="A122" s="13" t="s">
        <v>72</v>
      </c>
      <c r="B122">
        <f>proyeksi!AN31*BAU!$D75</f>
        <v>0</v>
      </c>
      <c r="C122">
        <f>proyeksi!AO31*BAU!$D75</f>
        <v>0</v>
      </c>
      <c r="D122">
        <f>proyeksi!AP31*BAU!$D75</f>
        <v>0</v>
      </c>
      <c r="E122">
        <f>proyeksi!AQ31*BAU!$D75</f>
        <v>0</v>
      </c>
      <c r="F122">
        <f>proyeksi!AR31*BAU!$D75</f>
        <v>0</v>
      </c>
      <c r="G122">
        <f>proyeksi!AS31*BAU!$D75</f>
        <v>0</v>
      </c>
      <c r="H122">
        <f>proyeksi!AT31*BAU!$D75</f>
        <v>0</v>
      </c>
      <c r="I122">
        <f>proyeksi!AU31*BAU!$D75</f>
        <v>0</v>
      </c>
      <c r="J122">
        <f>proyeksi!AV31*BAU!$D75</f>
        <v>0</v>
      </c>
      <c r="K122">
        <f>proyeksi!AW31*BAU!$D75</f>
        <v>0</v>
      </c>
      <c r="L122">
        <f>proyeksi!AX31*BAU!$D75</f>
        <v>0</v>
      </c>
      <c r="M122">
        <f>proyeksi!AY31*BAU!$D75</f>
        <v>0</v>
      </c>
      <c r="N122">
        <f>proyeksi!AZ31*BAU!$D75</f>
        <v>0</v>
      </c>
      <c r="O122">
        <f>proyeksi!BA31*BAU!$D75</f>
        <v>0</v>
      </c>
      <c r="P122">
        <f>proyeksi!BB31*BAU!$D75</f>
        <v>0</v>
      </c>
      <c r="Q122">
        <f>proyeksi!BC31*BAU!$D75</f>
        <v>0</v>
      </c>
    </row>
    <row r="123" spans="1:17" x14ac:dyDescent="0.3">
      <c r="A123" s="13" t="s">
        <v>73</v>
      </c>
      <c r="B123">
        <f>proyeksi!AN32*BAU!$D76</f>
        <v>0</v>
      </c>
      <c r="C123">
        <f>proyeksi!AO32*BAU!$D76</f>
        <v>0</v>
      </c>
      <c r="D123">
        <f>proyeksi!AP32*BAU!$D76</f>
        <v>0</v>
      </c>
      <c r="E123">
        <f>proyeksi!AQ32*BAU!$D76</f>
        <v>0</v>
      </c>
      <c r="F123">
        <f>proyeksi!AR32*BAU!$D76</f>
        <v>0</v>
      </c>
      <c r="G123">
        <f>proyeksi!AS32*BAU!$D76</f>
        <v>0</v>
      </c>
      <c r="H123">
        <f>proyeksi!AT32*BAU!$D76</f>
        <v>0</v>
      </c>
      <c r="I123">
        <f>proyeksi!AU32*BAU!$D76</f>
        <v>0</v>
      </c>
      <c r="J123">
        <f>proyeksi!AV32*BAU!$D76</f>
        <v>0</v>
      </c>
      <c r="K123">
        <f>proyeksi!AW32*BAU!$D76</f>
        <v>0</v>
      </c>
      <c r="L123">
        <f>proyeksi!AX32*BAU!$D76</f>
        <v>0</v>
      </c>
      <c r="M123">
        <f>proyeksi!AY32*BAU!$D76</f>
        <v>0</v>
      </c>
      <c r="N123">
        <f>proyeksi!AZ32*BAU!$D76</f>
        <v>0</v>
      </c>
      <c r="O123">
        <f>proyeksi!BA32*BAU!$D76</f>
        <v>0</v>
      </c>
      <c r="P123">
        <f>proyeksi!BB32*BAU!$D76</f>
        <v>0</v>
      </c>
      <c r="Q123">
        <f>proyeksi!BC32*BAU!$D76</f>
        <v>0</v>
      </c>
    </row>
    <row r="124" spans="1:17" x14ac:dyDescent="0.3">
      <c r="A124" s="13" t="s">
        <v>74</v>
      </c>
      <c r="B124">
        <f>proyeksi!AN33*BAU!$D77</f>
        <v>0</v>
      </c>
      <c r="C124">
        <f>proyeksi!AO33*BAU!$D77</f>
        <v>0</v>
      </c>
      <c r="D124">
        <f>proyeksi!AP33*BAU!$D77</f>
        <v>0</v>
      </c>
      <c r="E124">
        <f>proyeksi!AQ33*BAU!$D77</f>
        <v>0</v>
      </c>
      <c r="F124">
        <f>proyeksi!AR33*BAU!$D77</f>
        <v>0</v>
      </c>
      <c r="G124">
        <f>proyeksi!AS33*BAU!$D77</f>
        <v>0</v>
      </c>
      <c r="H124">
        <f>proyeksi!AT33*BAU!$D77</f>
        <v>0</v>
      </c>
      <c r="I124">
        <f>proyeksi!AU33*BAU!$D77</f>
        <v>0</v>
      </c>
      <c r="J124">
        <f>proyeksi!AV33*BAU!$D77</f>
        <v>0</v>
      </c>
      <c r="K124">
        <f>proyeksi!AW33*BAU!$D77</f>
        <v>0</v>
      </c>
      <c r="L124">
        <f>proyeksi!AX33*BAU!$D77</f>
        <v>0</v>
      </c>
      <c r="M124">
        <f>proyeksi!AY33*BAU!$D77</f>
        <v>0</v>
      </c>
      <c r="N124">
        <f>proyeksi!AZ33*BAU!$D77</f>
        <v>0</v>
      </c>
      <c r="O124">
        <f>proyeksi!BA33*BAU!$D77</f>
        <v>0</v>
      </c>
      <c r="P124">
        <f>proyeksi!BB33*BAU!$D77</f>
        <v>0</v>
      </c>
      <c r="Q124">
        <f>proyeksi!BC33*BAU!$D77</f>
        <v>0</v>
      </c>
    </row>
    <row r="125" spans="1:17" x14ac:dyDescent="0.3">
      <c r="A125" s="13" t="s">
        <v>75</v>
      </c>
      <c r="B125">
        <f>proyeksi!AN34*BAU!$D78</f>
        <v>0</v>
      </c>
      <c r="C125">
        <f>proyeksi!AO34*BAU!$D78</f>
        <v>0</v>
      </c>
      <c r="D125">
        <f>proyeksi!AP34*BAU!$D78</f>
        <v>0</v>
      </c>
      <c r="E125">
        <f>proyeksi!AQ34*BAU!$D78</f>
        <v>0</v>
      </c>
      <c r="F125">
        <f>proyeksi!AR34*BAU!$D78</f>
        <v>0</v>
      </c>
      <c r="G125">
        <f>proyeksi!AS34*BAU!$D78</f>
        <v>0</v>
      </c>
      <c r="H125">
        <f>proyeksi!AT34*BAU!$D78</f>
        <v>0</v>
      </c>
      <c r="I125">
        <f>proyeksi!AU34*BAU!$D78</f>
        <v>0</v>
      </c>
      <c r="J125">
        <f>proyeksi!AV34*BAU!$D78</f>
        <v>0</v>
      </c>
      <c r="K125">
        <f>proyeksi!AW34*BAU!$D78</f>
        <v>0</v>
      </c>
      <c r="L125">
        <f>proyeksi!AX34*BAU!$D78</f>
        <v>0</v>
      </c>
      <c r="M125">
        <f>proyeksi!AY34*BAU!$D78</f>
        <v>0</v>
      </c>
      <c r="N125">
        <f>proyeksi!AZ34*BAU!$D78</f>
        <v>0</v>
      </c>
      <c r="O125">
        <f>proyeksi!BA34*BAU!$D78</f>
        <v>0</v>
      </c>
      <c r="P125">
        <f>proyeksi!BB34*BAU!$D78</f>
        <v>0</v>
      </c>
      <c r="Q125">
        <f>proyeksi!BC34*BAU!$D78</f>
        <v>0</v>
      </c>
    </row>
    <row r="126" spans="1:17" x14ac:dyDescent="0.3">
      <c r="A126" s="13" t="s">
        <v>76</v>
      </c>
      <c r="B126">
        <f>proyeksi!AN35*BAU!$D79</f>
        <v>0</v>
      </c>
      <c r="C126">
        <f>proyeksi!AO35*BAU!$D79</f>
        <v>0</v>
      </c>
      <c r="D126">
        <f>proyeksi!AP35*BAU!$D79</f>
        <v>0</v>
      </c>
      <c r="E126">
        <f>proyeksi!AQ35*BAU!$D79</f>
        <v>0</v>
      </c>
      <c r="F126">
        <f>proyeksi!AR35*BAU!$D79</f>
        <v>0</v>
      </c>
      <c r="G126">
        <f>proyeksi!AS35*BAU!$D79</f>
        <v>0</v>
      </c>
      <c r="H126">
        <f>proyeksi!AT35*BAU!$D79</f>
        <v>0</v>
      </c>
      <c r="I126">
        <f>proyeksi!AU35*BAU!$D79</f>
        <v>0</v>
      </c>
      <c r="J126">
        <f>proyeksi!AV35*BAU!$D79</f>
        <v>0</v>
      </c>
      <c r="K126">
        <f>proyeksi!AW35*BAU!$D79</f>
        <v>0</v>
      </c>
      <c r="L126">
        <f>proyeksi!AX35*BAU!$D79</f>
        <v>0</v>
      </c>
      <c r="M126">
        <f>proyeksi!AY35*BAU!$D79</f>
        <v>0</v>
      </c>
      <c r="N126">
        <f>proyeksi!AZ35*BAU!$D79</f>
        <v>0</v>
      </c>
      <c r="O126">
        <f>proyeksi!BA35*BAU!$D79</f>
        <v>0</v>
      </c>
      <c r="P126">
        <f>proyeksi!BB35*BAU!$D79</f>
        <v>0</v>
      </c>
      <c r="Q126">
        <f>proyeksi!BC35*BAU!$D79</f>
        <v>0</v>
      </c>
    </row>
    <row r="127" spans="1:17" x14ac:dyDescent="0.3">
      <c r="A127" s="13" t="s">
        <v>77</v>
      </c>
      <c r="B127">
        <f>proyeksi!AN36*BAU!$D80</f>
        <v>0</v>
      </c>
      <c r="C127">
        <f>proyeksi!AO36*BAU!$D80</f>
        <v>0</v>
      </c>
      <c r="D127">
        <f>proyeksi!AP36*BAU!$D80</f>
        <v>0</v>
      </c>
      <c r="E127">
        <f>proyeksi!AQ36*BAU!$D80</f>
        <v>0</v>
      </c>
      <c r="F127">
        <f>proyeksi!AR36*BAU!$D80</f>
        <v>0</v>
      </c>
      <c r="G127">
        <f>proyeksi!AS36*BAU!$D80</f>
        <v>0</v>
      </c>
      <c r="H127">
        <f>proyeksi!AT36*BAU!$D80</f>
        <v>0</v>
      </c>
      <c r="I127">
        <f>proyeksi!AU36*BAU!$D80</f>
        <v>0</v>
      </c>
      <c r="J127">
        <f>proyeksi!AV36*BAU!$D80</f>
        <v>0</v>
      </c>
      <c r="K127">
        <f>proyeksi!AW36*BAU!$D80</f>
        <v>0</v>
      </c>
      <c r="L127">
        <f>proyeksi!AX36*BAU!$D80</f>
        <v>0</v>
      </c>
      <c r="M127">
        <f>proyeksi!AY36*BAU!$D80</f>
        <v>0</v>
      </c>
      <c r="N127">
        <f>proyeksi!AZ36*BAU!$D80</f>
        <v>0</v>
      </c>
      <c r="O127">
        <f>proyeksi!BA36*BAU!$D80</f>
        <v>0</v>
      </c>
      <c r="P127">
        <f>proyeksi!BB36*BAU!$D80</f>
        <v>0</v>
      </c>
      <c r="Q127">
        <f>proyeksi!BC36*BAU!$D80</f>
        <v>0</v>
      </c>
    </row>
    <row r="128" spans="1:17" x14ac:dyDescent="0.3">
      <c r="A128" s="13" t="s">
        <v>78</v>
      </c>
      <c r="B128">
        <f>proyeksi!AN37*BAU!$D81</f>
        <v>0</v>
      </c>
      <c r="C128">
        <f>proyeksi!AO37*BAU!$D81</f>
        <v>0</v>
      </c>
      <c r="D128">
        <f>proyeksi!AP37*BAU!$D81</f>
        <v>0</v>
      </c>
      <c r="E128">
        <f>proyeksi!AQ37*BAU!$D81</f>
        <v>0</v>
      </c>
      <c r="F128">
        <f>proyeksi!AR37*BAU!$D81</f>
        <v>0</v>
      </c>
      <c r="G128">
        <f>proyeksi!AS37*BAU!$D81</f>
        <v>0</v>
      </c>
      <c r="H128">
        <f>proyeksi!AT37*BAU!$D81</f>
        <v>0</v>
      </c>
      <c r="I128">
        <f>proyeksi!AU37*BAU!$D81</f>
        <v>0</v>
      </c>
      <c r="J128">
        <f>proyeksi!AV37*BAU!$D81</f>
        <v>0</v>
      </c>
      <c r="K128">
        <f>proyeksi!AW37*BAU!$D81</f>
        <v>0</v>
      </c>
      <c r="L128">
        <f>proyeksi!AX37*BAU!$D81</f>
        <v>0</v>
      </c>
      <c r="M128">
        <f>proyeksi!AY37*BAU!$D81</f>
        <v>0</v>
      </c>
      <c r="N128">
        <f>proyeksi!AZ37*BAU!$D81</f>
        <v>0</v>
      </c>
      <c r="O128">
        <f>proyeksi!BA37*BAU!$D81</f>
        <v>0</v>
      </c>
      <c r="P128">
        <f>proyeksi!BB37*BAU!$D81</f>
        <v>0</v>
      </c>
      <c r="Q128">
        <f>proyeksi!BC37*BAU!$D81</f>
        <v>0</v>
      </c>
    </row>
    <row r="129" spans="1:17" x14ac:dyDescent="0.3">
      <c r="A129" s="13" t="s">
        <v>79</v>
      </c>
      <c r="B129">
        <f>proyeksi!AN38*BAU!$D82</f>
        <v>0</v>
      </c>
      <c r="C129">
        <f>proyeksi!AO38*BAU!$D82</f>
        <v>0</v>
      </c>
      <c r="D129">
        <f>proyeksi!AP38*BAU!$D82</f>
        <v>0</v>
      </c>
      <c r="E129">
        <f>proyeksi!AQ38*BAU!$D82</f>
        <v>0</v>
      </c>
      <c r="F129">
        <f>proyeksi!AR38*BAU!$D82</f>
        <v>0</v>
      </c>
      <c r="G129">
        <f>proyeksi!AS38*BAU!$D82</f>
        <v>0</v>
      </c>
      <c r="H129">
        <f>proyeksi!AT38*BAU!$D82</f>
        <v>0</v>
      </c>
      <c r="I129">
        <f>proyeksi!AU38*BAU!$D82</f>
        <v>0</v>
      </c>
      <c r="J129">
        <f>proyeksi!AV38*BAU!$D82</f>
        <v>0</v>
      </c>
      <c r="K129">
        <f>proyeksi!AW38*BAU!$D82</f>
        <v>0</v>
      </c>
      <c r="L129">
        <f>proyeksi!AX38*BAU!$D82</f>
        <v>0</v>
      </c>
      <c r="M129">
        <f>proyeksi!AY38*BAU!$D82</f>
        <v>0</v>
      </c>
      <c r="N129">
        <f>proyeksi!AZ38*BAU!$D82</f>
        <v>0</v>
      </c>
      <c r="O129">
        <f>proyeksi!BA38*BAU!$D82</f>
        <v>0</v>
      </c>
      <c r="P129">
        <f>proyeksi!BB38*BAU!$D82</f>
        <v>0</v>
      </c>
      <c r="Q129">
        <f>proyeksi!BC38*BAU!$D82</f>
        <v>0</v>
      </c>
    </row>
    <row r="130" spans="1:17" x14ac:dyDescent="0.3">
      <c r="A130" s="13" t="s">
        <v>80</v>
      </c>
      <c r="B130">
        <f>proyeksi!AN39*BAU!$D83</f>
        <v>0</v>
      </c>
      <c r="C130">
        <f>proyeksi!AO39*BAU!$D83</f>
        <v>0</v>
      </c>
      <c r="D130">
        <f>proyeksi!AP39*BAU!$D83</f>
        <v>0</v>
      </c>
      <c r="E130">
        <f>proyeksi!AQ39*BAU!$D83</f>
        <v>0</v>
      </c>
      <c r="F130">
        <f>proyeksi!AR39*BAU!$D83</f>
        <v>0</v>
      </c>
      <c r="G130">
        <f>proyeksi!AS39*BAU!$D83</f>
        <v>0</v>
      </c>
      <c r="H130">
        <f>proyeksi!AT39*BAU!$D83</f>
        <v>0</v>
      </c>
      <c r="I130">
        <f>proyeksi!AU39*BAU!$D83</f>
        <v>0</v>
      </c>
      <c r="J130">
        <f>proyeksi!AV39*BAU!$D83</f>
        <v>0</v>
      </c>
      <c r="K130">
        <f>proyeksi!AW39*BAU!$D83</f>
        <v>0</v>
      </c>
      <c r="L130">
        <f>proyeksi!AX39*BAU!$D83</f>
        <v>0</v>
      </c>
      <c r="M130">
        <f>proyeksi!AY39*BAU!$D83</f>
        <v>0</v>
      </c>
      <c r="N130">
        <f>proyeksi!AZ39*BAU!$D83</f>
        <v>0</v>
      </c>
      <c r="O130">
        <f>proyeksi!BA39*BAU!$D83</f>
        <v>0</v>
      </c>
      <c r="P130">
        <f>proyeksi!BB39*BAU!$D83</f>
        <v>0</v>
      </c>
      <c r="Q130">
        <f>proyeksi!BC39*BAU!$D83</f>
        <v>0</v>
      </c>
    </row>
    <row r="131" spans="1:17" x14ac:dyDescent="0.3">
      <c r="A131" s="13" t="s">
        <v>81</v>
      </c>
      <c r="B131">
        <f>proyeksi!AN40*BAU!$D84</f>
        <v>0</v>
      </c>
      <c r="C131">
        <f>proyeksi!AO40*BAU!$D84</f>
        <v>0</v>
      </c>
      <c r="D131">
        <f>proyeksi!AP40*BAU!$D84</f>
        <v>0</v>
      </c>
      <c r="E131">
        <f>proyeksi!AQ40*BAU!$D84</f>
        <v>0</v>
      </c>
      <c r="F131">
        <f>proyeksi!AR40*BAU!$D84</f>
        <v>0</v>
      </c>
      <c r="G131">
        <f>proyeksi!AS40*BAU!$D84</f>
        <v>0</v>
      </c>
      <c r="H131">
        <f>proyeksi!AT40*BAU!$D84</f>
        <v>0</v>
      </c>
      <c r="I131">
        <f>proyeksi!AU40*BAU!$D84</f>
        <v>0</v>
      </c>
      <c r="J131">
        <f>proyeksi!AV40*BAU!$D84</f>
        <v>0</v>
      </c>
      <c r="K131">
        <f>proyeksi!AW40*BAU!$D84</f>
        <v>0</v>
      </c>
      <c r="L131">
        <f>proyeksi!AX40*BAU!$D84</f>
        <v>0</v>
      </c>
      <c r="M131">
        <f>proyeksi!AY40*BAU!$D84</f>
        <v>0</v>
      </c>
      <c r="N131">
        <f>proyeksi!AZ40*BAU!$D84</f>
        <v>0</v>
      </c>
      <c r="O131">
        <f>proyeksi!BA40*BAU!$D84</f>
        <v>0</v>
      </c>
      <c r="P131">
        <f>proyeksi!BB40*BAU!$D84</f>
        <v>0</v>
      </c>
      <c r="Q131">
        <f>proyeksi!BC40*BAU!$D84</f>
        <v>0</v>
      </c>
    </row>
    <row r="132" spans="1:17" x14ac:dyDescent="0.3">
      <c r="A132" s="13" t="s">
        <v>82</v>
      </c>
      <c r="B132">
        <f>proyeksi!AN41*BAU!$D85</f>
        <v>0</v>
      </c>
      <c r="C132">
        <f>proyeksi!AO41*BAU!$D85</f>
        <v>0</v>
      </c>
      <c r="D132">
        <f>proyeksi!AP41*BAU!$D85</f>
        <v>0</v>
      </c>
      <c r="E132">
        <f>proyeksi!AQ41*BAU!$D85</f>
        <v>0</v>
      </c>
      <c r="F132">
        <f>proyeksi!AR41*BAU!$D85</f>
        <v>0</v>
      </c>
      <c r="G132">
        <f>proyeksi!AS41*BAU!$D85</f>
        <v>0</v>
      </c>
      <c r="H132">
        <f>proyeksi!AT41*BAU!$D85</f>
        <v>0</v>
      </c>
      <c r="I132">
        <f>proyeksi!AU41*BAU!$D85</f>
        <v>0</v>
      </c>
      <c r="J132">
        <f>proyeksi!AV41*BAU!$D85</f>
        <v>0</v>
      </c>
      <c r="K132">
        <f>proyeksi!AW41*BAU!$D85</f>
        <v>0</v>
      </c>
      <c r="L132">
        <f>proyeksi!AX41*BAU!$D85</f>
        <v>0</v>
      </c>
      <c r="M132">
        <f>proyeksi!AY41*BAU!$D85</f>
        <v>0</v>
      </c>
      <c r="N132">
        <f>proyeksi!AZ41*BAU!$D85</f>
        <v>0</v>
      </c>
      <c r="O132">
        <f>proyeksi!BA41*BAU!$D85</f>
        <v>0</v>
      </c>
      <c r="P132">
        <f>proyeksi!BB41*BAU!$D85</f>
        <v>0</v>
      </c>
      <c r="Q132">
        <f>proyeksi!BC41*BAU!$D85</f>
        <v>0</v>
      </c>
    </row>
    <row r="133" spans="1:17" x14ac:dyDescent="0.3">
      <c r="A133" s="13" t="s">
        <v>83</v>
      </c>
      <c r="B133">
        <f>proyeksi!AN42*BAU!$D86</f>
        <v>0</v>
      </c>
      <c r="C133">
        <f>proyeksi!AO42*BAU!$D86</f>
        <v>0</v>
      </c>
      <c r="D133">
        <f>proyeksi!AP42*BAU!$D86</f>
        <v>0</v>
      </c>
      <c r="E133">
        <f>proyeksi!AQ42*BAU!$D86</f>
        <v>0</v>
      </c>
      <c r="F133">
        <f>proyeksi!AR42*BAU!$D86</f>
        <v>0</v>
      </c>
      <c r="G133">
        <f>proyeksi!AS42*BAU!$D86</f>
        <v>0</v>
      </c>
      <c r="H133">
        <f>proyeksi!AT42*BAU!$D86</f>
        <v>0</v>
      </c>
      <c r="I133">
        <f>proyeksi!AU42*BAU!$D86</f>
        <v>0</v>
      </c>
      <c r="J133">
        <f>proyeksi!AV42*BAU!$D86</f>
        <v>0</v>
      </c>
      <c r="K133">
        <f>proyeksi!AW42*BAU!$D86</f>
        <v>0</v>
      </c>
      <c r="L133">
        <f>proyeksi!AX42*BAU!$D86</f>
        <v>0</v>
      </c>
      <c r="M133">
        <f>proyeksi!AY42*BAU!$D86</f>
        <v>0</v>
      </c>
      <c r="N133">
        <f>proyeksi!AZ42*BAU!$D86</f>
        <v>0</v>
      </c>
      <c r="O133">
        <f>proyeksi!BA42*BAU!$D86</f>
        <v>0</v>
      </c>
      <c r="P133">
        <f>proyeksi!BB42*BAU!$D86</f>
        <v>0</v>
      </c>
      <c r="Q133">
        <f>proyeksi!BC42*BAU!$D86</f>
        <v>0</v>
      </c>
    </row>
    <row r="134" spans="1:17" x14ac:dyDescent="0.3">
      <c r="A134" s="13" t="s">
        <v>46</v>
      </c>
      <c r="B134">
        <f>proyeksi!AN43*BAU!$D87</f>
        <v>0</v>
      </c>
      <c r="C134">
        <f>proyeksi!AO43*BAU!$D87</f>
        <v>0</v>
      </c>
      <c r="D134">
        <f>proyeksi!AP43*BAU!$D87</f>
        <v>0</v>
      </c>
      <c r="E134">
        <f>proyeksi!AQ43*BAU!$D87</f>
        <v>0</v>
      </c>
      <c r="F134">
        <f>proyeksi!AR43*BAU!$D87</f>
        <v>0</v>
      </c>
      <c r="G134">
        <f>proyeksi!AS43*BAU!$D87</f>
        <v>0</v>
      </c>
      <c r="H134">
        <f>proyeksi!AT43*BAU!$D87</f>
        <v>0</v>
      </c>
      <c r="I134">
        <f>proyeksi!AU43*BAU!$D87</f>
        <v>0</v>
      </c>
      <c r="J134">
        <f>proyeksi!AV43*BAU!$D87</f>
        <v>0</v>
      </c>
      <c r="K134">
        <f>proyeksi!AW43*BAU!$D87</f>
        <v>0</v>
      </c>
      <c r="L134">
        <f>proyeksi!AX43*BAU!$D87</f>
        <v>0</v>
      </c>
      <c r="M134">
        <f>proyeksi!AY43*BAU!$D87</f>
        <v>0</v>
      </c>
      <c r="N134">
        <f>proyeksi!AZ43*BAU!$D87</f>
        <v>0</v>
      </c>
      <c r="O134">
        <f>proyeksi!BA43*BAU!$D87</f>
        <v>0</v>
      </c>
      <c r="P134">
        <f>proyeksi!BB43*BAU!$D87</f>
        <v>0</v>
      </c>
      <c r="Q134">
        <f>proyeksi!BC43*BAU!$D87</f>
        <v>0</v>
      </c>
    </row>
    <row r="135" spans="1:17" x14ac:dyDescent="0.3">
      <c r="A135" s="13" t="s">
        <v>47</v>
      </c>
      <c r="B135">
        <f>proyeksi!AN44*BAU!$D88</f>
        <v>0</v>
      </c>
      <c r="C135">
        <f>proyeksi!AO44*BAU!$D88</f>
        <v>0</v>
      </c>
      <c r="D135">
        <f>proyeksi!AP44*BAU!$D88</f>
        <v>0</v>
      </c>
      <c r="E135">
        <f>proyeksi!AQ44*BAU!$D88</f>
        <v>0</v>
      </c>
      <c r="F135">
        <f>proyeksi!AR44*BAU!$D88</f>
        <v>0</v>
      </c>
      <c r="G135">
        <f>proyeksi!AS44*BAU!$D88</f>
        <v>0</v>
      </c>
      <c r="H135">
        <f>proyeksi!AT44*BAU!$D88</f>
        <v>0</v>
      </c>
      <c r="I135">
        <f>proyeksi!AU44*BAU!$D88</f>
        <v>0</v>
      </c>
      <c r="J135">
        <f>proyeksi!AV44*BAU!$D88</f>
        <v>0</v>
      </c>
      <c r="K135">
        <f>proyeksi!AW44*BAU!$D88</f>
        <v>0</v>
      </c>
      <c r="L135">
        <f>proyeksi!AX44*BAU!$D88</f>
        <v>0</v>
      </c>
      <c r="M135">
        <f>proyeksi!AY44*BAU!$D88</f>
        <v>0</v>
      </c>
      <c r="N135">
        <f>proyeksi!AZ44*BAU!$D88</f>
        <v>0</v>
      </c>
      <c r="O135">
        <f>proyeksi!BA44*BAU!$D88</f>
        <v>0</v>
      </c>
      <c r="P135">
        <f>proyeksi!BB44*BAU!$D88</f>
        <v>0</v>
      </c>
      <c r="Q135">
        <f>proyeksi!BC44*BAU!$D88</f>
        <v>0</v>
      </c>
    </row>
    <row r="136" spans="1:17" x14ac:dyDescent="0.3">
      <c r="A136" s="13" t="s">
        <v>84</v>
      </c>
      <c r="B136">
        <f>proyeksi!AN45*BAU!$D89</f>
        <v>0</v>
      </c>
      <c r="C136">
        <f>proyeksi!AO45*BAU!$D89</f>
        <v>0</v>
      </c>
      <c r="D136">
        <f>proyeksi!AP45*BAU!$D89</f>
        <v>0</v>
      </c>
      <c r="E136">
        <f>proyeksi!AQ45*BAU!$D89</f>
        <v>0</v>
      </c>
      <c r="F136">
        <f>proyeksi!AR45*BAU!$D89</f>
        <v>0</v>
      </c>
      <c r="G136">
        <f>proyeksi!AS45*BAU!$D89</f>
        <v>0</v>
      </c>
      <c r="H136">
        <f>proyeksi!AT45*BAU!$D89</f>
        <v>0</v>
      </c>
      <c r="I136">
        <f>proyeksi!AU45*BAU!$D89</f>
        <v>0</v>
      </c>
      <c r="J136">
        <f>proyeksi!AV45*BAU!$D89</f>
        <v>0</v>
      </c>
      <c r="K136">
        <f>proyeksi!AW45*BAU!$D89</f>
        <v>0</v>
      </c>
      <c r="L136">
        <f>proyeksi!AX45*BAU!$D89</f>
        <v>0</v>
      </c>
      <c r="M136">
        <f>proyeksi!AY45*BAU!$D89</f>
        <v>0</v>
      </c>
      <c r="N136">
        <f>proyeksi!AZ45*BAU!$D89</f>
        <v>0</v>
      </c>
      <c r="O136">
        <f>proyeksi!BA45*BAU!$D89</f>
        <v>0</v>
      </c>
      <c r="P136">
        <f>proyeksi!BB45*BAU!$D89</f>
        <v>0</v>
      </c>
      <c r="Q136">
        <f>proyeksi!BC45*BAU!$D89</f>
        <v>0</v>
      </c>
    </row>
    <row r="137" spans="1:17" x14ac:dyDescent="0.3">
      <c r="A137" s="13" t="s">
        <v>85</v>
      </c>
      <c r="B137">
        <f>proyeksi!AN46*BAU!$D90</f>
        <v>0</v>
      </c>
      <c r="C137">
        <f>proyeksi!AO46*BAU!$D90</f>
        <v>0</v>
      </c>
      <c r="D137">
        <f>proyeksi!AP46*BAU!$D90</f>
        <v>0</v>
      </c>
      <c r="E137">
        <f>proyeksi!AQ46*BAU!$D90</f>
        <v>0</v>
      </c>
      <c r="F137">
        <f>proyeksi!AR46*BAU!$D90</f>
        <v>0</v>
      </c>
      <c r="G137">
        <f>proyeksi!AS46*BAU!$D90</f>
        <v>0</v>
      </c>
      <c r="H137">
        <f>proyeksi!AT46*BAU!$D90</f>
        <v>0</v>
      </c>
      <c r="I137">
        <f>proyeksi!AU46*BAU!$D90</f>
        <v>0</v>
      </c>
      <c r="J137">
        <f>proyeksi!AV46*BAU!$D90</f>
        <v>0</v>
      </c>
      <c r="K137">
        <f>proyeksi!AW46*BAU!$D90</f>
        <v>0</v>
      </c>
      <c r="L137">
        <f>proyeksi!AX46*BAU!$D90</f>
        <v>0</v>
      </c>
      <c r="M137">
        <f>proyeksi!AY46*BAU!$D90</f>
        <v>0</v>
      </c>
      <c r="N137">
        <f>proyeksi!AZ46*BAU!$D90</f>
        <v>0</v>
      </c>
      <c r="O137">
        <f>proyeksi!BA46*BAU!$D90</f>
        <v>0</v>
      </c>
      <c r="P137">
        <f>proyeksi!BB46*BAU!$D90</f>
        <v>0</v>
      </c>
      <c r="Q137">
        <f>proyeksi!BC46*BAU!$D90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kons_pupuk_sektor</vt:lpstr>
      <vt:lpstr>Tabel I-O Sumsel 2015</vt:lpstr>
      <vt:lpstr>proyeksi</vt:lpstr>
      <vt:lpstr>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Soraya, Dayu Kemalasari   (ICRAF)</dc:creator>
  <cp:lastModifiedBy>Soraya, Dayu Kemalasari   (ICRAF)</cp:lastModifiedBy>
  <dcterms:created xsi:type="dcterms:W3CDTF">2020-04-23T04:25:00Z</dcterms:created>
  <dcterms:modified xsi:type="dcterms:W3CDTF">2020-04-23T08:25:23Z</dcterms:modified>
</cp:coreProperties>
</file>