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kretariat RAN-GRK\Liaison Hargem\PPRKD\WS Regional Tengah\Tabel Satelit Energi\"/>
    </mc:Choice>
  </mc:AlternateContent>
  <xr:revisionPtr revIDLastSave="0" documentId="13_ncr:1_{393EF823-33C0-4B7E-BD18-1B43F8F0D029}" xr6:coauthVersionLast="45" xr6:coauthVersionMax="45" xr10:uidLastSave="{00000000-0000-0000-0000-000000000000}"/>
  <bookViews>
    <workbookView xWindow="-110" yWindow="-110" windowWidth="19420" windowHeight="10420" firstSheet="2" activeTab="6" xr2:uid="{770EBE2C-0231-4E63-9FFA-21A49C5F04C6}"/>
  </bookViews>
  <sheets>
    <sheet name="PDRB Angka Berlaku" sheetId="1" r:id="rId1"/>
    <sheet name="PDRB Angka Konstan 2010" sheetId="2" r:id="rId2"/>
    <sheet name="Indeks Pembagi" sheetId="3" r:id="rId3"/>
    <sheet name="Domestik" sheetId="11" r:id="rId4"/>
    <sheet name="Perhitungan Intensitas" sheetId="6" r:id="rId5"/>
    <sheet name="WIOD" sheetId="8" r:id="rId6"/>
    <sheet name="Tabel Satelit" sheetId="10" r:id="rId7"/>
  </sheets>
  <definedNames>
    <definedName name="CAP_CT" localSheetId="5">#REF!</definedName>
    <definedName name="CAP_CT">#REF!</definedName>
    <definedName name="CAP_GFCF" localSheetId="5">#REF!</definedName>
    <definedName name="CAP_GFCF">#REF!</definedName>
    <definedName name="CAP_IT" localSheetId="5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0" l="1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E27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E26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E25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E24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E23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E22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E21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E2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E18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E42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E41" i="10"/>
  <c r="E40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E39" i="10"/>
  <c r="E38" i="10"/>
  <c r="E37" i="10"/>
  <c r="E36" i="10"/>
  <c r="E35" i="10"/>
  <c r="E34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E33" i="10"/>
  <c r="E32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E30" i="10"/>
  <c r="E29" i="10"/>
  <c r="E28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E17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E16" i="10"/>
  <c r="E15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E14" i="10"/>
  <c r="E13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E53" i="10"/>
  <c r="E52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E51" i="10"/>
  <c r="E50" i="10"/>
  <c r="E49" i="10"/>
  <c r="E48" i="10"/>
  <c r="E47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E11" i="10"/>
  <c r="E10" i="10"/>
  <c r="E9" i="10"/>
  <c r="D2" i="10"/>
  <c r="E53" i="6"/>
  <c r="E52" i="6"/>
  <c r="E48" i="6"/>
  <c r="E49" i="6"/>
  <c r="E50" i="6"/>
  <c r="E51" i="6"/>
  <c r="E47" i="6"/>
  <c r="E44" i="6"/>
  <c r="E45" i="6"/>
  <c r="E46" i="6"/>
  <c r="E43" i="6"/>
  <c r="F43" i="6" s="1"/>
  <c r="E42" i="6"/>
  <c r="F42" i="6" s="1"/>
  <c r="E41" i="6"/>
  <c r="F41" i="6" s="1"/>
  <c r="E40" i="6"/>
  <c r="F40" i="6" s="1"/>
  <c r="E35" i="6"/>
  <c r="E36" i="6"/>
  <c r="E37" i="6"/>
  <c r="E38" i="6"/>
  <c r="E39" i="6"/>
  <c r="E34" i="6"/>
  <c r="F34" i="6" s="1"/>
  <c r="E33" i="6"/>
  <c r="E32" i="6"/>
  <c r="F32" i="6" s="1"/>
  <c r="E31" i="6"/>
  <c r="F31" i="6" s="1"/>
  <c r="E29" i="6"/>
  <c r="E30" i="6"/>
  <c r="E28" i="6"/>
  <c r="F28" i="6" s="1"/>
  <c r="E13" i="6"/>
  <c r="E14" i="6"/>
  <c r="E15" i="6"/>
  <c r="E16" i="6"/>
  <c r="F16" i="6" s="1"/>
  <c r="E17" i="6"/>
  <c r="E18" i="6"/>
  <c r="E19" i="6"/>
  <c r="E20" i="6"/>
  <c r="F20" i="6" s="1"/>
  <c r="E21" i="6"/>
  <c r="E22" i="6"/>
  <c r="E23" i="6"/>
  <c r="E24" i="6"/>
  <c r="F24" i="6" s="1"/>
  <c r="E25" i="6"/>
  <c r="E26" i="6"/>
  <c r="E27" i="6"/>
  <c r="E12" i="6"/>
  <c r="F12" i="6" s="1"/>
  <c r="G53" i="6"/>
  <c r="G52" i="6"/>
  <c r="G48" i="6"/>
  <c r="G49" i="6"/>
  <c r="G50" i="6"/>
  <c r="G51" i="6"/>
  <c r="G47" i="6"/>
  <c r="C53" i="6"/>
  <c r="C52" i="6"/>
  <c r="C51" i="6"/>
  <c r="C50" i="6"/>
  <c r="C49" i="6"/>
  <c r="C48" i="6"/>
  <c r="C47" i="6"/>
  <c r="G44" i="6"/>
  <c r="G45" i="6"/>
  <c r="G46" i="6"/>
  <c r="G43" i="6"/>
  <c r="C44" i="6"/>
  <c r="C45" i="6"/>
  <c r="C46" i="6"/>
  <c r="C43" i="6"/>
  <c r="G42" i="6"/>
  <c r="C42" i="6"/>
  <c r="G41" i="6"/>
  <c r="G40" i="6"/>
  <c r="C41" i="6"/>
  <c r="C40" i="6"/>
  <c r="G35" i="6"/>
  <c r="G36" i="6"/>
  <c r="G37" i="6"/>
  <c r="G38" i="6"/>
  <c r="G39" i="6"/>
  <c r="G34" i="6"/>
  <c r="C35" i="6"/>
  <c r="C36" i="6"/>
  <c r="C37" i="6"/>
  <c r="C38" i="6"/>
  <c r="C39" i="6"/>
  <c r="C34" i="6"/>
  <c r="G33" i="6"/>
  <c r="G32" i="6"/>
  <c r="G31" i="6"/>
  <c r="C33" i="6"/>
  <c r="C32" i="6"/>
  <c r="C31" i="6"/>
  <c r="G29" i="6"/>
  <c r="G30" i="6"/>
  <c r="G28" i="6"/>
  <c r="C29" i="6"/>
  <c r="C30" i="6"/>
  <c r="C28" i="6"/>
  <c r="G12" i="6"/>
  <c r="C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13" i="6"/>
  <c r="F3" i="6"/>
  <c r="F4" i="6"/>
  <c r="F5" i="6"/>
  <c r="F6" i="6"/>
  <c r="F7" i="6"/>
  <c r="F8" i="6"/>
  <c r="F9" i="6"/>
  <c r="F10" i="6"/>
  <c r="F11" i="6"/>
  <c r="F13" i="6"/>
  <c r="F14" i="6"/>
  <c r="F15" i="6"/>
  <c r="F17" i="6"/>
  <c r="F18" i="6"/>
  <c r="F19" i="6"/>
  <c r="F21" i="6"/>
  <c r="F22" i="6"/>
  <c r="F23" i="6"/>
  <c r="F25" i="6"/>
  <c r="F26" i="6"/>
  <c r="F27" i="6"/>
  <c r="F29" i="6"/>
  <c r="F30" i="6"/>
  <c r="F33" i="6"/>
  <c r="F35" i="6"/>
  <c r="F36" i="6"/>
  <c r="F37" i="6"/>
  <c r="F38" i="6"/>
  <c r="F39" i="6"/>
  <c r="F44" i="6"/>
  <c r="F45" i="6"/>
  <c r="F46" i="6"/>
  <c r="F47" i="6"/>
  <c r="F48" i="6"/>
  <c r="F49" i="6"/>
  <c r="F50" i="6"/>
  <c r="F51" i="6"/>
  <c r="F52" i="6"/>
  <c r="F53" i="6"/>
  <c r="F2" i="6"/>
  <c r="G10" i="6"/>
  <c r="G11" i="6"/>
  <c r="G9" i="6"/>
  <c r="C10" i="6"/>
  <c r="C11" i="6"/>
  <c r="C9" i="6"/>
  <c r="C3" i="6"/>
  <c r="C4" i="6"/>
  <c r="C5" i="6"/>
  <c r="C6" i="6"/>
  <c r="C7" i="6"/>
  <c r="C8" i="6"/>
  <c r="C2" i="6"/>
  <c r="E2" i="6"/>
  <c r="AC36" i="8" l="1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H3" i="6" l="1"/>
  <c r="D3" i="10" s="1"/>
  <c r="H7" i="6"/>
  <c r="D7" i="10" s="1"/>
  <c r="H11" i="6"/>
  <c r="D11" i="10" s="1"/>
  <c r="H15" i="6"/>
  <c r="D15" i="10" s="1"/>
  <c r="H19" i="6"/>
  <c r="D19" i="10" s="1"/>
  <c r="H23" i="6"/>
  <c r="D23" i="10" s="1"/>
  <c r="H31" i="6"/>
  <c r="D31" i="10" s="1"/>
  <c r="H35" i="6"/>
  <c r="D35" i="10" s="1"/>
  <c r="H39" i="6"/>
  <c r="D39" i="10" s="1"/>
  <c r="H43" i="6"/>
  <c r="D43" i="10" s="1"/>
  <c r="H47" i="6"/>
  <c r="D47" i="10" s="1"/>
  <c r="H51" i="6"/>
  <c r="D51" i="10" s="1"/>
  <c r="H53" i="6"/>
  <c r="D53" i="10" s="1"/>
  <c r="H52" i="6"/>
  <c r="D52" i="10" s="1"/>
  <c r="H50" i="6"/>
  <c r="D50" i="10" s="1"/>
  <c r="H49" i="6"/>
  <c r="D49" i="10" s="1"/>
  <c r="H48" i="6"/>
  <c r="D48" i="10" s="1"/>
  <c r="H46" i="6"/>
  <c r="D46" i="10" s="1"/>
  <c r="H45" i="6"/>
  <c r="D45" i="10" s="1"/>
  <c r="H44" i="6"/>
  <c r="D44" i="10" s="1"/>
  <c r="H41" i="6"/>
  <c r="D41" i="10" s="1"/>
  <c r="H42" i="6"/>
  <c r="D42" i="10" s="1"/>
  <c r="H40" i="6"/>
  <c r="D40" i="10" s="1"/>
  <c r="H37" i="6"/>
  <c r="D37" i="10" s="1"/>
  <c r="H36" i="6"/>
  <c r="D36" i="10" s="1"/>
  <c r="H34" i="6"/>
  <c r="D34" i="10" s="1"/>
  <c r="H33" i="6"/>
  <c r="D33" i="10" s="1"/>
  <c r="H32" i="6"/>
  <c r="D32" i="10" s="1"/>
  <c r="H26" i="6"/>
  <c r="D26" i="10" s="1"/>
  <c r="H27" i="6"/>
  <c r="D27" i="10" s="1"/>
  <c r="H28" i="6"/>
  <c r="D28" i="10" s="1"/>
  <c r="H25" i="6"/>
  <c r="D25" i="10" s="1"/>
  <c r="G3" i="6"/>
  <c r="G4" i="6"/>
  <c r="G5" i="6"/>
  <c r="G6" i="6"/>
  <c r="G7" i="6"/>
  <c r="G8" i="6"/>
  <c r="H4" i="6"/>
  <c r="D4" i="10" s="1"/>
  <c r="H5" i="6"/>
  <c r="D5" i="10" s="1"/>
  <c r="H6" i="6"/>
  <c r="D6" i="10" s="1"/>
  <c r="H8" i="6"/>
  <c r="D8" i="10" s="1"/>
  <c r="H9" i="6"/>
  <c r="D9" i="10" s="1"/>
  <c r="H10" i="6"/>
  <c r="D10" i="10" s="1"/>
  <c r="H12" i="6"/>
  <c r="D12" i="10" s="1"/>
  <c r="H13" i="6"/>
  <c r="D13" i="10" s="1"/>
  <c r="H14" i="6"/>
  <c r="D14" i="10" s="1"/>
  <c r="H16" i="6"/>
  <c r="D16" i="10" s="1"/>
  <c r="H17" i="6"/>
  <c r="D17" i="10" s="1"/>
  <c r="H18" i="6"/>
  <c r="D18" i="10" s="1"/>
  <c r="H20" i="6"/>
  <c r="D20" i="10" s="1"/>
  <c r="H21" i="6"/>
  <c r="D21" i="10" s="1"/>
  <c r="H22" i="6"/>
  <c r="D22" i="10" s="1"/>
  <c r="H24" i="6"/>
  <c r="D24" i="10" s="1"/>
  <c r="H2" i="6"/>
  <c r="C6" i="3"/>
  <c r="D6" i="3"/>
  <c r="E6" i="3"/>
  <c r="E3" i="6" s="1"/>
  <c r="F6" i="3"/>
  <c r="G6" i="3"/>
  <c r="H6" i="3"/>
  <c r="I6" i="3"/>
  <c r="C7" i="3"/>
  <c r="D7" i="3"/>
  <c r="E7" i="3"/>
  <c r="E4" i="6" s="1"/>
  <c r="F7" i="3"/>
  <c r="G7" i="3"/>
  <c r="H7" i="3"/>
  <c r="I7" i="3"/>
  <c r="C8" i="3"/>
  <c r="D8" i="3"/>
  <c r="E8" i="3"/>
  <c r="E5" i="6" s="1"/>
  <c r="F8" i="3"/>
  <c r="G8" i="3"/>
  <c r="H8" i="3"/>
  <c r="I8" i="3"/>
  <c r="C9" i="3"/>
  <c r="D9" i="3"/>
  <c r="E9" i="3"/>
  <c r="E6" i="6" s="1"/>
  <c r="F9" i="3"/>
  <c r="G9" i="3"/>
  <c r="H9" i="3"/>
  <c r="I9" i="3"/>
  <c r="C10" i="3"/>
  <c r="D10" i="3"/>
  <c r="E10" i="3"/>
  <c r="E7" i="6" s="1"/>
  <c r="F10" i="3"/>
  <c r="G10" i="3"/>
  <c r="H10" i="3"/>
  <c r="I10" i="3"/>
  <c r="C11" i="3"/>
  <c r="D11" i="3"/>
  <c r="E11" i="3"/>
  <c r="E8" i="6" s="1"/>
  <c r="F11" i="3"/>
  <c r="G11" i="3"/>
  <c r="H11" i="3"/>
  <c r="I11" i="3"/>
  <c r="C12" i="3"/>
  <c r="D12" i="3"/>
  <c r="E12" i="3"/>
  <c r="E9" i="6" s="1"/>
  <c r="F12" i="3"/>
  <c r="G12" i="3"/>
  <c r="H12" i="3"/>
  <c r="I12" i="3"/>
  <c r="C13" i="3"/>
  <c r="D13" i="3"/>
  <c r="E13" i="3"/>
  <c r="E10" i="6" s="1"/>
  <c r="F13" i="3"/>
  <c r="G13" i="3"/>
  <c r="H13" i="3"/>
  <c r="I13" i="3"/>
  <c r="C14" i="3"/>
  <c r="D14" i="3"/>
  <c r="E14" i="3"/>
  <c r="E11" i="6" s="1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D5" i="3"/>
  <c r="E5" i="3"/>
  <c r="F5" i="3"/>
  <c r="G5" i="3"/>
  <c r="H5" i="3"/>
  <c r="I5" i="3"/>
  <c r="C5" i="3"/>
  <c r="N4" i="10" l="1"/>
  <c r="AD4" i="10"/>
  <c r="Y4" i="10"/>
  <c r="U4" i="10"/>
  <c r="Q4" i="10"/>
  <c r="M4" i="10"/>
  <c r="R4" i="10"/>
  <c r="I4" i="10"/>
  <c r="E4" i="10"/>
  <c r="AA4" i="10"/>
  <c r="W4" i="10"/>
  <c r="S4" i="10"/>
  <c r="F4" i="10"/>
  <c r="O4" i="10"/>
  <c r="G4" i="10"/>
  <c r="X4" i="10"/>
  <c r="P4" i="10"/>
  <c r="J4" i="10"/>
  <c r="T4" i="10"/>
  <c r="L4" i="10"/>
  <c r="AC4" i="10"/>
  <c r="Z4" i="10"/>
  <c r="H4" i="10"/>
  <c r="V4" i="10"/>
  <c r="K4" i="10"/>
  <c r="AB4" i="10"/>
  <c r="R8" i="10"/>
  <c r="G8" i="10"/>
  <c r="AB8" i="10"/>
  <c r="X8" i="10"/>
  <c r="T8" i="10"/>
  <c r="P8" i="10"/>
  <c r="F8" i="10"/>
  <c r="V8" i="10"/>
  <c r="L8" i="10"/>
  <c r="H8" i="10"/>
  <c r="AC8" i="10"/>
  <c r="Y8" i="10"/>
  <c r="U8" i="10"/>
  <c r="J8" i="10"/>
  <c r="Q8" i="10"/>
  <c r="I8" i="10"/>
  <c r="AA8" i="10"/>
  <c r="N8" i="10"/>
  <c r="W8" i="10"/>
  <c r="O8" i="10"/>
  <c r="Z8" i="10"/>
  <c r="M8" i="10"/>
  <c r="E8" i="10"/>
  <c r="S8" i="10"/>
  <c r="K8" i="10"/>
  <c r="AD8" i="10"/>
  <c r="N6" i="10"/>
  <c r="AD6" i="10"/>
  <c r="U6" i="10"/>
  <c r="Q6" i="10"/>
  <c r="M6" i="10"/>
  <c r="I6" i="10"/>
  <c r="R6" i="10"/>
  <c r="E6" i="10"/>
  <c r="AA6" i="10"/>
  <c r="W6" i="10"/>
  <c r="S6" i="10"/>
  <c r="O6" i="10"/>
  <c r="F6" i="10"/>
  <c r="K6" i="10"/>
  <c r="AB6" i="10"/>
  <c r="T6" i="10"/>
  <c r="J6" i="10"/>
  <c r="P6" i="10"/>
  <c r="H6" i="10"/>
  <c r="Y6" i="10"/>
  <c r="V6" i="10"/>
  <c r="G6" i="10"/>
  <c r="X6" i="10"/>
  <c r="L6" i="10"/>
  <c r="AC6" i="10"/>
  <c r="Z6" i="10"/>
  <c r="S12" i="10"/>
  <c r="J12" i="10"/>
  <c r="Z12" i="10"/>
  <c r="T12" i="10"/>
  <c r="I12" i="10"/>
  <c r="Y12" i="10"/>
  <c r="N12" i="10"/>
  <c r="H12" i="10"/>
  <c r="X12" i="10"/>
  <c r="M12" i="10"/>
  <c r="AC12" i="10"/>
  <c r="AA12" i="10"/>
  <c r="AD12" i="10"/>
  <c r="W12" i="10"/>
  <c r="R12" i="10"/>
  <c r="AB12" i="10"/>
  <c r="K12" i="10"/>
  <c r="O12" i="10"/>
  <c r="G12" i="10"/>
  <c r="U12" i="10"/>
  <c r="V12" i="10"/>
  <c r="E12" i="10"/>
  <c r="P12" i="10"/>
  <c r="L12" i="10"/>
  <c r="Q12" i="10"/>
  <c r="F12" i="10"/>
  <c r="AC2" i="10"/>
  <c r="Z2" i="10"/>
  <c r="J2" i="10"/>
  <c r="R2" i="10"/>
  <c r="V2" i="10"/>
  <c r="F2" i="10"/>
  <c r="AD2" i="10"/>
  <c r="N2" i="10"/>
  <c r="K2" i="10"/>
  <c r="T2" i="10"/>
  <c r="O2" i="10"/>
  <c r="E2" i="10"/>
  <c r="U2" i="10"/>
  <c r="S2" i="10"/>
  <c r="H2" i="10"/>
  <c r="X2" i="10"/>
  <c r="W2" i="10"/>
  <c r="I2" i="10"/>
  <c r="Y2" i="10"/>
  <c r="AB2" i="10"/>
  <c r="G2" i="10"/>
  <c r="P2" i="10"/>
  <c r="AA2" i="10"/>
  <c r="L2" i="10"/>
  <c r="M2" i="10"/>
  <c r="Q2" i="10"/>
  <c r="T5" i="10"/>
  <c r="J5" i="10"/>
  <c r="F5" i="10"/>
  <c r="AA5" i="10"/>
  <c r="W5" i="10"/>
  <c r="S5" i="10"/>
  <c r="H5" i="10"/>
  <c r="X5" i="10"/>
  <c r="O5" i="10"/>
  <c r="K5" i="10"/>
  <c r="G5" i="10"/>
  <c r="AC5" i="10"/>
  <c r="Y5" i="10"/>
  <c r="L5" i="10"/>
  <c r="U5" i="10"/>
  <c r="M5" i="10"/>
  <c r="AD5" i="10"/>
  <c r="P5" i="10"/>
  <c r="Z5" i="10"/>
  <c r="R5" i="10"/>
  <c r="AB5" i="10"/>
  <c r="Q5" i="10"/>
  <c r="I5" i="10"/>
  <c r="E5" i="10"/>
  <c r="V5" i="10"/>
  <c r="N5" i="10"/>
  <c r="O31" i="10"/>
  <c r="E31" i="10"/>
  <c r="T31" i="10"/>
  <c r="M31" i="10"/>
  <c r="AC31" i="10"/>
  <c r="N31" i="10"/>
  <c r="S31" i="10"/>
  <c r="H31" i="10"/>
  <c r="X31" i="10"/>
  <c r="Q31" i="10"/>
  <c r="R31" i="10"/>
  <c r="V31" i="10"/>
  <c r="G31" i="10"/>
  <c r="L31" i="10"/>
  <c r="U31" i="10"/>
  <c r="F31" i="10"/>
  <c r="I31" i="10"/>
  <c r="K31" i="10"/>
  <c r="P31" i="10"/>
  <c r="Y31" i="10"/>
  <c r="Z31" i="10"/>
  <c r="AA31" i="10"/>
  <c r="AD31" i="10"/>
  <c r="W31" i="10"/>
  <c r="AB31" i="10"/>
  <c r="J31" i="10"/>
  <c r="H19" i="10"/>
  <c r="K19" i="10"/>
  <c r="S19" i="10"/>
  <c r="AA19" i="10"/>
  <c r="O19" i="10"/>
  <c r="F19" i="10"/>
  <c r="N19" i="10"/>
  <c r="V19" i="10"/>
  <c r="AD19" i="10"/>
  <c r="G19" i="10"/>
  <c r="W19" i="10"/>
  <c r="Z19" i="10"/>
  <c r="J19" i="10"/>
  <c r="R19" i="10"/>
  <c r="Q19" i="10"/>
  <c r="P19" i="10"/>
  <c r="AC19" i="10"/>
  <c r="M19" i="10"/>
  <c r="AB19" i="10"/>
  <c r="L19" i="10"/>
  <c r="I19" i="10"/>
  <c r="X19" i="10"/>
  <c r="U19" i="10"/>
  <c r="E19" i="10"/>
  <c r="T19" i="10"/>
  <c r="Y19" i="10"/>
  <c r="L3" i="10"/>
  <c r="AB3" i="10"/>
  <c r="Y3" i="10"/>
  <c r="O3" i="10"/>
  <c r="K3" i="10"/>
  <c r="G3" i="10"/>
  <c r="AC3" i="10"/>
  <c r="P3" i="10"/>
  <c r="I3" i="10"/>
  <c r="AD3" i="10"/>
  <c r="U3" i="10"/>
  <c r="Q3" i="10"/>
  <c r="M3" i="10"/>
  <c r="N3" i="10"/>
  <c r="Z3" i="10"/>
  <c r="R3" i="10"/>
  <c r="J3" i="10"/>
  <c r="H3" i="10"/>
  <c r="S3" i="10"/>
  <c r="F3" i="10"/>
  <c r="W3" i="10"/>
  <c r="X3" i="10"/>
  <c r="AA3" i="10"/>
  <c r="T3" i="10"/>
  <c r="E3" i="10"/>
  <c r="V3" i="10"/>
  <c r="T7" i="10"/>
  <c r="K7" i="10"/>
  <c r="G7" i="10"/>
  <c r="AC7" i="10"/>
  <c r="Y7" i="10"/>
  <c r="O7" i="10"/>
  <c r="H7" i="10"/>
  <c r="X7" i="10"/>
  <c r="Q7" i="10"/>
  <c r="M7" i="10"/>
  <c r="I7" i="10"/>
  <c r="AD7" i="10"/>
  <c r="U7" i="10"/>
  <c r="L7" i="10"/>
  <c r="V7" i="10"/>
  <c r="N7" i="10"/>
  <c r="Z7" i="10"/>
  <c r="J7" i="10"/>
  <c r="P7" i="10"/>
  <c r="AA7" i="10"/>
  <c r="S7" i="10"/>
  <c r="F7" i="10"/>
  <c r="AB7" i="10"/>
  <c r="R7" i="10"/>
  <c r="E7" i="10"/>
  <c r="W7" i="10"/>
  <c r="H38" i="6"/>
  <c r="D38" i="10" s="1"/>
  <c r="H30" i="6"/>
  <c r="D30" i="10" s="1"/>
  <c r="H29" i="6"/>
  <c r="D29" i="10" s="1"/>
  <c r="G2" i="6"/>
  <c r="AE23" i="10" l="1"/>
  <c r="AE51" i="10"/>
  <c r="AE48" i="10"/>
  <c r="AE27" i="10"/>
  <c r="AE18" i="10"/>
  <c r="AE36" i="10"/>
  <c r="AE14" i="10"/>
  <c r="AE24" i="10"/>
  <c r="AE45" i="10"/>
  <c r="AE28" i="10"/>
  <c r="AE6" i="10"/>
  <c r="AE41" i="10"/>
  <c r="AE7" i="10"/>
  <c r="AE3" i="10"/>
  <c r="AE9" i="10"/>
  <c r="AE20" i="10"/>
  <c r="AE53" i="10"/>
  <c r="AE22" i="10"/>
  <c r="AE8" i="10"/>
  <c r="AE50" i="10"/>
  <c r="AE44" i="10"/>
  <c r="AE40" i="10"/>
  <c r="AE37" i="10"/>
  <c r="AE4" i="10"/>
  <c r="AE16" i="10"/>
  <c r="AE26" i="10"/>
  <c r="AE15" i="10"/>
  <c r="AE35" i="10"/>
  <c r="AE43" i="10"/>
  <c r="AE19" i="10"/>
  <c r="AE31" i="10"/>
  <c r="AE17" i="10"/>
  <c r="AE2" i="10"/>
  <c r="AE42" i="10"/>
  <c r="AE11" i="10"/>
  <c r="AE47" i="10"/>
  <c r="AE39" i="10"/>
  <c r="AE46" i="10"/>
  <c r="AE5" i="10"/>
  <c r="AE13" i="10"/>
  <c r="AE21" i="10"/>
  <c r="AE12" i="10"/>
  <c r="AE49" i="10"/>
  <c r="AE34" i="10"/>
  <c r="AE32" i="10"/>
  <c r="AE10" i="10"/>
  <c r="AE52" i="10"/>
  <c r="AE33" i="10"/>
  <c r="AE25" i="10"/>
  <c r="AE30" i="10" l="1"/>
  <c r="AE29" i="10"/>
  <c r="AE38" i="10"/>
</calcChain>
</file>

<file path=xl/sharedStrings.xml><?xml version="1.0" encoding="utf-8"?>
<sst xmlns="http://schemas.openxmlformats.org/spreadsheetml/2006/main" count="695" uniqueCount="281">
  <si>
    <t>Lapangan Usaha</t>
  </si>
  <si>
    <t>Pertanian, Kehutanan dan Perikanan</t>
  </si>
  <si>
    <t>Pertambangan dan Penggalian</t>
  </si>
  <si>
    <t>Industri Pengolahan</t>
  </si>
  <si>
    <t>Konstruksi</t>
  </si>
  <si>
    <t>Real Estate</t>
  </si>
  <si>
    <t>Jasa lainnya</t>
  </si>
  <si>
    <t>Industri Batubara dan Pengilangan Migas</t>
  </si>
  <si>
    <t xml:space="preserve">Ketenagalistrikan </t>
  </si>
  <si>
    <t>Jasa Perusahaan</t>
  </si>
  <si>
    <t>Administrasi Pemerintahan, Pertahanan dan Jaminan Sosial Wajib</t>
  </si>
  <si>
    <t>Kode</t>
  </si>
  <si>
    <t>Intensitas Energi (TJ/Miliar Rupiah)</t>
  </si>
  <si>
    <t>Indeks Pembagi</t>
  </si>
  <si>
    <t>Kategori</t>
  </si>
  <si>
    <t>Jumlah Konsumsi Energi (TJ)</t>
  </si>
  <si>
    <t>KATEGORI</t>
  </si>
  <si>
    <t>LAPANGAN USAHA</t>
  </si>
  <si>
    <t>INTENSITAS ENERGI (TJ PER MILIAR RUPIAH)</t>
  </si>
  <si>
    <t>2011**</t>
  </si>
  <si>
    <t>2012**</t>
  </si>
  <si>
    <t>2013**</t>
  </si>
  <si>
    <t>2014**</t>
  </si>
  <si>
    <t>2015**</t>
  </si>
  <si>
    <t>2016**</t>
  </si>
  <si>
    <t>2017***</t>
  </si>
  <si>
    <t>A</t>
  </si>
  <si>
    <t>Pertanian, Kehutanan, dan Perikanan</t>
  </si>
  <si>
    <t>B</t>
  </si>
  <si>
    <t xml:space="preserve">Pertambangan dan Penggalian </t>
  </si>
  <si>
    <t>C</t>
  </si>
  <si>
    <t>C1</t>
  </si>
  <si>
    <t>C2</t>
  </si>
  <si>
    <t>Industri Pengolahan Non Migas</t>
  </si>
  <si>
    <t>D</t>
  </si>
  <si>
    <t>Pengadaan Listrik dan Gas</t>
  </si>
  <si>
    <t>D1</t>
  </si>
  <si>
    <t>D2</t>
  </si>
  <si>
    <t>Pengadaan Gas dan Produksi Es</t>
  </si>
  <si>
    <t>E</t>
  </si>
  <si>
    <t>Pengadaan Air, Pengelolaan Sampah, Limbah dan Daur Ulang</t>
  </si>
  <si>
    <t>F</t>
  </si>
  <si>
    <t>G</t>
  </si>
  <si>
    <t>Perdagangan Besar dan Eceran; Reparasi Mobil dan Sepeda Motor</t>
  </si>
  <si>
    <t>H</t>
  </si>
  <si>
    <t xml:space="preserve">Transportasi dan Pergudangan </t>
  </si>
  <si>
    <t>I</t>
  </si>
  <si>
    <t>Penyediaan Akomodasi dan Makan Minum</t>
  </si>
  <si>
    <t>J</t>
  </si>
  <si>
    <t>Informasi dan Komunikasi</t>
  </si>
  <si>
    <t>K</t>
  </si>
  <si>
    <t>Jasa Keuangan dan Asuransi</t>
  </si>
  <si>
    <t>L</t>
  </si>
  <si>
    <t>M,N</t>
  </si>
  <si>
    <t>O</t>
  </si>
  <si>
    <t>P</t>
  </si>
  <si>
    <t>Jasa Pendidikan</t>
  </si>
  <si>
    <t>Q</t>
  </si>
  <si>
    <t>Jasa Kesehatan dan Kegiatan Sosial</t>
  </si>
  <si>
    <t>R,S,T,U</t>
  </si>
  <si>
    <t>INTENSITAS ENERGI LAPANGAN USAHA INDUSTRI PENGOLAHAN</t>
  </si>
  <si>
    <t xml:space="preserve">TAHUN  2012 - 2014 </t>
  </si>
  <si>
    <t>(Sumber : Statistik ESDM, 2018)</t>
  </si>
  <si>
    <t>2012</t>
  </si>
  <si>
    <t>2013</t>
  </si>
  <si>
    <t>2014</t>
  </si>
  <si>
    <t>C10</t>
  </si>
  <si>
    <t>INDUSTRI MAKANAN</t>
  </si>
  <si>
    <t>C11</t>
  </si>
  <si>
    <t xml:space="preserve">INDUSTRI MINUMAN </t>
  </si>
  <si>
    <t>C12</t>
  </si>
  <si>
    <t xml:space="preserve">INDUSTRI PENGOLAHAN TEMBAKAU </t>
  </si>
  <si>
    <t>C13</t>
  </si>
  <si>
    <t xml:space="preserve">INDUSTRI TEKSTIL </t>
  </si>
  <si>
    <t>C14</t>
  </si>
  <si>
    <t xml:space="preserve">INDUSTRI PAKAIAN JADI </t>
  </si>
  <si>
    <t>C15</t>
  </si>
  <si>
    <t>INDUSTRI KULIT, BARANG DARI KULIT DAN ALAS KAKI</t>
  </si>
  <si>
    <t>C16</t>
  </si>
  <si>
    <t>INDUSTRI KAYU, BARANG DARI KAYU DAN GABUS (TIDAK TERMASUK FURNITUR) DAN BARANG ANYAMAN DARI BAMBU, ROTAN DAN SEJENISNYA</t>
  </si>
  <si>
    <t>C17</t>
  </si>
  <si>
    <t xml:space="preserve">INDUSTRI KERTAS DAN BARANG DARI KERTAS </t>
  </si>
  <si>
    <t>C18</t>
  </si>
  <si>
    <t>INDUSTRI PENCETAKAN DAN REPRODUKSI MEDIA REKAMAN</t>
  </si>
  <si>
    <t>C19</t>
  </si>
  <si>
    <t xml:space="preserve">INDUSTRI PRODUK DARI BATU BARA DAN PENGILANGAN MINYAK BUMI </t>
  </si>
  <si>
    <t>C20</t>
  </si>
  <si>
    <t>INDUSTRI BAHAN KIMIA DAN BRANG DARI BAHAN KIMIA</t>
  </si>
  <si>
    <t>C21</t>
  </si>
  <si>
    <t>INDUSTRI FARMASI, PRODUK OBAT KIMIA DAN OBAT TRADISIONAL</t>
  </si>
  <si>
    <t>C22</t>
  </si>
  <si>
    <t xml:space="preserve">INDUSTRI KARET, BARANG DARI KARET DAN PLASTIK </t>
  </si>
  <si>
    <t>C23</t>
  </si>
  <si>
    <t xml:space="preserve">INDUSTRI BARANG GALIAN BUKAN LOGAM </t>
  </si>
  <si>
    <t>C24</t>
  </si>
  <si>
    <t xml:space="preserve">INDUSTRI LOGAM DASAR </t>
  </si>
  <si>
    <t>C25</t>
  </si>
  <si>
    <t xml:space="preserve">INDUSTRI BARANG LOGAM, BUKAN MESIN DAN PERALATANNYA </t>
  </si>
  <si>
    <t>C26</t>
  </si>
  <si>
    <t xml:space="preserve">INDUSTRI KOMPUTER, BARANG ELEKTRONIK DAN OPTIK </t>
  </si>
  <si>
    <t>C27</t>
  </si>
  <si>
    <t xml:space="preserve">INDUSTRI PERALATAN LISTRIK </t>
  </si>
  <si>
    <t>C28</t>
  </si>
  <si>
    <t xml:space="preserve">INDUSTRI MESIN DAN PERLENGKAPAN YTDL </t>
  </si>
  <si>
    <t>C29</t>
  </si>
  <si>
    <t xml:space="preserve">INDUSTRI KENDARAAN BERMOTOR, TRAILER DAN SEMI TRAILER </t>
  </si>
  <si>
    <t>C30</t>
  </si>
  <si>
    <t xml:space="preserve">INDUSTRI ALAT ANGKUTAN LAINNYA </t>
  </si>
  <si>
    <t>C31</t>
  </si>
  <si>
    <t xml:space="preserve">INDUSTRI FURNITUR </t>
  </si>
  <si>
    <t>C32</t>
  </si>
  <si>
    <t xml:space="preserve">INDUSTRI PENGOLAHAN LAINNYA </t>
  </si>
  <si>
    <t>C33</t>
  </si>
  <si>
    <t xml:space="preserve">JASA REPARASI DAN PEMASANGAN MESIN DAN PERALATAN </t>
  </si>
  <si>
    <t>PDRB Provinsi Jawa Barat Atas Dasar Harga Konstan 2010 Menurut Lapangan Usaha (Juta Rupiah), 2010-2016</t>
  </si>
  <si>
    <t>Uraian</t>
  </si>
  <si>
    <t>2010</t>
  </si>
  <si>
    <t>2011</t>
  </si>
  <si>
    <t>2015</t>
  </si>
  <si>
    <t>2016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</si>
  <si>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</si>
  <si>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</si>
  <si>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</si>
  <si>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</si>
  <si>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</si>
  <si>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</si>
  <si>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</si>
  <si>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</si>
  <si>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</si>
  <si>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Perdagangan Besar dan Eceran, Reparasi Mobil dan Sepeda Motor</t>
  </si>
  <si>
    <t>Transportasi dan Pergudangan</t>
  </si>
  <si>
    <t>Administrasi Pemerintah, Pertahanan dan Jaminan Sosial Wajib</t>
  </si>
  <si>
    <t>Jasa Lainnya</t>
  </si>
  <si>
    <t>Lainnya</t>
  </si>
  <si>
    <t>KATEGORI 
(KBLI)</t>
  </si>
  <si>
    <t>LAPANGAN USAHA 
(WIOD)</t>
  </si>
  <si>
    <t>KOMPOSISI KONSUMSI ENERGI PER LAPANGAN USAHA</t>
  </si>
  <si>
    <t>HCOAL</t>
  </si>
  <si>
    <t>BCOAL</t>
  </si>
  <si>
    <t>COKE</t>
  </si>
  <si>
    <t>CRUDE</t>
  </si>
  <si>
    <t>DIESEL</t>
  </si>
  <si>
    <t>GASOLINE</t>
  </si>
  <si>
    <t>JETFUEL</t>
  </si>
  <si>
    <t>LFO</t>
  </si>
  <si>
    <t>HFO</t>
  </si>
  <si>
    <t>NAPHTA</t>
  </si>
  <si>
    <t>OTHPETRO</t>
  </si>
  <si>
    <t>NATGAS</t>
  </si>
  <si>
    <t>OTHGAS</t>
  </si>
  <si>
    <t>WASTE</t>
  </si>
  <si>
    <t>BIOGASOL</t>
  </si>
  <si>
    <t>BIODIESEL</t>
  </si>
  <si>
    <t>BIOGAS</t>
  </si>
  <si>
    <t>OTHRENEW</t>
  </si>
  <si>
    <t>ELECTR</t>
  </si>
  <si>
    <t>HEATPROD</t>
  </si>
  <si>
    <t>NUCLEAR</t>
  </si>
  <si>
    <t>HYDRO</t>
  </si>
  <si>
    <t>GEOTHERM</t>
  </si>
  <si>
    <t>SOLAR</t>
  </si>
  <si>
    <t>WIND</t>
  </si>
  <si>
    <t>OTHSOURC</t>
  </si>
  <si>
    <t>TOTAL</t>
  </si>
  <si>
    <t>Agriculture, Hunting, Forestry and Fishing</t>
  </si>
  <si>
    <t>Mining and Quarrying</t>
  </si>
  <si>
    <t>C (10,11)</t>
  </si>
  <si>
    <t>Food, Beverages and Tobacco</t>
  </si>
  <si>
    <t>C (13,14)</t>
  </si>
  <si>
    <t>Textiles and Textile Products</t>
  </si>
  <si>
    <t>C (15)</t>
  </si>
  <si>
    <t>Leather, Leather and Footwear</t>
  </si>
  <si>
    <t>C (16)</t>
  </si>
  <si>
    <t>Wood and Products of Wood and Cork</t>
  </si>
  <si>
    <t>C (17,18)</t>
  </si>
  <si>
    <t>Pulp, Paper, Paper , Printing and Publishing</t>
  </si>
  <si>
    <t>C (19)</t>
  </si>
  <si>
    <t>Coke, Refined Petroleum and Nuclear Fuel</t>
  </si>
  <si>
    <t>C (20)</t>
  </si>
  <si>
    <t>Chemicals and Chemical Products</t>
  </si>
  <si>
    <t>C (22)</t>
  </si>
  <si>
    <t>Rubber and Plastics</t>
  </si>
  <si>
    <t>C (23)</t>
  </si>
  <si>
    <t>Other Non-Metallic Mineral</t>
  </si>
  <si>
    <t>C (24, 25)</t>
  </si>
  <si>
    <t>Basic Metals and Fabricated Metal</t>
  </si>
  <si>
    <t>C (28)</t>
  </si>
  <si>
    <t>Machinery, Nec</t>
  </si>
  <si>
    <t>C (26, 27)</t>
  </si>
  <si>
    <t>Electrical and Optical Equipment</t>
  </si>
  <si>
    <t>C (28, 29)</t>
  </si>
  <si>
    <t>Transport Equipment</t>
  </si>
  <si>
    <t>C (32)</t>
  </si>
  <si>
    <t>Manufacturing, Nec; Recycling</t>
  </si>
  <si>
    <t>D, E</t>
  </si>
  <si>
    <t>Electricity, Gas and Water Supply</t>
  </si>
  <si>
    <t>Construction</t>
  </si>
  <si>
    <t>Sale, Maintenance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</si>
  <si>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</si>
  <si>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</si>
  <si>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</si>
  <si>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Inland Transport</t>
  </si>
  <si>
    <t>Water Transport</t>
  </si>
  <si>
    <t>Air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</si>
  <si>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</si>
  <si>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</si>
  <si>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</si>
  <si>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</si>
  <si>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M, N</t>
  </si>
  <si>
    <t>Renting of M&amp;Eq and Other Business Activities</t>
  </si>
  <si>
    <t>Public Admin and Defence; Compulsory Social Security</t>
  </si>
  <si>
    <t>Education</t>
  </si>
  <si>
    <t>Health and Social Work</t>
  </si>
  <si>
    <t>R, S, T, U</t>
  </si>
  <si>
    <t>Other Community, Social and Personal Services</t>
  </si>
  <si>
    <t>Private Households with Employed Persons</t>
  </si>
  <si>
    <t>Extra-territorial organizations and bodies</t>
  </si>
  <si>
    <t>Total intermediate consumption</t>
  </si>
  <si>
    <t>Jumlah Konsumsi Energi</t>
  </si>
  <si>
    <t>NTB (Miliar Rupiah) Angka Konstan 2010</t>
  </si>
  <si>
    <t>TABEL 7. TRANSAKSI DOMESTIK ATAS DASAR HARGA PRODUSEN (52 X 52), 2015 (JUTA RUPIAH)</t>
  </si>
  <si>
    <t>KLASIFIKASI</t>
  </si>
  <si>
    <t xml:space="preserve">Tanaman Pangan </t>
  </si>
  <si>
    <t>Tanaman Hortikultura</t>
  </si>
  <si>
    <t>Perkebunan</t>
  </si>
  <si>
    <t xml:space="preserve">Peternakan </t>
  </si>
  <si>
    <t xml:space="preserve">Jasa Pertanian, dan Perburuan  </t>
  </si>
  <si>
    <t>Kehutanan dan Penebangan Kayu</t>
  </si>
  <si>
    <t xml:space="preserve">Perikanan </t>
  </si>
  <si>
    <t>Pertambangan Minyak, Gas dan Panas Bumi</t>
  </si>
  <si>
    <t>Pertambangan Bijih Logam</t>
  </si>
  <si>
    <t>Pertambangan dan Penggalian Lainnya</t>
  </si>
  <si>
    <t xml:space="preserve">Industri Makanan dan Minuman </t>
  </si>
  <si>
    <t>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</si>
  <si>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</si>
  <si>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</si>
  <si>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</si>
  <si>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</si>
  <si>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</si>
  <si>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</si>
  <si>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</si>
  <si>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</si>
  <si>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</si>
  <si>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</si>
  <si>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</si>
  <si>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</si>
  <si>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</si>
  <si>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>Perdagangan Mobil, Sepeda Motor dan Reparasinya</t>
  </si>
  <si>
    <t>Perdagangan Besar dan Eceran, Bukan Mobil dan Sepeda Motor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</si>
  <si>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</si>
  <si>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</si>
  <si>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</si>
  <si>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</si>
  <si>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</si>
  <si>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Angkutan, Pos dan Kurir</t>
  </si>
  <si>
    <t xml:space="preserve">Penyediaan Akomodasi </t>
  </si>
  <si>
    <t>Penyediaan Makan Minum</t>
  </si>
  <si>
    <t>Jasa Perantara Keuangan</t>
  </si>
  <si>
    <t>Asuransi dan Dana Pensiun</t>
  </si>
  <si>
    <t>Jasa Keuangan Lainnya</t>
  </si>
  <si>
    <t>Jasa Penunjang Keuangan</t>
  </si>
  <si>
    <t>Total Permintaan Antara</t>
  </si>
  <si>
    <t>Pengeluaran Konsumsi Rumah Tangga</t>
  </si>
  <si>
    <t>Pengeluaran Konsumsi Pemerintah</t>
  </si>
  <si>
    <t>Pembentukan Modal Tetap Bruto</t>
  </si>
  <si>
    <t>Perubahan Inventori</t>
  </si>
  <si>
    <t>Ekspor</t>
  </si>
  <si>
    <t>Total Permintaan Akhir</t>
  </si>
  <si>
    <t>Total Permintaan</t>
  </si>
  <si>
    <t>Impor</t>
  </si>
  <si>
    <t>Margin Perdagangan dan Pengangkutan</t>
  </si>
  <si>
    <t>Total Output</t>
  </si>
  <si>
    <t>Total Penyediaan</t>
  </si>
  <si>
    <t>Jumlah Input antara</t>
  </si>
  <si>
    <t>Jumlah Input antara impor</t>
  </si>
  <si>
    <t>Upah dan gaji</t>
  </si>
  <si>
    <t>Surplus usaha</t>
  </si>
  <si>
    <t>Pajak Dikurangi Subsidi Lainnya Atas Produksi</t>
  </si>
  <si>
    <t>Input primer/nilai tambah bruto</t>
  </si>
  <si>
    <t>Jumlah Input</t>
  </si>
  <si>
    <t>NTB (Miliar Rupiah) Angka Berlaku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</si>
</sst>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6" formatCode="#,##0.0000"/>
    <numFmt numFmtId="167" formatCode="_(* #,##0_);_(* \(#,##0\);_(* &quot;-&quot;??_);_(@_)"/>
    <numFmt numFmtId="168" formatCode="_(* #,##0.00_);_(* \(#,##0.00\);_(* &quot;-&quot;??_);_(@_)"/>
    <numFmt numFmtId="169" formatCode="_(* #,##0.00_);_(* \(#,##0.00\);_(* &quot;-&quot;_);_(@_)"/>
    <numFmt numFmtId="170" formatCode="#,##0_ ;\-#,##0\ "/>
    <numFmt numFmtId="171" formatCode="_(* #,##0_);_(* \(#,##0\);_(* \-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Courie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9"/>
      <color rgb="FF000000"/>
      <name val="Segoe UI"/>
      <family val="2"/>
    </font>
    <font>
      <sz val="9"/>
      <name val="Calibri"/>
      <family val="2"/>
      <scheme val="minor"/>
    </font>
    <font>
      <b/>
      <sz val="8"/>
      <color rgb="FFFFFFFF"/>
      <name val="Segoe UI"/>
      <family val="2"/>
    </font>
    <font>
      <sz val="10"/>
      <color rgb="FF00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  <charset val="1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indexed="12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sz val="12"/>
      <color indexed="1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0021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6" fillId="0" borderId="0"/>
    <xf numFmtId="16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6" fillId="0" borderId="0"/>
    <xf numFmtId="0" fontId="28" fillId="0" borderId="0"/>
    <xf numFmtId="171" fontId="28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0" fillId="0" borderId="1" xfId="3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4" fontId="0" fillId="0" borderId="1" xfId="3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64" fontId="0" fillId="0" borderId="0" xfId="0" applyNumberFormat="1" applyFont="1"/>
    <xf numFmtId="0" fontId="0" fillId="0" borderId="0" xfId="0" applyFont="1"/>
    <xf numFmtId="4" fontId="8" fillId="4" borderId="8" xfId="5" applyNumberFormat="1" applyFont="1" applyFill="1" applyBorder="1" applyAlignment="1">
      <alignment horizontal="center" vertical="center" wrapText="1"/>
    </xf>
    <xf numFmtId="3" fontId="8" fillId="6" borderId="2" xfId="5" quotePrefix="1" applyNumberFormat="1" applyFont="1" applyFill="1" applyBorder="1" applyAlignment="1">
      <alignment horizontal="center" vertical="center" wrapText="1"/>
    </xf>
    <xf numFmtId="3" fontId="8" fillId="6" borderId="2" xfId="5" applyNumberFormat="1" applyFont="1" applyFill="1" applyBorder="1" applyAlignment="1">
      <alignment horizontal="center" vertical="center" wrapText="1"/>
    </xf>
    <xf numFmtId="3" fontId="9" fillId="0" borderId="2" xfId="5" applyNumberFormat="1" applyFont="1" applyBorder="1" applyAlignment="1">
      <alignment horizontal="center" vertical="center" wrapText="1"/>
    </xf>
    <xf numFmtId="4" fontId="9" fillId="7" borderId="9" xfId="5" applyNumberFormat="1" applyFont="1" applyFill="1" applyBorder="1" applyAlignment="1">
      <alignment horizontal="center" vertical="center"/>
    </xf>
    <xf numFmtId="4" fontId="9" fillId="7" borderId="9" xfId="5" applyNumberFormat="1" applyFont="1" applyFill="1" applyBorder="1" applyAlignment="1">
      <alignment vertical="center" wrapText="1"/>
    </xf>
    <xf numFmtId="166" fontId="9" fillId="8" borderId="9" xfId="5" applyNumberFormat="1" applyFont="1" applyFill="1" applyBorder="1" applyAlignment="1">
      <alignment vertical="center"/>
    </xf>
    <xf numFmtId="4" fontId="9" fillId="0" borderId="9" xfId="5" applyNumberFormat="1" applyFont="1" applyBorder="1" applyAlignment="1">
      <alignment vertical="center"/>
    </xf>
    <xf numFmtId="0" fontId="9" fillId="7" borderId="10" xfId="5" applyFont="1" applyFill="1" applyBorder="1" applyAlignment="1">
      <alignment vertical="center" wrapText="1"/>
    </xf>
    <xf numFmtId="4" fontId="9" fillId="9" borderId="9" xfId="5" applyNumberFormat="1" applyFont="1" applyFill="1" applyBorder="1" applyAlignment="1">
      <alignment horizontal="center" vertical="center"/>
    </xf>
    <xf numFmtId="4" fontId="10" fillId="9" borderId="11" xfId="5" applyNumberFormat="1" applyFont="1" applyFill="1" applyBorder="1" applyAlignment="1">
      <alignment vertical="center" wrapText="1"/>
    </xf>
    <xf numFmtId="166" fontId="11" fillId="10" borderId="9" xfId="5" applyNumberFormat="1" applyFont="1" applyFill="1" applyBorder="1" applyAlignment="1">
      <alignment vertical="center"/>
    </xf>
    <xf numFmtId="4" fontId="11" fillId="0" borderId="9" xfId="5" applyNumberFormat="1" applyFont="1" applyBorder="1" applyAlignment="1">
      <alignment vertical="center"/>
    </xf>
    <xf numFmtId="0" fontId="11" fillId="9" borderId="10" xfId="5" applyFont="1" applyFill="1" applyBorder="1" applyAlignment="1">
      <alignment horizontal="center" vertical="center" wrapText="1"/>
    </xf>
    <xf numFmtId="4" fontId="4" fillId="9" borderId="11" xfId="5" applyNumberFormat="1" applyFont="1" applyFill="1" applyBorder="1" applyAlignment="1">
      <alignment vertical="center" wrapText="1"/>
    </xf>
    <xf numFmtId="0" fontId="12" fillId="0" borderId="0" xfId="6" applyFont="1"/>
    <xf numFmtId="4" fontId="9" fillId="0" borderId="0" xfId="5" applyNumberFormat="1" applyFont="1" applyAlignment="1">
      <alignment vertical="center" wrapText="1"/>
    </xf>
    <xf numFmtId="0" fontId="12" fillId="0" borderId="0" xfId="6" applyFont="1" applyAlignment="1">
      <alignment wrapText="1"/>
    </xf>
    <xf numFmtId="0" fontId="8" fillId="6" borderId="2" xfId="5" quotePrefix="1" applyFont="1" applyFill="1" applyBorder="1" applyAlignment="1">
      <alignment horizontal="center" vertical="center"/>
    </xf>
    <xf numFmtId="0" fontId="8" fillId="6" borderId="2" xfId="5" applyFont="1" applyFill="1" applyBorder="1" applyAlignment="1">
      <alignment horizontal="center" vertical="center"/>
    </xf>
    <xf numFmtId="3" fontId="9" fillId="0" borderId="2" xfId="5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6" applyFont="1" applyBorder="1" applyAlignment="1">
      <alignment vertical="center" wrapText="1"/>
    </xf>
    <xf numFmtId="0" fontId="14" fillId="0" borderId="1" xfId="6" applyFont="1" applyBorder="1" applyAlignment="1">
      <alignment vertical="center" wrapText="1"/>
    </xf>
    <xf numFmtId="0" fontId="12" fillId="0" borderId="1" xfId="6" applyFont="1" applyBorder="1" applyAlignment="1">
      <alignment vertical="center"/>
    </xf>
    <xf numFmtId="167" fontId="12" fillId="0" borderId="1" xfId="1" applyNumberFormat="1" applyFont="1" applyBorder="1" applyAlignment="1">
      <alignment vertical="center"/>
    </xf>
    <xf numFmtId="166" fontId="12" fillId="0" borderId="1" xfId="6" applyNumberFormat="1" applyFont="1" applyBorder="1" applyAlignment="1">
      <alignment vertical="center"/>
    </xf>
    <xf numFmtId="0" fontId="12" fillId="0" borderId="1" xfId="6" applyFont="1" applyBorder="1" applyAlignment="1">
      <alignment horizontal="center" vertical="center" wrapText="1"/>
    </xf>
    <xf numFmtId="0" fontId="15" fillId="0" borderId="1" xfId="6" applyFont="1" applyBorder="1" applyAlignment="1">
      <alignment horizontal="center" vertical="center" wrapText="1"/>
    </xf>
    <xf numFmtId="4" fontId="12" fillId="0" borderId="1" xfId="1" applyNumberFormat="1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4" fontId="8" fillId="4" borderId="3" xfId="5" applyNumberFormat="1" applyFont="1" applyFill="1" applyBorder="1" applyAlignment="1">
      <alignment horizontal="center" vertical="center" wrapText="1"/>
    </xf>
    <xf numFmtId="4" fontId="8" fillId="4" borderId="12" xfId="5" applyNumberFormat="1" applyFont="1" applyFill="1" applyBorder="1" applyAlignment="1">
      <alignment horizontal="center" vertical="center" wrapText="1"/>
    </xf>
    <xf numFmtId="167" fontId="17" fillId="0" borderId="5" xfId="9" applyNumberFormat="1" applyFont="1" applyBorder="1"/>
    <xf numFmtId="169" fontId="21" fillId="0" borderId="15" xfId="10" applyNumberFormat="1" applyFont="1" applyFill="1" applyBorder="1" applyAlignment="1">
      <alignment vertical="center"/>
    </xf>
    <xf numFmtId="169" fontId="22" fillId="2" borderId="16" xfId="10" applyNumberFormat="1" applyFont="1" applyFill="1" applyBorder="1" applyAlignment="1">
      <alignment horizontal="center" vertical="center"/>
    </xf>
    <xf numFmtId="169" fontId="22" fillId="2" borderId="17" xfId="10" applyNumberFormat="1" applyFont="1" applyFill="1" applyBorder="1" applyAlignment="1">
      <alignment horizontal="center" vertical="center"/>
    </xf>
    <xf numFmtId="169" fontId="22" fillId="2" borderId="17" xfId="10" quotePrefix="1" applyNumberFormat="1" applyFont="1" applyFill="1" applyBorder="1" applyAlignment="1">
      <alignment horizontal="center" vertical="center"/>
    </xf>
    <xf numFmtId="169" fontId="22" fillId="2" borderId="18" xfId="10" applyNumberFormat="1" applyFont="1" applyFill="1" applyBorder="1" applyAlignment="1">
      <alignment horizontal="center" vertical="center"/>
    </xf>
    <xf numFmtId="169" fontId="19" fillId="0" borderId="19" xfId="10" applyNumberFormat="1" applyFont="1" applyFill="1" applyBorder="1" applyAlignment="1">
      <alignment horizontal="center" vertical="center"/>
    </xf>
    <xf numFmtId="169" fontId="19" fillId="0" borderId="0" xfId="10" applyNumberFormat="1" applyFont="1" applyFill="1" applyBorder="1" applyAlignment="1">
      <alignment vertical="center"/>
    </xf>
    <xf numFmtId="169" fontId="19" fillId="0" borderId="18" xfId="10" applyNumberFormat="1" applyFont="1" applyFill="1" applyBorder="1" applyAlignment="1">
      <alignment horizontal="center" vertical="center"/>
    </xf>
    <xf numFmtId="4" fontId="19" fillId="0" borderId="0" xfId="10" applyNumberFormat="1" applyFont="1" applyFill="1" applyBorder="1" applyAlignment="1">
      <alignment vertical="center"/>
    </xf>
    <xf numFmtId="169" fontId="21" fillId="0" borderId="15" xfId="10" applyNumberFormat="1" applyFont="1" applyFill="1" applyBorder="1" applyAlignment="1">
      <alignment vertical="center"/>
    </xf>
    <xf numFmtId="169" fontId="22" fillId="2" borderId="16" xfId="10" applyNumberFormat="1" applyFont="1" applyFill="1" applyBorder="1" applyAlignment="1">
      <alignment horizontal="center" vertical="center"/>
    </xf>
    <xf numFmtId="169" fontId="22" fillId="2" borderId="17" xfId="10" applyNumberFormat="1" applyFont="1" applyFill="1" applyBorder="1" applyAlignment="1">
      <alignment horizontal="center" vertical="center"/>
    </xf>
    <xf numFmtId="169" fontId="22" fillId="2" borderId="17" xfId="10" quotePrefix="1" applyNumberFormat="1" applyFont="1" applyFill="1" applyBorder="1" applyAlignment="1">
      <alignment horizontal="center" vertical="center"/>
    </xf>
    <xf numFmtId="169" fontId="22" fillId="2" borderId="18" xfId="10" applyNumberFormat="1" applyFont="1" applyFill="1" applyBorder="1" applyAlignment="1">
      <alignment horizontal="center" vertical="center"/>
    </xf>
    <xf numFmtId="169" fontId="19" fillId="0" borderId="19" xfId="10" applyNumberFormat="1" applyFont="1" applyFill="1" applyBorder="1" applyAlignment="1">
      <alignment horizontal="center" vertical="center"/>
    </xf>
    <xf numFmtId="169" fontId="19" fillId="0" borderId="0" xfId="10" applyNumberFormat="1" applyFont="1" applyFill="1" applyBorder="1" applyAlignment="1">
      <alignment vertical="center"/>
    </xf>
    <xf numFmtId="169" fontId="19" fillId="0" borderId="18" xfId="1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16" fillId="0" borderId="1" xfId="7" quotePrefix="1" applyBorder="1" applyAlignment="1">
      <alignment horizontal="center" vertical="center" wrapText="1"/>
    </xf>
    <xf numFmtId="0" fontId="16" fillId="0" borderId="1" xfId="7" applyBorder="1" applyAlignment="1">
      <alignment horizontal="center" vertical="center" wrapText="1"/>
    </xf>
    <xf numFmtId="0" fontId="27" fillId="0" borderId="1" xfId="7" applyFont="1" applyBorder="1" applyAlignment="1">
      <alignment horizontal="left"/>
    </xf>
    <xf numFmtId="0" fontId="27" fillId="0" borderId="1" xfId="11" applyFont="1" applyBorder="1" applyAlignment="1">
      <alignment horizontal="left"/>
    </xf>
    <xf numFmtId="2" fontId="16" fillId="0" borderId="1" xfId="7" applyNumberFormat="1" applyBorder="1" applyAlignment="1">
      <alignment horizontal="center"/>
    </xf>
    <xf numFmtId="2" fontId="16" fillId="3" borderId="1" xfId="7" applyNumberFormat="1" applyFill="1" applyBorder="1" applyAlignment="1">
      <alignment horizontal="center"/>
    </xf>
    <xf numFmtId="0" fontId="27" fillId="0" borderId="1" xfId="7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7" quotePrefix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0" fillId="0" borderId="0" xfId="0" applyNumberFormat="1" applyFont="1"/>
    <xf numFmtId="169" fontId="20" fillId="0" borderId="13" xfId="10" applyNumberFormat="1" applyFont="1" applyFill="1" applyBorder="1" applyAlignment="1">
      <alignment horizontal="center" vertical="center"/>
    </xf>
    <xf numFmtId="169" fontId="20" fillId="0" borderId="14" xfId="10" applyNumberFormat="1" applyFont="1" applyFill="1" applyBorder="1" applyAlignment="1">
      <alignment horizontal="center" vertical="center"/>
    </xf>
    <xf numFmtId="4" fontId="8" fillId="4" borderId="2" xfId="5" applyNumberFormat="1" applyFont="1" applyFill="1" applyBorder="1" applyAlignment="1">
      <alignment horizontal="center" vertical="center"/>
    </xf>
    <xf numFmtId="4" fontId="8" fillId="4" borderId="8" xfId="5" applyNumberFormat="1" applyFont="1" applyFill="1" applyBorder="1" applyAlignment="1">
      <alignment horizontal="center" vertical="center"/>
    </xf>
    <xf numFmtId="4" fontId="8" fillId="4" borderId="3" xfId="5" applyNumberFormat="1" applyFont="1" applyFill="1" applyBorder="1" applyAlignment="1">
      <alignment horizontal="center" vertical="center" wrapText="1"/>
    </xf>
    <xf numFmtId="4" fontId="8" fillId="4" borderId="12" xfId="5" applyNumberFormat="1" applyFont="1" applyFill="1" applyBorder="1" applyAlignment="1">
      <alignment horizontal="center" vertical="center" wrapText="1"/>
    </xf>
    <xf numFmtId="0" fontId="8" fillId="5" borderId="4" xfId="5" applyFont="1" applyFill="1" applyBorder="1" applyAlignment="1">
      <alignment horizontal="center" vertical="center"/>
    </xf>
    <xf numFmtId="0" fontId="8" fillId="5" borderId="5" xfId="5" applyFont="1" applyFill="1" applyBorder="1" applyAlignment="1">
      <alignment horizontal="center" vertical="center"/>
    </xf>
    <xf numFmtId="0" fontId="8" fillId="5" borderId="6" xfId="5" applyFont="1" applyFill="1" applyBorder="1" applyAlignment="1">
      <alignment horizontal="center" vertical="center"/>
    </xf>
    <xf numFmtId="4" fontId="8" fillId="4" borderId="2" xfId="5" applyNumberFormat="1" applyFont="1" applyFill="1" applyBorder="1" applyAlignment="1">
      <alignment horizontal="center" vertical="center" wrapText="1"/>
    </xf>
    <xf numFmtId="4" fontId="8" fillId="4" borderId="7" xfId="5" applyNumberFormat="1" applyFont="1" applyFill="1" applyBorder="1" applyAlignment="1">
      <alignment horizontal="center" vertical="center" wrapText="1"/>
    </xf>
    <xf numFmtId="0" fontId="8" fillId="5" borderId="4" xfId="5" applyFont="1" applyFill="1" applyBorder="1" applyAlignment="1">
      <alignment horizontal="center" vertical="center" wrapText="1"/>
    </xf>
    <xf numFmtId="0" fontId="8" fillId="5" borderId="5" xfId="5" applyFont="1" applyFill="1" applyBorder="1" applyAlignment="1">
      <alignment horizontal="center" vertical="center" wrapText="1"/>
    </xf>
    <xf numFmtId="0" fontId="8" fillId="5" borderId="6" xfId="5" applyFont="1" applyFill="1" applyBorder="1" applyAlignment="1">
      <alignment horizontal="center" vertical="center" wrapText="1"/>
    </xf>
    <xf numFmtId="4" fontId="9" fillId="0" borderId="0" xfId="5" applyNumberFormat="1" applyFont="1" applyAlignment="1">
      <alignment horizontal="center" vertical="center"/>
    </xf>
    <xf numFmtId="4" fontId="9" fillId="0" borderId="0" xfId="5" quotePrefix="1" applyNumberFormat="1" applyFont="1" applyAlignment="1">
      <alignment horizontal="center" vertical="center"/>
    </xf>
    <xf numFmtId="0" fontId="12" fillId="0" borderId="0" xfId="6" applyFont="1" applyAlignment="1">
      <alignment horizontal="center"/>
    </xf>
    <xf numFmtId="0" fontId="24" fillId="0" borderId="2" xfId="7" applyFont="1" applyBorder="1" applyAlignment="1">
      <alignment horizontal="center" vertical="center" wrapText="1"/>
    </xf>
    <xf numFmtId="0" fontId="24" fillId="0" borderId="7" xfId="7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70" fontId="29" fillId="0" borderId="0" xfId="12" applyNumberFormat="1" applyFont="1" applyAlignment="1">
      <alignment horizontal="left" vertical="center"/>
    </xf>
    <xf numFmtId="0" fontId="30" fillId="0" borderId="0" xfId="12" applyFont="1" applyAlignment="1">
      <alignment vertical="center"/>
    </xf>
    <xf numFmtId="0" fontId="30" fillId="0" borderId="0" xfId="12" applyFont="1"/>
    <xf numFmtId="0" fontId="31" fillId="0" borderId="0" xfId="12" applyFont="1"/>
    <xf numFmtId="171" fontId="30" fillId="0" borderId="0" xfId="12" applyNumberFormat="1" applyFont="1"/>
    <xf numFmtId="0" fontId="32" fillId="0" borderId="1" xfId="12" applyFont="1" applyBorder="1" applyAlignment="1">
      <alignment horizontal="center" vertical="center" wrapText="1"/>
    </xf>
    <xf numFmtId="0" fontId="29" fillId="0" borderId="1" xfId="12" applyFont="1" applyBorder="1" applyAlignment="1">
      <alignment horizontal="center" vertical="center" wrapText="1"/>
    </xf>
    <xf numFmtId="0" fontId="30" fillId="0" borderId="0" xfId="12" applyFont="1" applyAlignment="1">
      <alignment horizontal="center" vertical="center" wrapText="1"/>
    </xf>
    <xf numFmtId="41" fontId="29" fillId="0" borderId="1" xfId="12" applyNumberFormat="1" applyFont="1" applyBorder="1" applyAlignment="1">
      <alignment horizontal="center" vertical="center" wrapText="1"/>
    </xf>
    <xf numFmtId="41" fontId="32" fillId="0" borderId="1" xfId="12" applyNumberFormat="1" applyFont="1" applyBorder="1" applyAlignment="1">
      <alignment horizontal="center" vertical="center" wrapText="1"/>
    </xf>
    <xf numFmtId="0" fontId="30" fillId="0" borderId="2" xfId="12" applyFont="1" applyBorder="1" applyAlignment="1">
      <alignment horizontal="center" vertical="center" wrapText="1"/>
    </xf>
    <xf numFmtId="0" fontId="30" fillId="0" borderId="2" xfId="12" applyFont="1" applyBorder="1" applyAlignment="1">
      <alignment horizontal="left" vertical="center" wrapText="1"/>
    </xf>
    <xf numFmtId="41" fontId="30" fillId="0" borderId="2" xfId="12" applyNumberFormat="1" applyFont="1" applyBorder="1" applyAlignment="1">
      <alignment vertical="center" wrapText="1"/>
    </xf>
    <xf numFmtId="41" fontId="29" fillId="0" borderId="2" xfId="12" applyNumberFormat="1" applyFont="1" applyBorder="1" applyAlignment="1">
      <alignment vertical="center" wrapText="1"/>
    </xf>
    <xf numFmtId="41" fontId="30" fillId="0" borderId="2" xfId="13" applyNumberFormat="1" applyFont="1" applyBorder="1" applyAlignment="1">
      <alignment vertical="center" wrapText="1"/>
    </xf>
    <xf numFmtId="0" fontId="30" fillId="0" borderId="0" xfId="12" applyFont="1" applyAlignment="1">
      <alignment vertical="center" wrapText="1"/>
    </xf>
    <xf numFmtId="0" fontId="30" fillId="0" borderId="8" xfId="12" applyFont="1" applyBorder="1" applyAlignment="1">
      <alignment horizontal="center" vertical="center" wrapText="1"/>
    </xf>
    <xf numFmtId="0" fontId="30" fillId="0" borderId="8" xfId="12" applyFont="1" applyBorder="1" applyAlignment="1">
      <alignment horizontal="left" vertical="center" wrapText="1"/>
    </xf>
    <xf numFmtId="41" fontId="30" fillId="0" borderId="8" xfId="12" applyNumberFormat="1" applyFont="1" applyBorder="1" applyAlignment="1">
      <alignment vertical="center" wrapText="1"/>
    </xf>
    <xf numFmtId="41" fontId="29" fillId="0" borderId="8" xfId="12" applyNumberFormat="1" applyFont="1" applyBorder="1" applyAlignment="1">
      <alignment vertical="center" wrapText="1"/>
    </xf>
    <xf numFmtId="41" fontId="30" fillId="0" borderId="8" xfId="13" applyNumberFormat="1" applyFont="1" applyBorder="1" applyAlignment="1">
      <alignment vertical="center" wrapText="1"/>
    </xf>
    <xf numFmtId="0" fontId="30" fillId="0" borderId="8" xfId="12" applyFont="1" applyBorder="1" applyAlignment="1">
      <alignment vertical="center" wrapText="1"/>
    </xf>
    <xf numFmtId="0" fontId="30" fillId="0" borderId="7" xfId="12" applyFont="1" applyBorder="1" applyAlignment="1">
      <alignment horizontal="center" vertical="center" wrapText="1"/>
    </xf>
    <xf numFmtId="0" fontId="30" fillId="0" borderId="7" xfId="12" applyFont="1" applyBorder="1" applyAlignment="1">
      <alignment horizontal="left" vertical="center" wrapText="1"/>
    </xf>
    <xf numFmtId="41" fontId="30" fillId="0" borderId="7" xfId="12" applyNumberFormat="1" applyFont="1" applyBorder="1" applyAlignment="1">
      <alignment vertical="center" wrapText="1"/>
    </xf>
    <xf numFmtId="41" fontId="29" fillId="0" borderId="7" xfId="12" applyNumberFormat="1" applyFont="1" applyBorder="1" applyAlignment="1">
      <alignment vertical="center" wrapText="1"/>
    </xf>
    <xf numFmtId="41" fontId="30" fillId="0" borderId="7" xfId="13" applyNumberFormat="1" applyFont="1" applyBorder="1" applyAlignment="1">
      <alignment vertical="center" wrapText="1"/>
    </xf>
    <xf numFmtId="0" fontId="32" fillId="0" borderId="1" xfId="12" applyFont="1" applyBorder="1" applyAlignment="1">
      <alignment horizontal="center" vertical="center" wrapText="1"/>
    </xf>
    <xf numFmtId="0" fontId="32" fillId="0" borderId="1" xfId="12" applyFont="1" applyBorder="1" applyAlignment="1">
      <alignment horizontal="left" vertical="center" wrapText="1"/>
    </xf>
    <xf numFmtId="41" fontId="29" fillId="0" borderId="1" xfId="12" applyNumberFormat="1" applyFont="1" applyBorder="1" applyAlignment="1">
      <alignment vertical="center" wrapText="1"/>
    </xf>
    <xf numFmtId="41" fontId="29" fillId="0" borderId="1" xfId="13" applyNumberFormat="1" applyFont="1" applyBorder="1" applyAlignment="1">
      <alignment vertical="center" wrapText="1"/>
    </xf>
    <xf numFmtId="0" fontId="29" fillId="0" borderId="0" xfId="12" applyFont="1" applyAlignment="1">
      <alignment vertical="center" wrapText="1"/>
    </xf>
    <xf numFmtId="41" fontId="32" fillId="0" borderId="1" xfId="12" applyNumberFormat="1" applyFont="1" applyBorder="1" applyAlignment="1">
      <alignment vertical="center" wrapText="1"/>
    </xf>
    <xf numFmtId="0" fontId="33" fillId="0" borderId="8" xfId="12" applyFont="1" applyBorder="1" applyAlignment="1">
      <alignment horizontal="center" vertical="center" wrapText="1"/>
    </xf>
    <xf numFmtId="0" fontId="33" fillId="0" borderId="8" xfId="12" applyFont="1" applyBorder="1" applyAlignment="1">
      <alignment horizontal="left" vertical="center" wrapText="1"/>
    </xf>
    <xf numFmtId="41" fontId="29" fillId="0" borderId="12" xfId="12" applyNumberFormat="1" applyFont="1" applyBorder="1" applyAlignment="1">
      <alignment vertical="center" wrapText="1"/>
    </xf>
    <xf numFmtId="41" fontId="33" fillId="0" borderId="0" xfId="12" applyNumberFormat="1" applyFont="1" applyAlignment="1">
      <alignment vertical="center" wrapText="1"/>
    </xf>
    <xf numFmtId="41" fontId="30" fillId="0" borderId="0" xfId="13" applyNumberFormat="1" applyFont="1" applyAlignment="1">
      <alignment vertical="center" wrapText="1"/>
    </xf>
    <xf numFmtId="41" fontId="34" fillId="0" borderId="0" xfId="12" applyNumberFormat="1" applyFont="1" applyAlignment="1">
      <alignment vertical="center" wrapText="1"/>
    </xf>
    <xf numFmtId="41" fontId="35" fillId="0" borderId="0" xfId="12" applyNumberFormat="1" applyFont="1" applyAlignment="1">
      <alignment vertical="center" wrapText="1"/>
    </xf>
    <xf numFmtId="0" fontId="29" fillId="0" borderId="1" xfId="12" applyFont="1" applyBorder="1" applyAlignment="1">
      <alignment horizontal="left" vertical="center" wrapText="1"/>
    </xf>
    <xf numFmtId="41" fontId="29" fillId="0" borderId="0" xfId="12" applyNumberFormat="1" applyFont="1" applyAlignment="1">
      <alignment vertical="center" wrapText="1"/>
    </xf>
    <xf numFmtId="41" fontId="32" fillId="0" borderId="0" xfId="12" applyNumberFormat="1" applyFont="1" applyAlignment="1">
      <alignment vertical="center" wrapText="1"/>
    </xf>
    <xf numFmtId="0" fontId="30" fillId="0" borderId="0" xfId="12" applyFont="1" applyAlignment="1">
      <alignment horizontal="center"/>
    </xf>
    <xf numFmtId="171" fontId="30" fillId="0" borderId="0" xfId="13" applyFont="1"/>
    <xf numFmtId="0" fontId="30" fillId="0" borderId="0" xfId="12" applyFont="1" applyAlignment="1">
      <alignment horizontal="center" vertical="center"/>
    </xf>
    <xf numFmtId="0" fontId="36" fillId="0" borderId="0" xfId="12" applyFont="1" applyAlignment="1">
      <alignment horizontal="center" vertical="center"/>
    </xf>
    <xf numFmtId="38" fontId="30" fillId="0" borderId="0" xfId="12" applyNumberFormat="1" applyFont="1"/>
    <xf numFmtId="0" fontId="30" fillId="0" borderId="1" xfId="12" applyFont="1" applyBorder="1" applyAlignment="1">
      <alignment horizontal="center" vertical="center" wrapText="1"/>
    </xf>
    <xf numFmtId="0" fontId="30" fillId="0" borderId="1" xfId="12" applyFont="1" applyBorder="1" applyAlignment="1">
      <alignment horizontal="left" vertical="center" wrapText="1"/>
    </xf>
    <xf numFmtId="43" fontId="19" fillId="0" borderId="0" xfId="15" applyNumberFormat="1" applyFont="1" applyFill="1" applyBorder="1" applyAlignment="1">
      <alignment vertical="center"/>
    </xf>
    <xf numFmtId="0" fontId="30" fillId="0" borderId="1" xfId="12" applyFont="1" applyBorder="1" applyAlignment="1">
      <alignment vertical="center" wrapText="1"/>
    </xf>
    <xf numFmtId="0" fontId="0" fillId="0" borderId="0" xfId="0" applyFont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</cellXfs>
  <cellStyles count="16">
    <cellStyle name="Comma" xfId="1" builtinId="3"/>
    <cellStyle name="Comma [0] 2" xfId="3" xr:uid="{46D88403-4DE1-4091-ADB1-DFCF49EEF3B1}"/>
    <cellStyle name="Comma [0] 3" xfId="8" xr:uid="{7DAD6279-0933-471D-A768-588FEA1EB2D5}"/>
    <cellStyle name="Comma [0] 4" xfId="10" xr:uid="{2C37D520-B6D9-4173-A674-FDBE5A25BD67}"/>
    <cellStyle name="Comma [0] 5" xfId="13" xr:uid="{B52CD0B8-E1A1-4845-9929-BA3C0D20662A}"/>
    <cellStyle name="Comma 2" xfId="9" xr:uid="{95183A2C-A71E-4D95-AC57-C0E14F3565A7}"/>
    <cellStyle name="Comma 3" xfId="14" xr:uid="{1B24059F-F64C-4584-A1E8-24E337ACA381}"/>
    <cellStyle name="Comma 4" xfId="15" xr:uid="{69FE1B61-4360-405E-BB0D-7737F88802FD}"/>
    <cellStyle name="Normal" xfId="0" builtinId="0"/>
    <cellStyle name="Normal 11" xfId="5" xr:uid="{CACC9913-19E1-44DA-A382-5020DB79F490}"/>
    <cellStyle name="Normal 2" xfId="7" xr:uid="{1F9DF986-9228-427F-96D1-9B3E5ECF350B}"/>
    <cellStyle name="Normal 3" xfId="12" xr:uid="{0798261E-24F0-4EFA-B305-9B03EA81C794}"/>
    <cellStyle name="Normal 4" xfId="11" xr:uid="{4834F8B5-5EF9-46C2-8AD9-EDD3C7CA13BB}"/>
    <cellStyle name="Normal 5" xfId="6" xr:uid="{1E489328-1D7F-4D18-B5CE-93050143E062}"/>
    <cellStyle name="Normal 6" xfId="2" xr:uid="{6417EDEA-FB57-4B6C-B05C-44A8292A9A6B}"/>
    <cellStyle name="Normal 9 3 2" xfId="4" xr:uid="{1EEAAC4B-FC73-467A-86BD-382870C24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3F4-56C6-4002-9863-AE0A97E82C82}">
  <dimension ref="A1:I21"/>
  <sheetViews>
    <sheetView topLeftCell="A4" workbookViewId="0">
      <selection activeCell="C5" sqref="C5:I21"/>
    </sheetView>
  </sheetViews>
  <sheetFormatPr defaultRowHeight="14.5" x14ac:dyDescent="0.35"/>
  <cols>
    <col min="1" max="1" width="12.90625" customWidth="1"/>
    <col min="2" max="2" width="10.90625" bestFit="1" customWidth="1"/>
    <col min="3" max="3" width="11.54296875" bestFit="1" customWidth="1"/>
    <col min="4" max="12" width="12.453125" bestFit="1" customWidth="1"/>
  </cols>
  <sheetData>
    <row r="1" spans="1:9" x14ac:dyDescent="0.35">
      <c r="A1" s="80" t="s">
        <v>114</v>
      </c>
      <c r="B1" s="80"/>
      <c r="C1" s="80"/>
      <c r="D1" s="80"/>
      <c r="E1" s="80"/>
      <c r="F1" s="80"/>
      <c r="G1" s="80"/>
      <c r="H1" s="80"/>
      <c r="I1" s="81"/>
    </row>
    <row r="2" spans="1:9" x14ac:dyDescent="0.35">
      <c r="A2" s="48"/>
      <c r="B2" s="48"/>
      <c r="C2" s="48"/>
      <c r="D2" s="48"/>
      <c r="E2" s="48"/>
      <c r="F2" s="48"/>
      <c r="G2" s="48"/>
      <c r="H2" s="48"/>
      <c r="I2" s="48"/>
    </row>
    <row r="3" spans="1:9" x14ac:dyDescent="0.35">
      <c r="A3" s="49" t="s">
        <v>14</v>
      </c>
      <c r="B3" s="50" t="s">
        <v>115</v>
      </c>
      <c r="C3" s="51" t="s">
        <v>116</v>
      </c>
      <c r="D3" s="51" t="s">
        <v>117</v>
      </c>
      <c r="E3" s="51" t="s">
        <v>63</v>
      </c>
      <c r="F3" s="51" t="s">
        <v>64</v>
      </c>
      <c r="G3" s="51" t="s">
        <v>65</v>
      </c>
      <c r="H3" s="51" t="s">
        <v>118</v>
      </c>
      <c r="I3" s="51" t="s">
        <v>119</v>
      </c>
    </row>
    <row r="4" spans="1:9" x14ac:dyDescent="0.35">
      <c r="A4" s="52" t="s">
        <v>120</v>
      </c>
      <c r="B4" s="52" t="s">
        <v>121</v>
      </c>
      <c r="C4" s="52" t="s">
        <v>122</v>
      </c>
      <c r="D4" s="52" t="s">
        <v>123</v>
      </c>
      <c r="E4" s="52" t="s">
        <v>124</v>
      </c>
      <c r="F4" s="52" t="s">
        <v>125</v>
      </c>
      <c r="G4" s="52" t="s">
        <v>126</v>
      </c>
      <c r="H4" s="52" t="s">
        <v>127</v>
      </c>
      <c r="I4" s="52" t="s">
        <v>128</v>
      </c>
    </row>
    <row r="5" spans="1:9" x14ac:dyDescent="0.35">
      <c r="A5" s="53" t="s">
        <v>26</v>
      </c>
      <c r="B5" s="54" t="s">
        <v>1</v>
      </c>
      <c r="C5" s="152">
        <v>89088260.215685546</v>
      </c>
      <c r="D5" s="152">
        <v>95452144.816118062</v>
      </c>
      <c r="E5" s="152">
        <v>100784620.87921849</v>
      </c>
      <c r="F5" s="152">
        <v>114042321.7187701</v>
      </c>
      <c r="G5" s="152">
        <v>120787231.51344365</v>
      </c>
      <c r="H5" s="152">
        <v>132497853.51557899</v>
      </c>
      <c r="I5" s="152">
        <v>147068412.83481327</v>
      </c>
    </row>
    <row r="6" spans="1:9" x14ac:dyDescent="0.35">
      <c r="A6" s="55" t="s">
        <v>28</v>
      </c>
      <c r="B6" s="54" t="s">
        <v>2</v>
      </c>
      <c r="C6" s="152">
        <v>30126931.675144795</v>
      </c>
      <c r="D6" s="152">
        <v>38830411.692850895</v>
      </c>
      <c r="E6" s="152">
        <v>36863496.46371299</v>
      </c>
      <c r="F6" s="152">
        <v>34829948.324803345</v>
      </c>
      <c r="G6" s="152">
        <v>33622738.034830652</v>
      </c>
      <c r="H6" s="152">
        <v>26025115.027810354</v>
      </c>
      <c r="I6" s="152">
        <v>25347017.323628739</v>
      </c>
    </row>
    <row r="7" spans="1:9" x14ac:dyDescent="0.35">
      <c r="A7" s="55" t="s">
        <v>30</v>
      </c>
      <c r="B7" s="54" t="s">
        <v>3</v>
      </c>
      <c r="C7" s="152">
        <v>403571246.62291586</v>
      </c>
      <c r="D7" s="152">
        <v>448520831.83306205</v>
      </c>
      <c r="E7" s="152">
        <v>487760807.98072833</v>
      </c>
      <c r="F7" s="152">
        <v>544183777.94716108</v>
      </c>
      <c r="G7" s="152">
        <v>604759573.1018765</v>
      </c>
      <c r="H7" s="152">
        <v>656140108.32647502</v>
      </c>
      <c r="I7" s="152">
        <v>702139263.54241574</v>
      </c>
    </row>
    <row r="8" spans="1:9" x14ac:dyDescent="0.35">
      <c r="A8" s="55" t="s">
        <v>34</v>
      </c>
      <c r="B8" s="54" t="s">
        <v>35</v>
      </c>
      <c r="C8" s="152">
        <v>5334624.22641721</v>
      </c>
      <c r="D8" s="152">
        <v>6451063.4614086756</v>
      </c>
      <c r="E8" s="152">
        <v>7775965.2077131411</v>
      </c>
      <c r="F8" s="152">
        <v>8783322.2205962129</v>
      </c>
      <c r="G8" s="152">
        <v>11008528.469137577</v>
      </c>
      <c r="H8" s="152">
        <v>11437568.848983174</v>
      </c>
      <c r="I8" s="152">
        <v>11920087.370890312</v>
      </c>
    </row>
    <row r="9" spans="1:9" x14ac:dyDescent="0.35">
      <c r="A9" s="55" t="s">
        <v>39</v>
      </c>
      <c r="B9" s="54" t="s">
        <v>40</v>
      </c>
      <c r="C9" s="152">
        <v>702596.05688743689</v>
      </c>
      <c r="D9" s="152">
        <v>772141.33229954098</v>
      </c>
      <c r="E9" s="152">
        <v>837626.98104448849</v>
      </c>
      <c r="F9" s="152">
        <v>955503.32618828316</v>
      </c>
      <c r="G9" s="152">
        <v>1019667.6229953825</v>
      </c>
      <c r="H9" s="152">
        <v>1160269.6283467978</v>
      </c>
      <c r="I9" s="152">
        <v>1343138.139943813</v>
      </c>
    </row>
    <row r="10" spans="1:9" x14ac:dyDescent="0.35">
      <c r="A10" s="55" t="s">
        <v>41</v>
      </c>
      <c r="B10" s="54" t="s">
        <v>4</v>
      </c>
      <c r="C10" s="152">
        <v>63087799.078949302</v>
      </c>
      <c r="D10" s="152">
        <v>73882820.538894907</v>
      </c>
      <c r="E10" s="152">
        <v>88024137.611458838</v>
      </c>
      <c r="F10" s="152">
        <v>99103612.355418026</v>
      </c>
      <c r="G10" s="152">
        <v>112073459.76985194</v>
      </c>
      <c r="H10" s="152">
        <v>125923144.02641609</v>
      </c>
      <c r="I10" s="152">
        <v>134113401.99951276</v>
      </c>
    </row>
    <row r="11" spans="1:9" x14ac:dyDescent="0.35">
      <c r="A11" s="55" t="s">
        <v>42</v>
      </c>
      <c r="B11" s="54" t="s">
        <v>129</v>
      </c>
      <c r="C11" s="152">
        <v>139681171.22831982</v>
      </c>
      <c r="D11" s="152">
        <v>157954971.19008219</v>
      </c>
      <c r="E11" s="152">
        <v>179461165.06039149</v>
      </c>
      <c r="F11" s="152">
        <v>199720305.32552379</v>
      </c>
      <c r="G11" s="152">
        <v>211469531.5205099</v>
      </c>
      <c r="H11" s="152">
        <v>232322870.96632156</v>
      </c>
      <c r="I11" s="152">
        <v>250299838.6080308</v>
      </c>
    </row>
    <row r="12" spans="1:9" x14ac:dyDescent="0.35">
      <c r="A12" s="55" t="s">
        <v>44</v>
      </c>
      <c r="B12" s="54" t="s">
        <v>130</v>
      </c>
      <c r="C12" s="152">
        <v>37337711.068227254</v>
      </c>
      <c r="D12" s="152">
        <v>42390067.562754281</v>
      </c>
      <c r="E12" s="152">
        <v>47419993.468736403</v>
      </c>
      <c r="F12" s="152">
        <v>56700883.101278231</v>
      </c>
      <c r="G12" s="152">
        <v>66392631.765569195</v>
      </c>
      <c r="H12" s="152">
        <v>83856721.135200322</v>
      </c>
      <c r="I12" s="152">
        <v>94606045.152034819</v>
      </c>
    </row>
    <row r="13" spans="1:9" x14ac:dyDescent="0.35">
      <c r="A13" s="55" t="s">
        <v>46</v>
      </c>
      <c r="B13" s="54" t="s">
        <v>47</v>
      </c>
      <c r="C13" s="152">
        <v>21672463.050891001</v>
      </c>
      <c r="D13" s="152">
        <v>23712902.286400735</v>
      </c>
      <c r="E13" s="152">
        <v>26494966.938071884</v>
      </c>
      <c r="F13" s="152">
        <v>30027380.075887978</v>
      </c>
      <c r="G13" s="152">
        <v>33722152.820636973</v>
      </c>
      <c r="H13" s="152">
        <v>38098816.057579748</v>
      </c>
      <c r="I13" s="152">
        <v>43001252.592291325</v>
      </c>
    </row>
    <row r="14" spans="1:9" x14ac:dyDescent="0.35">
      <c r="A14" s="55" t="s">
        <v>48</v>
      </c>
      <c r="B14" s="54" t="s">
        <v>49</v>
      </c>
      <c r="C14" s="152">
        <v>20785122.27098437</v>
      </c>
      <c r="D14" s="152">
        <v>25260046.590956394</v>
      </c>
      <c r="E14" s="152">
        <v>27876566.268247042</v>
      </c>
      <c r="F14" s="152">
        <v>30268188.400499936</v>
      </c>
      <c r="G14" s="152">
        <v>34152993.346202478</v>
      </c>
      <c r="H14" s="152">
        <v>39711997.082666442</v>
      </c>
      <c r="I14" s="152">
        <v>45461350.22572197</v>
      </c>
    </row>
    <row r="15" spans="1:9" x14ac:dyDescent="0.35">
      <c r="A15" s="55" t="s">
        <v>50</v>
      </c>
      <c r="B15" s="54" t="s">
        <v>51</v>
      </c>
      <c r="C15" s="152">
        <v>20242188.194350798</v>
      </c>
      <c r="D15" s="152">
        <v>22775042.744338762</v>
      </c>
      <c r="E15" s="152">
        <v>27317166.593599565</v>
      </c>
      <c r="F15" s="152">
        <v>32408455.163687795</v>
      </c>
      <c r="G15" s="152">
        <v>35512837.53524144</v>
      </c>
      <c r="H15" s="152">
        <v>39872157.120067962</v>
      </c>
      <c r="I15" s="152">
        <v>46186436.578972489</v>
      </c>
    </row>
    <row r="16" spans="1:9" x14ac:dyDescent="0.35">
      <c r="A16" s="55" t="s">
        <v>52</v>
      </c>
      <c r="B16" s="54" t="s">
        <v>5</v>
      </c>
      <c r="C16" s="152">
        <v>9855884.0494812913</v>
      </c>
      <c r="D16" s="152">
        <v>11322065.385451728</v>
      </c>
      <c r="E16" s="152">
        <v>12456778.958644038</v>
      </c>
      <c r="F16" s="152">
        <v>13739946.845988527</v>
      </c>
      <c r="G16" s="152">
        <v>14438750.056644684</v>
      </c>
      <c r="H16" s="152">
        <v>15578023.581731651</v>
      </c>
      <c r="I16" s="152">
        <v>16813545.794293173</v>
      </c>
    </row>
    <row r="17" spans="1:9" x14ac:dyDescent="0.35">
      <c r="A17" s="55" t="s">
        <v>53</v>
      </c>
      <c r="B17" s="54" t="s">
        <v>9</v>
      </c>
      <c r="C17" s="152">
        <v>3218249.8637721841</v>
      </c>
      <c r="D17" s="152">
        <v>3874381.803346619</v>
      </c>
      <c r="E17" s="152">
        <v>4350495.405839853</v>
      </c>
      <c r="F17" s="152">
        <v>4873091.8677847441</v>
      </c>
      <c r="G17" s="152">
        <v>5438669.0076577626</v>
      </c>
      <c r="H17" s="152">
        <v>6076874.34626853</v>
      </c>
      <c r="I17" s="152">
        <v>6645607.0804675948</v>
      </c>
    </row>
    <row r="18" spans="1:9" x14ac:dyDescent="0.35">
      <c r="A18" s="55" t="s">
        <v>54</v>
      </c>
      <c r="B18" s="54" t="s">
        <v>131</v>
      </c>
      <c r="C18" s="152">
        <v>23605341.20438356</v>
      </c>
      <c r="D18" s="152">
        <v>25339973.556529131</v>
      </c>
      <c r="E18" s="152">
        <v>28794165.748267952</v>
      </c>
      <c r="F18" s="152">
        <v>30242182.042615958</v>
      </c>
      <c r="G18" s="152">
        <v>32191980</v>
      </c>
      <c r="H18" s="152">
        <v>36673940.87303476</v>
      </c>
      <c r="I18" s="152">
        <v>38653630.719735086</v>
      </c>
    </row>
    <row r="19" spans="1:9" x14ac:dyDescent="0.35">
      <c r="A19" s="55" t="s">
        <v>55</v>
      </c>
      <c r="B19" s="54" t="s">
        <v>56</v>
      </c>
      <c r="C19" s="152">
        <v>17961874.210996941</v>
      </c>
      <c r="D19" s="152">
        <v>21199765.598062184</v>
      </c>
      <c r="E19" s="152">
        <v>25557787.639855351</v>
      </c>
      <c r="F19" s="152">
        <v>29595982.528909892</v>
      </c>
      <c r="G19" s="152">
        <v>35314726.191688359</v>
      </c>
      <c r="H19" s="152">
        <v>40563279.295808285</v>
      </c>
      <c r="I19" s="152">
        <v>44676514.818460941</v>
      </c>
    </row>
    <row r="20" spans="1:9" x14ac:dyDescent="0.35">
      <c r="A20" s="55" t="s">
        <v>57</v>
      </c>
      <c r="B20" s="54" t="s">
        <v>58</v>
      </c>
      <c r="C20" s="152">
        <v>5327117.9635770489</v>
      </c>
      <c r="D20" s="152">
        <v>5955589.9413606273</v>
      </c>
      <c r="E20" s="152">
        <v>6628823.8907868024</v>
      </c>
      <c r="F20" s="152">
        <v>7194042.84351971</v>
      </c>
      <c r="G20" s="152">
        <v>8700874.0041449033</v>
      </c>
      <c r="H20" s="152">
        <v>10614557.097979095</v>
      </c>
      <c r="I20" s="152">
        <v>12106082.062360996</v>
      </c>
    </row>
    <row r="21" spans="1:9" x14ac:dyDescent="0.35">
      <c r="A21" s="55" t="s">
        <v>59</v>
      </c>
      <c r="B21" s="54" t="s">
        <v>132</v>
      </c>
      <c r="C21" s="152">
        <v>15087179.423937431</v>
      </c>
      <c r="D21" s="152">
        <v>17934377.034030937</v>
      </c>
      <c r="E21" s="152">
        <v>19841119.520242862</v>
      </c>
      <c r="F21" s="152">
        <v>22320384.692979172</v>
      </c>
      <c r="G21" s="152">
        <v>25218731.729142733</v>
      </c>
      <c r="H21" s="152">
        <v>28278904.592064366</v>
      </c>
      <c r="I21" s="152">
        <v>32207818.334922686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5CE6-AC08-4A47-997F-8B11D0E08D2D}">
  <dimension ref="A1:I21"/>
  <sheetViews>
    <sheetView workbookViewId="0">
      <selection activeCell="C5" sqref="C5:I21"/>
    </sheetView>
  </sheetViews>
  <sheetFormatPr defaultRowHeight="14.5" x14ac:dyDescent="0.35"/>
  <cols>
    <col min="1" max="1" width="19.26953125" customWidth="1"/>
    <col min="2" max="2" width="10.90625" bestFit="1" customWidth="1"/>
    <col min="3" max="12" width="12.453125" bestFit="1" customWidth="1"/>
  </cols>
  <sheetData>
    <row r="1" spans="1:9" x14ac:dyDescent="0.35">
      <c r="A1" s="80" t="s">
        <v>114</v>
      </c>
      <c r="B1" s="80"/>
      <c r="C1" s="80"/>
      <c r="D1" s="80"/>
      <c r="E1" s="80"/>
      <c r="F1" s="80"/>
      <c r="G1" s="80"/>
      <c r="H1" s="80"/>
      <c r="I1" s="81"/>
    </row>
    <row r="2" spans="1:9" x14ac:dyDescent="0.35">
      <c r="A2" s="57"/>
      <c r="B2" s="57"/>
      <c r="C2" s="57"/>
      <c r="D2" s="57"/>
      <c r="E2" s="57"/>
      <c r="F2" s="57"/>
      <c r="G2" s="57"/>
      <c r="H2" s="57"/>
      <c r="I2" s="57"/>
    </row>
    <row r="3" spans="1:9" x14ac:dyDescent="0.35">
      <c r="A3" s="58" t="s">
        <v>14</v>
      </c>
      <c r="B3" s="59" t="s">
        <v>115</v>
      </c>
      <c r="C3" s="60" t="s">
        <v>116</v>
      </c>
      <c r="D3" s="60" t="s">
        <v>117</v>
      </c>
      <c r="E3" s="60" t="s">
        <v>63</v>
      </c>
      <c r="F3" s="60" t="s">
        <v>64</v>
      </c>
      <c r="G3" s="60" t="s">
        <v>65</v>
      </c>
      <c r="H3" s="60" t="s">
        <v>118</v>
      </c>
      <c r="I3" s="60" t="s">
        <v>119</v>
      </c>
    </row>
    <row r="4" spans="1:9" x14ac:dyDescent="0.35">
      <c r="A4" s="61" t="s">
        <v>120</v>
      </c>
      <c r="B4" s="61" t="s">
        <v>121</v>
      </c>
      <c r="C4" s="61" t="s">
        <v>122</v>
      </c>
      <c r="D4" s="61" t="s">
        <v>123</v>
      </c>
      <c r="E4" s="61" t="s">
        <v>124</v>
      </c>
      <c r="F4" s="61" t="s">
        <v>125</v>
      </c>
      <c r="G4" s="61" t="s">
        <v>126</v>
      </c>
      <c r="H4" s="61" t="s">
        <v>127</v>
      </c>
      <c r="I4" s="61" t="s">
        <v>128</v>
      </c>
    </row>
    <row r="5" spans="1:9" x14ac:dyDescent="0.35">
      <c r="A5" s="62" t="s">
        <v>26</v>
      </c>
      <c r="B5" s="63" t="s">
        <v>1</v>
      </c>
      <c r="C5" s="56">
        <v>89088260.215685546</v>
      </c>
      <c r="D5" s="56">
        <v>88386512.394649848</v>
      </c>
      <c r="E5" s="56">
        <v>88409460.012132958</v>
      </c>
      <c r="F5" s="56">
        <v>92390134.868878543</v>
      </c>
      <c r="G5" s="56">
        <v>92653584.23523964</v>
      </c>
      <c r="H5" s="56">
        <v>92802798.97157374</v>
      </c>
      <c r="I5" s="56">
        <v>98181660.705336854</v>
      </c>
    </row>
    <row r="6" spans="1:9" x14ac:dyDescent="0.35">
      <c r="A6" s="64" t="s">
        <v>28</v>
      </c>
      <c r="B6" s="63" t="s">
        <v>2</v>
      </c>
      <c r="C6" s="56">
        <v>30126931.675144795</v>
      </c>
      <c r="D6" s="56">
        <v>29105485.798002556</v>
      </c>
      <c r="E6" s="56">
        <v>27213582.306831438</v>
      </c>
      <c r="F6" s="56">
        <v>26872467.194197942</v>
      </c>
      <c r="G6" s="56">
        <v>27291421.363239858</v>
      </c>
      <c r="H6" s="56">
        <v>27403820.152575806</v>
      </c>
      <c r="I6" s="56">
        <v>27138684.60031661</v>
      </c>
    </row>
    <row r="7" spans="1:9" x14ac:dyDescent="0.35">
      <c r="A7" s="64" t="s">
        <v>30</v>
      </c>
      <c r="B7" s="63" t="s">
        <v>3</v>
      </c>
      <c r="C7" s="56">
        <v>403571246.62291586</v>
      </c>
      <c r="D7" s="56">
        <v>426184947.50982797</v>
      </c>
      <c r="E7" s="56">
        <v>445675276.56166744</v>
      </c>
      <c r="F7" s="56">
        <v>477714072.27782804</v>
      </c>
      <c r="G7" s="56">
        <v>502433623.07273442</v>
      </c>
      <c r="H7" s="56">
        <v>524466677.04233468</v>
      </c>
      <c r="I7" s="56">
        <v>549471383.7758292</v>
      </c>
    </row>
    <row r="8" spans="1:9" x14ac:dyDescent="0.35">
      <c r="A8" s="64" t="s">
        <v>34</v>
      </c>
      <c r="B8" s="63" t="s">
        <v>35</v>
      </c>
      <c r="C8" s="56">
        <v>5334624.22641721</v>
      </c>
      <c r="D8" s="56">
        <v>5126004.8632894028</v>
      </c>
      <c r="E8" s="56">
        <v>5571250.1161980275</v>
      </c>
      <c r="F8" s="56">
        <v>6025231.9829667602</v>
      </c>
      <c r="G8" s="56">
        <v>6373286.0266030738</v>
      </c>
      <c r="H8" s="56">
        <v>5939653.3562804256</v>
      </c>
      <c r="I8" s="56">
        <v>6139545.2501353696</v>
      </c>
    </row>
    <row r="9" spans="1:9" x14ac:dyDescent="0.35">
      <c r="A9" s="64" t="s">
        <v>39</v>
      </c>
      <c r="B9" s="63" t="s">
        <v>40</v>
      </c>
      <c r="C9" s="56">
        <v>702596.05688743689</v>
      </c>
      <c r="D9" s="56">
        <v>741338.75075375405</v>
      </c>
      <c r="E9" s="56">
        <v>794326.67121237901</v>
      </c>
      <c r="F9" s="56">
        <v>845969.554053089</v>
      </c>
      <c r="G9" s="56">
        <v>896263.78757837892</v>
      </c>
      <c r="H9" s="56">
        <v>948977.83562732372</v>
      </c>
      <c r="I9" s="56">
        <v>1009018.454029187</v>
      </c>
    </row>
    <row r="10" spans="1:9" x14ac:dyDescent="0.35">
      <c r="A10" s="64" t="s">
        <v>41</v>
      </c>
      <c r="B10" s="63" t="s">
        <v>4</v>
      </c>
      <c r="C10" s="56">
        <v>63087799.078949302</v>
      </c>
      <c r="D10" s="56">
        <v>71723223.348435104</v>
      </c>
      <c r="E10" s="56">
        <v>81197699.56834431</v>
      </c>
      <c r="F10" s="56">
        <v>87818637.109054312</v>
      </c>
      <c r="G10" s="56">
        <v>92603491.631007895</v>
      </c>
      <c r="H10" s="56">
        <v>98555254.716036618</v>
      </c>
      <c r="I10" s="56">
        <v>103507069.45068161</v>
      </c>
    </row>
    <row r="11" spans="1:9" x14ac:dyDescent="0.35">
      <c r="A11" s="64" t="s">
        <v>42</v>
      </c>
      <c r="B11" s="63" t="s">
        <v>129</v>
      </c>
      <c r="C11" s="56">
        <v>139681171.22831982</v>
      </c>
      <c r="D11" s="56">
        <v>151107155.33567163</v>
      </c>
      <c r="E11" s="56">
        <v>168938936.00887913</v>
      </c>
      <c r="F11" s="56">
        <v>177747518.19347081</v>
      </c>
      <c r="G11" s="56">
        <v>183634922.83025008</v>
      </c>
      <c r="H11" s="56">
        <v>190440113.16353574</v>
      </c>
      <c r="I11" s="56">
        <v>198887074.01374242</v>
      </c>
    </row>
    <row r="12" spans="1:9" x14ac:dyDescent="0.35">
      <c r="A12" s="64" t="s">
        <v>44</v>
      </c>
      <c r="B12" s="63" t="s">
        <v>130</v>
      </c>
      <c r="C12" s="56">
        <v>37337711.068227254</v>
      </c>
      <c r="D12" s="56">
        <v>41660006.83310701</v>
      </c>
      <c r="E12" s="56">
        <v>45721399.302428976</v>
      </c>
      <c r="F12" s="56">
        <v>47965848.578015283</v>
      </c>
      <c r="G12" s="56">
        <v>51579514.097407207</v>
      </c>
      <c r="H12" s="56">
        <v>56171095.982357316</v>
      </c>
      <c r="I12" s="56">
        <v>61135337.698400311</v>
      </c>
    </row>
    <row r="13" spans="1:9" x14ac:dyDescent="0.35">
      <c r="A13" s="64" t="s">
        <v>46</v>
      </c>
      <c r="B13" s="63" t="s">
        <v>47</v>
      </c>
      <c r="C13" s="56">
        <v>21672463.050891001</v>
      </c>
      <c r="D13" s="56">
        <v>23196039.410620563</v>
      </c>
      <c r="E13" s="56">
        <v>24806717.79586149</v>
      </c>
      <c r="F13" s="56">
        <v>25985297.74179443</v>
      </c>
      <c r="G13" s="56">
        <v>27545028.809025314</v>
      </c>
      <c r="H13" s="56">
        <v>29776546.21664039</v>
      </c>
      <c r="I13" s="56">
        <v>32549519.568493534</v>
      </c>
    </row>
    <row r="14" spans="1:9" x14ac:dyDescent="0.35">
      <c r="A14" s="64" t="s">
        <v>48</v>
      </c>
      <c r="B14" s="63" t="s">
        <v>49</v>
      </c>
      <c r="C14" s="56">
        <v>20785122.27098437</v>
      </c>
      <c r="D14" s="56">
        <v>25378259.252943758</v>
      </c>
      <c r="E14" s="56">
        <v>28094004.535705436</v>
      </c>
      <c r="F14" s="56">
        <v>30651836.811572999</v>
      </c>
      <c r="G14" s="56">
        <v>36005412.361608803</v>
      </c>
      <c r="H14" s="56">
        <v>41878751.584121324</v>
      </c>
      <c r="I14" s="56">
        <v>47856799.525889114</v>
      </c>
    </row>
    <row r="15" spans="1:9" x14ac:dyDescent="0.35">
      <c r="A15" s="64" t="s">
        <v>50</v>
      </c>
      <c r="B15" s="63" t="s">
        <v>51</v>
      </c>
      <c r="C15" s="56">
        <v>20242188.194350798</v>
      </c>
      <c r="D15" s="56">
        <v>21567179.457922634</v>
      </c>
      <c r="E15" s="56">
        <v>23437318.765838966</v>
      </c>
      <c r="F15" s="56">
        <v>26347771.855077378</v>
      </c>
      <c r="G15" s="56">
        <v>27497251.44227992</v>
      </c>
      <c r="H15" s="56">
        <v>29521633.809017252</v>
      </c>
      <c r="I15" s="56">
        <v>33030521.516817588</v>
      </c>
    </row>
    <row r="16" spans="1:9" x14ac:dyDescent="0.35">
      <c r="A16" s="64" t="s">
        <v>52</v>
      </c>
      <c r="B16" s="63" t="s">
        <v>5</v>
      </c>
      <c r="C16" s="56">
        <v>9855884.0494812913</v>
      </c>
      <c r="D16" s="56">
        <v>10992679.280821892</v>
      </c>
      <c r="E16" s="56">
        <v>11916840.585286973</v>
      </c>
      <c r="F16" s="56">
        <v>12561546.445196271</v>
      </c>
      <c r="G16" s="56">
        <v>13121319.372548718</v>
      </c>
      <c r="H16" s="56">
        <v>13837689.479110474</v>
      </c>
      <c r="I16" s="56">
        <v>14738072.117424874</v>
      </c>
    </row>
    <row r="17" spans="1:9" x14ac:dyDescent="0.35">
      <c r="A17" s="64" t="s">
        <v>53</v>
      </c>
      <c r="B17" s="63" t="s">
        <v>9</v>
      </c>
      <c r="C17" s="56">
        <v>3218249.8637721841</v>
      </c>
      <c r="D17" s="56">
        <v>3676296.1840437716</v>
      </c>
      <c r="E17" s="56">
        <v>3957451.768002959</v>
      </c>
      <c r="F17" s="56">
        <v>4265893.3080777898</v>
      </c>
      <c r="G17" s="56">
        <v>4561081.0135069285</v>
      </c>
      <c r="H17" s="56">
        <v>4932613.3824220337</v>
      </c>
      <c r="I17" s="56">
        <v>5334980.4382174499</v>
      </c>
    </row>
    <row r="18" spans="1:9" x14ac:dyDescent="0.35">
      <c r="A18" s="64" t="s">
        <v>54</v>
      </c>
      <c r="B18" s="63" t="s">
        <v>131</v>
      </c>
      <c r="C18" s="56">
        <v>23605341.20438356</v>
      </c>
      <c r="D18" s="56">
        <v>22939998.872169189</v>
      </c>
      <c r="E18" s="56">
        <v>23901327.93545204</v>
      </c>
      <c r="F18" s="56">
        <v>23568018.366860967</v>
      </c>
      <c r="G18" s="56">
        <v>23676877.000000004</v>
      </c>
      <c r="H18" s="56">
        <v>24987382.173418578</v>
      </c>
      <c r="I18" s="56">
        <v>25731416.57255929</v>
      </c>
    </row>
    <row r="19" spans="1:9" x14ac:dyDescent="0.35">
      <c r="A19" s="64" t="s">
        <v>55</v>
      </c>
      <c r="B19" s="63" t="s">
        <v>56</v>
      </c>
      <c r="C19" s="56">
        <v>17961874.210996941</v>
      </c>
      <c r="D19" s="56">
        <v>20596756.108172432</v>
      </c>
      <c r="E19" s="56">
        <v>23608192.704172149</v>
      </c>
      <c r="F19" s="56">
        <v>25715274.275180496</v>
      </c>
      <c r="G19" s="56">
        <v>29424905.690503012</v>
      </c>
      <c r="H19" s="56">
        <v>32418865.497230396</v>
      </c>
      <c r="I19" s="56">
        <v>34885810.904804096</v>
      </c>
    </row>
    <row r="20" spans="1:9" x14ac:dyDescent="0.35">
      <c r="A20" s="64" t="s">
        <v>57</v>
      </c>
      <c r="B20" s="63" t="s">
        <v>58</v>
      </c>
      <c r="C20" s="56">
        <v>5327117.9635770489</v>
      </c>
      <c r="D20" s="56">
        <v>5790041.0590388812</v>
      </c>
      <c r="E20" s="56">
        <v>6303721.0922103012</v>
      </c>
      <c r="F20" s="56">
        <v>6720170.3336461708</v>
      </c>
      <c r="G20" s="56">
        <v>7780534.3307424402</v>
      </c>
      <c r="H20" s="56">
        <v>8880758.3283463772</v>
      </c>
      <c r="I20" s="56">
        <v>9723042.9826229475</v>
      </c>
    </row>
    <row r="21" spans="1:9" x14ac:dyDescent="0.35">
      <c r="A21" s="64" t="s">
        <v>59</v>
      </c>
      <c r="B21" s="63" t="s">
        <v>132</v>
      </c>
      <c r="C21" s="56">
        <v>15087179.423937431</v>
      </c>
      <c r="D21" s="56">
        <v>17450136.639343608</v>
      </c>
      <c r="E21" s="56">
        <v>18862233.780211288</v>
      </c>
      <c r="F21" s="56">
        <v>20347856.973182309</v>
      </c>
      <c r="G21" s="56">
        <v>22137539.989418279</v>
      </c>
      <c r="H21" s="56">
        <v>24120774.044656754</v>
      </c>
      <c r="I21" s="56">
        <v>26226539.579340149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7EAD-A29A-4AB3-9A49-AFAE9C428F26}">
  <dimension ref="A1:I21"/>
  <sheetViews>
    <sheetView workbookViewId="0">
      <selection activeCell="C5" sqref="C5"/>
    </sheetView>
  </sheetViews>
  <sheetFormatPr defaultRowHeight="14.5" x14ac:dyDescent="0.35"/>
  <cols>
    <col min="3" max="9" width="10.6328125" bestFit="1" customWidth="1"/>
  </cols>
  <sheetData>
    <row r="1" spans="1:9" s="6" customFormat="1" ht="15.5" customHeight="1" x14ac:dyDescent="0.35">
      <c r="A1" s="80" t="s">
        <v>114</v>
      </c>
      <c r="B1" s="80"/>
      <c r="C1" s="80"/>
      <c r="D1" s="80"/>
      <c r="E1" s="80"/>
      <c r="F1" s="80"/>
      <c r="G1" s="80"/>
      <c r="H1" s="80"/>
      <c r="I1" s="81"/>
    </row>
    <row r="2" spans="1:9" s="6" customFormat="1" x14ac:dyDescent="0.35">
      <c r="A2" s="57"/>
      <c r="B2" s="57"/>
      <c r="C2" s="57"/>
      <c r="D2" s="57"/>
      <c r="E2" s="57"/>
      <c r="F2" s="57"/>
      <c r="G2" s="57"/>
      <c r="H2" s="57"/>
      <c r="I2" s="57"/>
    </row>
    <row r="3" spans="1:9" x14ac:dyDescent="0.35">
      <c r="A3" s="58" t="s">
        <v>14</v>
      </c>
      <c r="B3" s="59" t="s">
        <v>115</v>
      </c>
      <c r="C3" s="60" t="s">
        <v>116</v>
      </c>
      <c r="D3" s="60" t="s">
        <v>117</v>
      </c>
      <c r="E3" s="60" t="s">
        <v>63</v>
      </c>
      <c r="F3" s="60" t="s">
        <v>64</v>
      </c>
      <c r="G3" s="60" t="s">
        <v>65</v>
      </c>
      <c r="H3" s="60" t="s">
        <v>118</v>
      </c>
      <c r="I3" s="60" t="s">
        <v>119</v>
      </c>
    </row>
    <row r="4" spans="1:9" x14ac:dyDescent="0.35">
      <c r="A4" s="61" t="s">
        <v>120</v>
      </c>
      <c r="B4" s="61" t="s">
        <v>121</v>
      </c>
      <c r="C4" s="61" t="s">
        <v>122</v>
      </c>
      <c r="D4" s="61" t="s">
        <v>123</v>
      </c>
      <c r="E4" s="61" t="s">
        <v>124</v>
      </c>
      <c r="F4" s="61" t="s">
        <v>125</v>
      </c>
      <c r="G4" s="61" t="s">
        <v>126</v>
      </c>
      <c r="H4" s="61" t="s">
        <v>127</v>
      </c>
      <c r="I4" s="61" t="s">
        <v>128</v>
      </c>
    </row>
    <row r="5" spans="1:9" x14ac:dyDescent="0.35">
      <c r="A5" s="62" t="s">
        <v>26</v>
      </c>
      <c r="B5" s="63" t="s">
        <v>1</v>
      </c>
      <c r="C5" s="56">
        <f>'PDRB Angka Berlaku'!C5/'PDRB Angka Konstan 2010'!C5</f>
        <v>1</v>
      </c>
      <c r="D5" s="56">
        <f>'PDRB Angka Berlaku'!D5/'PDRB Angka Konstan 2010'!D5</f>
        <v>1.0799401654170926</v>
      </c>
      <c r="E5" s="56">
        <f>'PDRB Angka Berlaku'!E5/'PDRB Angka Konstan 2010'!E5</f>
        <v>1.1399755282453621</v>
      </c>
      <c r="F5" s="56">
        <f>'PDRB Angka Berlaku'!F5/'PDRB Angka Konstan 2010'!F5</f>
        <v>1.234356047651848</v>
      </c>
      <c r="G5" s="56">
        <f>'PDRB Angka Berlaku'!G5/'PDRB Angka Konstan 2010'!G5</f>
        <v>1.3036433777540117</v>
      </c>
      <c r="H5" s="56">
        <f>'PDRB Angka Berlaku'!H5/'PDRB Angka Konstan 2010'!H5</f>
        <v>1.4277355315130544</v>
      </c>
      <c r="I5" s="56">
        <f>'PDRB Angka Berlaku'!I5/'PDRB Angka Konstan 2010'!I5</f>
        <v>1.4979214221706385</v>
      </c>
    </row>
    <row r="6" spans="1:9" x14ac:dyDescent="0.35">
      <c r="A6" s="64" t="s">
        <v>28</v>
      </c>
      <c r="B6" s="63" t="s">
        <v>2</v>
      </c>
      <c r="C6" s="56">
        <f>'PDRB Angka Berlaku'!C6/'PDRB Angka Konstan 2010'!C6</f>
        <v>1</v>
      </c>
      <c r="D6" s="56">
        <f>'PDRB Angka Berlaku'!D6/'PDRB Angka Konstan 2010'!D6</f>
        <v>1.3341269052281457</v>
      </c>
      <c r="E6" s="56">
        <f>'PDRB Angka Berlaku'!E6/'PDRB Angka Konstan 2010'!E6</f>
        <v>1.354599186835433</v>
      </c>
      <c r="F6" s="56">
        <f>'PDRB Angka Berlaku'!F6/'PDRB Angka Konstan 2010'!F6</f>
        <v>1.2961202286749283</v>
      </c>
      <c r="G6" s="56">
        <f>'PDRB Angka Berlaku'!G6/'PDRB Angka Konstan 2010'!G6</f>
        <v>1.2319892609228023</v>
      </c>
      <c r="H6" s="56">
        <f>'PDRB Angka Berlaku'!H6/'PDRB Angka Konstan 2010'!H6</f>
        <v>0.94968930911496074</v>
      </c>
      <c r="I6" s="56">
        <f>'PDRB Angka Berlaku'!I6/'PDRB Angka Konstan 2010'!I6</f>
        <v>0.93398105681706589</v>
      </c>
    </row>
    <row r="7" spans="1:9" x14ac:dyDescent="0.35">
      <c r="A7" s="64" t="s">
        <v>30</v>
      </c>
      <c r="B7" s="63" t="s">
        <v>3</v>
      </c>
      <c r="C7" s="56">
        <f>'PDRB Angka Berlaku'!C7/'PDRB Angka Konstan 2010'!C7</f>
        <v>1</v>
      </c>
      <c r="D7" s="56">
        <f>'PDRB Angka Berlaku'!D7/'PDRB Angka Konstan 2010'!D7</f>
        <v>1.052408900064963</v>
      </c>
      <c r="E7" s="56">
        <f>'PDRB Angka Berlaku'!E7/'PDRB Angka Konstan 2010'!E7</f>
        <v>1.0944309312909297</v>
      </c>
      <c r="F7" s="56">
        <f>'PDRB Angka Berlaku'!F7/'PDRB Angka Konstan 2010'!F7</f>
        <v>1.1391411924551298</v>
      </c>
      <c r="G7" s="56">
        <f>'PDRB Angka Berlaku'!G7/'PDRB Angka Konstan 2010'!G7</f>
        <v>1.2036606336242925</v>
      </c>
      <c r="H7" s="56">
        <f>'PDRB Angka Berlaku'!H7/'PDRB Angka Konstan 2010'!H7</f>
        <v>1.2510615774994447</v>
      </c>
      <c r="I7" s="56">
        <f>'PDRB Angka Berlaku'!I7/'PDRB Angka Konstan 2010'!I7</f>
        <v>1.2778450057171153</v>
      </c>
    </row>
    <row r="8" spans="1:9" x14ac:dyDescent="0.35">
      <c r="A8" s="64" t="s">
        <v>34</v>
      </c>
      <c r="B8" s="63" t="s">
        <v>35</v>
      </c>
      <c r="C8" s="56">
        <f>'PDRB Angka Berlaku'!C8/'PDRB Angka Konstan 2010'!C8</f>
        <v>1</v>
      </c>
      <c r="D8" s="56">
        <f>'PDRB Angka Berlaku'!D8/'PDRB Angka Konstan 2010'!D8</f>
        <v>1.2584973353437225</v>
      </c>
      <c r="E8" s="56">
        <f>'PDRB Angka Berlaku'!E8/'PDRB Angka Konstan 2010'!E8</f>
        <v>1.3957307687739697</v>
      </c>
      <c r="F8" s="56">
        <f>'PDRB Angka Berlaku'!F8/'PDRB Angka Konstan 2010'!F8</f>
        <v>1.457756688112015</v>
      </c>
      <c r="G8" s="56">
        <f>'PDRB Angka Berlaku'!G8/'PDRB Angka Konstan 2010'!G8</f>
        <v>1.7272923925250319</v>
      </c>
      <c r="H8" s="56">
        <f>'PDRB Angka Berlaku'!H8/'PDRB Angka Konstan 2010'!H8</f>
        <v>1.9256290161932437</v>
      </c>
      <c r="I8" s="56">
        <f>'PDRB Angka Berlaku'!I8/'PDRB Angka Konstan 2010'!I8</f>
        <v>1.9415261041731859</v>
      </c>
    </row>
    <row r="9" spans="1:9" x14ac:dyDescent="0.35">
      <c r="A9" s="64" t="s">
        <v>39</v>
      </c>
      <c r="B9" s="63" t="s">
        <v>40</v>
      </c>
      <c r="C9" s="56">
        <f>'PDRB Angka Berlaku'!C9/'PDRB Angka Konstan 2010'!C9</f>
        <v>1</v>
      </c>
      <c r="D9" s="56">
        <f>'PDRB Angka Berlaku'!D9/'PDRB Angka Konstan 2010'!D9</f>
        <v>1.041549941257581</v>
      </c>
      <c r="E9" s="56">
        <f>'PDRB Angka Berlaku'!E9/'PDRB Angka Konstan 2010'!E9</f>
        <v>1.0545119676845551</v>
      </c>
      <c r="F9" s="56">
        <f>'PDRB Angka Berlaku'!F9/'PDRB Angka Konstan 2010'!F9</f>
        <v>1.1294772035357674</v>
      </c>
      <c r="G9" s="56">
        <f>'PDRB Angka Berlaku'!G9/'PDRB Angka Konstan 2010'!G9</f>
        <v>1.1376869590485512</v>
      </c>
      <c r="H9" s="56">
        <f>'PDRB Angka Berlaku'!H9/'PDRB Angka Konstan 2010'!H9</f>
        <v>1.2226519785678653</v>
      </c>
      <c r="I9" s="56">
        <f>'PDRB Angka Berlaku'!I9/'PDRB Angka Konstan 2010'!I9</f>
        <v>1.3311333747964942</v>
      </c>
    </row>
    <row r="10" spans="1:9" x14ac:dyDescent="0.35">
      <c r="A10" s="64" t="s">
        <v>41</v>
      </c>
      <c r="B10" s="63" t="s">
        <v>4</v>
      </c>
      <c r="C10" s="56">
        <f>'PDRB Angka Berlaku'!C10/'PDRB Angka Konstan 2010'!C10</f>
        <v>1</v>
      </c>
      <c r="D10" s="56">
        <f>'PDRB Angka Berlaku'!D10/'PDRB Angka Konstan 2010'!D10</f>
        <v>1.0301101524671914</v>
      </c>
      <c r="E10" s="56">
        <f>'PDRB Angka Berlaku'!E10/'PDRB Angka Konstan 2010'!E10</f>
        <v>1.0840718158199629</v>
      </c>
      <c r="F10" s="56">
        <f>'PDRB Angka Berlaku'!F10/'PDRB Angka Konstan 2010'!F10</f>
        <v>1.1285031926918871</v>
      </c>
      <c r="G10" s="56">
        <f>'PDRB Angka Berlaku'!G10/'PDRB Angka Konstan 2010'!G10</f>
        <v>1.2102509073461827</v>
      </c>
      <c r="H10" s="56">
        <f>'PDRB Angka Berlaku'!H10/'PDRB Angka Konstan 2010'!H10</f>
        <v>1.2776908181023274</v>
      </c>
      <c r="I10" s="56">
        <f>'PDRB Angka Berlaku'!I10/'PDRB Angka Konstan 2010'!I10</f>
        <v>1.2956931609721041</v>
      </c>
    </row>
    <row r="11" spans="1:9" x14ac:dyDescent="0.35">
      <c r="A11" s="64" t="s">
        <v>42</v>
      </c>
      <c r="B11" s="63" t="s">
        <v>129</v>
      </c>
      <c r="C11" s="56">
        <f>'PDRB Angka Berlaku'!C11/'PDRB Angka Konstan 2010'!C11</f>
        <v>1</v>
      </c>
      <c r="D11" s="56">
        <f>'PDRB Angka Berlaku'!D11/'PDRB Angka Konstan 2010'!D11</f>
        <v>1.0453176147694576</v>
      </c>
      <c r="E11" s="56">
        <f>'PDRB Angka Berlaku'!E11/'PDRB Angka Konstan 2010'!E11</f>
        <v>1.0622842152324159</v>
      </c>
      <c r="F11" s="56">
        <f>'PDRB Angka Berlaku'!F11/'PDRB Angka Konstan 2010'!F11</f>
        <v>1.1236179686522347</v>
      </c>
      <c r="G11" s="56">
        <f>'PDRB Angka Berlaku'!G11/'PDRB Angka Konstan 2010'!G11</f>
        <v>1.1515757910383408</v>
      </c>
      <c r="H11" s="56">
        <f>'PDRB Angka Berlaku'!H11/'PDRB Angka Konstan 2010'!H11</f>
        <v>1.2199261337700427</v>
      </c>
      <c r="I11" s="56">
        <f>'PDRB Angka Berlaku'!I11/'PDRB Angka Konstan 2010'!I11</f>
        <v>1.258502292565961</v>
      </c>
    </row>
    <row r="12" spans="1:9" x14ac:dyDescent="0.35">
      <c r="A12" s="64" t="s">
        <v>44</v>
      </c>
      <c r="B12" s="63" t="s">
        <v>130</v>
      </c>
      <c r="C12" s="56">
        <f>'PDRB Angka Berlaku'!C12/'PDRB Angka Konstan 2010'!C12</f>
        <v>1</v>
      </c>
      <c r="D12" s="56">
        <f>'PDRB Angka Berlaku'!D12/'PDRB Angka Konstan 2010'!D12</f>
        <v>1.0175242585190143</v>
      </c>
      <c r="E12" s="56">
        <f>'PDRB Angka Berlaku'!E12/'PDRB Angka Konstan 2010'!E12</f>
        <v>1.0371509663357392</v>
      </c>
      <c r="F12" s="56">
        <f>'PDRB Angka Berlaku'!F12/'PDRB Angka Konstan 2010'!F12</f>
        <v>1.1821094545852895</v>
      </c>
      <c r="G12" s="56">
        <f>'PDRB Angka Berlaku'!G12/'PDRB Angka Konstan 2010'!G12</f>
        <v>1.2871899421190285</v>
      </c>
      <c r="H12" s="56">
        <f>'PDRB Angka Berlaku'!H12/'PDRB Angka Konstan 2010'!H12</f>
        <v>1.4928802735403051</v>
      </c>
      <c r="I12" s="56">
        <f>'PDRB Angka Berlaku'!I12/'PDRB Angka Konstan 2010'!I12</f>
        <v>1.547485443177822</v>
      </c>
    </row>
    <row r="13" spans="1:9" x14ac:dyDescent="0.35">
      <c r="A13" s="64" t="s">
        <v>46</v>
      </c>
      <c r="B13" s="63" t="s">
        <v>47</v>
      </c>
      <c r="C13" s="56">
        <f>'PDRB Angka Berlaku'!C13/'PDRB Angka Konstan 2010'!C13</f>
        <v>1</v>
      </c>
      <c r="D13" s="56">
        <f>'PDRB Angka Berlaku'!D13/'PDRB Angka Konstan 2010'!D13</f>
        <v>1.0222823761690765</v>
      </c>
      <c r="E13" s="56">
        <f>'PDRB Angka Berlaku'!E13/'PDRB Angka Konstan 2010'!E13</f>
        <v>1.0680561272193794</v>
      </c>
      <c r="F13" s="56">
        <f>'PDRB Angka Berlaku'!F13/'PDRB Angka Konstan 2010'!F13</f>
        <v>1.1555526657519231</v>
      </c>
      <c r="G13" s="56">
        <f>'PDRB Angka Berlaku'!G13/'PDRB Angka Konstan 2010'!G13</f>
        <v>1.2242554928672895</v>
      </c>
      <c r="H13" s="56">
        <f>'PDRB Angka Berlaku'!H13/'PDRB Angka Konstan 2010'!H13</f>
        <v>1.279490770366394</v>
      </c>
      <c r="I13" s="56">
        <f>'PDRB Angka Berlaku'!I13/'PDRB Angka Konstan 2010'!I13</f>
        <v>1.3211025281588056</v>
      </c>
    </row>
    <row r="14" spans="1:9" x14ac:dyDescent="0.35">
      <c r="A14" s="64" t="s">
        <v>48</v>
      </c>
      <c r="B14" s="63" t="s">
        <v>49</v>
      </c>
      <c r="C14" s="56">
        <f>'PDRB Angka Berlaku'!C14/'PDRB Angka Konstan 2010'!C14</f>
        <v>1</v>
      </c>
      <c r="D14" s="56">
        <f>'PDRB Angka Berlaku'!D14/'PDRB Angka Konstan 2010'!D14</f>
        <v>0.99534197121996648</v>
      </c>
      <c r="E14" s="56">
        <f>'PDRB Angka Berlaku'!E14/'PDRB Angka Konstan 2010'!E14</f>
        <v>0.99226033201560693</v>
      </c>
      <c r="F14" s="56">
        <f>'PDRB Angka Berlaku'!F14/'PDRB Angka Konstan 2010'!F14</f>
        <v>0.98748367305256524</v>
      </c>
      <c r="G14" s="56">
        <f>'PDRB Angka Berlaku'!G14/'PDRB Angka Konstan 2010'!G14</f>
        <v>0.94855165115727191</v>
      </c>
      <c r="H14" s="56">
        <f>'PDRB Angka Berlaku'!H14/'PDRB Angka Konstan 2010'!H14</f>
        <v>0.94826124419916025</v>
      </c>
      <c r="I14" s="56">
        <f>'PDRB Angka Berlaku'!I14/'PDRB Angka Konstan 2010'!I14</f>
        <v>0.94994547642344374</v>
      </c>
    </row>
    <row r="15" spans="1:9" x14ac:dyDescent="0.35">
      <c r="A15" s="64" t="s">
        <v>50</v>
      </c>
      <c r="B15" s="63" t="s">
        <v>51</v>
      </c>
      <c r="C15" s="56">
        <f>'PDRB Angka Berlaku'!C15/'PDRB Angka Konstan 2010'!C15</f>
        <v>1</v>
      </c>
      <c r="D15" s="56">
        <f>'PDRB Angka Berlaku'!D15/'PDRB Angka Konstan 2010'!D15</f>
        <v>1.0560046940200345</v>
      </c>
      <c r="E15" s="56">
        <f>'PDRB Angka Berlaku'!E15/'PDRB Angka Konstan 2010'!E15</f>
        <v>1.1655414540598248</v>
      </c>
      <c r="F15" s="56">
        <f>'PDRB Angka Berlaku'!F15/'PDRB Angka Konstan 2010'!F15</f>
        <v>1.230026407619834</v>
      </c>
      <c r="G15" s="56">
        <f>'PDRB Angka Berlaku'!G15/'PDRB Angka Konstan 2010'!G15</f>
        <v>1.2915049931367582</v>
      </c>
      <c r="H15" s="56">
        <f>'PDRB Angka Berlaku'!H15/'PDRB Angka Konstan 2010'!H15</f>
        <v>1.3506080787401811</v>
      </c>
      <c r="I15" s="56">
        <f>'PDRB Angka Berlaku'!I15/'PDRB Angka Konstan 2010'!I15</f>
        <v>1.3982957113001235</v>
      </c>
    </row>
    <row r="16" spans="1:9" x14ac:dyDescent="0.35">
      <c r="A16" s="64" t="s">
        <v>52</v>
      </c>
      <c r="B16" s="63" t="s">
        <v>5</v>
      </c>
      <c r="C16" s="56">
        <f>'PDRB Angka Berlaku'!C16/'PDRB Angka Konstan 2010'!C16</f>
        <v>1</v>
      </c>
      <c r="D16" s="56">
        <f>'PDRB Angka Berlaku'!D16/'PDRB Angka Konstan 2010'!D16</f>
        <v>1.0299641330575788</v>
      </c>
      <c r="E16" s="56">
        <f>'PDRB Angka Berlaku'!E16/'PDRB Angka Konstan 2010'!E16</f>
        <v>1.0453088525849457</v>
      </c>
      <c r="F16" s="56">
        <f>'PDRB Angka Berlaku'!F16/'PDRB Angka Konstan 2010'!F16</f>
        <v>1.0938101376238507</v>
      </c>
      <c r="G16" s="56">
        <f>'PDRB Angka Berlaku'!G16/'PDRB Angka Konstan 2010'!G16</f>
        <v>1.1004038272898211</v>
      </c>
      <c r="H16" s="56">
        <f>'PDRB Angka Berlaku'!H16/'PDRB Angka Konstan 2010'!H16</f>
        <v>1.125767680019732</v>
      </c>
      <c r="I16" s="56">
        <f>'PDRB Angka Berlaku'!I16/'PDRB Angka Konstan 2010'!I16</f>
        <v>1.1408239599000509</v>
      </c>
    </row>
    <row r="17" spans="1:9" x14ac:dyDescent="0.35">
      <c r="A17" s="64" t="s">
        <v>53</v>
      </c>
      <c r="B17" s="63" t="s">
        <v>9</v>
      </c>
      <c r="C17" s="56">
        <f>'PDRB Angka Berlaku'!C17/'PDRB Angka Konstan 2010'!C17</f>
        <v>1</v>
      </c>
      <c r="D17" s="56">
        <f>'PDRB Angka Berlaku'!D17/'PDRB Angka Konstan 2010'!D17</f>
        <v>1.0538818444940858</v>
      </c>
      <c r="E17" s="56">
        <f>'PDRB Angka Berlaku'!E17/'PDRB Angka Konstan 2010'!E17</f>
        <v>1.0993173539131305</v>
      </c>
      <c r="F17" s="56">
        <f>'PDRB Angka Berlaku'!F17/'PDRB Angka Konstan 2010'!F17</f>
        <v>1.1423379620294718</v>
      </c>
      <c r="G17" s="56">
        <f>'PDRB Angka Berlaku'!G17/'PDRB Angka Konstan 2010'!G17</f>
        <v>1.1924078944337964</v>
      </c>
      <c r="H17" s="56">
        <f>'PDRB Angka Berlaku'!H17/'PDRB Angka Konstan 2010'!H17</f>
        <v>1.2319786440032396</v>
      </c>
      <c r="I17" s="56">
        <f>'PDRB Angka Berlaku'!I17/'PDRB Angka Konstan 2010'!I17</f>
        <v>1.24566662566584</v>
      </c>
    </row>
    <row r="18" spans="1:9" x14ac:dyDescent="0.35">
      <c r="A18" s="64" t="s">
        <v>54</v>
      </c>
      <c r="B18" s="63" t="s">
        <v>131</v>
      </c>
      <c r="C18" s="56">
        <f>'PDRB Angka Berlaku'!C18/'PDRB Angka Konstan 2010'!C18</f>
        <v>1</v>
      </c>
      <c r="D18" s="56">
        <f>'PDRB Angka Berlaku'!D18/'PDRB Angka Konstan 2010'!D18</f>
        <v>1.1046196513667483</v>
      </c>
      <c r="E18" s="56">
        <f>'PDRB Angka Berlaku'!E18/'PDRB Angka Konstan 2010'!E18</f>
        <v>1.2047098732768957</v>
      </c>
      <c r="F18" s="56">
        <f>'PDRB Angka Berlaku'!F18/'PDRB Angka Konstan 2010'!F18</f>
        <v>1.2831873079808671</v>
      </c>
      <c r="G18" s="56">
        <f>'PDRB Angka Berlaku'!G18/'PDRB Angka Konstan 2010'!G18</f>
        <v>1.3596379286001272</v>
      </c>
      <c r="H18" s="56">
        <f>'PDRB Angka Berlaku'!H18/'PDRB Angka Konstan 2010'!H18</f>
        <v>1.4676984014775374</v>
      </c>
      <c r="I18" s="56">
        <f>'PDRB Angka Berlaku'!I18/'PDRB Angka Konstan 2010'!I18</f>
        <v>1.5021959871792061</v>
      </c>
    </row>
    <row r="19" spans="1:9" x14ac:dyDescent="0.35">
      <c r="A19" s="64" t="s">
        <v>55</v>
      </c>
      <c r="B19" s="63" t="s">
        <v>56</v>
      </c>
      <c r="C19" s="56">
        <f>'PDRB Angka Berlaku'!C19/'PDRB Angka Konstan 2010'!C19</f>
        <v>1</v>
      </c>
      <c r="D19" s="56">
        <f>'PDRB Angka Berlaku'!D19/'PDRB Angka Konstan 2010'!D19</f>
        <v>1.029276915584318</v>
      </c>
      <c r="E19" s="56">
        <f>'PDRB Angka Berlaku'!E19/'PDRB Angka Konstan 2010'!E19</f>
        <v>1.0825812869334408</v>
      </c>
      <c r="F19" s="56">
        <f>'PDRB Angka Berlaku'!F19/'PDRB Angka Konstan 2010'!F19</f>
        <v>1.1509106304759473</v>
      </c>
      <c r="G19" s="56">
        <f>'PDRB Angka Berlaku'!G19/'PDRB Angka Konstan 2010'!G19</f>
        <v>1.2001644648630532</v>
      </c>
      <c r="H19" s="56">
        <f>'PDRB Angka Berlaku'!H19/'PDRB Angka Konstan 2010'!H19</f>
        <v>1.2512245161470466</v>
      </c>
      <c r="I19" s="56">
        <f>'PDRB Angka Berlaku'!I19/'PDRB Angka Konstan 2010'!I19</f>
        <v>1.2806500310505489</v>
      </c>
    </row>
    <row r="20" spans="1:9" x14ac:dyDescent="0.35">
      <c r="A20" s="64" t="s">
        <v>57</v>
      </c>
      <c r="B20" s="63" t="s">
        <v>58</v>
      </c>
      <c r="C20" s="56">
        <f>'PDRB Angka Berlaku'!C20/'PDRB Angka Konstan 2010'!C20</f>
        <v>1</v>
      </c>
      <c r="D20" s="56">
        <f>'PDRB Angka Berlaku'!D20/'PDRB Angka Konstan 2010'!D20</f>
        <v>1.0285920048983601</v>
      </c>
      <c r="E20" s="56">
        <f>'PDRB Angka Berlaku'!E20/'PDRB Angka Konstan 2010'!E20</f>
        <v>1.0515731571592279</v>
      </c>
      <c r="F20" s="56">
        <f>'PDRB Angka Berlaku'!F20/'PDRB Angka Konstan 2010'!F20</f>
        <v>1.0705149551791837</v>
      </c>
      <c r="G20" s="56">
        <f>'PDRB Angka Berlaku'!G20/'PDRB Angka Konstan 2010'!G20</f>
        <v>1.1182874638527096</v>
      </c>
      <c r="H20" s="56">
        <f>'PDRB Angka Berlaku'!H20/'PDRB Angka Konstan 2010'!H20</f>
        <v>1.1952309369908904</v>
      </c>
      <c r="I20" s="56">
        <f>'PDRB Angka Berlaku'!I20/'PDRB Angka Konstan 2010'!I20</f>
        <v>1.2450919001383645</v>
      </c>
    </row>
    <row r="21" spans="1:9" x14ac:dyDescent="0.35">
      <c r="A21" s="64" t="s">
        <v>59</v>
      </c>
      <c r="B21" s="63" t="s">
        <v>132</v>
      </c>
      <c r="C21" s="56">
        <f>'PDRB Angka Berlaku'!C21/'PDRB Angka Konstan 2010'!C21</f>
        <v>1</v>
      </c>
      <c r="D21" s="56">
        <f>'PDRB Angka Berlaku'!D21/'PDRB Angka Konstan 2010'!D21</f>
        <v>1.0277499485932704</v>
      </c>
      <c r="E21" s="56">
        <f>'PDRB Angka Berlaku'!E21/'PDRB Angka Konstan 2010'!E21</f>
        <v>1.051896596735989</v>
      </c>
      <c r="F21" s="56">
        <f>'PDRB Angka Berlaku'!F21/'PDRB Angka Konstan 2010'!F21</f>
        <v>1.096940317714862</v>
      </c>
      <c r="G21" s="56">
        <f>'PDRB Angka Berlaku'!G21/'PDRB Angka Konstan 2010'!G21</f>
        <v>1.1391840168870282</v>
      </c>
      <c r="H21" s="56">
        <f>'PDRB Angka Berlaku'!H21/'PDRB Angka Konstan 2010'!H21</f>
        <v>1.1723879399437733</v>
      </c>
      <c r="I21" s="56">
        <f>'PDRB Angka Berlaku'!I21/'PDRB Angka Konstan 2010'!I21</f>
        <v>1.2280620642875153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2FC-EB57-4490-9CC3-98596A6C206B}">
  <dimension ref="A1:BN118"/>
  <sheetViews>
    <sheetView view="pageBreakPreview" zoomScale="40" zoomScaleNormal="50" zoomScaleSheetLayoutView="40" workbookViewId="0">
      <selection activeCell="BB63" sqref="C63:BB63"/>
    </sheetView>
  </sheetViews>
  <sheetFormatPr defaultColWidth="9.1796875" defaultRowHeight="15.5" x14ac:dyDescent="0.35"/>
  <cols>
    <col min="1" max="1" width="6.54296875" style="104" customWidth="1"/>
    <col min="2" max="2" width="40.7265625" style="104" customWidth="1"/>
    <col min="3" max="50" width="15.7265625" style="104" customWidth="1"/>
    <col min="51" max="51" width="13" style="104" customWidth="1"/>
    <col min="52" max="52" width="15.7265625" style="104" customWidth="1"/>
    <col min="53" max="53" width="13" style="104" customWidth="1"/>
    <col min="54" max="54" width="10.81640625" style="104" customWidth="1"/>
    <col min="55" max="55" width="15" style="104" customWidth="1"/>
    <col min="56" max="69" width="15.7265625" style="104" customWidth="1"/>
    <col min="70" max="16384" width="9.1796875" style="104"/>
  </cols>
  <sheetData>
    <row r="1" spans="1:66" s="103" customFormat="1" ht="30" customHeight="1" x14ac:dyDescent="0.35">
      <c r="A1" s="102" t="s">
        <v>220</v>
      </c>
    </row>
    <row r="2" spans="1:66" ht="10" customHeight="1" x14ac:dyDescent="0.35">
      <c r="B2" s="105"/>
      <c r="C2" s="106"/>
      <c r="D2" s="106"/>
      <c r="E2" s="106"/>
      <c r="F2" s="106"/>
      <c r="G2" s="106"/>
      <c r="I2" s="106"/>
      <c r="M2" s="106"/>
      <c r="N2" s="106"/>
      <c r="O2" s="106"/>
      <c r="P2" s="106"/>
      <c r="Q2" s="106"/>
      <c r="R2" s="106"/>
      <c r="T2" s="106"/>
      <c r="U2" s="106"/>
      <c r="V2" s="106"/>
      <c r="W2" s="106"/>
      <c r="AF2" s="106"/>
      <c r="AG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</row>
    <row r="3" spans="1:66" x14ac:dyDescent="0.35">
      <c r="C3" s="106"/>
      <c r="D3" s="106"/>
      <c r="E3" s="106"/>
      <c r="F3" s="106"/>
      <c r="G3" s="106"/>
      <c r="I3" s="106"/>
      <c r="M3" s="106"/>
      <c r="N3" s="106"/>
      <c r="O3" s="106"/>
      <c r="P3" s="106"/>
      <c r="Q3" s="106"/>
      <c r="R3" s="106"/>
      <c r="T3" s="106"/>
      <c r="U3" s="106"/>
      <c r="V3" s="106"/>
      <c r="W3" s="106"/>
      <c r="AF3" s="106"/>
      <c r="AG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</row>
    <row r="4" spans="1:66" s="109" customFormat="1" ht="40" customHeight="1" x14ac:dyDescent="0.35">
      <c r="A4" s="107" t="s">
        <v>221</v>
      </c>
      <c r="B4" s="107"/>
      <c r="C4" s="108">
        <v>1</v>
      </c>
      <c r="D4" s="108">
        <v>2</v>
      </c>
      <c r="E4" s="108">
        <v>3</v>
      </c>
      <c r="F4" s="108">
        <v>4</v>
      </c>
      <c r="G4" s="108">
        <v>5</v>
      </c>
      <c r="H4" s="108">
        <v>6</v>
      </c>
      <c r="I4" s="108">
        <v>7</v>
      </c>
      <c r="J4" s="108">
        <v>8</v>
      </c>
      <c r="K4" s="108">
        <v>9</v>
      </c>
      <c r="L4" s="108">
        <v>10</v>
      </c>
      <c r="M4" s="108">
        <v>11</v>
      </c>
      <c r="N4" s="108">
        <v>12</v>
      </c>
      <c r="O4" s="108">
        <v>13</v>
      </c>
      <c r="P4" s="108">
        <v>14</v>
      </c>
      <c r="Q4" s="108">
        <v>15</v>
      </c>
      <c r="R4" s="108">
        <v>16</v>
      </c>
      <c r="S4" s="108">
        <v>17</v>
      </c>
      <c r="T4" s="108">
        <v>18</v>
      </c>
      <c r="U4" s="108">
        <v>19</v>
      </c>
      <c r="V4" s="108">
        <v>20</v>
      </c>
      <c r="W4" s="108">
        <v>21</v>
      </c>
      <c r="X4" s="108">
        <v>22</v>
      </c>
      <c r="Y4" s="108">
        <v>23</v>
      </c>
      <c r="Z4" s="108">
        <v>24</v>
      </c>
      <c r="AA4" s="108">
        <v>25</v>
      </c>
      <c r="AB4" s="108">
        <v>26</v>
      </c>
      <c r="AC4" s="108">
        <v>27</v>
      </c>
      <c r="AD4" s="108">
        <v>28</v>
      </c>
      <c r="AE4" s="108">
        <v>29</v>
      </c>
      <c r="AF4" s="108">
        <v>30</v>
      </c>
      <c r="AG4" s="108">
        <v>31</v>
      </c>
      <c r="AH4" s="108">
        <v>32</v>
      </c>
      <c r="AI4" s="108">
        <v>33</v>
      </c>
      <c r="AJ4" s="108">
        <v>34</v>
      </c>
      <c r="AK4" s="108">
        <v>35</v>
      </c>
      <c r="AL4" s="108">
        <v>36</v>
      </c>
      <c r="AM4" s="108">
        <v>37</v>
      </c>
      <c r="AN4" s="108">
        <v>38</v>
      </c>
      <c r="AO4" s="108">
        <v>39</v>
      </c>
      <c r="AP4" s="108">
        <v>40</v>
      </c>
      <c r="AQ4" s="108">
        <v>41</v>
      </c>
      <c r="AR4" s="108">
        <v>42</v>
      </c>
      <c r="AS4" s="108">
        <v>43</v>
      </c>
      <c r="AT4" s="108">
        <v>44</v>
      </c>
      <c r="AU4" s="108">
        <v>45</v>
      </c>
      <c r="AV4" s="108">
        <v>46</v>
      </c>
      <c r="AW4" s="108">
        <v>47</v>
      </c>
      <c r="AX4" s="108">
        <v>48</v>
      </c>
      <c r="AY4" s="108">
        <v>49</v>
      </c>
      <c r="AZ4" s="108">
        <v>50</v>
      </c>
      <c r="BA4" s="108">
        <v>51</v>
      </c>
      <c r="BB4" s="108">
        <v>52</v>
      </c>
      <c r="BC4" s="108">
        <v>180</v>
      </c>
      <c r="BD4" s="108">
        <v>301</v>
      </c>
      <c r="BE4" s="108">
        <v>302</v>
      </c>
      <c r="BF4" s="108">
        <v>303</v>
      </c>
      <c r="BG4" s="108">
        <v>304</v>
      </c>
      <c r="BH4" s="108">
        <v>305</v>
      </c>
      <c r="BI4" s="108">
        <v>309</v>
      </c>
      <c r="BJ4" s="108">
        <v>310</v>
      </c>
      <c r="BK4" s="108">
        <v>409</v>
      </c>
      <c r="BL4" s="108">
        <v>509</v>
      </c>
      <c r="BM4" s="108">
        <v>600</v>
      </c>
      <c r="BN4" s="108">
        <v>700</v>
      </c>
    </row>
    <row r="5" spans="1:66" s="109" customFormat="1" ht="114" customHeight="1" x14ac:dyDescent="0.35">
      <c r="A5" s="107"/>
      <c r="B5" s="107"/>
      <c r="C5" s="108" t="s">
        <v>222</v>
      </c>
      <c r="D5" s="108" t="s">
        <v>223</v>
      </c>
      <c r="E5" s="108" t="s">
        <v>224</v>
      </c>
      <c r="F5" s="108" t="s">
        <v>225</v>
      </c>
      <c r="G5" s="108" t="s">
        <v>226</v>
      </c>
      <c r="H5" s="108" t="s">
        <v>227</v>
      </c>
      <c r="I5" s="108" t="s">
        <v>228</v>
      </c>
      <c r="J5" s="108" t="s">
        <v>229</v>
      </c>
      <c r="K5" s="108" t="s">
        <v>230</v>
      </c>
      <c r="L5" s="108" t="s">
        <v>231</v>
      </c>
      <c r="M5" s="108" t="s">
        <v>7</v>
      </c>
      <c r="N5" s="108" t="s">
        <v>232</v>
      </c>
      <c r="O5" s="108" t="s">
        <v>233</v>
      </c>
      <c r="P5" s="108" t="s">
        <v>234</v>
      </c>
      <c r="Q5" s="108" t="s">
        <v>235</v>
      </c>
      <c r="R5" s="108" t="s">
        <v>236</v>
      </c>
      <c r="S5" s="108" t="s">
        <v>237</v>
      </c>
      <c r="T5" s="108" t="s">
        <v>238</v>
      </c>
      <c r="U5" s="108" t="s">
        <v>239</v>
      </c>
      <c r="V5" s="108" t="s">
        <v>240</v>
      </c>
      <c r="W5" s="108" t="s">
        <v>241</v>
      </c>
      <c r="X5" s="108" t="s">
        <v>242</v>
      </c>
      <c r="Y5" s="108" t="s">
        <v>243</v>
      </c>
      <c r="Z5" s="108" t="s">
        <v>244</v>
      </c>
      <c r="AA5" s="108" t="s">
        <v>245</v>
      </c>
      <c r="AB5" s="108" t="s">
        <v>246</v>
      </c>
      <c r="AC5" s="108" t="s">
        <v>8</v>
      </c>
      <c r="AD5" s="108" t="s">
        <v>38</v>
      </c>
      <c r="AE5" s="108" t="s">
        <v>40</v>
      </c>
      <c r="AF5" s="108" t="s">
        <v>4</v>
      </c>
      <c r="AG5" s="108" t="s">
        <v>247</v>
      </c>
      <c r="AH5" s="108" t="s">
        <v>248</v>
      </c>
      <c r="AI5" s="108" t="s">
        <v>249</v>
      </c>
      <c r="AJ5" s="108" t="s">
        <v>250</v>
      </c>
      <c r="AK5" s="108" t="s">
        <v>251</v>
      </c>
      <c r="AL5" s="108" t="s">
        <v>252</v>
      </c>
      <c r="AM5" s="108" t="s">
        <v>253</v>
      </c>
      <c r="AN5" s="108" t="s">
        <v>254</v>
      </c>
      <c r="AO5" s="108" t="s">
        <v>255</v>
      </c>
      <c r="AP5" s="108" t="s">
        <v>256</v>
      </c>
      <c r="AQ5" s="108" t="s">
        <v>49</v>
      </c>
      <c r="AR5" s="108" t="s">
        <v>257</v>
      </c>
      <c r="AS5" s="108" t="s">
        <v>258</v>
      </c>
      <c r="AT5" s="108" t="s">
        <v>259</v>
      </c>
      <c r="AU5" s="108" t="s">
        <v>260</v>
      </c>
      <c r="AV5" s="108" t="s">
        <v>5</v>
      </c>
      <c r="AW5" s="108" t="s">
        <v>9</v>
      </c>
      <c r="AX5" s="108" t="s">
        <v>10</v>
      </c>
      <c r="AY5" s="108" t="s">
        <v>56</v>
      </c>
      <c r="AZ5" s="108" t="s">
        <v>58</v>
      </c>
      <c r="BA5" s="108" t="s">
        <v>6</v>
      </c>
      <c r="BB5" s="108" t="s">
        <v>133</v>
      </c>
      <c r="BC5" s="110" t="s">
        <v>261</v>
      </c>
      <c r="BD5" s="110" t="s">
        <v>262</v>
      </c>
      <c r="BE5" s="110" t="s">
        <v>263</v>
      </c>
      <c r="BF5" s="111" t="s">
        <v>264</v>
      </c>
      <c r="BG5" s="110" t="s">
        <v>265</v>
      </c>
      <c r="BH5" s="110" t="s">
        <v>266</v>
      </c>
      <c r="BI5" s="110" t="s">
        <v>267</v>
      </c>
      <c r="BJ5" s="111" t="s">
        <v>268</v>
      </c>
      <c r="BK5" s="110" t="s">
        <v>269</v>
      </c>
      <c r="BL5" s="110" t="s">
        <v>270</v>
      </c>
      <c r="BM5" s="111" t="s">
        <v>271</v>
      </c>
      <c r="BN5" s="110" t="s">
        <v>272</v>
      </c>
    </row>
    <row r="6" spans="1:66" s="117" customFormat="1" ht="40" customHeight="1" x14ac:dyDescent="0.35">
      <c r="A6" s="112">
        <v>1</v>
      </c>
      <c r="B6" s="113" t="s">
        <v>222</v>
      </c>
      <c r="C6" s="114">
        <v>6033528.7838512082</v>
      </c>
      <c r="D6" s="114">
        <v>0</v>
      </c>
      <c r="E6" s="114">
        <v>0</v>
      </c>
      <c r="F6" s="114">
        <v>555107.04704240069</v>
      </c>
      <c r="G6" s="114">
        <v>1046.4701599461939</v>
      </c>
      <c r="H6" s="114">
        <v>83113.735592434386</v>
      </c>
      <c r="I6" s="114">
        <v>73667.360627649701</v>
      </c>
      <c r="J6" s="114">
        <v>0</v>
      </c>
      <c r="K6" s="114">
        <v>0</v>
      </c>
      <c r="L6" s="114">
        <v>0</v>
      </c>
      <c r="M6" s="114">
        <v>17620.113801169839</v>
      </c>
      <c r="N6" s="114">
        <v>40390536.4564761</v>
      </c>
      <c r="O6" s="114">
        <v>25292.181729871008</v>
      </c>
      <c r="P6" s="114">
        <v>18168.979830155797</v>
      </c>
      <c r="Q6" s="114">
        <v>0</v>
      </c>
      <c r="R6" s="114">
        <v>0</v>
      </c>
      <c r="S6" s="114">
        <v>320629.79808018799</v>
      </c>
      <c r="T6" s="114">
        <v>385668.91143487103</v>
      </c>
      <c r="U6" s="114">
        <v>0</v>
      </c>
      <c r="V6" s="114">
        <v>147174.73481050579</v>
      </c>
      <c r="W6" s="114">
        <v>0</v>
      </c>
      <c r="X6" s="114">
        <v>0</v>
      </c>
      <c r="Y6" s="114">
        <v>0</v>
      </c>
      <c r="Z6" s="114">
        <v>0</v>
      </c>
      <c r="AA6" s="114">
        <v>1.667406095990758</v>
      </c>
      <c r="AB6" s="114">
        <v>1.9302968543002632</v>
      </c>
      <c r="AC6" s="114">
        <v>0</v>
      </c>
      <c r="AD6" s="114">
        <v>0</v>
      </c>
      <c r="AE6" s="114">
        <v>0</v>
      </c>
      <c r="AF6" s="114">
        <v>0</v>
      </c>
      <c r="AG6" s="114">
        <v>0</v>
      </c>
      <c r="AH6" s="114">
        <v>2169.1460028268511</v>
      </c>
      <c r="AI6" s="114">
        <v>163.62749834268789</v>
      </c>
      <c r="AJ6" s="114">
        <v>0</v>
      </c>
      <c r="AK6" s="114">
        <v>0</v>
      </c>
      <c r="AL6" s="114">
        <v>0</v>
      </c>
      <c r="AM6" s="114">
        <v>0</v>
      </c>
      <c r="AN6" s="114">
        <v>0</v>
      </c>
      <c r="AO6" s="114">
        <v>265.97234339958101</v>
      </c>
      <c r="AP6" s="114">
        <v>6836844.8714853646</v>
      </c>
      <c r="AQ6" s="114">
        <v>0</v>
      </c>
      <c r="AR6" s="114">
        <v>0</v>
      </c>
      <c r="AS6" s="114">
        <v>0</v>
      </c>
      <c r="AT6" s="114">
        <v>0</v>
      </c>
      <c r="AU6" s="114">
        <v>0</v>
      </c>
      <c r="AV6" s="114">
        <v>0</v>
      </c>
      <c r="AW6" s="114">
        <v>0</v>
      </c>
      <c r="AX6" s="114">
        <v>0</v>
      </c>
      <c r="AY6" s="114">
        <v>0</v>
      </c>
      <c r="AZ6" s="114">
        <v>322758.31566559098</v>
      </c>
      <c r="BA6" s="114">
        <v>1268.8073101647369</v>
      </c>
      <c r="BB6" s="114">
        <v>0</v>
      </c>
      <c r="BC6" s="115">
        <v>55215028.911445148</v>
      </c>
      <c r="BD6" s="114">
        <v>5662922.6373870522</v>
      </c>
      <c r="BE6" s="114">
        <v>0</v>
      </c>
      <c r="BF6" s="114">
        <v>0</v>
      </c>
      <c r="BG6" s="114">
        <v>3654986.5073556099</v>
      </c>
      <c r="BH6" s="114">
        <v>6503715.533237082</v>
      </c>
      <c r="BI6" s="115">
        <v>15821624.677979745</v>
      </c>
      <c r="BJ6" s="116">
        <v>71036653.589424893</v>
      </c>
      <c r="BK6" s="114">
        <v>0</v>
      </c>
      <c r="BL6" s="115">
        <v>0</v>
      </c>
      <c r="BM6" s="116">
        <v>71036653.589424893</v>
      </c>
      <c r="BN6" s="116">
        <v>71036653.589424893</v>
      </c>
    </row>
    <row r="7" spans="1:66" s="117" customFormat="1" ht="40" customHeight="1" x14ac:dyDescent="0.35">
      <c r="A7" s="118">
        <v>2</v>
      </c>
      <c r="B7" s="119" t="s">
        <v>223</v>
      </c>
      <c r="C7" s="120">
        <v>0</v>
      </c>
      <c r="D7" s="120">
        <v>194603.95432430957</v>
      </c>
      <c r="E7" s="120">
        <v>0</v>
      </c>
      <c r="F7" s="120">
        <v>96.570731321613223</v>
      </c>
      <c r="G7" s="120">
        <v>0</v>
      </c>
      <c r="H7" s="120">
        <v>0</v>
      </c>
      <c r="I7" s="120">
        <v>1647.872802789896</v>
      </c>
      <c r="J7" s="120">
        <v>0</v>
      </c>
      <c r="K7" s="120">
        <v>0</v>
      </c>
      <c r="L7" s="120">
        <v>0</v>
      </c>
      <c r="M7" s="120">
        <v>4863.5157808376662</v>
      </c>
      <c r="N7" s="120">
        <v>393895.300422161</v>
      </c>
      <c r="O7" s="120">
        <v>1723.7848717619754</v>
      </c>
      <c r="P7" s="120">
        <v>0</v>
      </c>
      <c r="Q7" s="120">
        <v>0</v>
      </c>
      <c r="R7" s="120">
        <v>137.88572250437858</v>
      </c>
      <c r="S7" s="120">
        <v>0</v>
      </c>
      <c r="T7" s="120">
        <v>1163.7854808497568</v>
      </c>
      <c r="U7" s="120">
        <v>140353.60803131878</v>
      </c>
      <c r="V7" s="120">
        <v>21754.116822867625</v>
      </c>
      <c r="W7" s="120">
        <v>804.74754700141079</v>
      </c>
      <c r="X7" s="120">
        <v>0</v>
      </c>
      <c r="Y7" s="120">
        <v>347.54460643851809</v>
      </c>
      <c r="Z7" s="120">
        <v>0</v>
      </c>
      <c r="AA7" s="120">
        <v>724.39811404202192</v>
      </c>
      <c r="AB7" s="120">
        <v>2873.7507669828228</v>
      </c>
      <c r="AC7" s="120">
        <v>0</v>
      </c>
      <c r="AD7" s="120">
        <v>113.56846345831508</v>
      </c>
      <c r="AE7" s="120">
        <v>0</v>
      </c>
      <c r="AF7" s="120">
        <v>5654.2005621545268</v>
      </c>
      <c r="AG7" s="120">
        <v>459.14701850002348</v>
      </c>
      <c r="AH7" s="120">
        <v>131613.38556044409</v>
      </c>
      <c r="AI7" s="120">
        <v>173.43961341072634</v>
      </c>
      <c r="AJ7" s="120">
        <v>0</v>
      </c>
      <c r="AK7" s="120">
        <v>356.50779801832732</v>
      </c>
      <c r="AL7" s="120">
        <v>0</v>
      </c>
      <c r="AM7" s="120">
        <v>86783.971631761757</v>
      </c>
      <c r="AN7" s="120">
        <v>0</v>
      </c>
      <c r="AO7" s="120">
        <v>24265.300917447887</v>
      </c>
      <c r="AP7" s="120">
        <v>166310.82669978775</v>
      </c>
      <c r="AQ7" s="120">
        <v>95.018551274823054</v>
      </c>
      <c r="AR7" s="120">
        <v>24.666230381724272</v>
      </c>
      <c r="AS7" s="120">
        <v>14.210870803897972</v>
      </c>
      <c r="AT7" s="120">
        <v>0</v>
      </c>
      <c r="AU7" s="120">
        <v>0</v>
      </c>
      <c r="AV7" s="120">
        <v>186.25877508824726</v>
      </c>
      <c r="AW7" s="120">
        <v>0</v>
      </c>
      <c r="AX7" s="120">
        <v>514.98122858903128</v>
      </c>
      <c r="AY7" s="120">
        <v>27272.135960656567</v>
      </c>
      <c r="AZ7" s="120">
        <v>15261.070313152057</v>
      </c>
      <c r="BA7" s="120">
        <v>70835.346353970657</v>
      </c>
      <c r="BB7" s="120">
        <v>0</v>
      </c>
      <c r="BC7" s="121">
        <v>1294924.8725740872</v>
      </c>
      <c r="BD7" s="120">
        <v>15016393.561559947</v>
      </c>
      <c r="BE7" s="120">
        <v>0</v>
      </c>
      <c r="BF7" s="120">
        <v>965.32716782348018</v>
      </c>
      <c r="BG7" s="120">
        <v>26630.950087369056</v>
      </c>
      <c r="BH7" s="120">
        <v>9862892.4706527479</v>
      </c>
      <c r="BI7" s="121">
        <v>24906882.309467889</v>
      </c>
      <c r="BJ7" s="122">
        <v>26201807.182041977</v>
      </c>
      <c r="BK7" s="120">
        <v>0</v>
      </c>
      <c r="BL7" s="120">
        <v>0</v>
      </c>
      <c r="BM7" s="122">
        <v>26201807.182041977</v>
      </c>
      <c r="BN7" s="122">
        <v>26201807.182041977</v>
      </c>
    </row>
    <row r="8" spans="1:66" s="117" customFormat="1" ht="40" customHeight="1" x14ac:dyDescent="0.35">
      <c r="A8" s="118">
        <v>3</v>
      </c>
      <c r="B8" s="119" t="s">
        <v>224</v>
      </c>
      <c r="C8" s="120">
        <v>0</v>
      </c>
      <c r="D8" s="120">
        <v>0</v>
      </c>
      <c r="E8" s="120">
        <v>254476.44082508108</v>
      </c>
      <c r="F8" s="120">
        <v>29538.051859943684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251.90835770062549</v>
      </c>
      <c r="N8" s="120">
        <v>2707858.1743871425</v>
      </c>
      <c r="O8" s="120">
        <v>7172.9610953368392</v>
      </c>
      <c r="P8" s="120">
        <v>1810915.118481264</v>
      </c>
      <c r="Q8" s="120">
        <v>84813.151550024573</v>
      </c>
      <c r="R8" s="120">
        <v>119.29420341799391</v>
      </c>
      <c r="S8" s="120">
        <v>4.7167757155829326E-2</v>
      </c>
      <c r="T8" s="120">
        <v>35094.696922030984</v>
      </c>
      <c r="U8" s="120">
        <v>3452.6828926574258</v>
      </c>
      <c r="V8" s="120">
        <v>452421.66712409054</v>
      </c>
      <c r="W8" s="120">
        <v>0</v>
      </c>
      <c r="X8" s="120">
        <v>0</v>
      </c>
      <c r="Y8" s="120">
        <v>4694.3211663573302</v>
      </c>
      <c r="Z8" s="120">
        <v>1907.4762169884993</v>
      </c>
      <c r="AA8" s="120">
        <v>732.48431435594546</v>
      </c>
      <c r="AB8" s="120">
        <v>645.24263072121596</v>
      </c>
      <c r="AC8" s="120">
        <v>0</v>
      </c>
      <c r="AD8" s="120">
        <v>9.8411720590048937</v>
      </c>
      <c r="AE8" s="120">
        <v>0</v>
      </c>
      <c r="AF8" s="120">
        <v>0</v>
      </c>
      <c r="AG8" s="120">
        <v>368.7533801141094</v>
      </c>
      <c r="AH8" s="120">
        <v>6721.8112509988841</v>
      </c>
      <c r="AI8" s="120">
        <v>76.357873922747117</v>
      </c>
      <c r="AJ8" s="120">
        <v>0</v>
      </c>
      <c r="AK8" s="120">
        <v>0</v>
      </c>
      <c r="AL8" s="120">
        <v>0</v>
      </c>
      <c r="AM8" s="120">
        <v>0</v>
      </c>
      <c r="AN8" s="120">
        <v>0</v>
      </c>
      <c r="AO8" s="120">
        <v>110.91883548650719</v>
      </c>
      <c r="AP8" s="120">
        <v>244988.54090428352</v>
      </c>
      <c r="AQ8" s="120">
        <v>0</v>
      </c>
      <c r="AR8" s="120">
        <v>0</v>
      </c>
      <c r="AS8" s="120">
        <v>0</v>
      </c>
      <c r="AT8" s="120">
        <v>0</v>
      </c>
      <c r="AU8" s="120">
        <v>0</v>
      </c>
      <c r="AV8" s="120">
        <v>0</v>
      </c>
      <c r="AW8" s="120">
        <v>0</v>
      </c>
      <c r="AX8" s="120">
        <v>0</v>
      </c>
      <c r="AY8" s="120">
        <v>0</v>
      </c>
      <c r="AZ8" s="120">
        <v>6321.3336815539724</v>
      </c>
      <c r="BA8" s="120">
        <v>7400.4908331312081</v>
      </c>
      <c r="BB8" s="120">
        <v>0</v>
      </c>
      <c r="BC8" s="121">
        <v>5660091.7671264214</v>
      </c>
      <c r="BD8" s="120">
        <v>2725219.4787144973</v>
      </c>
      <c r="BE8" s="120">
        <v>0</v>
      </c>
      <c r="BF8" s="120">
        <v>58589.08383978605</v>
      </c>
      <c r="BG8" s="120">
        <v>-12789.72932179945</v>
      </c>
      <c r="BH8" s="120">
        <v>4095516.4013685612</v>
      </c>
      <c r="BI8" s="121">
        <v>6866535.234601045</v>
      </c>
      <c r="BJ8" s="122">
        <v>12526627.001727466</v>
      </c>
      <c r="BK8" s="120">
        <v>0</v>
      </c>
      <c r="BL8" s="120">
        <v>0</v>
      </c>
      <c r="BM8" s="122">
        <v>12526627.001727466</v>
      </c>
      <c r="BN8" s="122">
        <v>12526627.001727466</v>
      </c>
    </row>
    <row r="9" spans="1:66" s="117" customFormat="1" ht="40" customHeight="1" x14ac:dyDescent="0.35">
      <c r="A9" s="118">
        <v>4</v>
      </c>
      <c r="B9" s="119" t="s">
        <v>225</v>
      </c>
      <c r="C9" s="120">
        <v>18647.563257209047</v>
      </c>
      <c r="D9" s="120">
        <v>48917.340306604972</v>
      </c>
      <c r="E9" s="120">
        <v>8335.7228243357422</v>
      </c>
      <c r="F9" s="120">
        <v>2005593.8171969254</v>
      </c>
      <c r="G9" s="120">
        <v>676.20357818750961</v>
      </c>
      <c r="H9" s="120">
        <v>13.857001700663115</v>
      </c>
      <c r="I9" s="120">
        <v>9264.2086026668821</v>
      </c>
      <c r="J9" s="120">
        <v>0</v>
      </c>
      <c r="K9" s="120">
        <v>0</v>
      </c>
      <c r="L9" s="120">
        <v>0</v>
      </c>
      <c r="M9" s="120">
        <v>0</v>
      </c>
      <c r="N9" s="120">
        <v>3866980.065695818</v>
      </c>
      <c r="O9" s="120">
        <v>36189.243588098805</v>
      </c>
      <c r="P9" s="120">
        <v>293436.88994009129</v>
      </c>
      <c r="Q9" s="120">
        <v>352999.89855475491</v>
      </c>
      <c r="R9" s="120">
        <v>78.782624429648905</v>
      </c>
      <c r="S9" s="120">
        <v>15.061380002990811</v>
      </c>
      <c r="T9" s="120">
        <v>6556.6349271478621</v>
      </c>
      <c r="U9" s="120">
        <v>95079.324666157932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  <c r="AB9" s="120">
        <v>3031.4842585998849</v>
      </c>
      <c r="AC9" s="120">
        <v>0</v>
      </c>
      <c r="AD9" s="120">
        <v>0</v>
      </c>
      <c r="AE9" s="120">
        <v>0</v>
      </c>
      <c r="AF9" s="120">
        <v>0</v>
      </c>
      <c r="AG9" s="120">
        <v>0</v>
      </c>
      <c r="AH9" s="120">
        <v>542402.50890418328</v>
      </c>
      <c r="AI9" s="120">
        <v>0</v>
      </c>
      <c r="AJ9" s="120">
        <v>0</v>
      </c>
      <c r="AK9" s="120">
        <v>0</v>
      </c>
      <c r="AL9" s="120">
        <v>0</v>
      </c>
      <c r="AM9" s="120">
        <v>0</v>
      </c>
      <c r="AN9" s="120">
        <v>0</v>
      </c>
      <c r="AO9" s="120">
        <v>47785.010843329888</v>
      </c>
      <c r="AP9" s="120">
        <v>1577473.2580380545</v>
      </c>
      <c r="AQ9" s="120">
        <v>0</v>
      </c>
      <c r="AR9" s="120">
        <v>0</v>
      </c>
      <c r="AS9" s="120">
        <v>0</v>
      </c>
      <c r="AT9" s="120">
        <v>0</v>
      </c>
      <c r="AU9" s="120">
        <v>0</v>
      </c>
      <c r="AV9" s="120">
        <v>0</v>
      </c>
      <c r="AW9" s="120">
        <v>0</v>
      </c>
      <c r="AX9" s="120">
        <v>0</v>
      </c>
      <c r="AY9" s="120">
        <v>0</v>
      </c>
      <c r="AZ9" s="120">
        <v>436935.39090424543</v>
      </c>
      <c r="BA9" s="120">
        <v>403.505830652138</v>
      </c>
      <c r="BB9" s="120">
        <v>0</v>
      </c>
      <c r="BC9" s="121">
        <v>9350815.7729231995</v>
      </c>
      <c r="BD9" s="120">
        <v>13878519.750161014</v>
      </c>
      <c r="BE9" s="120">
        <v>0</v>
      </c>
      <c r="BF9" s="120">
        <v>66793.333245117014</v>
      </c>
      <c r="BG9" s="120">
        <v>1421240.2506555254</v>
      </c>
      <c r="BH9" s="120">
        <v>998772.43472784967</v>
      </c>
      <c r="BI9" s="121">
        <v>16365325.768789506</v>
      </c>
      <c r="BJ9" s="122">
        <v>25716141.541712705</v>
      </c>
      <c r="BK9" s="120">
        <v>0</v>
      </c>
      <c r="BL9" s="120">
        <v>0</v>
      </c>
      <c r="BM9" s="122">
        <v>25716141.541712705</v>
      </c>
      <c r="BN9" s="122">
        <v>25716141.541712705</v>
      </c>
    </row>
    <row r="10" spans="1:66" s="117" customFormat="1" ht="40" customHeight="1" x14ac:dyDescent="0.35">
      <c r="A10" s="118">
        <v>5</v>
      </c>
      <c r="B10" s="123" t="s">
        <v>226</v>
      </c>
      <c r="C10" s="120">
        <v>905776.34524245095</v>
      </c>
      <c r="D10" s="120">
        <v>278162.70076886995</v>
      </c>
      <c r="E10" s="120">
        <v>289141.14099077997</v>
      </c>
      <c r="F10" s="120">
        <v>471906.17741944804</v>
      </c>
      <c r="G10" s="120">
        <v>336832.34236115147</v>
      </c>
      <c r="H10" s="120">
        <v>11546.6556219962</v>
      </c>
      <c r="I10" s="120">
        <v>200000.00000011083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>
        <v>0</v>
      </c>
      <c r="AB10" s="120">
        <v>0</v>
      </c>
      <c r="AC10" s="120">
        <v>0</v>
      </c>
      <c r="AD10" s="120">
        <v>0</v>
      </c>
      <c r="AE10" s="120">
        <v>0</v>
      </c>
      <c r="AF10" s="120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0</v>
      </c>
      <c r="AM10" s="120">
        <v>0</v>
      </c>
      <c r="AN10" s="120">
        <v>0</v>
      </c>
      <c r="AO10" s="120">
        <v>0</v>
      </c>
      <c r="AP10" s="120">
        <v>0</v>
      </c>
      <c r="AQ10" s="120">
        <v>0</v>
      </c>
      <c r="AR10" s="120">
        <v>0</v>
      </c>
      <c r="AS10" s="120">
        <v>0</v>
      </c>
      <c r="AT10" s="120">
        <v>0</v>
      </c>
      <c r="AU10" s="120">
        <v>0</v>
      </c>
      <c r="AV10" s="120">
        <v>0</v>
      </c>
      <c r="AW10" s="120">
        <v>0</v>
      </c>
      <c r="AX10" s="120">
        <v>0</v>
      </c>
      <c r="AY10" s="120">
        <v>0</v>
      </c>
      <c r="AZ10" s="120">
        <v>0</v>
      </c>
      <c r="BA10" s="120">
        <v>0</v>
      </c>
      <c r="BB10" s="120">
        <v>0</v>
      </c>
      <c r="BC10" s="121">
        <v>2493365.3624048075</v>
      </c>
      <c r="BD10" s="120">
        <v>0</v>
      </c>
      <c r="BE10" s="120">
        <v>0</v>
      </c>
      <c r="BF10" s="120">
        <v>0</v>
      </c>
      <c r="BG10" s="120">
        <v>0</v>
      </c>
      <c r="BH10" s="120">
        <v>0</v>
      </c>
      <c r="BI10" s="121">
        <v>0</v>
      </c>
      <c r="BJ10" s="122">
        <v>2493365.3624048075</v>
      </c>
      <c r="BK10" s="120">
        <v>0</v>
      </c>
      <c r="BL10" s="120">
        <v>0</v>
      </c>
      <c r="BM10" s="122">
        <v>2493365.3624048075</v>
      </c>
      <c r="BN10" s="122">
        <v>2493365.3624048075</v>
      </c>
    </row>
    <row r="11" spans="1:66" s="117" customFormat="1" ht="40" customHeight="1" x14ac:dyDescent="0.35">
      <c r="A11" s="118">
        <v>6</v>
      </c>
      <c r="B11" s="123" t="s">
        <v>227</v>
      </c>
      <c r="C11" s="120">
        <v>7.4068977744353415</v>
      </c>
      <c r="D11" s="120">
        <v>239.2351020635183</v>
      </c>
      <c r="E11" s="120">
        <v>304.45790472827281</v>
      </c>
      <c r="F11" s="120">
        <v>28.27209819607269</v>
      </c>
      <c r="G11" s="120">
        <v>761.80179098765166</v>
      </c>
      <c r="H11" s="120">
        <v>6.6900368052576145</v>
      </c>
      <c r="I11" s="120">
        <v>6617.2018036298432</v>
      </c>
      <c r="J11" s="120">
        <v>0</v>
      </c>
      <c r="K11" s="120">
        <v>86.687995557657558</v>
      </c>
      <c r="L11" s="120">
        <v>388.87479574529846</v>
      </c>
      <c r="M11" s="120">
        <v>54339.460462255061</v>
      </c>
      <c r="N11" s="120">
        <v>12059.288150784916</v>
      </c>
      <c r="O11" s="120">
        <v>58.419889253865342</v>
      </c>
      <c r="P11" s="120">
        <v>4399.4480653068304</v>
      </c>
      <c r="Q11" s="120">
        <v>11761.269519341411</v>
      </c>
      <c r="R11" s="120">
        <v>377320.87251868029</v>
      </c>
      <c r="S11" s="120">
        <v>128933.29490934761</v>
      </c>
      <c r="T11" s="120">
        <v>3712.4867539061015</v>
      </c>
      <c r="U11" s="120">
        <v>1536.1863238761366</v>
      </c>
      <c r="V11" s="120">
        <v>162.59865000618277</v>
      </c>
      <c r="W11" s="120">
        <v>4604.7475470014106</v>
      </c>
      <c r="X11" s="120">
        <v>5396.3720146636042</v>
      </c>
      <c r="Y11" s="120">
        <v>741.25238501424883</v>
      </c>
      <c r="Z11" s="120">
        <v>1611.4001113516972</v>
      </c>
      <c r="AA11" s="120">
        <v>89296.035543714359</v>
      </c>
      <c r="AB11" s="120">
        <v>43018.123708497762</v>
      </c>
      <c r="AC11" s="120">
        <v>0</v>
      </c>
      <c r="AD11" s="120">
        <v>0</v>
      </c>
      <c r="AE11" s="120">
        <v>0</v>
      </c>
      <c r="AF11" s="120">
        <v>1509.1340700615724</v>
      </c>
      <c r="AG11" s="120">
        <v>450.82677857042984</v>
      </c>
      <c r="AH11" s="120">
        <v>123999.94073727354</v>
      </c>
      <c r="AI11" s="120">
        <v>52.023821660589178</v>
      </c>
      <c r="AJ11" s="120">
        <v>0</v>
      </c>
      <c r="AK11" s="120">
        <v>0</v>
      </c>
      <c r="AL11" s="120">
        <v>0</v>
      </c>
      <c r="AM11" s="120">
        <v>0</v>
      </c>
      <c r="AN11" s="120">
        <v>0.99431440215784184</v>
      </c>
      <c r="AO11" s="120">
        <v>894.02274959836245</v>
      </c>
      <c r="AP11" s="120">
        <v>5153.0752703126036</v>
      </c>
      <c r="AQ11" s="120">
        <v>0</v>
      </c>
      <c r="AR11" s="120">
        <v>0</v>
      </c>
      <c r="AS11" s="120">
        <v>0</v>
      </c>
      <c r="AT11" s="120">
        <v>0</v>
      </c>
      <c r="AU11" s="120">
        <v>0</v>
      </c>
      <c r="AV11" s="120">
        <v>0</v>
      </c>
      <c r="AW11" s="120">
        <v>0</v>
      </c>
      <c r="AX11" s="120">
        <v>416.62599449833141</v>
      </c>
      <c r="AY11" s="120">
        <v>0</v>
      </c>
      <c r="AZ11" s="120">
        <v>0</v>
      </c>
      <c r="BA11" s="120">
        <v>5.9801492800895986</v>
      </c>
      <c r="BB11" s="120">
        <v>0</v>
      </c>
      <c r="BC11" s="121">
        <v>879874.50886414736</v>
      </c>
      <c r="BD11" s="120">
        <v>452594.09540928761</v>
      </c>
      <c r="BE11" s="120">
        <v>0</v>
      </c>
      <c r="BF11" s="120">
        <v>0</v>
      </c>
      <c r="BG11" s="120">
        <v>-444.84570932536496</v>
      </c>
      <c r="BH11" s="120">
        <v>109675.59197236667</v>
      </c>
      <c r="BI11" s="121">
        <v>561824.841672329</v>
      </c>
      <c r="BJ11" s="122">
        <v>1441699.3505364764</v>
      </c>
      <c r="BK11" s="120">
        <v>0</v>
      </c>
      <c r="BL11" s="120">
        <v>0</v>
      </c>
      <c r="BM11" s="122">
        <v>1441699.3505364764</v>
      </c>
      <c r="BN11" s="122">
        <v>1441699.3505364764</v>
      </c>
    </row>
    <row r="12" spans="1:66" s="117" customFormat="1" ht="40" customHeight="1" x14ac:dyDescent="0.35">
      <c r="A12" s="118">
        <v>7</v>
      </c>
      <c r="B12" s="119" t="s">
        <v>228</v>
      </c>
      <c r="C12" s="120">
        <v>0</v>
      </c>
      <c r="D12" s="120">
        <v>0</v>
      </c>
      <c r="E12" s="120">
        <v>0</v>
      </c>
      <c r="F12" s="120">
        <v>3258.6357659078694</v>
      </c>
      <c r="G12" s="120">
        <v>50177.887081695546</v>
      </c>
      <c r="H12" s="120">
        <v>0</v>
      </c>
      <c r="I12" s="120">
        <v>513833.68910071417</v>
      </c>
      <c r="J12" s="120">
        <v>0</v>
      </c>
      <c r="K12" s="120">
        <v>0</v>
      </c>
      <c r="L12" s="120">
        <v>0</v>
      </c>
      <c r="M12" s="120">
        <v>0</v>
      </c>
      <c r="N12" s="120">
        <v>641811.29884484201</v>
      </c>
      <c r="O12" s="120">
        <v>9808.4145293662586</v>
      </c>
      <c r="P12" s="120">
        <v>0</v>
      </c>
      <c r="Q12" s="120">
        <v>0</v>
      </c>
      <c r="R12" s="120">
        <v>155.89098890324686</v>
      </c>
      <c r="S12" s="120">
        <v>0</v>
      </c>
      <c r="T12" s="120">
        <v>347.74839579876743</v>
      </c>
      <c r="U12" s="120">
        <v>281.90379198779021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251.0864104172872</v>
      </c>
      <c r="AB12" s="120">
        <v>1857.8748248203183</v>
      </c>
      <c r="AC12" s="120">
        <v>0</v>
      </c>
      <c r="AD12" s="120">
        <v>0</v>
      </c>
      <c r="AE12" s="120">
        <v>0</v>
      </c>
      <c r="AF12" s="120">
        <v>0</v>
      </c>
      <c r="AG12" s="120">
        <v>0</v>
      </c>
      <c r="AH12" s="120">
        <v>657797.20875707828</v>
      </c>
      <c r="AI12" s="120">
        <v>0</v>
      </c>
      <c r="AJ12" s="120">
        <v>0</v>
      </c>
      <c r="AK12" s="120">
        <v>0</v>
      </c>
      <c r="AL12" s="120">
        <v>0</v>
      </c>
      <c r="AM12" s="120">
        <v>0</v>
      </c>
      <c r="AN12" s="120">
        <v>0</v>
      </c>
      <c r="AO12" s="120">
        <v>29616.694094150691</v>
      </c>
      <c r="AP12" s="120">
        <v>1414078.9121107571</v>
      </c>
      <c r="AQ12" s="120">
        <v>0</v>
      </c>
      <c r="AR12" s="120">
        <v>0</v>
      </c>
      <c r="AS12" s="120">
        <v>0</v>
      </c>
      <c r="AT12" s="120">
        <v>0</v>
      </c>
      <c r="AU12" s="120">
        <v>0</v>
      </c>
      <c r="AV12" s="120">
        <v>0</v>
      </c>
      <c r="AW12" s="120">
        <v>0</v>
      </c>
      <c r="AX12" s="120">
        <v>0</v>
      </c>
      <c r="AY12" s="120">
        <v>0</v>
      </c>
      <c r="AZ12" s="120">
        <v>516266.28538589162</v>
      </c>
      <c r="BA12" s="120">
        <v>38327.861248648223</v>
      </c>
      <c r="BB12" s="120">
        <v>0</v>
      </c>
      <c r="BC12" s="121">
        <v>3877871.3913309793</v>
      </c>
      <c r="BD12" s="120">
        <v>10454292.363598907</v>
      </c>
      <c r="BE12" s="120">
        <v>0</v>
      </c>
      <c r="BF12" s="120">
        <v>0</v>
      </c>
      <c r="BG12" s="120">
        <v>1461570.331192869</v>
      </c>
      <c r="BH12" s="120">
        <v>1261280.7970308317</v>
      </c>
      <c r="BI12" s="121">
        <v>13177143.491822608</v>
      </c>
      <c r="BJ12" s="122">
        <v>17055014.883153588</v>
      </c>
      <c r="BK12" s="120">
        <v>0</v>
      </c>
      <c r="BL12" s="120">
        <v>0</v>
      </c>
      <c r="BM12" s="122">
        <v>17055014.883153588</v>
      </c>
      <c r="BN12" s="122">
        <v>17055014.883153588</v>
      </c>
    </row>
    <row r="13" spans="1:66" s="117" customFormat="1" ht="40" customHeight="1" x14ac:dyDescent="0.35">
      <c r="A13" s="118">
        <v>8</v>
      </c>
      <c r="B13" s="123" t="s">
        <v>229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1135460.6204423597</v>
      </c>
      <c r="K13" s="120">
        <v>0</v>
      </c>
      <c r="L13" s="120">
        <v>73154.847786557613</v>
      </c>
      <c r="M13" s="120">
        <v>1653684.9875507876</v>
      </c>
      <c r="N13" s="120">
        <v>7408.6229942905484</v>
      </c>
      <c r="O13" s="120">
        <v>1002.5319465299236</v>
      </c>
      <c r="P13" s="120">
        <v>846977.87387533241</v>
      </c>
      <c r="Q13" s="120">
        <v>2811.4239977800571</v>
      </c>
      <c r="R13" s="120">
        <v>321.28052096345527</v>
      </c>
      <c r="S13" s="120">
        <v>0</v>
      </c>
      <c r="T13" s="120">
        <v>1332151.8460805286</v>
      </c>
      <c r="U13" s="120">
        <v>88669.23431207567</v>
      </c>
      <c r="V13" s="120">
        <v>641440.52206685231</v>
      </c>
      <c r="W13" s="120">
        <v>12666.531898274388</v>
      </c>
      <c r="X13" s="120">
        <v>623.09580871277603</v>
      </c>
      <c r="Y13" s="120">
        <v>104445.39801635085</v>
      </c>
      <c r="Z13" s="120">
        <v>117941.93735747416</v>
      </c>
      <c r="AA13" s="120">
        <v>596.22066163974341</v>
      </c>
      <c r="AB13" s="120">
        <v>200000</v>
      </c>
      <c r="AC13" s="120">
        <v>5681945.2599390503</v>
      </c>
      <c r="AD13" s="120">
        <v>1166.4997799437663</v>
      </c>
      <c r="AE13" s="120">
        <v>0</v>
      </c>
      <c r="AF13" s="120">
        <v>0</v>
      </c>
      <c r="AG13" s="120">
        <v>200</v>
      </c>
      <c r="AH13" s="120">
        <v>0</v>
      </c>
      <c r="AI13" s="120">
        <v>0</v>
      </c>
      <c r="AJ13" s="120">
        <v>0</v>
      </c>
      <c r="AK13" s="120">
        <v>0</v>
      </c>
      <c r="AL13" s="120">
        <v>0</v>
      </c>
      <c r="AM13" s="120">
        <v>0</v>
      </c>
      <c r="AN13" s="120">
        <v>0</v>
      </c>
      <c r="AO13" s="120">
        <v>1500</v>
      </c>
      <c r="AP13" s="120">
        <v>0</v>
      </c>
      <c r="AQ13" s="120">
        <v>0</v>
      </c>
      <c r="AR13" s="120">
        <v>0</v>
      </c>
      <c r="AS13" s="120">
        <v>0</v>
      </c>
      <c r="AT13" s="120">
        <v>0</v>
      </c>
      <c r="AU13" s="120">
        <v>0</v>
      </c>
      <c r="AV13" s="120">
        <v>0</v>
      </c>
      <c r="AW13" s="120">
        <v>194</v>
      </c>
      <c r="AX13" s="120">
        <v>6000.0000002719462</v>
      </c>
      <c r="AY13" s="120">
        <v>0</v>
      </c>
      <c r="AZ13" s="120">
        <v>0</v>
      </c>
      <c r="BA13" s="120">
        <v>0</v>
      </c>
      <c r="BB13" s="120">
        <v>0</v>
      </c>
      <c r="BC13" s="121">
        <v>11910362.735035777</v>
      </c>
      <c r="BD13" s="120">
        <v>0</v>
      </c>
      <c r="BE13" s="120">
        <v>0</v>
      </c>
      <c r="BF13" s="120">
        <v>22743.545466954787</v>
      </c>
      <c r="BG13" s="120">
        <v>101039.58449068997</v>
      </c>
      <c r="BH13" s="120">
        <v>11899968.732747272</v>
      </c>
      <c r="BI13" s="121">
        <v>12023751.862704916</v>
      </c>
      <c r="BJ13" s="122">
        <v>23934114.597740695</v>
      </c>
      <c r="BK13" s="120">
        <v>0</v>
      </c>
      <c r="BL13" s="120">
        <v>0</v>
      </c>
      <c r="BM13" s="122">
        <v>23934114.597740695</v>
      </c>
      <c r="BN13" s="122">
        <v>23934114.597740695</v>
      </c>
    </row>
    <row r="14" spans="1:66" s="117" customFormat="1" ht="40" customHeight="1" x14ac:dyDescent="0.35">
      <c r="A14" s="118">
        <v>9</v>
      </c>
      <c r="B14" s="123" t="s">
        <v>230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110283.33521183208</v>
      </c>
      <c r="L14" s="120">
        <v>59.578022688521145</v>
      </c>
      <c r="M14" s="120">
        <v>83432.624042876661</v>
      </c>
      <c r="N14" s="120">
        <v>81.50388159400589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401663.46339268505</v>
      </c>
      <c r="U14" s="120">
        <v>801.81792585628671</v>
      </c>
      <c r="V14" s="120">
        <v>123105.22531200273</v>
      </c>
      <c r="W14" s="120">
        <v>316692.92901116883</v>
      </c>
      <c r="X14" s="120">
        <v>392557.89942833321</v>
      </c>
      <c r="Y14" s="120">
        <v>3751.0405768306332</v>
      </c>
      <c r="Z14" s="120">
        <v>67468.191088851847</v>
      </c>
      <c r="AA14" s="120">
        <v>443.69786179916298</v>
      </c>
      <c r="AB14" s="120">
        <v>572.45044920493319</v>
      </c>
      <c r="AC14" s="120">
        <v>0</v>
      </c>
      <c r="AD14" s="120">
        <v>0</v>
      </c>
      <c r="AE14" s="120">
        <v>0</v>
      </c>
      <c r="AF14" s="120">
        <v>0</v>
      </c>
      <c r="AG14" s="120">
        <v>0</v>
      </c>
      <c r="AH14" s="120">
        <v>0</v>
      </c>
      <c r="AI14" s="120">
        <v>0</v>
      </c>
      <c r="AJ14" s="120">
        <v>0</v>
      </c>
      <c r="AK14" s="120">
        <v>0</v>
      </c>
      <c r="AL14" s="120">
        <v>0</v>
      </c>
      <c r="AM14" s="120">
        <v>0</v>
      </c>
      <c r="AN14" s="120">
        <v>0</v>
      </c>
      <c r="AO14" s="120">
        <v>0</v>
      </c>
      <c r="AP14" s="120">
        <v>0</v>
      </c>
      <c r="AQ14" s="120">
        <v>0</v>
      </c>
      <c r="AR14" s="120">
        <v>0</v>
      </c>
      <c r="AS14" s="120">
        <v>0</v>
      </c>
      <c r="AT14" s="120">
        <v>0</v>
      </c>
      <c r="AU14" s="120">
        <v>0</v>
      </c>
      <c r="AV14" s="120">
        <v>0</v>
      </c>
      <c r="AW14" s="120">
        <v>0</v>
      </c>
      <c r="AX14" s="120">
        <v>235.15355127647999</v>
      </c>
      <c r="AY14" s="120">
        <v>0</v>
      </c>
      <c r="AZ14" s="120">
        <v>0</v>
      </c>
      <c r="BA14" s="120">
        <v>0</v>
      </c>
      <c r="BB14" s="120">
        <v>0</v>
      </c>
      <c r="BC14" s="121">
        <v>1501148.9097570006</v>
      </c>
      <c r="BD14" s="120">
        <v>199.99999999860302</v>
      </c>
      <c r="BE14" s="120">
        <v>0</v>
      </c>
      <c r="BF14" s="120">
        <v>3216.4933723616632</v>
      </c>
      <c r="BG14" s="120">
        <v>-524177.89901755913</v>
      </c>
      <c r="BH14" s="120">
        <v>622389.86193884059</v>
      </c>
      <c r="BI14" s="121">
        <v>101628.45629364171</v>
      </c>
      <c r="BJ14" s="122">
        <v>1602777.3660506424</v>
      </c>
      <c r="BK14" s="120">
        <v>0</v>
      </c>
      <c r="BL14" s="120">
        <v>0</v>
      </c>
      <c r="BM14" s="122">
        <v>1602777.3660506424</v>
      </c>
      <c r="BN14" s="122">
        <v>1602777.3660506424</v>
      </c>
    </row>
    <row r="15" spans="1:66" s="117" customFormat="1" ht="40" customHeight="1" x14ac:dyDescent="0.35">
      <c r="A15" s="118">
        <v>10</v>
      </c>
      <c r="B15" s="123" t="s">
        <v>231</v>
      </c>
      <c r="C15" s="120">
        <v>0</v>
      </c>
      <c r="D15" s="120">
        <v>0</v>
      </c>
      <c r="E15" s="120">
        <v>0</v>
      </c>
      <c r="F15" s="120">
        <v>3363.4462637996512</v>
      </c>
      <c r="G15" s="120">
        <v>0</v>
      </c>
      <c r="H15" s="120">
        <v>0</v>
      </c>
      <c r="I15" s="120">
        <v>0</v>
      </c>
      <c r="J15" s="120">
        <v>437915.90708655427</v>
      </c>
      <c r="K15" s="120">
        <v>45976.167441427693</v>
      </c>
      <c r="L15" s="120">
        <v>806766.29463296395</v>
      </c>
      <c r="M15" s="120">
        <v>260231.95652376139</v>
      </c>
      <c r="N15" s="120">
        <v>52.575754766523033</v>
      </c>
      <c r="O15" s="120">
        <v>1321.2469300618782</v>
      </c>
      <c r="P15" s="120">
        <v>202990.38669972861</v>
      </c>
      <c r="Q15" s="120">
        <v>4549.0093694440075</v>
      </c>
      <c r="R15" s="120">
        <v>260.51889442606279</v>
      </c>
      <c r="S15" s="120">
        <v>304.34616320652628</v>
      </c>
      <c r="T15" s="120">
        <v>62946.346851300987</v>
      </c>
      <c r="U15" s="120">
        <v>38411.502696351767</v>
      </c>
      <c r="V15" s="120">
        <v>1492610.9421397483</v>
      </c>
      <c r="W15" s="120">
        <v>487866.70081383432</v>
      </c>
      <c r="X15" s="120">
        <v>61700.133357908548</v>
      </c>
      <c r="Y15" s="120">
        <v>46245.308960370035</v>
      </c>
      <c r="Z15" s="120">
        <v>12400.98774972359</v>
      </c>
      <c r="AA15" s="120">
        <v>79.196253789525485</v>
      </c>
      <c r="AB15" s="120">
        <v>74492.439876673743</v>
      </c>
      <c r="AC15" s="120">
        <v>0</v>
      </c>
      <c r="AD15" s="120">
        <v>0</v>
      </c>
      <c r="AE15" s="120">
        <v>0</v>
      </c>
      <c r="AF15" s="120">
        <v>3172844.1222715904</v>
      </c>
      <c r="AG15" s="120">
        <v>4991.9968517271227</v>
      </c>
      <c r="AH15" s="120">
        <v>276393.92325419979</v>
      </c>
      <c r="AI15" s="120">
        <v>82.907378324171404</v>
      </c>
      <c r="AJ15" s="120">
        <v>0</v>
      </c>
      <c r="AK15" s="120">
        <v>0</v>
      </c>
      <c r="AL15" s="120">
        <v>0</v>
      </c>
      <c r="AM15" s="120">
        <v>0</v>
      </c>
      <c r="AN15" s="120">
        <v>0</v>
      </c>
      <c r="AO15" s="120">
        <v>0</v>
      </c>
      <c r="AP15" s="120">
        <v>0</v>
      </c>
      <c r="AQ15" s="120">
        <v>0</v>
      </c>
      <c r="AR15" s="120">
        <v>0</v>
      </c>
      <c r="AS15" s="120">
        <v>0</v>
      </c>
      <c r="AT15" s="120">
        <v>0</v>
      </c>
      <c r="AU15" s="120">
        <v>0</v>
      </c>
      <c r="AV15" s="120">
        <v>0</v>
      </c>
      <c r="AW15" s="120">
        <v>0</v>
      </c>
      <c r="AX15" s="120">
        <v>2020.4960693485991</v>
      </c>
      <c r="AY15" s="120">
        <v>0</v>
      </c>
      <c r="AZ15" s="120">
        <v>0</v>
      </c>
      <c r="BA15" s="120">
        <v>0</v>
      </c>
      <c r="BB15" s="120">
        <v>0</v>
      </c>
      <c r="BC15" s="121">
        <v>7496818.8602850325</v>
      </c>
      <c r="BD15" s="120">
        <v>2708.4224021825939</v>
      </c>
      <c r="BE15" s="120">
        <v>0</v>
      </c>
      <c r="BF15" s="120">
        <v>364.61847552618701</v>
      </c>
      <c r="BG15" s="120">
        <v>-670.70396901911113</v>
      </c>
      <c r="BH15" s="120">
        <v>3332143.1214922583</v>
      </c>
      <c r="BI15" s="121">
        <v>3334545.458400948</v>
      </c>
      <c r="BJ15" s="122">
        <v>10831364.318685981</v>
      </c>
      <c r="BK15" s="120">
        <v>0</v>
      </c>
      <c r="BL15" s="120">
        <v>0</v>
      </c>
      <c r="BM15" s="122">
        <v>10831364.318685981</v>
      </c>
      <c r="BN15" s="122">
        <v>10831364.318685981</v>
      </c>
    </row>
    <row r="16" spans="1:66" s="117" customFormat="1" ht="40" customHeight="1" x14ac:dyDescent="0.35">
      <c r="A16" s="118">
        <v>11</v>
      </c>
      <c r="B16" s="119" t="s">
        <v>7</v>
      </c>
      <c r="C16" s="120">
        <v>8031.7281760606384</v>
      </c>
      <c r="D16" s="120">
        <v>122104.11324814678</v>
      </c>
      <c r="E16" s="120">
        <v>107006.82745799015</v>
      </c>
      <c r="F16" s="120">
        <v>96195.118616942345</v>
      </c>
      <c r="G16" s="120">
        <v>115.85688188116183</v>
      </c>
      <c r="H16" s="120">
        <v>7226.8709547435037</v>
      </c>
      <c r="I16" s="120">
        <v>9800.1549190959104</v>
      </c>
      <c r="J16" s="120">
        <v>360468.2717941858</v>
      </c>
      <c r="K16" s="120">
        <v>10096.696627806319</v>
      </c>
      <c r="L16" s="120">
        <v>91510.637317631423</v>
      </c>
      <c r="M16" s="120">
        <v>2815001.2121504731</v>
      </c>
      <c r="N16" s="120">
        <v>549405.86338343518</v>
      </c>
      <c r="O16" s="120">
        <v>43615.757537118821</v>
      </c>
      <c r="P16" s="120">
        <v>3023173.3619010807</v>
      </c>
      <c r="Q16" s="120">
        <v>148649.97934356003</v>
      </c>
      <c r="R16" s="120">
        <v>5031.8290844815492</v>
      </c>
      <c r="S16" s="120">
        <v>1886313.7020279602</v>
      </c>
      <c r="T16" s="120">
        <v>1206216.931830704</v>
      </c>
      <c r="U16" s="120">
        <v>249689.21188274393</v>
      </c>
      <c r="V16" s="120">
        <v>701572.69206010341</v>
      </c>
      <c r="W16" s="120">
        <v>90567.610192426437</v>
      </c>
      <c r="X16" s="120">
        <v>1547260.2967298445</v>
      </c>
      <c r="Y16" s="120">
        <v>1121499.436216597</v>
      </c>
      <c r="Z16" s="120">
        <v>223069.14712830668</v>
      </c>
      <c r="AA16" s="120">
        <v>1996.4551224452152</v>
      </c>
      <c r="AB16" s="120">
        <v>457643.26018355333</v>
      </c>
      <c r="AC16" s="120">
        <v>1348030.6074496883</v>
      </c>
      <c r="AD16" s="120">
        <v>123201.29731680659</v>
      </c>
      <c r="AE16" s="120">
        <v>10601.945994406689</v>
      </c>
      <c r="AF16" s="120">
        <v>870329.96456815791</v>
      </c>
      <c r="AG16" s="120">
        <v>316426.30769375898</v>
      </c>
      <c r="AH16" s="120">
        <v>1811673.1076558474</v>
      </c>
      <c r="AI16" s="120">
        <v>121949.97599745236</v>
      </c>
      <c r="AJ16" s="120">
        <v>3094142.9687378504</v>
      </c>
      <c r="AK16" s="120">
        <v>70669.118645684299</v>
      </c>
      <c r="AL16" s="120">
        <v>433.90075402696425</v>
      </c>
      <c r="AM16" s="120">
        <v>1393466.6611404864</v>
      </c>
      <c r="AN16" s="120">
        <v>103937.39919976171</v>
      </c>
      <c r="AO16" s="120">
        <v>42276.072786018602</v>
      </c>
      <c r="AP16" s="120">
        <v>1655422.7263683733</v>
      </c>
      <c r="AQ16" s="120">
        <v>48838.940895610307</v>
      </c>
      <c r="AR16" s="120">
        <v>13840.145789221951</v>
      </c>
      <c r="AS16" s="120">
        <v>2519.4861365189786</v>
      </c>
      <c r="AT16" s="120">
        <v>1012.3830431051913</v>
      </c>
      <c r="AU16" s="120">
        <v>120.95218584434875</v>
      </c>
      <c r="AV16" s="120">
        <v>1981.2110955916905</v>
      </c>
      <c r="AW16" s="120">
        <v>242314.91490003007</v>
      </c>
      <c r="AX16" s="120">
        <v>425797.00834530854</v>
      </c>
      <c r="AY16" s="120">
        <v>546263.45972012379</v>
      </c>
      <c r="AZ16" s="120">
        <v>123569.20045223944</v>
      </c>
      <c r="BA16" s="120">
        <v>20929.413132146223</v>
      </c>
      <c r="BB16" s="120">
        <v>0</v>
      </c>
      <c r="BC16" s="121">
        <v>27273012.192773372</v>
      </c>
      <c r="BD16" s="120">
        <v>22106842.703843404</v>
      </c>
      <c r="BE16" s="120">
        <v>0</v>
      </c>
      <c r="BF16" s="120">
        <v>0</v>
      </c>
      <c r="BG16" s="120">
        <v>332433.22974097019</v>
      </c>
      <c r="BH16" s="120">
        <v>22424591.664833155</v>
      </c>
      <c r="BI16" s="121">
        <v>44863867.598417528</v>
      </c>
      <c r="BJ16" s="122">
        <v>72136879.791190892</v>
      </c>
      <c r="BK16" s="120">
        <v>0</v>
      </c>
      <c r="BL16" s="120">
        <v>0</v>
      </c>
      <c r="BM16" s="122">
        <v>72136879.791190892</v>
      </c>
      <c r="BN16" s="122">
        <v>72136879.791190892</v>
      </c>
    </row>
    <row r="17" spans="1:66" s="117" customFormat="1" ht="40" customHeight="1" x14ac:dyDescent="0.35">
      <c r="A17" s="118">
        <v>12</v>
      </c>
      <c r="B17" s="119" t="s">
        <v>232</v>
      </c>
      <c r="C17" s="120">
        <v>972.72544902478228</v>
      </c>
      <c r="D17" s="120">
        <v>656.2184015915866</v>
      </c>
      <c r="E17" s="120">
        <v>96931.870253739195</v>
      </c>
      <c r="F17" s="120">
        <v>679424.56052470556</v>
      </c>
      <c r="G17" s="120">
        <v>308.08447481106259</v>
      </c>
      <c r="H17" s="120">
        <v>1448.6040655671297</v>
      </c>
      <c r="I17" s="120">
        <v>65268.058625349426</v>
      </c>
      <c r="J17" s="120">
        <v>49122.300049447818</v>
      </c>
      <c r="K17" s="120">
        <v>19893.281064233357</v>
      </c>
      <c r="L17" s="120">
        <v>78415.781319511036</v>
      </c>
      <c r="M17" s="120">
        <v>1842483.24452423</v>
      </c>
      <c r="N17" s="120">
        <v>75172085.147911534</v>
      </c>
      <c r="O17" s="120">
        <v>6846.1771972897986</v>
      </c>
      <c r="P17" s="120">
        <v>804295.79702400172</v>
      </c>
      <c r="Q17" s="120">
        <v>14695.452259718833</v>
      </c>
      <c r="R17" s="120">
        <v>2519.3528684952166</v>
      </c>
      <c r="S17" s="120">
        <v>680344.45817049115</v>
      </c>
      <c r="T17" s="120">
        <v>3503007.5213759951</v>
      </c>
      <c r="U17" s="120">
        <v>20180.996282155087</v>
      </c>
      <c r="V17" s="120">
        <v>85887.508900700297</v>
      </c>
      <c r="W17" s="120">
        <v>86478.437250445757</v>
      </c>
      <c r="X17" s="120">
        <v>358524.44791567646</v>
      </c>
      <c r="Y17" s="120">
        <v>85834.049600024082</v>
      </c>
      <c r="Z17" s="120">
        <v>2364.6096543896706</v>
      </c>
      <c r="AA17" s="120">
        <v>12188.105034822227</v>
      </c>
      <c r="AB17" s="120">
        <v>374656.65036767808</v>
      </c>
      <c r="AC17" s="120">
        <v>41535.351125543239</v>
      </c>
      <c r="AD17" s="120">
        <v>8108.2628539334055</v>
      </c>
      <c r="AE17" s="120">
        <v>197.02372355954466</v>
      </c>
      <c r="AF17" s="120">
        <v>370136.18144288624</v>
      </c>
      <c r="AG17" s="120">
        <v>249221.14720748214</v>
      </c>
      <c r="AH17" s="120">
        <v>12604139.424568541</v>
      </c>
      <c r="AI17" s="120">
        <v>15726.28629700802</v>
      </c>
      <c r="AJ17" s="120">
        <v>58398.118304174859</v>
      </c>
      <c r="AK17" s="120">
        <v>33826.247311208499</v>
      </c>
      <c r="AL17" s="120">
        <v>23.028931644378616</v>
      </c>
      <c r="AM17" s="120">
        <v>1075292.7413328479</v>
      </c>
      <c r="AN17" s="120">
        <v>3799.9719225667259</v>
      </c>
      <c r="AO17" s="120">
        <v>715008.96087276132</v>
      </c>
      <c r="AP17" s="120">
        <v>7071251.1331225904</v>
      </c>
      <c r="AQ17" s="120">
        <v>340653.3396721023</v>
      </c>
      <c r="AR17" s="120">
        <v>96636.436104455599</v>
      </c>
      <c r="AS17" s="120">
        <v>117265.79546700111</v>
      </c>
      <c r="AT17" s="120">
        <v>3247.6209622610713</v>
      </c>
      <c r="AU17" s="120">
        <v>29.281579146145077</v>
      </c>
      <c r="AV17" s="120">
        <v>3181.4281667536852</v>
      </c>
      <c r="AW17" s="120">
        <v>129980.36956414551</v>
      </c>
      <c r="AX17" s="120">
        <v>270.8681611522843</v>
      </c>
      <c r="AY17" s="120">
        <v>952967.37367795571</v>
      </c>
      <c r="AZ17" s="120">
        <v>294718.99465979845</v>
      </c>
      <c r="BA17" s="120">
        <v>13521.888013915823</v>
      </c>
      <c r="BB17" s="120">
        <v>0</v>
      </c>
      <c r="BC17" s="121">
        <v>108243970.71561109</v>
      </c>
      <c r="BD17" s="120">
        <v>112397381.50480285</v>
      </c>
      <c r="BE17" s="120">
        <v>0</v>
      </c>
      <c r="BF17" s="120">
        <v>0</v>
      </c>
      <c r="BG17" s="120">
        <v>4468378.0296271313</v>
      </c>
      <c r="BH17" s="120">
        <v>11057457.361725293</v>
      </c>
      <c r="BI17" s="121">
        <v>127923216.89615527</v>
      </c>
      <c r="BJ17" s="122">
        <v>236167187.61176634</v>
      </c>
      <c r="BK17" s="120">
        <v>0</v>
      </c>
      <c r="BL17" s="120">
        <v>0</v>
      </c>
      <c r="BM17" s="122">
        <v>236167187.61176634</v>
      </c>
      <c r="BN17" s="122">
        <v>236167187.61176634</v>
      </c>
    </row>
    <row r="18" spans="1:66" s="117" customFormat="1" ht="40" customHeight="1" x14ac:dyDescent="0.35">
      <c r="A18" s="118">
        <v>13</v>
      </c>
      <c r="B18" s="119" t="s">
        <v>233</v>
      </c>
      <c r="C18" s="120">
        <v>0</v>
      </c>
      <c r="D18" s="120">
        <v>0</v>
      </c>
      <c r="E18" s="120">
        <v>0</v>
      </c>
      <c r="F18" s="120">
        <v>0</v>
      </c>
      <c r="G18" s="120">
        <v>1773.2117447075741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214140.5351706926</v>
      </c>
      <c r="P18" s="120">
        <v>33907.776231280062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20">
        <v>0</v>
      </c>
      <c r="AH18" s="120">
        <v>244641.69240925275</v>
      </c>
      <c r="AI18" s="120">
        <v>0</v>
      </c>
      <c r="AJ18" s="120">
        <v>0</v>
      </c>
      <c r="AK18" s="120">
        <v>7569.3803893926288</v>
      </c>
      <c r="AL18" s="120">
        <v>0</v>
      </c>
      <c r="AM18" s="120">
        <v>34603.184314844868</v>
      </c>
      <c r="AN18" s="120">
        <v>1390.6995964149</v>
      </c>
      <c r="AO18" s="120">
        <v>184528.43386209302</v>
      </c>
      <c r="AP18" s="120">
        <v>352282.04935417918</v>
      </c>
      <c r="AQ18" s="120">
        <v>61051.293797159451</v>
      </c>
      <c r="AR18" s="120">
        <v>3351.8130268207501</v>
      </c>
      <c r="AS18" s="120">
        <v>0</v>
      </c>
      <c r="AT18" s="120">
        <v>0</v>
      </c>
      <c r="AU18" s="120">
        <v>0</v>
      </c>
      <c r="AV18" s="120">
        <v>0</v>
      </c>
      <c r="AW18" s="120">
        <v>0</v>
      </c>
      <c r="AX18" s="120">
        <v>0</v>
      </c>
      <c r="AY18" s="120">
        <v>0</v>
      </c>
      <c r="AZ18" s="120">
        <v>0</v>
      </c>
      <c r="BA18" s="120">
        <v>10.378153863525561</v>
      </c>
      <c r="BB18" s="120">
        <v>0</v>
      </c>
      <c r="BC18" s="121">
        <v>1139250.4480507013</v>
      </c>
      <c r="BD18" s="120">
        <v>3139823.7837226912</v>
      </c>
      <c r="BE18" s="120">
        <v>0</v>
      </c>
      <c r="BF18" s="120">
        <v>0</v>
      </c>
      <c r="BG18" s="120">
        <v>-3203.474406644702</v>
      </c>
      <c r="BH18" s="120">
        <v>171084.85975348926</v>
      </c>
      <c r="BI18" s="121">
        <v>3307705.169069536</v>
      </c>
      <c r="BJ18" s="122">
        <v>4446955.6171202371</v>
      </c>
      <c r="BK18" s="120">
        <v>0</v>
      </c>
      <c r="BL18" s="120">
        <v>0</v>
      </c>
      <c r="BM18" s="122">
        <v>4446955.6171202371</v>
      </c>
      <c r="BN18" s="122">
        <v>4446955.6171202371</v>
      </c>
    </row>
    <row r="19" spans="1:66" s="117" customFormat="1" ht="40" customHeight="1" x14ac:dyDescent="0.35">
      <c r="A19" s="118">
        <v>14</v>
      </c>
      <c r="B19" s="119" t="s">
        <v>234</v>
      </c>
      <c r="C19" s="120">
        <v>4329.317275933483</v>
      </c>
      <c r="D19" s="120">
        <v>43151.908693736754</v>
      </c>
      <c r="E19" s="120">
        <v>9772.7924313671629</v>
      </c>
      <c r="F19" s="120">
        <v>481.0681273300454</v>
      </c>
      <c r="G19" s="120">
        <v>330.24322914703907</v>
      </c>
      <c r="H19" s="120">
        <v>914.67943917489276</v>
      </c>
      <c r="I19" s="120">
        <v>13137.175781153608</v>
      </c>
      <c r="J19" s="120">
        <v>97369.363312296278</v>
      </c>
      <c r="K19" s="120">
        <v>12895.652496713588</v>
      </c>
      <c r="L19" s="120">
        <v>141017.37337562579</v>
      </c>
      <c r="M19" s="120">
        <v>326396.24890304543</v>
      </c>
      <c r="N19" s="120">
        <v>1045842.2973797084</v>
      </c>
      <c r="O19" s="120">
        <v>62548.983616434998</v>
      </c>
      <c r="P19" s="120">
        <v>91030710.003558069</v>
      </c>
      <c r="Q19" s="120">
        <v>730998.61045643897</v>
      </c>
      <c r="R19" s="120">
        <v>1508.2789101964806</v>
      </c>
      <c r="S19" s="120">
        <v>2513697.7505503232</v>
      </c>
      <c r="T19" s="120">
        <v>791948.86280180328</v>
      </c>
      <c r="U19" s="120">
        <v>67771.723131422856</v>
      </c>
      <c r="V19" s="120">
        <v>379978.03974979685</v>
      </c>
      <c r="W19" s="120">
        <v>164471.54326853773</v>
      </c>
      <c r="X19" s="120">
        <v>528319.05690009007</v>
      </c>
      <c r="Y19" s="120">
        <v>182181.84676421143</v>
      </c>
      <c r="Z19" s="120">
        <v>554773.54621012579</v>
      </c>
      <c r="AA19" s="120">
        <v>61693.169210756474</v>
      </c>
      <c r="AB19" s="120">
        <v>46597.331266622423</v>
      </c>
      <c r="AC19" s="120">
        <v>939829.76698218856</v>
      </c>
      <c r="AD19" s="120">
        <v>3669.0507500108106</v>
      </c>
      <c r="AE19" s="120">
        <v>293.15302762216618</v>
      </c>
      <c r="AF19" s="120">
        <v>967047.15848654194</v>
      </c>
      <c r="AG19" s="120">
        <v>41226.640859221734</v>
      </c>
      <c r="AH19" s="120">
        <v>1783549.4762155234</v>
      </c>
      <c r="AI19" s="120">
        <v>38623.802125407092</v>
      </c>
      <c r="AJ19" s="120">
        <v>12651.988616251678</v>
      </c>
      <c r="AK19" s="120">
        <v>1722.06175316394</v>
      </c>
      <c r="AL19" s="120">
        <v>6.6787345702204153</v>
      </c>
      <c r="AM19" s="120">
        <v>793011.25962336548</v>
      </c>
      <c r="AN19" s="120">
        <v>47325.191677291419</v>
      </c>
      <c r="AO19" s="120">
        <v>33484.29525701821</v>
      </c>
      <c r="AP19" s="120">
        <v>75134.95774871012</v>
      </c>
      <c r="AQ19" s="120">
        <v>569800.31558065675</v>
      </c>
      <c r="AR19" s="120">
        <v>181445.60566874713</v>
      </c>
      <c r="AS19" s="120">
        <v>16312.794495648131</v>
      </c>
      <c r="AT19" s="120">
        <v>796.27969827760251</v>
      </c>
      <c r="AU19" s="120">
        <v>1346.3440998380879</v>
      </c>
      <c r="AV19" s="120">
        <v>2958.1486662888374</v>
      </c>
      <c r="AW19" s="120">
        <v>22726.086457714191</v>
      </c>
      <c r="AX19" s="120">
        <v>1052850.3459735801</v>
      </c>
      <c r="AY19" s="120">
        <v>1388478.820595189</v>
      </c>
      <c r="AZ19" s="120">
        <v>509107.93750465277</v>
      </c>
      <c r="BA19" s="120">
        <v>240956.64966691541</v>
      </c>
      <c r="BB19" s="120">
        <v>33.231940748668052</v>
      </c>
      <c r="BC19" s="121">
        <v>107537224.9090452</v>
      </c>
      <c r="BD19" s="120">
        <v>57380996.370491266</v>
      </c>
      <c r="BE19" s="120">
        <v>0</v>
      </c>
      <c r="BF19" s="120">
        <v>136514.53485555499</v>
      </c>
      <c r="BG19" s="120">
        <v>2994093.4707740345</v>
      </c>
      <c r="BH19" s="120">
        <v>86220719.731760532</v>
      </c>
      <c r="BI19" s="121">
        <v>146732324.10788137</v>
      </c>
      <c r="BJ19" s="122">
        <v>254269549.01692659</v>
      </c>
      <c r="BK19" s="120">
        <v>0</v>
      </c>
      <c r="BL19" s="120">
        <v>0</v>
      </c>
      <c r="BM19" s="122">
        <v>254269549.01692659</v>
      </c>
      <c r="BN19" s="122">
        <v>254269549.01692659</v>
      </c>
    </row>
    <row r="20" spans="1:66" s="117" customFormat="1" ht="40" customHeight="1" x14ac:dyDescent="0.35">
      <c r="A20" s="118">
        <v>15</v>
      </c>
      <c r="B20" s="119" t="s">
        <v>235</v>
      </c>
      <c r="C20" s="120">
        <v>29.752073239618202</v>
      </c>
      <c r="D20" s="120">
        <v>38.301126308179249</v>
      </c>
      <c r="E20" s="120">
        <v>40.656311492789314</v>
      </c>
      <c r="F20" s="120">
        <v>13.332130465683171</v>
      </c>
      <c r="G20" s="120">
        <v>6.6404912448634184</v>
      </c>
      <c r="H20" s="120">
        <v>12.135817216439087</v>
      </c>
      <c r="I20" s="120">
        <v>1.9181570930786431</v>
      </c>
      <c r="J20" s="120">
        <v>202935.30712001267</v>
      </c>
      <c r="K20" s="120">
        <v>395.45881903955791</v>
      </c>
      <c r="L20" s="120">
        <v>100932.1105476675</v>
      </c>
      <c r="M20" s="120">
        <v>270.46776955024518</v>
      </c>
      <c r="N20" s="120">
        <v>39048.746285209178</v>
      </c>
      <c r="O20" s="120">
        <v>1365.3262513256389</v>
      </c>
      <c r="P20" s="120">
        <v>77343.503320095158</v>
      </c>
      <c r="Q20" s="120">
        <v>1691684.0162123353</v>
      </c>
      <c r="R20" s="120">
        <v>1201.9599109539001</v>
      </c>
      <c r="S20" s="120">
        <v>3498.3872778549417</v>
      </c>
      <c r="T20" s="120">
        <v>959923.27236542478</v>
      </c>
      <c r="U20" s="120">
        <v>1434.162754446294</v>
      </c>
      <c r="V20" s="120">
        <v>2649.6932178487968</v>
      </c>
      <c r="W20" s="120">
        <v>1525.4606415108126</v>
      </c>
      <c r="X20" s="120">
        <v>15272.995020356046</v>
      </c>
      <c r="Y20" s="120">
        <v>2969.5808188280939</v>
      </c>
      <c r="Z20" s="120">
        <v>282828.71636997204</v>
      </c>
      <c r="AA20" s="120">
        <v>3972.212731854087</v>
      </c>
      <c r="AB20" s="120">
        <v>2696.9919994708612</v>
      </c>
      <c r="AC20" s="120">
        <v>0</v>
      </c>
      <c r="AD20" s="120">
        <v>5799.7517373134351</v>
      </c>
      <c r="AE20" s="120">
        <v>68.070588408334459</v>
      </c>
      <c r="AF20" s="120">
        <v>1405.235638614899</v>
      </c>
      <c r="AG20" s="120">
        <v>583.2690488925623</v>
      </c>
      <c r="AH20" s="120">
        <v>4603.3332039568477</v>
      </c>
      <c r="AI20" s="120">
        <v>76.356248618906534</v>
      </c>
      <c r="AJ20" s="120">
        <v>608.28352752766011</v>
      </c>
      <c r="AK20" s="120">
        <v>272.3682806939201</v>
      </c>
      <c r="AL20" s="120">
        <v>4.212223866138082</v>
      </c>
      <c r="AM20" s="120">
        <v>230.19790144519135</v>
      </c>
      <c r="AN20" s="120">
        <v>339.32808175285351</v>
      </c>
      <c r="AO20" s="120">
        <v>3712.6533903061895</v>
      </c>
      <c r="AP20" s="120">
        <v>32.731003394527853</v>
      </c>
      <c r="AQ20" s="120">
        <v>343.26763994097911</v>
      </c>
      <c r="AR20" s="120">
        <v>3651.731005567779</v>
      </c>
      <c r="AS20" s="120">
        <v>7.815506009100698</v>
      </c>
      <c r="AT20" s="120">
        <v>4.5071706437356012</v>
      </c>
      <c r="AU20" s="120">
        <v>3.529119528007519E-2</v>
      </c>
      <c r="AV20" s="120">
        <v>42.459325114191991</v>
      </c>
      <c r="AW20" s="120">
        <v>20.099486834576663</v>
      </c>
      <c r="AX20" s="120">
        <v>27217.221915758055</v>
      </c>
      <c r="AY20" s="120">
        <v>50039.257105027602</v>
      </c>
      <c r="AZ20" s="120">
        <v>4169.6568362838207</v>
      </c>
      <c r="BA20" s="120">
        <v>60.976635342874431</v>
      </c>
      <c r="BB20" s="120">
        <v>0</v>
      </c>
      <c r="BC20" s="121">
        <v>3495383.9243333251</v>
      </c>
      <c r="BD20" s="120">
        <v>5439377.994221529</v>
      </c>
      <c r="BE20" s="120">
        <v>0</v>
      </c>
      <c r="BF20" s="120">
        <v>0</v>
      </c>
      <c r="BG20" s="120">
        <v>1436264.4034088985</v>
      </c>
      <c r="BH20" s="120">
        <v>9059035.3722351361</v>
      </c>
      <c r="BI20" s="121">
        <v>15934677.769865563</v>
      </c>
      <c r="BJ20" s="122">
        <v>19430061.694198888</v>
      </c>
      <c r="BK20" s="120">
        <v>0</v>
      </c>
      <c r="BL20" s="120">
        <v>0</v>
      </c>
      <c r="BM20" s="122">
        <v>19430061.694198888</v>
      </c>
      <c r="BN20" s="122">
        <v>19430061.694198888</v>
      </c>
    </row>
    <row r="21" spans="1:66" s="117" customFormat="1" ht="48" customHeight="1" x14ac:dyDescent="0.35">
      <c r="A21" s="118">
        <v>16</v>
      </c>
      <c r="B21" s="119" t="s">
        <v>236</v>
      </c>
      <c r="C21" s="120">
        <v>5906.3735558197086</v>
      </c>
      <c r="D21" s="120">
        <v>11914.231142226348</v>
      </c>
      <c r="E21" s="120">
        <v>1792.2968993860377</v>
      </c>
      <c r="F21" s="120">
        <v>454.44116714193598</v>
      </c>
      <c r="G21" s="120">
        <v>1613.7023355131519</v>
      </c>
      <c r="H21" s="120">
        <v>45.646771811794054</v>
      </c>
      <c r="I21" s="120">
        <v>1427.569888909547</v>
      </c>
      <c r="J21" s="120">
        <v>0</v>
      </c>
      <c r="K21" s="120">
        <v>0</v>
      </c>
      <c r="L21" s="120">
        <v>19977.236657703917</v>
      </c>
      <c r="M21" s="120">
        <v>9617.3488221790176</v>
      </c>
      <c r="N21" s="120">
        <v>5809.1382228930888</v>
      </c>
      <c r="O21" s="120">
        <v>10327.520943055315</v>
      </c>
      <c r="P21" s="120">
        <v>9060.0839557319414</v>
      </c>
      <c r="Q21" s="120">
        <v>2334.1140501370501</v>
      </c>
      <c r="R21" s="120">
        <v>1922702.7544244519</v>
      </c>
      <c r="S21" s="120">
        <v>22088.873330791641</v>
      </c>
      <c r="T21" s="120">
        <v>17841.270657857414</v>
      </c>
      <c r="U21" s="120">
        <v>2488.7768866907027</v>
      </c>
      <c r="V21" s="120">
        <v>8591.8997637012399</v>
      </c>
      <c r="W21" s="120">
        <v>31298.531280149204</v>
      </c>
      <c r="X21" s="120">
        <v>53117.275423231942</v>
      </c>
      <c r="Y21" s="120">
        <v>47256.089471159925</v>
      </c>
      <c r="Z21" s="120">
        <v>23779.54000323642</v>
      </c>
      <c r="AA21" s="120">
        <v>451922.90754994645</v>
      </c>
      <c r="AB21" s="120">
        <v>1660.4203135745411</v>
      </c>
      <c r="AC21" s="120">
        <v>0</v>
      </c>
      <c r="AD21" s="120">
        <v>3294.6124790979147</v>
      </c>
      <c r="AE21" s="120">
        <v>1106.017791767621</v>
      </c>
      <c r="AF21" s="120">
        <v>1242862.0886489784</v>
      </c>
      <c r="AG21" s="120">
        <v>153.93930565790038</v>
      </c>
      <c r="AH21" s="120">
        <v>37935.145348776714</v>
      </c>
      <c r="AI21" s="120">
        <v>8323.2768792316674</v>
      </c>
      <c r="AJ21" s="120">
        <v>263.30634950397507</v>
      </c>
      <c r="AK21" s="120">
        <v>1053.3134709978526</v>
      </c>
      <c r="AL21" s="120">
        <v>0</v>
      </c>
      <c r="AM21" s="120">
        <v>726.98855007205543</v>
      </c>
      <c r="AN21" s="120">
        <v>2639.676457892263</v>
      </c>
      <c r="AO21" s="120">
        <v>9840.470008765069</v>
      </c>
      <c r="AP21" s="120">
        <v>9171.3633839973554</v>
      </c>
      <c r="AQ21" s="120">
        <v>3947.4463108382874</v>
      </c>
      <c r="AR21" s="120">
        <v>1666.8854330276445</v>
      </c>
      <c r="AS21" s="120">
        <v>0</v>
      </c>
      <c r="AT21" s="120">
        <v>0</v>
      </c>
      <c r="AU21" s="120">
        <v>0</v>
      </c>
      <c r="AV21" s="120">
        <v>4494.6319338554695</v>
      </c>
      <c r="AW21" s="120">
        <v>6834.8982759455248</v>
      </c>
      <c r="AX21" s="120">
        <v>10737.573003165522</v>
      </c>
      <c r="AY21" s="120">
        <v>3804.2277486491039</v>
      </c>
      <c r="AZ21" s="120">
        <v>2059.0582347156351</v>
      </c>
      <c r="BA21" s="120">
        <v>4927.7952469666088</v>
      </c>
      <c r="BB21" s="120">
        <v>0</v>
      </c>
      <c r="BC21" s="121">
        <v>4018870.7583792019</v>
      </c>
      <c r="BD21" s="120">
        <v>4706966.4790351726</v>
      </c>
      <c r="BE21" s="120">
        <v>0</v>
      </c>
      <c r="BF21" s="120">
        <v>0</v>
      </c>
      <c r="BG21" s="120">
        <v>59767.457679818683</v>
      </c>
      <c r="BH21" s="120">
        <v>5772314.6568392329</v>
      </c>
      <c r="BI21" s="121">
        <v>10539048.593554225</v>
      </c>
      <c r="BJ21" s="122">
        <v>14557919.351933427</v>
      </c>
      <c r="BK21" s="120">
        <v>0</v>
      </c>
      <c r="BL21" s="120">
        <v>0</v>
      </c>
      <c r="BM21" s="122">
        <v>14557919.351933427</v>
      </c>
      <c r="BN21" s="122">
        <v>14557919.351933427</v>
      </c>
    </row>
    <row r="22" spans="1:66" s="117" customFormat="1" ht="40" customHeight="1" x14ac:dyDescent="0.35">
      <c r="A22" s="118">
        <v>17</v>
      </c>
      <c r="B22" s="123" t="s">
        <v>237</v>
      </c>
      <c r="C22" s="120">
        <v>9251.1711773697825</v>
      </c>
      <c r="D22" s="120">
        <v>16436.087896791869</v>
      </c>
      <c r="E22" s="120">
        <v>2467.454818768927</v>
      </c>
      <c r="F22" s="120">
        <v>827.98080878011467</v>
      </c>
      <c r="G22" s="120">
        <v>1163.1035143412983</v>
      </c>
      <c r="H22" s="120">
        <v>173.08096703126731</v>
      </c>
      <c r="I22" s="120">
        <v>495.75431966892307</v>
      </c>
      <c r="J22" s="120">
        <v>141981.7187267578</v>
      </c>
      <c r="K22" s="120">
        <v>12718.389868979801</v>
      </c>
      <c r="L22" s="120">
        <v>60732.664596838003</v>
      </c>
      <c r="M22" s="120">
        <v>32256.306137108364</v>
      </c>
      <c r="N22" s="120">
        <v>1743063.7166509777</v>
      </c>
      <c r="O22" s="120">
        <v>23225.008509594452</v>
      </c>
      <c r="P22" s="120">
        <v>5102414.2663855888</v>
      </c>
      <c r="Q22" s="120">
        <v>376498.30282544036</v>
      </c>
      <c r="R22" s="120">
        <v>676.46393730727686</v>
      </c>
      <c r="S22" s="120">
        <v>13272969.902618999</v>
      </c>
      <c r="T22" s="120">
        <v>1561839.871420606</v>
      </c>
      <c r="U22" s="120">
        <v>148829.42908049744</v>
      </c>
      <c r="V22" s="120">
        <v>168591.03754044542</v>
      </c>
      <c r="W22" s="120">
        <v>98949.953658455925</v>
      </c>
      <c r="X22" s="120">
        <v>511838.1361783538</v>
      </c>
      <c r="Y22" s="120">
        <v>718349.61745807214</v>
      </c>
      <c r="Z22" s="120">
        <v>408397.75261535298</v>
      </c>
      <c r="AA22" s="120">
        <v>104952.05552514803</v>
      </c>
      <c r="AB22" s="120">
        <v>199420.87901065295</v>
      </c>
      <c r="AC22" s="120">
        <v>536774.50660704554</v>
      </c>
      <c r="AD22" s="120">
        <v>5319.592032301196</v>
      </c>
      <c r="AE22" s="120">
        <v>1752.8973826168317</v>
      </c>
      <c r="AF22" s="120">
        <v>3335453.942193401</v>
      </c>
      <c r="AG22" s="120">
        <v>3278.3169788388441</v>
      </c>
      <c r="AH22" s="120">
        <v>1016685.1318440731</v>
      </c>
      <c r="AI22" s="120">
        <v>192.96704349277979</v>
      </c>
      <c r="AJ22" s="120">
        <v>259880.59426510474</v>
      </c>
      <c r="AK22" s="120">
        <v>2172.0927592866592</v>
      </c>
      <c r="AL22" s="120">
        <v>2.9769277022885237</v>
      </c>
      <c r="AM22" s="120">
        <v>3517.2901505743885</v>
      </c>
      <c r="AN22" s="120">
        <v>9406.4733248332159</v>
      </c>
      <c r="AO22" s="120">
        <v>37211.805770926294</v>
      </c>
      <c r="AP22" s="120">
        <v>231633.50175416376</v>
      </c>
      <c r="AQ22" s="120">
        <v>39590.44767207827</v>
      </c>
      <c r="AR22" s="120">
        <v>528883.69299016241</v>
      </c>
      <c r="AS22" s="120">
        <v>4502.8078125891816</v>
      </c>
      <c r="AT22" s="120">
        <v>2989.9357643087351</v>
      </c>
      <c r="AU22" s="120">
        <v>2815.2078547761639</v>
      </c>
      <c r="AV22" s="120">
        <v>3583.3280182880308</v>
      </c>
      <c r="AW22" s="120">
        <v>54872.959309125908</v>
      </c>
      <c r="AX22" s="120">
        <v>2935474.0483427248</v>
      </c>
      <c r="AY22" s="120">
        <v>356446.89706492168</v>
      </c>
      <c r="AZ22" s="120">
        <v>316736.07704714924</v>
      </c>
      <c r="BA22" s="120">
        <v>15662.24377425973</v>
      </c>
      <c r="BB22" s="120">
        <v>0</v>
      </c>
      <c r="BC22" s="121">
        <v>34423359.84093266</v>
      </c>
      <c r="BD22" s="120">
        <v>6314294.736585875</v>
      </c>
      <c r="BE22" s="120">
        <v>0</v>
      </c>
      <c r="BF22" s="120">
        <v>551.09545638890381</v>
      </c>
      <c r="BG22" s="120">
        <v>421495.03502131562</v>
      </c>
      <c r="BH22" s="120">
        <v>5380745.0565919401</v>
      </c>
      <c r="BI22" s="121">
        <v>12117085.923655519</v>
      </c>
      <c r="BJ22" s="122">
        <v>46540445.764588177</v>
      </c>
      <c r="BK22" s="120">
        <v>0</v>
      </c>
      <c r="BL22" s="120">
        <v>0</v>
      </c>
      <c r="BM22" s="122">
        <v>46540445.764588177</v>
      </c>
      <c r="BN22" s="122">
        <v>46540445.764588177</v>
      </c>
    </row>
    <row r="23" spans="1:66" s="117" customFormat="1" ht="40" customHeight="1" x14ac:dyDescent="0.35">
      <c r="A23" s="118">
        <v>18</v>
      </c>
      <c r="B23" s="119" t="s">
        <v>238</v>
      </c>
      <c r="C23" s="120">
        <v>19828.419634405174</v>
      </c>
      <c r="D23" s="120">
        <v>131756.43185571514</v>
      </c>
      <c r="E23" s="120">
        <v>68375.964379459634</v>
      </c>
      <c r="F23" s="120">
        <v>359386.70456726925</v>
      </c>
      <c r="G23" s="120">
        <v>20833.967290812696</v>
      </c>
      <c r="H23" s="120">
        <v>8356.0156930275843</v>
      </c>
      <c r="I23" s="120">
        <v>205852.06936861257</v>
      </c>
      <c r="J23" s="120">
        <v>356394.29661907378</v>
      </c>
      <c r="K23" s="120">
        <v>12998.50844242717</v>
      </c>
      <c r="L23" s="120">
        <v>28220.048749394675</v>
      </c>
      <c r="M23" s="120">
        <v>128326.54343264019</v>
      </c>
      <c r="N23" s="120">
        <v>1910603.4475870517</v>
      </c>
      <c r="O23" s="120">
        <v>43741.063742381171</v>
      </c>
      <c r="P23" s="120">
        <v>4598968.5462422771</v>
      </c>
      <c r="Q23" s="120">
        <v>468959.43246392725</v>
      </c>
      <c r="R23" s="120">
        <v>19223.024395744975</v>
      </c>
      <c r="S23" s="120">
        <v>1183025.5916092615</v>
      </c>
      <c r="T23" s="120">
        <v>37683927.032148436</v>
      </c>
      <c r="U23" s="120">
        <v>3376153.4680443164</v>
      </c>
      <c r="V23" s="120">
        <v>299997.09628140426</v>
      </c>
      <c r="W23" s="120">
        <v>438632.17715321435</v>
      </c>
      <c r="X23" s="120">
        <v>305747.89003820508</v>
      </c>
      <c r="Y23" s="120">
        <v>3296335.6667461889</v>
      </c>
      <c r="Z23" s="120">
        <v>858785.38285967591</v>
      </c>
      <c r="AA23" s="120">
        <v>858143.68254897255</v>
      </c>
      <c r="AB23" s="120">
        <v>39212.747494065137</v>
      </c>
      <c r="AC23" s="120">
        <v>282944.52761127526</v>
      </c>
      <c r="AD23" s="120">
        <v>3822.4201663460117</v>
      </c>
      <c r="AE23" s="120">
        <v>57745.251390055128</v>
      </c>
      <c r="AF23" s="120">
        <v>12232002.06735377</v>
      </c>
      <c r="AG23" s="120">
        <v>3903.6961647745138</v>
      </c>
      <c r="AH23" s="120">
        <v>4910526.0993834827</v>
      </c>
      <c r="AI23" s="120">
        <v>4.9005528985704121</v>
      </c>
      <c r="AJ23" s="120">
        <v>59110.876597837443</v>
      </c>
      <c r="AK23" s="120">
        <v>1082.5649544855969</v>
      </c>
      <c r="AL23" s="120">
        <v>10.762212106541174</v>
      </c>
      <c r="AM23" s="120">
        <v>1681.8175178298056</v>
      </c>
      <c r="AN23" s="120">
        <v>9340.0807006403211</v>
      </c>
      <c r="AO23" s="120">
        <v>253222.63927307096</v>
      </c>
      <c r="AP23" s="120">
        <v>277808.61396808329</v>
      </c>
      <c r="AQ23" s="120">
        <v>32295.276903167702</v>
      </c>
      <c r="AR23" s="120">
        <v>350951.75493121136</v>
      </c>
      <c r="AS23" s="120">
        <v>12733.119873167212</v>
      </c>
      <c r="AT23" s="120">
        <v>6963.6218109304446</v>
      </c>
      <c r="AU23" s="120">
        <v>838.29221006961768</v>
      </c>
      <c r="AV23" s="120">
        <v>2491.7118730876805</v>
      </c>
      <c r="AW23" s="120">
        <v>42249.628999583438</v>
      </c>
      <c r="AX23" s="120">
        <v>1083883.7870367686</v>
      </c>
      <c r="AY23" s="120">
        <v>420289.26797128009</v>
      </c>
      <c r="AZ23" s="120">
        <v>3151081.4102620608</v>
      </c>
      <c r="BA23" s="120">
        <v>2319159.350886574</v>
      </c>
      <c r="BB23" s="120">
        <v>0</v>
      </c>
      <c r="BC23" s="121">
        <v>82237928.759992525</v>
      </c>
      <c r="BD23" s="120">
        <v>28714727.335410025</v>
      </c>
      <c r="BE23" s="120">
        <v>0</v>
      </c>
      <c r="BF23" s="120">
        <v>0</v>
      </c>
      <c r="BG23" s="120">
        <v>315061.63774440292</v>
      </c>
      <c r="BH23" s="120">
        <v>5640161.7113652313</v>
      </c>
      <c r="BI23" s="121">
        <v>34669950.684519663</v>
      </c>
      <c r="BJ23" s="122">
        <v>116907879.44451219</v>
      </c>
      <c r="BK23" s="120">
        <v>0</v>
      </c>
      <c r="BL23" s="120">
        <v>0</v>
      </c>
      <c r="BM23" s="122">
        <v>116907879.44451219</v>
      </c>
      <c r="BN23" s="122">
        <v>116907879.44451219</v>
      </c>
    </row>
    <row r="24" spans="1:66" s="117" customFormat="1" ht="40" customHeight="1" x14ac:dyDescent="0.35">
      <c r="A24" s="124">
        <v>19</v>
      </c>
      <c r="B24" s="125" t="s">
        <v>239</v>
      </c>
      <c r="C24" s="126">
        <v>9537.6278504503061</v>
      </c>
      <c r="D24" s="126">
        <v>85211.796000809205</v>
      </c>
      <c r="E24" s="126">
        <v>24042.050560251246</v>
      </c>
      <c r="F24" s="126">
        <v>4859.0514758012332</v>
      </c>
      <c r="G24" s="126">
        <v>2469.5780364099928</v>
      </c>
      <c r="H24" s="126">
        <v>302.06692690115818</v>
      </c>
      <c r="I24" s="126">
        <v>17944.716000091772</v>
      </c>
      <c r="J24" s="126">
        <v>1711.7947436403347</v>
      </c>
      <c r="K24" s="126">
        <v>173.86638498203956</v>
      </c>
      <c r="L24" s="126">
        <v>20697.767647033554</v>
      </c>
      <c r="M24" s="126">
        <v>75904.297251229655</v>
      </c>
      <c r="N24" s="126">
        <v>1971660.189971874</v>
      </c>
      <c r="O24" s="126">
        <v>4088.4083273217984</v>
      </c>
      <c r="P24" s="126">
        <v>2038261.8884912939</v>
      </c>
      <c r="Q24" s="126">
        <v>235410.80751300775</v>
      </c>
      <c r="R24" s="126">
        <v>1619.5309896513079</v>
      </c>
      <c r="S24" s="126">
        <v>1690702.7374266528</v>
      </c>
      <c r="T24" s="126">
        <v>1249999.3920195363</v>
      </c>
      <c r="U24" s="126">
        <v>35653312.058777243</v>
      </c>
      <c r="V24" s="126">
        <v>105630.60711639479</v>
      </c>
      <c r="W24" s="126">
        <v>285405.73177116818</v>
      </c>
      <c r="X24" s="126">
        <v>158592.02140820559</v>
      </c>
      <c r="Y24" s="126">
        <v>3493038.2412306517</v>
      </c>
      <c r="Z24" s="126">
        <v>356977.03088512702</v>
      </c>
      <c r="AA24" s="126">
        <v>17859.759686553538</v>
      </c>
      <c r="AB24" s="126">
        <v>121333.81587923397</v>
      </c>
      <c r="AC24" s="126">
        <v>0</v>
      </c>
      <c r="AD24" s="126">
        <v>6003.0224681628451</v>
      </c>
      <c r="AE24" s="126">
        <v>400.97575062099554</v>
      </c>
      <c r="AF24" s="126">
        <v>6593711.3542612419</v>
      </c>
      <c r="AG24" s="126">
        <v>4149.0614049632741</v>
      </c>
      <c r="AH24" s="126">
        <v>6840796.063630674</v>
      </c>
      <c r="AI24" s="126">
        <v>2561.3397644981364</v>
      </c>
      <c r="AJ24" s="126">
        <v>286329.14234245528</v>
      </c>
      <c r="AK24" s="126">
        <v>1090.239252745675</v>
      </c>
      <c r="AL24" s="126">
        <v>13.434704961735115</v>
      </c>
      <c r="AM24" s="126">
        <v>62798.766951606012</v>
      </c>
      <c r="AN24" s="126">
        <v>101167.35019464298</v>
      </c>
      <c r="AO24" s="126">
        <v>17860.490331716406</v>
      </c>
      <c r="AP24" s="126">
        <v>193270.07635432345</v>
      </c>
      <c r="AQ24" s="126">
        <v>17210.403111446325</v>
      </c>
      <c r="AR24" s="126">
        <v>44036.872061273134</v>
      </c>
      <c r="AS24" s="126">
        <v>1271.3627866612146</v>
      </c>
      <c r="AT24" s="126">
        <v>807.03043476259109</v>
      </c>
      <c r="AU24" s="126">
        <v>84.252852267549883</v>
      </c>
      <c r="AV24" s="126">
        <v>387.45017311583479</v>
      </c>
      <c r="AW24" s="126">
        <v>16735.84081699219</v>
      </c>
      <c r="AX24" s="126">
        <v>266499.64067232667</v>
      </c>
      <c r="AY24" s="126">
        <v>25888.661092657192</v>
      </c>
      <c r="AZ24" s="126">
        <v>6914.9803305754322</v>
      </c>
      <c r="BA24" s="126">
        <v>2240.5063779061734</v>
      </c>
      <c r="BB24" s="126">
        <v>0</v>
      </c>
      <c r="BC24" s="127">
        <v>62118975.152494118</v>
      </c>
      <c r="BD24" s="126">
        <v>5463418.9343830096</v>
      </c>
      <c r="BE24" s="126">
        <v>0</v>
      </c>
      <c r="BF24" s="126">
        <v>431500.97066573636</v>
      </c>
      <c r="BG24" s="126">
        <v>26244.355633639876</v>
      </c>
      <c r="BH24" s="126">
        <v>4748678.7349438909</v>
      </c>
      <c r="BI24" s="127">
        <v>10669842.995626276</v>
      </c>
      <c r="BJ24" s="128">
        <v>72788818.148120388</v>
      </c>
      <c r="BK24" s="126">
        <v>0</v>
      </c>
      <c r="BL24" s="126">
        <v>0</v>
      </c>
      <c r="BM24" s="128">
        <v>72788818.148120388</v>
      </c>
      <c r="BN24" s="128">
        <v>72788818.148120388</v>
      </c>
    </row>
    <row r="25" spans="1:66" s="117" customFormat="1" ht="40" customHeight="1" x14ac:dyDescent="0.35">
      <c r="A25" s="112">
        <v>20</v>
      </c>
      <c r="B25" s="113" t="s">
        <v>240</v>
      </c>
      <c r="C25" s="114">
        <v>42.422588145275562</v>
      </c>
      <c r="D25" s="114">
        <v>12.852070024092649</v>
      </c>
      <c r="E25" s="114">
        <v>36.350836100672673</v>
      </c>
      <c r="F25" s="114">
        <v>17.496042170928032</v>
      </c>
      <c r="G25" s="114">
        <v>1171.2693159866053</v>
      </c>
      <c r="H25" s="114">
        <v>0.80677305587286574</v>
      </c>
      <c r="I25" s="114">
        <v>707.04565039873648</v>
      </c>
      <c r="J25" s="114">
        <v>0</v>
      </c>
      <c r="K25" s="114">
        <v>0</v>
      </c>
      <c r="L25" s="114">
        <v>63296.324033373181</v>
      </c>
      <c r="M25" s="114">
        <v>1531782.2956138232</v>
      </c>
      <c r="N25" s="114">
        <v>51151.829815872552</v>
      </c>
      <c r="O25" s="114">
        <v>1327.749017055638</v>
      </c>
      <c r="P25" s="114">
        <v>1747202.8233217553</v>
      </c>
      <c r="Q25" s="114">
        <v>8288.0101577331079</v>
      </c>
      <c r="R25" s="114">
        <v>5335.0929990664472</v>
      </c>
      <c r="S25" s="114">
        <v>10747.83838244998</v>
      </c>
      <c r="T25" s="114">
        <v>105809.69886759641</v>
      </c>
      <c r="U25" s="114">
        <v>69994.760260164665</v>
      </c>
      <c r="V25" s="114">
        <v>3704912.828339763</v>
      </c>
      <c r="W25" s="114">
        <v>1108398.0100813003</v>
      </c>
      <c r="X25" s="114">
        <v>1708419.181268417</v>
      </c>
      <c r="Y25" s="114">
        <v>8701.5893047611717</v>
      </c>
      <c r="Z25" s="114">
        <v>287505.89053552283</v>
      </c>
      <c r="AA25" s="114">
        <v>56310.990058916097</v>
      </c>
      <c r="AB25" s="114">
        <v>2086.3518931174649</v>
      </c>
      <c r="AC25" s="114">
        <v>0</v>
      </c>
      <c r="AD25" s="114">
        <v>0</v>
      </c>
      <c r="AE25" s="114">
        <v>9.7323240175367065</v>
      </c>
      <c r="AF25" s="114">
        <v>14759681.959938927</v>
      </c>
      <c r="AG25" s="114">
        <v>2610.9370678692339</v>
      </c>
      <c r="AH25" s="114">
        <v>71894.982655553249</v>
      </c>
      <c r="AI25" s="114">
        <v>22670.868184107891</v>
      </c>
      <c r="AJ25" s="114">
        <v>87800.552060813017</v>
      </c>
      <c r="AK25" s="114">
        <v>584.98442700121416</v>
      </c>
      <c r="AL25" s="114">
        <v>38.255108982619305</v>
      </c>
      <c r="AM25" s="114">
        <v>9.0930123631205522</v>
      </c>
      <c r="AN25" s="114">
        <v>17.095959081975241</v>
      </c>
      <c r="AO25" s="114">
        <v>3508.9335544833657</v>
      </c>
      <c r="AP25" s="114">
        <v>0</v>
      </c>
      <c r="AQ25" s="114">
        <v>159.46763677529646</v>
      </c>
      <c r="AR25" s="114">
        <v>1403.8772158650663</v>
      </c>
      <c r="AS25" s="114">
        <v>0</v>
      </c>
      <c r="AT25" s="114">
        <v>0.4327517241094736</v>
      </c>
      <c r="AU25" s="114">
        <v>5.1547758183949043E-2</v>
      </c>
      <c r="AV25" s="114">
        <v>349.68613793703503</v>
      </c>
      <c r="AW25" s="114">
        <v>8650.1724666559167</v>
      </c>
      <c r="AX25" s="114">
        <v>72684.525201053635</v>
      </c>
      <c r="AY25" s="114">
        <v>11555.207871220813</v>
      </c>
      <c r="AZ25" s="114">
        <v>14043.959730498886</v>
      </c>
      <c r="BA25" s="114">
        <v>747.16748063342732</v>
      </c>
      <c r="BB25" s="114">
        <v>0</v>
      </c>
      <c r="BC25" s="115">
        <v>25531681.449559886</v>
      </c>
      <c r="BD25" s="114">
        <v>1399611.1473111245</v>
      </c>
      <c r="BE25" s="114">
        <v>0</v>
      </c>
      <c r="BF25" s="114">
        <v>9042.0437993315409</v>
      </c>
      <c r="BG25" s="114">
        <v>193824.79607498058</v>
      </c>
      <c r="BH25" s="114">
        <v>99723.424461343326</v>
      </c>
      <c r="BI25" s="115">
        <v>1702201.4116467801</v>
      </c>
      <c r="BJ25" s="116">
        <v>27233882.861206666</v>
      </c>
      <c r="BK25" s="114">
        <v>0</v>
      </c>
      <c r="BL25" s="114">
        <v>0</v>
      </c>
      <c r="BM25" s="116">
        <v>27233882.861206666</v>
      </c>
      <c r="BN25" s="116">
        <v>27233882.861206666</v>
      </c>
    </row>
    <row r="26" spans="1:66" s="117" customFormat="1" ht="40" customHeight="1" x14ac:dyDescent="0.35">
      <c r="A26" s="118">
        <v>21</v>
      </c>
      <c r="B26" s="119" t="s">
        <v>241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376680.57838663773</v>
      </c>
      <c r="N26" s="120">
        <v>62836.55529238467</v>
      </c>
      <c r="O26" s="120">
        <v>9048.3367037651587</v>
      </c>
      <c r="P26" s="120">
        <v>216142.10393433232</v>
      </c>
      <c r="Q26" s="120">
        <v>5859.9328554493586</v>
      </c>
      <c r="R26" s="120">
        <v>310.24268847758378</v>
      </c>
      <c r="S26" s="120">
        <v>691.17749285229297</v>
      </c>
      <c r="T26" s="120">
        <v>17647.519574766615</v>
      </c>
      <c r="U26" s="120">
        <v>592513.53988581384</v>
      </c>
      <c r="V26" s="120">
        <v>95005.808752513141</v>
      </c>
      <c r="W26" s="120">
        <v>18061293.767644174</v>
      </c>
      <c r="X26" s="120">
        <v>5651417.544007631</v>
      </c>
      <c r="Y26" s="120">
        <v>931.23210765025578</v>
      </c>
      <c r="Z26" s="120">
        <v>42181.327594580725</v>
      </c>
      <c r="AA26" s="120">
        <v>90594.17164815111</v>
      </c>
      <c r="AB26" s="120">
        <v>44778.705967690235</v>
      </c>
      <c r="AC26" s="120">
        <v>0</v>
      </c>
      <c r="AD26" s="120">
        <v>108.51117749968823</v>
      </c>
      <c r="AE26" s="120">
        <v>0</v>
      </c>
      <c r="AF26" s="120">
        <v>3476608.1795089664</v>
      </c>
      <c r="AG26" s="120">
        <v>7588.5235535822794</v>
      </c>
      <c r="AH26" s="120">
        <v>2.2287576189746865</v>
      </c>
      <c r="AI26" s="120">
        <v>0</v>
      </c>
      <c r="AJ26" s="120">
        <v>0</v>
      </c>
      <c r="AK26" s="120">
        <v>0</v>
      </c>
      <c r="AL26" s="120">
        <v>0</v>
      </c>
      <c r="AM26" s="120">
        <v>0</v>
      </c>
      <c r="AN26" s="120">
        <v>0.21428207095706722</v>
      </c>
      <c r="AO26" s="120">
        <v>0</v>
      </c>
      <c r="AP26" s="120">
        <v>0</v>
      </c>
      <c r="AQ26" s="120">
        <v>538.30820982530577</v>
      </c>
      <c r="AR26" s="120">
        <v>684.72950210473641</v>
      </c>
      <c r="AS26" s="120">
        <v>787.05788619905979</v>
      </c>
      <c r="AT26" s="120">
        <v>0</v>
      </c>
      <c r="AU26" s="120">
        <v>0</v>
      </c>
      <c r="AV26" s="120">
        <v>3.2514715139450945</v>
      </c>
      <c r="AW26" s="120">
        <v>0</v>
      </c>
      <c r="AX26" s="120">
        <v>0</v>
      </c>
      <c r="AY26" s="120">
        <v>0</v>
      </c>
      <c r="AZ26" s="120">
        <v>0</v>
      </c>
      <c r="BA26" s="120">
        <v>2244.8243157798734</v>
      </c>
      <c r="BB26" s="120">
        <v>0</v>
      </c>
      <c r="BC26" s="121">
        <v>28756498.37320203</v>
      </c>
      <c r="BD26" s="120">
        <v>159.39848846942186</v>
      </c>
      <c r="BE26" s="120">
        <v>0</v>
      </c>
      <c r="BF26" s="120">
        <v>0</v>
      </c>
      <c r="BG26" s="120">
        <v>170416.84819506903</v>
      </c>
      <c r="BH26" s="120">
        <v>29148906.477314059</v>
      </c>
      <c r="BI26" s="121">
        <v>29319482.723997597</v>
      </c>
      <c r="BJ26" s="122">
        <v>58075981.097199626</v>
      </c>
      <c r="BK26" s="120">
        <v>0</v>
      </c>
      <c r="BL26" s="120">
        <v>0</v>
      </c>
      <c r="BM26" s="122">
        <v>58075981.097199626</v>
      </c>
      <c r="BN26" s="122">
        <v>58075981.097199626</v>
      </c>
    </row>
    <row r="27" spans="1:66" s="117" customFormat="1" ht="40" customHeight="1" x14ac:dyDescent="0.35">
      <c r="A27" s="118">
        <v>22</v>
      </c>
      <c r="B27" s="123" t="s">
        <v>242</v>
      </c>
      <c r="C27" s="120">
        <v>21468.340092471175</v>
      </c>
      <c r="D27" s="120">
        <v>10618.616606634139</v>
      </c>
      <c r="E27" s="120">
        <v>10272.277697806529</v>
      </c>
      <c r="F27" s="120">
        <v>39222.630869868233</v>
      </c>
      <c r="G27" s="120">
        <v>2762.1250743642972</v>
      </c>
      <c r="H27" s="120">
        <v>400.57489649317188</v>
      </c>
      <c r="I27" s="120">
        <v>1651.1733573690217</v>
      </c>
      <c r="J27" s="120">
        <v>16560.114398531245</v>
      </c>
      <c r="K27" s="120">
        <v>2796.9694731318714</v>
      </c>
      <c r="L27" s="120">
        <v>31532.896692787181</v>
      </c>
      <c r="M27" s="120">
        <v>423692.14808704564</v>
      </c>
      <c r="N27" s="120">
        <v>269538.67485955771</v>
      </c>
      <c r="O27" s="120">
        <v>12.901301649941978</v>
      </c>
      <c r="P27" s="120">
        <v>234473.13497758401</v>
      </c>
      <c r="Q27" s="120">
        <v>99922.523372372787</v>
      </c>
      <c r="R27" s="120">
        <v>1460.4686663715947</v>
      </c>
      <c r="S27" s="120">
        <v>339746.30754937197</v>
      </c>
      <c r="T27" s="120">
        <v>1948459.8751006373</v>
      </c>
      <c r="U27" s="120">
        <v>782960.98292444833</v>
      </c>
      <c r="V27" s="120">
        <v>228873.92298475583</v>
      </c>
      <c r="W27" s="120">
        <v>131476.11768046871</v>
      </c>
      <c r="X27" s="120">
        <v>110580413.47774291</v>
      </c>
      <c r="Y27" s="120">
        <v>4328967.9728427846</v>
      </c>
      <c r="Z27" s="120">
        <v>5554443.9736013599</v>
      </c>
      <c r="AA27" s="120">
        <v>84456.891481857863</v>
      </c>
      <c r="AB27" s="120">
        <v>78942.771389655492</v>
      </c>
      <c r="AC27" s="120">
        <v>1327619.4105498777</v>
      </c>
      <c r="AD27" s="120">
        <v>3163.3727524658761</v>
      </c>
      <c r="AE27" s="120">
        <v>3118.9835729701708</v>
      </c>
      <c r="AF27" s="120">
        <v>84085915.195307523</v>
      </c>
      <c r="AG27" s="120">
        <v>1301.0117562281264</v>
      </c>
      <c r="AH27" s="120">
        <v>8907260.6682271399</v>
      </c>
      <c r="AI27" s="120">
        <v>3769.6314978441114</v>
      </c>
      <c r="AJ27" s="120">
        <v>4612.4308161943627</v>
      </c>
      <c r="AK27" s="120">
        <v>693.80331560633635</v>
      </c>
      <c r="AL27" s="120">
        <v>6.5163966334539731</v>
      </c>
      <c r="AM27" s="120">
        <v>346.66043780208258</v>
      </c>
      <c r="AN27" s="120">
        <v>250.70641296033816</v>
      </c>
      <c r="AO27" s="120">
        <v>5069.9858812208204</v>
      </c>
      <c r="AP27" s="120">
        <v>11429.148545229371</v>
      </c>
      <c r="AQ27" s="120">
        <v>46819.806261271631</v>
      </c>
      <c r="AR27" s="120">
        <v>158712.75889919655</v>
      </c>
      <c r="AS27" s="120">
        <v>22608.432517186808</v>
      </c>
      <c r="AT27" s="120">
        <v>104012.33941666363</v>
      </c>
      <c r="AU27" s="120">
        <v>815.78090046713714</v>
      </c>
      <c r="AV27" s="120">
        <v>3929.1843961000122</v>
      </c>
      <c r="AW27" s="120">
        <v>3905.6268065761888</v>
      </c>
      <c r="AX27" s="120">
        <v>865750.333735166</v>
      </c>
      <c r="AY27" s="120">
        <v>750584.11025375605</v>
      </c>
      <c r="AZ27" s="120">
        <v>226129.14891054438</v>
      </c>
      <c r="BA27" s="120">
        <v>6671.0634212519726</v>
      </c>
      <c r="BB27" s="120">
        <v>103.67692243620141</v>
      </c>
      <c r="BC27" s="121">
        <v>221769727.65163264</v>
      </c>
      <c r="BD27" s="120">
        <v>94078457.76989235</v>
      </c>
      <c r="BE27" s="120">
        <v>0</v>
      </c>
      <c r="BF27" s="120">
        <v>16547359.542407881</v>
      </c>
      <c r="BG27" s="120">
        <v>10000474.317638267</v>
      </c>
      <c r="BH27" s="120">
        <v>92634792.852021441</v>
      </c>
      <c r="BI27" s="121">
        <v>213261084.48195994</v>
      </c>
      <c r="BJ27" s="122">
        <v>435030812.13359261</v>
      </c>
      <c r="BK27" s="120">
        <v>0</v>
      </c>
      <c r="BL27" s="120">
        <v>0</v>
      </c>
      <c r="BM27" s="122">
        <v>435030812.13359261</v>
      </c>
      <c r="BN27" s="122">
        <v>435030812.13359261</v>
      </c>
    </row>
    <row r="28" spans="1:66" s="117" customFormat="1" ht="40" customHeight="1" x14ac:dyDescent="0.35">
      <c r="A28" s="118">
        <v>23</v>
      </c>
      <c r="B28" s="123" t="s">
        <v>243</v>
      </c>
      <c r="C28" s="120">
        <v>53742.413151377041</v>
      </c>
      <c r="D28" s="120">
        <v>23038.294835876706</v>
      </c>
      <c r="E28" s="120">
        <v>22382.146007351592</v>
      </c>
      <c r="F28" s="120">
        <v>1937.2369052970689</v>
      </c>
      <c r="G28" s="120">
        <v>3117.3173617922371</v>
      </c>
      <c r="H28" s="120">
        <v>3885.1109447510648</v>
      </c>
      <c r="I28" s="120">
        <v>1595.8485419725155</v>
      </c>
      <c r="J28" s="120">
        <v>77025.283328060701</v>
      </c>
      <c r="K28" s="120">
        <v>41427.429675170431</v>
      </c>
      <c r="L28" s="120">
        <v>36579.174976003123</v>
      </c>
      <c r="M28" s="120">
        <v>163000.09900919802</v>
      </c>
      <c r="N28" s="120">
        <v>465401.06375521165</v>
      </c>
      <c r="O28" s="120">
        <v>3535.6439252745345</v>
      </c>
      <c r="P28" s="120">
        <v>3644514.2649098765</v>
      </c>
      <c r="Q28" s="120">
        <v>850363.40799286438</v>
      </c>
      <c r="R28" s="120">
        <v>14101.621352355669</v>
      </c>
      <c r="S28" s="120">
        <v>223916.72159271996</v>
      </c>
      <c r="T28" s="120">
        <v>660154.19084403326</v>
      </c>
      <c r="U28" s="120">
        <v>461060.89994958322</v>
      </c>
      <c r="V28" s="120">
        <v>40457.349354984042</v>
      </c>
      <c r="W28" s="120">
        <v>849735.17445272533</v>
      </c>
      <c r="X28" s="120">
        <v>16313464.789819663</v>
      </c>
      <c r="Y28" s="120">
        <v>41918842.99269177</v>
      </c>
      <c r="Z28" s="120">
        <v>2909567.0554289967</v>
      </c>
      <c r="AA28" s="120">
        <v>14302.597805796695</v>
      </c>
      <c r="AB28" s="120">
        <v>261978.2150781675</v>
      </c>
      <c r="AC28" s="120">
        <v>2111254.1328979256</v>
      </c>
      <c r="AD28" s="120">
        <v>5842.7689180027646</v>
      </c>
      <c r="AE28" s="120">
        <v>2377.0976089854739</v>
      </c>
      <c r="AF28" s="120">
        <v>1771391.8169648554</v>
      </c>
      <c r="AG28" s="120">
        <v>223888.43855890963</v>
      </c>
      <c r="AH28" s="120">
        <v>6371542.9620758593</v>
      </c>
      <c r="AI28" s="120">
        <v>50345.219473091216</v>
      </c>
      <c r="AJ28" s="120">
        <v>811741.18360185414</v>
      </c>
      <c r="AK28" s="120">
        <v>1114.1867739602399</v>
      </c>
      <c r="AL28" s="120">
        <v>0</v>
      </c>
      <c r="AM28" s="120">
        <v>133.11179822872555</v>
      </c>
      <c r="AN28" s="120">
        <v>24074.687412108418</v>
      </c>
      <c r="AO28" s="120">
        <v>17794.258181293975</v>
      </c>
      <c r="AP28" s="120">
        <v>31518.668475858496</v>
      </c>
      <c r="AQ28" s="120">
        <v>78501.14639093299</v>
      </c>
      <c r="AR28" s="120">
        <v>5361.2564787450237</v>
      </c>
      <c r="AS28" s="120">
        <v>4107.5535808832738</v>
      </c>
      <c r="AT28" s="120">
        <v>786.34296324925356</v>
      </c>
      <c r="AU28" s="120">
        <v>88.612596367271692</v>
      </c>
      <c r="AV28" s="120">
        <v>1727.1362601707151</v>
      </c>
      <c r="AW28" s="120">
        <v>46538.665811143816</v>
      </c>
      <c r="AX28" s="120">
        <v>799986.0167088632</v>
      </c>
      <c r="AY28" s="120">
        <v>453865.39653904561</v>
      </c>
      <c r="AZ28" s="120">
        <v>558227.85968443216</v>
      </c>
      <c r="BA28" s="120">
        <v>531577.79678734171</v>
      </c>
      <c r="BB28" s="120">
        <v>11.973057026498305</v>
      </c>
      <c r="BC28" s="121">
        <v>82962924.633289978</v>
      </c>
      <c r="BD28" s="120">
        <v>5987813.9999999702</v>
      </c>
      <c r="BE28" s="120">
        <v>0</v>
      </c>
      <c r="BF28" s="120">
        <v>4656112.7548559383</v>
      </c>
      <c r="BG28" s="120">
        <v>9971775.4514819141</v>
      </c>
      <c r="BH28" s="120">
        <v>62081543.932916403</v>
      </c>
      <c r="BI28" s="121">
        <v>82697246.139254227</v>
      </c>
      <c r="BJ28" s="122">
        <v>165660170.77254421</v>
      </c>
      <c r="BK28" s="120">
        <v>0</v>
      </c>
      <c r="BL28" s="120">
        <v>0</v>
      </c>
      <c r="BM28" s="122">
        <v>165660170.77254421</v>
      </c>
      <c r="BN28" s="122">
        <v>165660170.77254421</v>
      </c>
    </row>
    <row r="29" spans="1:66" s="117" customFormat="1" ht="40" customHeight="1" x14ac:dyDescent="0.35">
      <c r="A29" s="118">
        <v>24</v>
      </c>
      <c r="B29" s="123" t="s">
        <v>244</v>
      </c>
      <c r="C29" s="120">
        <v>22957.751911621664</v>
      </c>
      <c r="D29" s="120">
        <v>25900.475028191991</v>
      </c>
      <c r="E29" s="120">
        <v>28203.765334472053</v>
      </c>
      <c r="F29" s="120">
        <v>20666.531421000447</v>
      </c>
      <c r="G29" s="120">
        <v>2329.5823015483807</v>
      </c>
      <c r="H29" s="120">
        <v>3993.213437043486</v>
      </c>
      <c r="I29" s="120">
        <v>20459.35650408451</v>
      </c>
      <c r="J29" s="120">
        <v>64083.746272435848</v>
      </c>
      <c r="K29" s="120">
        <v>31634.536110259833</v>
      </c>
      <c r="L29" s="120">
        <v>23151.387536408583</v>
      </c>
      <c r="M29" s="120">
        <v>1639003.1759289461</v>
      </c>
      <c r="N29" s="120">
        <v>361594.15949668805</v>
      </c>
      <c r="O29" s="120">
        <v>4132.1754648069054</v>
      </c>
      <c r="P29" s="120">
        <v>2086642.9676906364</v>
      </c>
      <c r="Q29" s="120">
        <v>46493.060503123401</v>
      </c>
      <c r="R29" s="120">
        <v>11466.810422616323</v>
      </c>
      <c r="S29" s="120">
        <v>74299.245410848525</v>
      </c>
      <c r="T29" s="120">
        <v>88267.873741736781</v>
      </c>
      <c r="U29" s="120">
        <v>105339.2351395594</v>
      </c>
      <c r="V29" s="120">
        <v>36463.534780198213</v>
      </c>
      <c r="W29" s="120">
        <v>122689.07799602169</v>
      </c>
      <c r="X29" s="120">
        <v>326485.18015488982</v>
      </c>
      <c r="Y29" s="120">
        <v>9026200.6483451519</v>
      </c>
      <c r="Z29" s="120">
        <v>88475222.854469627</v>
      </c>
      <c r="AA29" s="120">
        <v>10737.002971402335</v>
      </c>
      <c r="AB29" s="120">
        <v>36138.050097822088</v>
      </c>
      <c r="AC29" s="120">
        <v>699843.4704157908</v>
      </c>
      <c r="AD29" s="120">
        <v>1942.2258333360996</v>
      </c>
      <c r="AE29" s="120">
        <v>343.55303842911258</v>
      </c>
      <c r="AF29" s="120">
        <v>1074972.1141118859</v>
      </c>
      <c r="AG29" s="120">
        <v>2862804.1383403977</v>
      </c>
      <c r="AH29" s="120">
        <v>590761.434391274</v>
      </c>
      <c r="AI29" s="120">
        <v>86.475725352626455</v>
      </c>
      <c r="AJ29" s="120">
        <v>6791172.414000202</v>
      </c>
      <c r="AK29" s="120">
        <v>5021.4858842621516</v>
      </c>
      <c r="AL29" s="120">
        <v>105.42225682846936</v>
      </c>
      <c r="AM29" s="120">
        <v>341611.79532885854</v>
      </c>
      <c r="AN29" s="120">
        <v>305401.13893654221</v>
      </c>
      <c r="AO29" s="120">
        <v>68082.129855257008</v>
      </c>
      <c r="AP29" s="120">
        <v>73195.402071407298</v>
      </c>
      <c r="AQ29" s="120">
        <v>23053.218603744288</v>
      </c>
      <c r="AR29" s="120">
        <v>184123.7491508355</v>
      </c>
      <c r="AS29" s="120">
        <v>14760.71806943632</v>
      </c>
      <c r="AT29" s="120">
        <v>14037.801375537358</v>
      </c>
      <c r="AU29" s="120">
        <v>662.00574500202299</v>
      </c>
      <c r="AV29" s="120">
        <v>1947.8121346149892</v>
      </c>
      <c r="AW29" s="120">
        <v>48956.177176307159</v>
      </c>
      <c r="AX29" s="120">
        <v>242619.55173700373</v>
      </c>
      <c r="AY29" s="120">
        <v>145900.01112312073</v>
      </c>
      <c r="AZ29" s="120">
        <v>113945.0571825223</v>
      </c>
      <c r="BA29" s="120">
        <v>15361.409907434458</v>
      </c>
      <c r="BB29" s="120">
        <v>140.89076026918201</v>
      </c>
      <c r="BC29" s="121">
        <v>116315407.0016268</v>
      </c>
      <c r="BD29" s="120">
        <v>50443310.69855722</v>
      </c>
      <c r="BE29" s="120">
        <v>0</v>
      </c>
      <c r="BF29" s="120">
        <v>56428381.239926413</v>
      </c>
      <c r="BG29" s="120">
        <v>10048003.573301682</v>
      </c>
      <c r="BH29" s="120">
        <v>29955036.798617292</v>
      </c>
      <c r="BI29" s="121">
        <v>146874732.3104026</v>
      </c>
      <c r="BJ29" s="122">
        <v>263190139.31202942</v>
      </c>
      <c r="BK29" s="120">
        <v>0</v>
      </c>
      <c r="BL29" s="120">
        <v>0</v>
      </c>
      <c r="BM29" s="122">
        <v>263190139.31202942</v>
      </c>
      <c r="BN29" s="122">
        <v>263190139.31202942</v>
      </c>
    </row>
    <row r="30" spans="1:66" s="117" customFormat="1" ht="40" customHeight="1" x14ac:dyDescent="0.35">
      <c r="A30" s="118">
        <v>25</v>
      </c>
      <c r="B30" s="123" t="s">
        <v>245</v>
      </c>
      <c r="C30" s="120">
        <v>0</v>
      </c>
      <c r="D30" s="120">
        <v>0</v>
      </c>
      <c r="E30" s="120">
        <v>5.3508007203216188</v>
      </c>
      <c r="F30" s="120">
        <v>0</v>
      </c>
      <c r="G30" s="120">
        <v>1.1325830081218746</v>
      </c>
      <c r="H30" s="120">
        <v>0.235124510554656</v>
      </c>
      <c r="I30" s="120">
        <v>35.722178335476492</v>
      </c>
      <c r="J30" s="120">
        <v>515.50007045420239</v>
      </c>
      <c r="K30" s="120">
        <v>406.16867247814196</v>
      </c>
      <c r="L30" s="120">
        <v>213.66085550897515</v>
      </c>
      <c r="M30" s="120">
        <v>154.45316057771822</v>
      </c>
      <c r="N30" s="120">
        <v>55229.149853084004</v>
      </c>
      <c r="O30" s="120">
        <v>1234.735241036944</v>
      </c>
      <c r="P30" s="120">
        <v>50933.214731010899</v>
      </c>
      <c r="Q30" s="120">
        <v>27316.068427872364</v>
      </c>
      <c r="R30" s="120">
        <v>7976.1146633288081</v>
      </c>
      <c r="S30" s="120">
        <v>28479.084830631298</v>
      </c>
      <c r="T30" s="120">
        <v>3414.7160452939625</v>
      </c>
      <c r="U30" s="120">
        <v>7021.6658229075083</v>
      </c>
      <c r="V30" s="120">
        <v>891.9482285672666</v>
      </c>
      <c r="W30" s="120">
        <v>580.09354099268182</v>
      </c>
      <c r="X30" s="120">
        <v>1460.4318485502411</v>
      </c>
      <c r="Y30" s="120">
        <v>360856.97202793078</v>
      </c>
      <c r="Z30" s="120">
        <v>243709.35009858396</v>
      </c>
      <c r="AA30" s="120">
        <v>2629496.7472660961</v>
      </c>
      <c r="AB30" s="120">
        <v>19088.921082712954</v>
      </c>
      <c r="AC30" s="120">
        <v>0</v>
      </c>
      <c r="AD30" s="120">
        <v>100.60913133866183</v>
      </c>
      <c r="AE30" s="120">
        <v>6.3690687091289986</v>
      </c>
      <c r="AF30" s="120">
        <v>453268.69442255958</v>
      </c>
      <c r="AG30" s="120">
        <v>8218.380548478699</v>
      </c>
      <c r="AH30" s="120">
        <v>53763.606354622141</v>
      </c>
      <c r="AI30" s="120">
        <v>919.45285772690409</v>
      </c>
      <c r="AJ30" s="120">
        <v>5320.2014556050026</v>
      </c>
      <c r="AK30" s="120">
        <v>198.41873787941731</v>
      </c>
      <c r="AL30" s="120">
        <v>39.69441959206322</v>
      </c>
      <c r="AM30" s="120">
        <v>0</v>
      </c>
      <c r="AN30" s="120">
        <v>35.264989089803663</v>
      </c>
      <c r="AO30" s="120">
        <v>12674.394484115153</v>
      </c>
      <c r="AP30" s="120">
        <v>2192.5236202858778</v>
      </c>
      <c r="AQ30" s="120">
        <v>1072.9481892688241</v>
      </c>
      <c r="AR30" s="120">
        <v>25739.239623981906</v>
      </c>
      <c r="AS30" s="120">
        <v>2007.0395837435444</v>
      </c>
      <c r="AT30" s="120">
        <v>4277.401765138311</v>
      </c>
      <c r="AU30" s="120">
        <v>544.43051445135814</v>
      </c>
      <c r="AV30" s="120">
        <v>7945.7911231323505</v>
      </c>
      <c r="AW30" s="120">
        <v>401.22082388672925</v>
      </c>
      <c r="AX30" s="120">
        <v>437402.18818506144</v>
      </c>
      <c r="AY30" s="120">
        <v>104443.65179891451</v>
      </c>
      <c r="AZ30" s="120">
        <v>43.543080199236215</v>
      </c>
      <c r="BA30" s="120">
        <v>390.29813259152507</v>
      </c>
      <c r="BB30" s="120">
        <v>8.1704917423222767</v>
      </c>
      <c r="BC30" s="121">
        <v>4560034.9705563085</v>
      </c>
      <c r="BD30" s="120">
        <v>3842185.4347222978</v>
      </c>
      <c r="BE30" s="120">
        <v>0</v>
      </c>
      <c r="BF30" s="120">
        <v>61844.529190934241</v>
      </c>
      <c r="BG30" s="120">
        <v>7751.0247624697058</v>
      </c>
      <c r="BH30" s="120">
        <v>1822992.9561646665</v>
      </c>
      <c r="BI30" s="121">
        <v>5734773.9448403679</v>
      </c>
      <c r="BJ30" s="122">
        <v>10294808.915396675</v>
      </c>
      <c r="BK30" s="120">
        <v>0</v>
      </c>
      <c r="BL30" s="120">
        <v>0</v>
      </c>
      <c r="BM30" s="122">
        <v>10294808.915396675</v>
      </c>
      <c r="BN30" s="122">
        <v>10294808.915396675</v>
      </c>
    </row>
    <row r="31" spans="1:66" s="117" customFormat="1" ht="40" customHeight="1" x14ac:dyDescent="0.35">
      <c r="A31" s="118">
        <v>26</v>
      </c>
      <c r="B31" s="123" t="s">
        <v>246</v>
      </c>
      <c r="C31" s="120">
        <v>2656.6713548313164</v>
      </c>
      <c r="D31" s="120">
        <v>96935.134750257595</v>
      </c>
      <c r="E31" s="120">
        <v>14886.118144680433</v>
      </c>
      <c r="F31" s="120">
        <v>94957.244903600222</v>
      </c>
      <c r="G31" s="120">
        <v>3022.4784016743374</v>
      </c>
      <c r="H31" s="120">
        <v>563.31425481160932</v>
      </c>
      <c r="I31" s="120">
        <v>15994.93814365656</v>
      </c>
      <c r="J31" s="120">
        <v>58223.436285897966</v>
      </c>
      <c r="K31" s="120">
        <v>73.061086266903274</v>
      </c>
      <c r="L31" s="120">
        <v>1117.9712735187818</v>
      </c>
      <c r="M31" s="120">
        <v>102494.37951775343</v>
      </c>
      <c r="N31" s="120">
        <v>102077.03007827238</v>
      </c>
      <c r="O31" s="120">
        <v>10501.154821294882</v>
      </c>
      <c r="P31" s="120">
        <v>85231.903132252861</v>
      </c>
      <c r="Q31" s="120">
        <v>124944.73975234036</v>
      </c>
      <c r="R31" s="120">
        <v>11397.13659514601</v>
      </c>
      <c r="S31" s="120">
        <v>180470.5700397836</v>
      </c>
      <c r="T31" s="120">
        <v>153199.61879733962</v>
      </c>
      <c r="U31" s="120">
        <v>195032.81461962406</v>
      </c>
      <c r="V31" s="120">
        <v>1521.4330351442027</v>
      </c>
      <c r="W31" s="120">
        <v>320571.38423134515</v>
      </c>
      <c r="X31" s="120">
        <v>340113.64856923069</v>
      </c>
      <c r="Y31" s="120">
        <v>871470.38711506734</v>
      </c>
      <c r="Z31" s="120">
        <v>109141.73701182332</v>
      </c>
      <c r="AA31" s="120">
        <v>42094.329424474869</v>
      </c>
      <c r="AB31" s="120">
        <v>1700397.7423776716</v>
      </c>
      <c r="AC31" s="120">
        <v>10156.798502909583</v>
      </c>
      <c r="AD31" s="120">
        <v>562.75792911174813</v>
      </c>
      <c r="AE31" s="120">
        <v>9400.526561327868</v>
      </c>
      <c r="AF31" s="120">
        <v>262284.15868997085</v>
      </c>
      <c r="AG31" s="120">
        <v>23054.497504764095</v>
      </c>
      <c r="AH31" s="120">
        <v>218572.03214412264</v>
      </c>
      <c r="AI31" s="120">
        <v>1447.2790599196446</v>
      </c>
      <c r="AJ31" s="120">
        <v>38322.149024524966</v>
      </c>
      <c r="AK31" s="120">
        <v>1211.8190580632695</v>
      </c>
      <c r="AL31" s="120">
        <v>39.946384530549011</v>
      </c>
      <c r="AM31" s="120">
        <v>5183.4155076515099</v>
      </c>
      <c r="AN31" s="120">
        <v>5124.170456269012</v>
      </c>
      <c r="AO31" s="120">
        <v>20111.025342892943</v>
      </c>
      <c r="AP31" s="120">
        <v>166502.04011209242</v>
      </c>
      <c r="AQ31" s="120">
        <v>32788.569172261035</v>
      </c>
      <c r="AR31" s="120">
        <v>25293.104027458361</v>
      </c>
      <c r="AS31" s="120">
        <v>4958.4382061993119</v>
      </c>
      <c r="AT31" s="120">
        <v>9706.4577563028652</v>
      </c>
      <c r="AU31" s="120">
        <v>1408.2910979963235</v>
      </c>
      <c r="AV31" s="120">
        <v>4816.5947779997086</v>
      </c>
      <c r="AW31" s="120">
        <v>4898.311684778645</v>
      </c>
      <c r="AX31" s="120">
        <v>85562.554654149106</v>
      </c>
      <c r="AY31" s="120">
        <v>596969.62447082461</v>
      </c>
      <c r="AZ31" s="120">
        <v>25909.051953878239</v>
      </c>
      <c r="BA31" s="120">
        <v>165167.21779661372</v>
      </c>
      <c r="BB31" s="120">
        <v>13.67527314163028</v>
      </c>
      <c r="BC31" s="121">
        <v>6358554.8848675173</v>
      </c>
      <c r="BD31" s="120">
        <v>8107676.0483192271</v>
      </c>
      <c r="BE31" s="120">
        <v>0</v>
      </c>
      <c r="BF31" s="120">
        <v>14351.013000536077</v>
      </c>
      <c r="BG31" s="120">
        <v>192259.25137190678</v>
      </c>
      <c r="BH31" s="120">
        <v>297911.66094514902</v>
      </c>
      <c r="BI31" s="121">
        <v>8612197.973636819</v>
      </c>
      <c r="BJ31" s="122">
        <v>14970752.858504336</v>
      </c>
      <c r="BK31" s="120">
        <v>0</v>
      </c>
      <c r="BL31" s="120">
        <v>0</v>
      </c>
      <c r="BM31" s="122">
        <v>14970752.858504336</v>
      </c>
      <c r="BN31" s="122">
        <v>14970752.858504336</v>
      </c>
    </row>
    <row r="32" spans="1:66" s="117" customFormat="1" ht="40" customHeight="1" x14ac:dyDescent="0.35">
      <c r="A32" s="118">
        <v>27</v>
      </c>
      <c r="B32" s="123" t="s">
        <v>8</v>
      </c>
      <c r="C32" s="120">
        <v>709.30230799820492</v>
      </c>
      <c r="D32" s="120">
        <v>901.3128015009861</v>
      </c>
      <c r="E32" s="120">
        <v>93.540255765676193</v>
      </c>
      <c r="F32" s="120">
        <v>107.55343756976072</v>
      </c>
      <c r="G32" s="120">
        <v>287.46141494202584</v>
      </c>
      <c r="H32" s="120">
        <v>354.0820562842639</v>
      </c>
      <c r="I32" s="120">
        <v>263.22174496200023</v>
      </c>
      <c r="J32" s="120">
        <v>69769.34204864502</v>
      </c>
      <c r="K32" s="120">
        <v>413.04867300699698</v>
      </c>
      <c r="L32" s="120">
        <v>481.12013610100257</v>
      </c>
      <c r="M32" s="120">
        <v>114.07689073719666</v>
      </c>
      <c r="N32" s="120">
        <v>311.82963429018855</v>
      </c>
      <c r="O32" s="120">
        <v>562.07938075288985</v>
      </c>
      <c r="P32" s="120">
        <v>172.66389919805806</v>
      </c>
      <c r="Q32" s="120">
        <v>948.24135394301265</v>
      </c>
      <c r="R32" s="120">
        <v>448.23298989949399</v>
      </c>
      <c r="S32" s="120">
        <v>706.5584347799886</v>
      </c>
      <c r="T32" s="120">
        <v>634.45170606020838</v>
      </c>
      <c r="U32" s="120">
        <v>386.40851051989011</v>
      </c>
      <c r="V32" s="120">
        <v>646.38777201995254</v>
      </c>
      <c r="W32" s="120">
        <v>325.73556284978986</v>
      </c>
      <c r="X32" s="120">
        <v>787.89412060007453</v>
      </c>
      <c r="Y32" s="120">
        <v>332.30000000074506</v>
      </c>
      <c r="Z32" s="120">
        <v>162.3730264500482</v>
      </c>
      <c r="AA32" s="120">
        <v>72.325185133813648</v>
      </c>
      <c r="AB32" s="120">
        <v>129.40831813204568</v>
      </c>
      <c r="AC32" s="120">
        <v>48961413.686158508</v>
      </c>
      <c r="AD32" s="120">
        <v>360.70910336247834</v>
      </c>
      <c r="AE32" s="120">
        <v>144.05136856106037</v>
      </c>
      <c r="AF32" s="120">
        <v>5729.9905272140168</v>
      </c>
      <c r="AG32" s="120">
        <v>438.85124418680789</v>
      </c>
      <c r="AH32" s="120">
        <v>436.92570575000718</v>
      </c>
      <c r="AI32" s="120">
        <v>257.12712980181095</v>
      </c>
      <c r="AJ32" s="120">
        <v>425.8520590577391</v>
      </c>
      <c r="AK32" s="120">
        <v>277.98357057721114</v>
      </c>
      <c r="AL32" s="120">
        <v>20.621247024450923</v>
      </c>
      <c r="AM32" s="120">
        <v>154.00448104128009</v>
      </c>
      <c r="AN32" s="120">
        <v>328.86032439483824</v>
      </c>
      <c r="AO32" s="120">
        <v>142.03387044800911</v>
      </c>
      <c r="AP32" s="120">
        <v>132.16320658102632</v>
      </c>
      <c r="AQ32" s="120">
        <v>302.86862694763113</v>
      </c>
      <c r="AR32" s="120">
        <v>427.90729561296757</v>
      </c>
      <c r="AS32" s="120">
        <v>356.26634818197272</v>
      </c>
      <c r="AT32" s="120">
        <v>412.8500205930759</v>
      </c>
      <c r="AU32" s="120">
        <v>197.30514670504908</v>
      </c>
      <c r="AV32" s="120">
        <v>33.87990966119105</v>
      </c>
      <c r="AW32" s="120">
        <v>78.604652577625529</v>
      </c>
      <c r="AX32" s="120">
        <v>351107.28018079064</v>
      </c>
      <c r="AY32" s="120">
        <v>105.90120486274827</v>
      </c>
      <c r="AZ32" s="120">
        <v>87.899721012741793</v>
      </c>
      <c r="BA32" s="120">
        <v>55.566260684281588</v>
      </c>
      <c r="BB32" s="120">
        <v>46.686858381081286</v>
      </c>
      <c r="BC32" s="121">
        <v>49403596.827884667</v>
      </c>
      <c r="BD32" s="120">
        <v>20563626.543072581</v>
      </c>
      <c r="BE32" s="120">
        <v>0</v>
      </c>
      <c r="BF32" s="120">
        <v>0</v>
      </c>
      <c r="BG32" s="120">
        <v>0</v>
      </c>
      <c r="BH32" s="120">
        <v>883.27440709993243</v>
      </c>
      <c r="BI32" s="121">
        <v>20564509.817479681</v>
      </c>
      <c r="BJ32" s="122">
        <v>69968106.645364344</v>
      </c>
      <c r="BK32" s="120">
        <v>0</v>
      </c>
      <c r="BL32" s="120">
        <v>0</v>
      </c>
      <c r="BM32" s="122">
        <v>69968106.645364344</v>
      </c>
      <c r="BN32" s="122">
        <v>69968106.645364344</v>
      </c>
    </row>
    <row r="33" spans="1:66" s="117" customFormat="1" ht="40" customHeight="1" x14ac:dyDescent="0.35">
      <c r="A33" s="118">
        <v>28</v>
      </c>
      <c r="B33" s="123" t="s">
        <v>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534.37732704565519</v>
      </c>
      <c r="M33" s="120">
        <v>76069.0962272365</v>
      </c>
      <c r="N33" s="120">
        <v>38997.051234268991</v>
      </c>
      <c r="O33" s="120">
        <v>2659.3554988350188</v>
      </c>
      <c r="P33" s="120">
        <v>50963.628647612175</v>
      </c>
      <c r="Q33" s="120">
        <v>17088.632421214905</v>
      </c>
      <c r="R33" s="120">
        <v>636.17490973484382</v>
      </c>
      <c r="S33" s="120">
        <v>11150.046756516851</v>
      </c>
      <c r="T33" s="120">
        <v>52935.454938448151</v>
      </c>
      <c r="U33" s="120">
        <v>11352.972967669251</v>
      </c>
      <c r="V33" s="120">
        <v>11174.610778593516</v>
      </c>
      <c r="W33" s="120">
        <v>24904.690721446183</v>
      </c>
      <c r="X33" s="120">
        <v>46184.913615240017</v>
      </c>
      <c r="Y33" s="120">
        <v>77511.72156436462</v>
      </c>
      <c r="Z33" s="120">
        <v>1349370.3626186298</v>
      </c>
      <c r="AA33" s="120">
        <v>9283.3191401424265</v>
      </c>
      <c r="AB33" s="120">
        <v>15564.242212765748</v>
      </c>
      <c r="AC33" s="120">
        <v>5794.4309984134161</v>
      </c>
      <c r="AD33" s="120">
        <v>6341811.21558314</v>
      </c>
      <c r="AE33" s="120">
        <v>217.70634860295488</v>
      </c>
      <c r="AF33" s="120">
        <v>93629.976771893693</v>
      </c>
      <c r="AG33" s="120">
        <v>2562.5913489993691</v>
      </c>
      <c r="AH33" s="120">
        <v>39331.194755822304</v>
      </c>
      <c r="AI33" s="120">
        <v>162.95110923442874</v>
      </c>
      <c r="AJ33" s="120">
        <v>5712.7755847661028</v>
      </c>
      <c r="AK33" s="120">
        <v>1709.135431183412</v>
      </c>
      <c r="AL33" s="120">
        <v>0</v>
      </c>
      <c r="AM33" s="120">
        <v>5759.0046802633742</v>
      </c>
      <c r="AN33" s="120">
        <v>7412.7834200487196</v>
      </c>
      <c r="AO33" s="120">
        <v>27069.600519913511</v>
      </c>
      <c r="AP33" s="120">
        <v>60013.376391286998</v>
      </c>
      <c r="AQ33" s="120">
        <v>3364.6437390913125</v>
      </c>
      <c r="AR33" s="120">
        <v>2524.9166860783771</v>
      </c>
      <c r="AS33" s="120">
        <v>6603.5853721012554</v>
      </c>
      <c r="AT33" s="120">
        <v>489.76860187271575</v>
      </c>
      <c r="AU33" s="120">
        <v>58.371636993244365</v>
      </c>
      <c r="AV33" s="120">
        <v>2376.6347400502927</v>
      </c>
      <c r="AW33" s="120">
        <v>36.267053731362466</v>
      </c>
      <c r="AX33" s="120">
        <v>1190.4648567019526</v>
      </c>
      <c r="AY33" s="120">
        <v>54165.310219620005</v>
      </c>
      <c r="AZ33" s="120">
        <v>157961.69570206138</v>
      </c>
      <c r="BA33" s="120">
        <v>10263.232537998509</v>
      </c>
      <c r="BB33" s="120">
        <v>0</v>
      </c>
      <c r="BC33" s="121">
        <v>8626602.2856696323</v>
      </c>
      <c r="BD33" s="120">
        <v>7310828.0680299103</v>
      </c>
      <c r="BE33" s="120">
        <v>0</v>
      </c>
      <c r="BF33" s="120">
        <v>0</v>
      </c>
      <c r="BG33" s="120">
        <v>0</v>
      </c>
      <c r="BH33" s="120">
        <v>954254.0993355934</v>
      </c>
      <c r="BI33" s="121">
        <v>8265082.1673655035</v>
      </c>
      <c r="BJ33" s="122">
        <v>16891684.453035135</v>
      </c>
      <c r="BK33" s="120">
        <v>0</v>
      </c>
      <c r="BL33" s="120">
        <v>0</v>
      </c>
      <c r="BM33" s="122">
        <v>16891684.453035135</v>
      </c>
      <c r="BN33" s="122">
        <v>16891684.453035135</v>
      </c>
    </row>
    <row r="34" spans="1:66" s="117" customFormat="1" ht="40" customHeight="1" x14ac:dyDescent="0.35">
      <c r="A34" s="118">
        <v>29</v>
      </c>
      <c r="B34" s="123" t="s">
        <v>40</v>
      </c>
      <c r="C34" s="120">
        <v>936.48642232092402</v>
      </c>
      <c r="D34" s="120">
        <v>331.62338330773866</v>
      </c>
      <c r="E34" s="120">
        <v>328.03815349082367</v>
      </c>
      <c r="F34" s="120">
        <v>13135.561815618741</v>
      </c>
      <c r="G34" s="120">
        <v>48.171976649275528</v>
      </c>
      <c r="H34" s="120">
        <v>49.582262932092597</v>
      </c>
      <c r="I34" s="120">
        <v>18.126128762207202</v>
      </c>
      <c r="J34" s="120">
        <v>28552.555075750104</v>
      </c>
      <c r="K34" s="120">
        <v>4256.6842558271601</v>
      </c>
      <c r="L34" s="120">
        <v>18314.372600078361</v>
      </c>
      <c r="M34" s="120">
        <v>11438.445401441417</v>
      </c>
      <c r="N34" s="120">
        <v>14946.592882676261</v>
      </c>
      <c r="O34" s="120">
        <v>2322.9149451627627</v>
      </c>
      <c r="P34" s="120">
        <v>61882.334486386077</v>
      </c>
      <c r="Q34" s="120">
        <v>38404.274443875678</v>
      </c>
      <c r="R34" s="120">
        <v>850.91309938953782</v>
      </c>
      <c r="S34" s="120">
        <v>17613.713684168713</v>
      </c>
      <c r="T34" s="120">
        <v>49735.174829623691</v>
      </c>
      <c r="U34" s="120">
        <v>27436.958243875259</v>
      </c>
      <c r="V34" s="120">
        <v>5289.123170376799</v>
      </c>
      <c r="W34" s="120">
        <v>5521.1745494628303</v>
      </c>
      <c r="X34" s="120">
        <v>20088.802348866655</v>
      </c>
      <c r="Y34" s="120">
        <v>42532.16649794719</v>
      </c>
      <c r="Z34" s="120">
        <v>26984.438581893206</v>
      </c>
      <c r="AA34" s="120">
        <v>6422.8068537453546</v>
      </c>
      <c r="AB34" s="120">
        <v>19263.251097900538</v>
      </c>
      <c r="AC34" s="120">
        <v>102353.92753810366</v>
      </c>
      <c r="AD34" s="120">
        <v>21968.463071112776</v>
      </c>
      <c r="AE34" s="120">
        <v>102828.99231700989</v>
      </c>
      <c r="AF34" s="120">
        <v>56247.45168729905</v>
      </c>
      <c r="AG34" s="120">
        <v>7299.3678405015744</v>
      </c>
      <c r="AH34" s="120">
        <v>14122.961289275658</v>
      </c>
      <c r="AI34" s="120">
        <v>2572.2531203980984</v>
      </c>
      <c r="AJ34" s="120">
        <v>2982.753968932946</v>
      </c>
      <c r="AK34" s="120">
        <v>355.79828126280694</v>
      </c>
      <c r="AL34" s="120">
        <v>9.5601084693197613</v>
      </c>
      <c r="AM34" s="120">
        <v>2459.4466822616737</v>
      </c>
      <c r="AN34" s="120">
        <v>23424.743878784891</v>
      </c>
      <c r="AO34" s="120">
        <v>29982.914939705359</v>
      </c>
      <c r="AP34" s="120">
        <v>16240.91741099042</v>
      </c>
      <c r="AQ34" s="120">
        <v>2561.2606286628361</v>
      </c>
      <c r="AR34" s="120">
        <v>2874.3647005653411</v>
      </c>
      <c r="AS34" s="120">
        <v>1968.01936962113</v>
      </c>
      <c r="AT34" s="120">
        <v>2035.6900265438421</v>
      </c>
      <c r="AU34" s="120">
        <v>244.3055211551067</v>
      </c>
      <c r="AV34" s="120">
        <v>5065.4356958108147</v>
      </c>
      <c r="AW34" s="120">
        <v>110.47771131735635</v>
      </c>
      <c r="AX34" s="120">
        <v>14873.998581126296</v>
      </c>
      <c r="AY34" s="120">
        <v>53956.333796952909</v>
      </c>
      <c r="AZ34" s="120">
        <v>15708.49509884424</v>
      </c>
      <c r="BA34" s="120">
        <v>37177.448032787077</v>
      </c>
      <c r="BB34" s="120">
        <v>0</v>
      </c>
      <c r="BC34" s="121">
        <v>936129.66848902509</v>
      </c>
      <c r="BD34" s="120">
        <v>503908.03484981274</v>
      </c>
      <c r="BE34" s="120">
        <v>201084.19517026699</v>
      </c>
      <c r="BF34" s="120">
        <v>0</v>
      </c>
      <c r="BG34" s="120">
        <v>21900.949781932311</v>
      </c>
      <c r="BH34" s="120">
        <v>22080.633035272163</v>
      </c>
      <c r="BI34" s="121">
        <v>748973.81283728417</v>
      </c>
      <c r="BJ34" s="122">
        <v>1685103.4813263093</v>
      </c>
      <c r="BK34" s="120">
        <v>0</v>
      </c>
      <c r="BL34" s="120">
        <v>0</v>
      </c>
      <c r="BM34" s="122">
        <v>1685103.4813263093</v>
      </c>
      <c r="BN34" s="122">
        <v>1685103.4813263093</v>
      </c>
    </row>
    <row r="35" spans="1:66" s="117" customFormat="1" ht="21.75" customHeight="1" x14ac:dyDescent="0.35">
      <c r="A35" s="118">
        <v>30</v>
      </c>
      <c r="B35" s="119" t="s">
        <v>4</v>
      </c>
      <c r="C35" s="120">
        <v>2639.8362072841264</v>
      </c>
      <c r="D35" s="120">
        <v>5232.045086057391</v>
      </c>
      <c r="E35" s="120">
        <v>7836.8816421631836</v>
      </c>
      <c r="F35" s="120">
        <v>224393.35980538512</v>
      </c>
      <c r="G35" s="120">
        <v>4233.3002981263999</v>
      </c>
      <c r="H35" s="120">
        <v>3171.3415242337578</v>
      </c>
      <c r="I35" s="120">
        <v>2878.0001103239438</v>
      </c>
      <c r="J35" s="120">
        <v>676767.94886506128</v>
      </c>
      <c r="K35" s="120">
        <v>66722.923334784064</v>
      </c>
      <c r="L35" s="120">
        <v>133277.45299721323</v>
      </c>
      <c r="M35" s="120">
        <v>21362.20492615382</v>
      </c>
      <c r="N35" s="120">
        <v>1031652.036699781</v>
      </c>
      <c r="O35" s="120">
        <v>23158.19279439102</v>
      </c>
      <c r="P35" s="120">
        <v>204107.24073393381</v>
      </c>
      <c r="Q35" s="120">
        <v>43694.893891046893</v>
      </c>
      <c r="R35" s="120">
        <v>274368.75593830372</v>
      </c>
      <c r="S35" s="120">
        <v>56954.234133457714</v>
      </c>
      <c r="T35" s="120">
        <v>26235.315456780758</v>
      </c>
      <c r="U35" s="120">
        <v>23444.600993878146</v>
      </c>
      <c r="V35" s="120">
        <v>145513.18649113341</v>
      </c>
      <c r="W35" s="120">
        <v>319054.22179705213</v>
      </c>
      <c r="X35" s="120">
        <v>3666133.0191716943</v>
      </c>
      <c r="Y35" s="120">
        <v>2819114.5222497131</v>
      </c>
      <c r="Z35" s="120">
        <v>516951.30125436961</v>
      </c>
      <c r="AA35" s="120">
        <v>463045.06438745518</v>
      </c>
      <c r="AB35" s="120">
        <v>18471.089368070025</v>
      </c>
      <c r="AC35" s="120">
        <v>27731.805172218825</v>
      </c>
      <c r="AD35" s="120">
        <v>9434.0072623528104</v>
      </c>
      <c r="AE35" s="120">
        <v>9992.358542110167</v>
      </c>
      <c r="AF35" s="120">
        <v>82679287.283358589</v>
      </c>
      <c r="AG35" s="120">
        <v>7475.7910235560448</v>
      </c>
      <c r="AH35" s="120">
        <v>9984.861082509733</v>
      </c>
      <c r="AI35" s="120">
        <v>154490.02310697164</v>
      </c>
      <c r="AJ35" s="120">
        <v>949739.27421411965</v>
      </c>
      <c r="AK35" s="120">
        <v>4685.7419550784416</v>
      </c>
      <c r="AL35" s="120">
        <v>41.238554191164603</v>
      </c>
      <c r="AM35" s="120">
        <v>4088.6077189437742</v>
      </c>
      <c r="AN35" s="120">
        <v>15148.524091594685</v>
      </c>
      <c r="AO35" s="120">
        <v>27776.408658989581</v>
      </c>
      <c r="AP35" s="120">
        <v>103658.39732189449</v>
      </c>
      <c r="AQ35" s="120">
        <v>24985.102636324787</v>
      </c>
      <c r="AR35" s="120">
        <v>11543.972838053764</v>
      </c>
      <c r="AS35" s="120">
        <v>26249.68299597724</v>
      </c>
      <c r="AT35" s="120">
        <v>35600.950802112959</v>
      </c>
      <c r="AU35" s="120">
        <v>44242.995097867315</v>
      </c>
      <c r="AV35" s="120">
        <v>1255243.5399660338</v>
      </c>
      <c r="AW35" s="120">
        <v>298240.72079103021</v>
      </c>
      <c r="AX35" s="120">
        <v>1132364.2453918953</v>
      </c>
      <c r="AY35" s="120">
        <v>2324906.471595143</v>
      </c>
      <c r="AZ35" s="120">
        <v>85864.566122232529</v>
      </c>
      <c r="BA35" s="120">
        <v>8005.0024252537441</v>
      </c>
      <c r="BB35" s="120">
        <v>0</v>
      </c>
      <c r="BC35" s="121">
        <v>100031194.54288289</v>
      </c>
      <c r="BD35" s="120">
        <v>8030618.8511335403</v>
      </c>
      <c r="BE35" s="120">
        <v>0</v>
      </c>
      <c r="BF35" s="120">
        <v>277695779.95300823</v>
      </c>
      <c r="BG35" s="120">
        <v>5004969.3329442395</v>
      </c>
      <c r="BH35" s="120">
        <v>368202.20744262543</v>
      </c>
      <c r="BI35" s="121">
        <v>291099570.34452862</v>
      </c>
      <c r="BJ35" s="122">
        <v>391130764.88741148</v>
      </c>
      <c r="BK35" s="120">
        <v>0</v>
      </c>
      <c r="BL35" s="120">
        <v>0</v>
      </c>
      <c r="BM35" s="122">
        <v>391130764.88741148</v>
      </c>
      <c r="BN35" s="122">
        <v>391130764.88741148</v>
      </c>
    </row>
    <row r="36" spans="1:66" s="117" customFormat="1" ht="40" customHeight="1" x14ac:dyDescent="0.35">
      <c r="A36" s="118">
        <v>31</v>
      </c>
      <c r="B36" s="119" t="s">
        <v>247</v>
      </c>
      <c r="C36" s="120">
        <v>63814.686222143908</v>
      </c>
      <c r="D36" s="120">
        <v>75612.481149753556</v>
      </c>
      <c r="E36" s="120">
        <v>347946.67202320386</v>
      </c>
      <c r="F36" s="120">
        <v>49742.151231501157</v>
      </c>
      <c r="G36" s="120">
        <v>31586.048659370164</v>
      </c>
      <c r="H36" s="120">
        <v>27535.368809859501</v>
      </c>
      <c r="I36" s="120">
        <v>65905.68199422097</v>
      </c>
      <c r="J36" s="120">
        <v>78751.654129381321</v>
      </c>
      <c r="K36" s="120">
        <v>71917.763026854329</v>
      </c>
      <c r="L36" s="120">
        <v>273409.69068950001</v>
      </c>
      <c r="M36" s="120">
        <v>691430.83208365843</v>
      </c>
      <c r="N36" s="120">
        <v>2273404.8922597552</v>
      </c>
      <c r="O36" s="120">
        <v>124784.33266817857</v>
      </c>
      <c r="P36" s="120">
        <v>2249413.0765110902</v>
      </c>
      <c r="Q36" s="120">
        <v>202297.92794990414</v>
      </c>
      <c r="R36" s="120">
        <v>56479.358763296055</v>
      </c>
      <c r="S36" s="120">
        <v>219043.43276800416</v>
      </c>
      <c r="T36" s="120">
        <v>643092.75328199775</v>
      </c>
      <c r="U36" s="120">
        <v>287103.00232843665</v>
      </c>
      <c r="V36" s="120">
        <v>221848.31051219557</v>
      </c>
      <c r="W36" s="120">
        <v>1146702.8532556237</v>
      </c>
      <c r="X36" s="120">
        <v>3046055.8343781428</v>
      </c>
      <c r="Y36" s="120">
        <v>1668467.2297593749</v>
      </c>
      <c r="Z36" s="120">
        <v>2614428.8706167811</v>
      </c>
      <c r="AA36" s="120">
        <v>197618.12428207029</v>
      </c>
      <c r="AB36" s="120">
        <v>218508.67897190741</v>
      </c>
      <c r="AC36" s="120">
        <v>89030.229574895173</v>
      </c>
      <c r="AD36" s="120">
        <v>57066.941361478428</v>
      </c>
      <c r="AE36" s="120">
        <v>6425.4267985481474</v>
      </c>
      <c r="AF36" s="120">
        <v>1523461.9199816524</v>
      </c>
      <c r="AG36" s="120">
        <v>7895524.236119248</v>
      </c>
      <c r="AH36" s="120">
        <v>2587776.3085146528</v>
      </c>
      <c r="AI36" s="120">
        <v>22712.847201757861</v>
      </c>
      <c r="AJ36" s="120">
        <v>3735575.6953535778</v>
      </c>
      <c r="AK36" s="120">
        <v>5471.3267370587646</v>
      </c>
      <c r="AL36" s="120">
        <v>108.10604060345331</v>
      </c>
      <c r="AM36" s="120">
        <v>42280.081857335717</v>
      </c>
      <c r="AN36" s="120">
        <v>58119.310283001119</v>
      </c>
      <c r="AO36" s="120">
        <v>11257.142365356391</v>
      </c>
      <c r="AP36" s="120">
        <v>99134.514431877411</v>
      </c>
      <c r="AQ36" s="120">
        <v>68875.353235192946</v>
      </c>
      <c r="AR36" s="120">
        <v>200319.79187727947</v>
      </c>
      <c r="AS36" s="120">
        <v>6028.6565200453178</v>
      </c>
      <c r="AT36" s="120">
        <v>20751.179294905211</v>
      </c>
      <c r="AU36" s="120">
        <v>10274.549595319919</v>
      </c>
      <c r="AV36" s="120">
        <v>27165.868872048486</v>
      </c>
      <c r="AW36" s="120">
        <v>78480.005077936323</v>
      </c>
      <c r="AX36" s="120">
        <v>318476.60428802215</v>
      </c>
      <c r="AY36" s="120">
        <v>251491.15542109366</v>
      </c>
      <c r="AZ36" s="120">
        <v>72576.003338880386</v>
      </c>
      <c r="BA36" s="120">
        <v>162600.30133792141</v>
      </c>
      <c r="BB36" s="120">
        <v>0</v>
      </c>
      <c r="BC36" s="121">
        <v>34297885.263805896</v>
      </c>
      <c r="BD36" s="120">
        <v>13478161.664700169</v>
      </c>
      <c r="BE36" s="120">
        <v>0</v>
      </c>
      <c r="BF36" s="120">
        <v>0</v>
      </c>
      <c r="BG36" s="120">
        <v>0</v>
      </c>
      <c r="BH36" s="120">
        <v>0</v>
      </c>
      <c r="BI36" s="121">
        <v>13478161.664700169</v>
      </c>
      <c r="BJ36" s="122">
        <v>47776046.928506061</v>
      </c>
      <c r="BK36" s="120">
        <v>0</v>
      </c>
      <c r="BL36" s="122">
        <v>0</v>
      </c>
      <c r="BM36" s="122">
        <v>47776046.928506061</v>
      </c>
      <c r="BN36" s="122">
        <v>47776046.928506061</v>
      </c>
    </row>
    <row r="37" spans="1:66" s="117" customFormat="1" ht="40" customHeight="1" x14ac:dyDescent="0.35">
      <c r="A37" s="118">
        <v>32</v>
      </c>
      <c r="B37" s="123" t="s">
        <v>248</v>
      </c>
      <c r="C37" s="120">
        <v>99426.571611555191</v>
      </c>
      <c r="D37" s="120">
        <v>242113.93174936128</v>
      </c>
      <c r="E37" s="120">
        <v>101542.72205200125</v>
      </c>
      <c r="F37" s="120">
        <v>935482.48240809725</v>
      </c>
      <c r="G37" s="120">
        <v>6569.0256904326588</v>
      </c>
      <c r="H37" s="120">
        <v>9390.9626979549321</v>
      </c>
      <c r="I37" s="120">
        <v>255371.28408827464</v>
      </c>
      <c r="J37" s="120">
        <v>12511.352547640472</v>
      </c>
      <c r="K37" s="120">
        <v>30584.979250948269</v>
      </c>
      <c r="L37" s="120">
        <v>282050.07622832659</v>
      </c>
      <c r="M37" s="120">
        <v>772335.82430285204</v>
      </c>
      <c r="N37" s="120">
        <v>21101139.088303719</v>
      </c>
      <c r="O37" s="120">
        <v>122105.99489789398</v>
      </c>
      <c r="P37" s="120">
        <v>14006754.5784282</v>
      </c>
      <c r="Q37" s="120">
        <v>887777.51098465186</v>
      </c>
      <c r="R37" s="120">
        <v>1586445.9307155989</v>
      </c>
      <c r="S37" s="120">
        <v>2090284.0214084419</v>
      </c>
      <c r="T37" s="120">
        <v>9000159.3875924908</v>
      </c>
      <c r="U37" s="120">
        <v>3620079.3158946498</v>
      </c>
      <c r="V37" s="120">
        <v>3914269.1371105602</v>
      </c>
      <c r="W37" s="120">
        <v>11234714.060579069</v>
      </c>
      <c r="X37" s="120">
        <v>11694557.884349599</v>
      </c>
      <c r="Y37" s="120">
        <v>6024380.4451847607</v>
      </c>
      <c r="Z37" s="120">
        <v>3599665.6744958139</v>
      </c>
      <c r="AA37" s="120">
        <v>375978.19718768087</v>
      </c>
      <c r="AB37" s="120">
        <v>1409129.93272046</v>
      </c>
      <c r="AC37" s="120">
        <v>460239.33670223586</v>
      </c>
      <c r="AD37" s="120">
        <v>13677.132329973021</v>
      </c>
      <c r="AE37" s="120">
        <v>15281.049095693466</v>
      </c>
      <c r="AF37" s="120">
        <v>11662792.84070825</v>
      </c>
      <c r="AG37" s="120">
        <v>404115.98032953736</v>
      </c>
      <c r="AH37" s="120">
        <v>14839123.60671982</v>
      </c>
      <c r="AI37" s="120">
        <v>87209.121545244707</v>
      </c>
      <c r="AJ37" s="120">
        <v>2366736.0018462301</v>
      </c>
      <c r="AK37" s="120">
        <v>16258.599600206453</v>
      </c>
      <c r="AL37" s="120">
        <v>55.468284494799526</v>
      </c>
      <c r="AM37" s="120">
        <v>1296432.9215594907</v>
      </c>
      <c r="AN37" s="120">
        <v>19061.196754247092</v>
      </c>
      <c r="AO37" s="120">
        <v>258532.60799978205</v>
      </c>
      <c r="AP37" s="120">
        <v>5501395.9497013139</v>
      </c>
      <c r="AQ37" s="120">
        <v>33054.246114211302</v>
      </c>
      <c r="AR37" s="120">
        <v>367715.99435592489</v>
      </c>
      <c r="AS37" s="120">
        <v>29854.306835352214</v>
      </c>
      <c r="AT37" s="120">
        <v>10457.474348537322</v>
      </c>
      <c r="AU37" s="120">
        <v>3798.771988598693</v>
      </c>
      <c r="AV37" s="120">
        <v>6809.7802084610203</v>
      </c>
      <c r="AW37" s="120">
        <v>135241.06042103079</v>
      </c>
      <c r="AX37" s="120">
        <v>1554115.4230226991</v>
      </c>
      <c r="AY37" s="120">
        <v>1169813.2983899801</v>
      </c>
      <c r="AZ37" s="120">
        <v>704372.24703698489</v>
      </c>
      <c r="BA37" s="120">
        <v>179909.69542947793</v>
      </c>
      <c r="BB37" s="120">
        <v>113.51486833831829</v>
      </c>
      <c r="BC37" s="121">
        <v>134550987.99867716</v>
      </c>
      <c r="BD37" s="120">
        <v>63947773.716273576</v>
      </c>
      <c r="BE37" s="120">
        <v>0</v>
      </c>
      <c r="BF37" s="120">
        <v>18272213.8297019</v>
      </c>
      <c r="BG37" s="120">
        <v>2141230.6133502601</v>
      </c>
      <c r="BH37" s="120">
        <v>67211429.486639142</v>
      </c>
      <c r="BI37" s="121">
        <v>151572647.64596486</v>
      </c>
      <c r="BJ37" s="122">
        <v>286123635.644642</v>
      </c>
      <c r="BK37" s="120">
        <v>0</v>
      </c>
      <c r="BL37" s="122">
        <v>0</v>
      </c>
      <c r="BM37" s="122">
        <v>286123635.644642</v>
      </c>
      <c r="BN37" s="122">
        <v>286123635.644642</v>
      </c>
    </row>
    <row r="38" spans="1:66" s="117" customFormat="1" ht="35.15" customHeight="1" x14ac:dyDescent="0.35">
      <c r="A38" s="118">
        <v>33</v>
      </c>
      <c r="B38" s="119" t="s">
        <v>249</v>
      </c>
      <c r="C38" s="120">
        <v>10.674543961024717</v>
      </c>
      <c r="D38" s="120">
        <v>22.945913735032825</v>
      </c>
      <c r="E38" s="120">
        <v>7.7842293358566197</v>
      </c>
      <c r="F38" s="120">
        <v>19644.265100201723</v>
      </c>
      <c r="G38" s="120">
        <v>4.1708501867780203</v>
      </c>
      <c r="H38" s="120">
        <v>1.0830084706588856</v>
      </c>
      <c r="I38" s="120">
        <v>12.158942972241556</v>
      </c>
      <c r="J38" s="120">
        <v>353.09994399589812</v>
      </c>
      <c r="K38" s="120">
        <v>1297.1858000050784</v>
      </c>
      <c r="L38" s="120">
        <v>5020.8724752905528</v>
      </c>
      <c r="M38" s="120">
        <v>38828.224528117353</v>
      </c>
      <c r="N38" s="120">
        <v>241109.87428900623</v>
      </c>
      <c r="O38" s="120">
        <v>2363.1272718997097</v>
      </c>
      <c r="P38" s="120">
        <v>38248.015396257368</v>
      </c>
      <c r="Q38" s="120">
        <v>2236.5187898284426</v>
      </c>
      <c r="R38" s="120">
        <v>883.2269121891004</v>
      </c>
      <c r="S38" s="120">
        <v>26342.789325962076</v>
      </c>
      <c r="T38" s="120">
        <v>25211.179323341421</v>
      </c>
      <c r="U38" s="120">
        <v>11183.97067772469</v>
      </c>
      <c r="V38" s="120">
        <v>7956.4747192100922</v>
      </c>
      <c r="W38" s="120">
        <v>4608.6002471218872</v>
      </c>
      <c r="X38" s="120">
        <v>38313.846758114116</v>
      </c>
      <c r="Y38" s="120">
        <v>56514.075805093118</v>
      </c>
      <c r="Z38" s="120">
        <v>43481.945852120873</v>
      </c>
      <c r="AA38" s="120">
        <v>12627.780405517566</v>
      </c>
      <c r="AB38" s="120">
        <v>12646.643503501833</v>
      </c>
      <c r="AC38" s="120">
        <v>7059.3736946340905</v>
      </c>
      <c r="AD38" s="120">
        <v>1811.2628172478526</v>
      </c>
      <c r="AE38" s="120">
        <v>1534.7719101489311</v>
      </c>
      <c r="AF38" s="120">
        <v>92243.804364859112</v>
      </c>
      <c r="AG38" s="120">
        <v>24617.939824656696</v>
      </c>
      <c r="AH38" s="120">
        <v>77027.552787365072</v>
      </c>
      <c r="AI38" s="120">
        <v>383688.97090523143</v>
      </c>
      <c r="AJ38" s="120">
        <v>4029.6298440027185</v>
      </c>
      <c r="AK38" s="120">
        <v>697.71909083370815</v>
      </c>
      <c r="AL38" s="120">
        <v>2.8786612831660967E-3</v>
      </c>
      <c r="AM38" s="120">
        <v>64836.950570836096</v>
      </c>
      <c r="AN38" s="120">
        <v>17408.557518127014</v>
      </c>
      <c r="AO38" s="120">
        <v>1941.9477713591345</v>
      </c>
      <c r="AP38" s="120">
        <v>7569.4192980043736</v>
      </c>
      <c r="AQ38" s="120">
        <v>8419.7616828936443</v>
      </c>
      <c r="AR38" s="120">
        <v>482.75727487303737</v>
      </c>
      <c r="AS38" s="120">
        <v>26.395034858211528</v>
      </c>
      <c r="AT38" s="120">
        <v>492.68831003313869</v>
      </c>
      <c r="AU38" s="120">
        <v>59.975216437236767</v>
      </c>
      <c r="AV38" s="120">
        <v>756.71828282714375</v>
      </c>
      <c r="AW38" s="120">
        <v>12568.957643296437</v>
      </c>
      <c r="AX38" s="120">
        <v>10514.205454335795</v>
      </c>
      <c r="AY38" s="120">
        <v>16773.095417765275</v>
      </c>
      <c r="AZ38" s="120">
        <v>3559.9424347886443</v>
      </c>
      <c r="BA38" s="120">
        <v>2274.992641759527</v>
      </c>
      <c r="BB38" s="120">
        <v>0</v>
      </c>
      <c r="BC38" s="121">
        <v>1329327.9272829962</v>
      </c>
      <c r="BD38" s="120">
        <v>853025.93375166878</v>
      </c>
      <c r="BE38" s="120">
        <v>0</v>
      </c>
      <c r="BF38" s="120">
        <v>20435.644577602794</v>
      </c>
      <c r="BG38" s="120">
        <v>0</v>
      </c>
      <c r="BH38" s="120">
        <v>542169.05965044501</v>
      </c>
      <c r="BI38" s="121">
        <v>1415630.6379797165</v>
      </c>
      <c r="BJ38" s="122">
        <v>2744958.5652627125</v>
      </c>
      <c r="BK38" s="120">
        <v>0</v>
      </c>
      <c r="BL38" s="120">
        <v>0</v>
      </c>
      <c r="BM38" s="122">
        <v>2744958.5652627125</v>
      </c>
      <c r="BN38" s="122">
        <v>2744958.5652627125</v>
      </c>
    </row>
    <row r="39" spans="1:66" s="117" customFormat="1" ht="35.15" customHeight="1" x14ac:dyDescent="0.35">
      <c r="A39" s="118">
        <v>34</v>
      </c>
      <c r="B39" s="119" t="s">
        <v>250</v>
      </c>
      <c r="C39" s="120">
        <v>28693.796445527325</v>
      </c>
      <c r="D39" s="120">
        <v>18033.037363949803</v>
      </c>
      <c r="E39" s="120">
        <v>7305.8713747344382</v>
      </c>
      <c r="F39" s="120">
        <v>1745.2699192908774</v>
      </c>
      <c r="G39" s="120">
        <v>2351.2422540128146</v>
      </c>
      <c r="H39" s="120">
        <v>3180.2589017577889</v>
      </c>
      <c r="I39" s="120">
        <v>70470.641553664173</v>
      </c>
      <c r="J39" s="120">
        <v>492968.8628324435</v>
      </c>
      <c r="K39" s="120">
        <v>112569.86333037395</v>
      </c>
      <c r="L39" s="120">
        <v>116566.87396295682</v>
      </c>
      <c r="M39" s="120">
        <v>6753342.2425847529</v>
      </c>
      <c r="N39" s="120">
        <v>1116269.7916062623</v>
      </c>
      <c r="O39" s="120">
        <v>42845.198774601275</v>
      </c>
      <c r="P39" s="120">
        <v>2595773.849047672</v>
      </c>
      <c r="Q39" s="120">
        <v>498415.47216282994</v>
      </c>
      <c r="R39" s="120">
        <v>2012.1848805219679</v>
      </c>
      <c r="S39" s="120">
        <v>445416.44921711774</v>
      </c>
      <c r="T39" s="120">
        <v>420504.2170539872</v>
      </c>
      <c r="U39" s="120">
        <v>198477.77004630544</v>
      </c>
      <c r="V39" s="120">
        <v>149046.54930396425</v>
      </c>
      <c r="W39" s="120">
        <v>107859.49960162921</v>
      </c>
      <c r="X39" s="120">
        <v>1088064.3533354956</v>
      </c>
      <c r="Y39" s="120">
        <v>346161.83678983746</v>
      </c>
      <c r="Z39" s="120">
        <v>849095.21425921167</v>
      </c>
      <c r="AA39" s="120">
        <v>1075.1119022048551</v>
      </c>
      <c r="AB39" s="120">
        <v>47591.495850362349</v>
      </c>
      <c r="AC39" s="120">
        <v>4255.6742622314287</v>
      </c>
      <c r="AD39" s="120">
        <v>9529.5313921826855</v>
      </c>
      <c r="AE39" s="120">
        <v>631.02027241954829</v>
      </c>
      <c r="AF39" s="120">
        <v>381238.57696308981</v>
      </c>
      <c r="AG39" s="120">
        <v>300774.37404056813</v>
      </c>
      <c r="AH39" s="120">
        <v>2388783.8749164697</v>
      </c>
      <c r="AI39" s="120">
        <v>2805.8303024531256</v>
      </c>
      <c r="AJ39" s="120">
        <v>34488369.293403663</v>
      </c>
      <c r="AK39" s="120">
        <v>14702.666092075768</v>
      </c>
      <c r="AL39" s="120">
        <v>83.739413460282933</v>
      </c>
      <c r="AM39" s="120">
        <v>114477.42692160867</v>
      </c>
      <c r="AN39" s="120">
        <v>334389.66841332224</v>
      </c>
      <c r="AO39" s="120">
        <v>45373.228537878036</v>
      </c>
      <c r="AP39" s="120">
        <v>38752.067750096678</v>
      </c>
      <c r="AQ39" s="120">
        <v>60262.773078895283</v>
      </c>
      <c r="AR39" s="120">
        <v>45951.446560117263</v>
      </c>
      <c r="AS39" s="120">
        <v>7248.1607171928881</v>
      </c>
      <c r="AT39" s="120">
        <v>11418.16637009954</v>
      </c>
      <c r="AU39" s="120">
        <v>4575.4482200393686</v>
      </c>
      <c r="AV39" s="120">
        <v>1642.6969268103062</v>
      </c>
      <c r="AW39" s="120">
        <v>87833.815949409895</v>
      </c>
      <c r="AX39" s="120">
        <v>473750.38311962649</v>
      </c>
      <c r="AY39" s="120">
        <v>325458.17940814811</v>
      </c>
      <c r="AZ39" s="120">
        <v>74546.983953143994</v>
      </c>
      <c r="BA39" s="120">
        <v>71261.238613363385</v>
      </c>
      <c r="BB39" s="120">
        <v>474.45242720340434</v>
      </c>
      <c r="BC39" s="121">
        <v>54804427.672381021</v>
      </c>
      <c r="BD39" s="120">
        <v>86061994.452451631</v>
      </c>
      <c r="BE39" s="120">
        <v>0</v>
      </c>
      <c r="BF39" s="120">
        <v>108943.22539711883</v>
      </c>
      <c r="BG39" s="120">
        <v>0</v>
      </c>
      <c r="BH39" s="120">
        <v>1126533.3725571579</v>
      </c>
      <c r="BI39" s="121">
        <v>87297471.05040592</v>
      </c>
      <c r="BJ39" s="122">
        <v>142101898.72278693</v>
      </c>
      <c r="BK39" s="120">
        <v>0</v>
      </c>
      <c r="BL39" s="120">
        <v>0</v>
      </c>
      <c r="BM39" s="122">
        <v>142101898.72278693</v>
      </c>
      <c r="BN39" s="122">
        <v>142101898.72278693</v>
      </c>
    </row>
    <row r="40" spans="1:66" s="117" customFormat="1" ht="35.15" customHeight="1" x14ac:dyDescent="0.35">
      <c r="A40" s="118">
        <v>35</v>
      </c>
      <c r="B40" s="119" t="s">
        <v>251</v>
      </c>
      <c r="C40" s="120">
        <v>64</v>
      </c>
      <c r="D40" s="120">
        <v>23</v>
      </c>
      <c r="E40" s="120">
        <v>85.885840370098961</v>
      </c>
      <c r="F40" s="120">
        <v>215.2672373661955</v>
      </c>
      <c r="G40" s="120">
        <v>35</v>
      </c>
      <c r="H40" s="120">
        <v>55.856052104591761</v>
      </c>
      <c r="I40" s="120">
        <v>15.410044406996356</v>
      </c>
      <c r="J40" s="120">
        <v>30897.067440925166</v>
      </c>
      <c r="K40" s="120">
        <v>4236.8002814218835</v>
      </c>
      <c r="L40" s="120">
        <v>10049.417556747068</v>
      </c>
      <c r="M40" s="120">
        <v>48536.599841408432</v>
      </c>
      <c r="N40" s="120">
        <v>42776.488051373977</v>
      </c>
      <c r="O40" s="120">
        <v>2232.7681238971736</v>
      </c>
      <c r="P40" s="120">
        <v>29924.929454965459</v>
      </c>
      <c r="Q40" s="120">
        <v>160.33957240609655</v>
      </c>
      <c r="R40" s="120">
        <v>59.134459678018928</v>
      </c>
      <c r="S40" s="120">
        <v>7669.5679439336127</v>
      </c>
      <c r="T40" s="120">
        <v>49732.082881112015</v>
      </c>
      <c r="U40" s="120">
        <v>3906.5832441315033</v>
      </c>
      <c r="V40" s="120">
        <v>2956.3556376368674</v>
      </c>
      <c r="W40" s="120">
        <v>14586.370079530248</v>
      </c>
      <c r="X40" s="120">
        <v>41926.391811581234</v>
      </c>
      <c r="Y40" s="120">
        <v>4031.9585512217236</v>
      </c>
      <c r="Z40" s="120">
        <v>11760.181684507563</v>
      </c>
      <c r="AA40" s="120">
        <v>4720.0402160166177</v>
      </c>
      <c r="AB40" s="120">
        <v>4415.2259103168053</v>
      </c>
      <c r="AC40" s="120">
        <v>20</v>
      </c>
      <c r="AD40" s="120">
        <v>131.17467811208076</v>
      </c>
      <c r="AE40" s="120">
        <v>68.251769625112544</v>
      </c>
      <c r="AF40" s="120">
        <v>4194.6905907280725</v>
      </c>
      <c r="AG40" s="120">
        <v>4004.5153084429467</v>
      </c>
      <c r="AH40" s="120">
        <v>58160.860402117163</v>
      </c>
      <c r="AI40" s="120">
        <v>191.75813594304839</v>
      </c>
      <c r="AJ40" s="120">
        <v>4373.5297907786908</v>
      </c>
      <c r="AK40" s="120">
        <v>101212.05343758254</v>
      </c>
      <c r="AL40" s="120">
        <v>61.030930425539921</v>
      </c>
      <c r="AM40" s="120">
        <v>1135.6794599348211</v>
      </c>
      <c r="AN40" s="120">
        <v>3169.4392293121973</v>
      </c>
      <c r="AO40" s="120">
        <v>269.48994463873697</v>
      </c>
      <c r="AP40" s="120">
        <v>12577.775095500416</v>
      </c>
      <c r="AQ40" s="120">
        <v>982.60227953210028</v>
      </c>
      <c r="AR40" s="120">
        <v>58.657734723975047</v>
      </c>
      <c r="AS40" s="120">
        <v>34.017685782741594</v>
      </c>
      <c r="AT40" s="120">
        <v>64.020591831876075</v>
      </c>
      <c r="AU40" s="120">
        <v>39.767153802359893</v>
      </c>
      <c r="AV40" s="120">
        <v>144.5093976941117</v>
      </c>
      <c r="AW40" s="120">
        <v>331.07207868890794</v>
      </c>
      <c r="AX40" s="120">
        <v>56.875993274428886</v>
      </c>
      <c r="AY40" s="120">
        <v>4925.193229580027</v>
      </c>
      <c r="AZ40" s="120">
        <v>190.6259014797524</v>
      </c>
      <c r="BA40" s="120">
        <v>194.85299175165841</v>
      </c>
      <c r="BB40" s="120">
        <v>408.75542222053008</v>
      </c>
      <c r="BC40" s="121">
        <v>512073.92115056323</v>
      </c>
      <c r="BD40" s="120">
        <v>39039.988628922205</v>
      </c>
      <c r="BE40" s="120">
        <v>0</v>
      </c>
      <c r="BF40" s="120">
        <v>83695.110238036214</v>
      </c>
      <c r="BG40" s="120">
        <v>0</v>
      </c>
      <c r="BH40" s="120">
        <v>2864.1927506914562</v>
      </c>
      <c r="BI40" s="121">
        <v>125599.29161764987</v>
      </c>
      <c r="BJ40" s="122">
        <v>637673.21276821312</v>
      </c>
      <c r="BK40" s="120">
        <v>0</v>
      </c>
      <c r="BL40" s="120">
        <v>0</v>
      </c>
      <c r="BM40" s="122">
        <v>637673.21276821312</v>
      </c>
      <c r="BN40" s="122">
        <v>637673.21276821312</v>
      </c>
    </row>
    <row r="41" spans="1:66" s="117" customFormat="1" ht="40" customHeight="1" x14ac:dyDescent="0.35">
      <c r="A41" s="118">
        <v>36</v>
      </c>
      <c r="B41" s="119" t="s">
        <v>252</v>
      </c>
      <c r="C41" s="120">
        <v>302.82733059451772</v>
      </c>
      <c r="D41" s="120">
        <v>40.418058753663786</v>
      </c>
      <c r="E41" s="120">
        <v>100.7291879094136</v>
      </c>
      <c r="F41" s="120">
        <v>0.34380888499295281</v>
      </c>
      <c r="G41" s="120">
        <v>86.128442466649872</v>
      </c>
      <c r="H41" s="120">
        <v>50.589526819667199</v>
      </c>
      <c r="I41" s="120">
        <v>0.16075188897774595</v>
      </c>
      <c r="J41" s="120">
        <v>112.89749252705201</v>
      </c>
      <c r="K41" s="120">
        <v>114.47956581445261</v>
      </c>
      <c r="L41" s="120">
        <v>0.25985165834860169</v>
      </c>
      <c r="M41" s="120">
        <v>64.248845883201625</v>
      </c>
      <c r="N41" s="120">
        <v>0.46348501592306945</v>
      </c>
      <c r="O41" s="120">
        <v>0.58747005939514452</v>
      </c>
      <c r="P41" s="120">
        <v>117.52357923192692</v>
      </c>
      <c r="Q41" s="120">
        <v>6.7251762375294177E-2</v>
      </c>
      <c r="R41" s="120">
        <v>19.32300541966957</v>
      </c>
      <c r="S41" s="120">
        <v>28</v>
      </c>
      <c r="T41" s="120">
        <v>6</v>
      </c>
      <c r="U41" s="120">
        <v>3</v>
      </c>
      <c r="V41" s="120">
        <v>98.807326963528098</v>
      </c>
      <c r="W41" s="120">
        <v>43.354983574575058</v>
      </c>
      <c r="X41" s="120">
        <v>2.5080652517914803E-2</v>
      </c>
      <c r="Y41" s="120">
        <v>6</v>
      </c>
      <c r="Z41" s="120">
        <v>0.38373398352409538</v>
      </c>
      <c r="AA41" s="120">
        <v>141.38546289485103</v>
      </c>
      <c r="AB41" s="120">
        <v>100.79801269609733</v>
      </c>
      <c r="AC41" s="120">
        <v>1</v>
      </c>
      <c r="AD41" s="120">
        <v>3</v>
      </c>
      <c r="AE41" s="120">
        <v>86.511876870900252</v>
      </c>
      <c r="AF41" s="120">
        <v>54.774223701484232</v>
      </c>
      <c r="AG41" s="120">
        <v>98.875508633837654</v>
      </c>
      <c r="AH41" s="120">
        <v>0.38448648035537758</v>
      </c>
      <c r="AI41" s="120">
        <v>485.84893278890002</v>
      </c>
      <c r="AJ41" s="120">
        <v>62</v>
      </c>
      <c r="AK41" s="120">
        <v>19.661375564849681</v>
      </c>
      <c r="AL41" s="120">
        <v>0.31438625746553583</v>
      </c>
      <c r="AM41" s="120">
        <v>1.3</v>
      </c>
      <c r="AN41" s="120">
        <v>0.31977831960340808</v>
      </c>
      <c r="AO41" s="120">
        <v>101</v>
      </c>
      <c r="AP41" s="120">
        <v>99.410854671233295</v>
      </c>
      <c r="AQ41" s="120">
        <v>0.19437505701383628</v>
      </c>
      <c r="AR41" s="120">
        <v>22</v>
      </c>
      <c r="AS41" s="120">
        <v>26</v>
      </c>
      <c r="AT41" s="120">
        <v>34.400654344928626</v>
      </c>
      <c r="AU41" s="120">
        <v>1.7</v>
      </c>
      <c r="AV41" s="120">
        <v>1.9</v>
      </c>
      <c r="AW41" s="120">
        <v>51.2</v>
      </c>
      <c r="AX41" s="120">
        <v>0.14421375197800756</v>
      </c>
      <c r="AY41" s="120">
        <v>13</v>
      </c>
      <c r="AZ41" s="120">
        <v>10</v>
      </c>
      <c r="BA41" s="120">
        <v>102.4400463667356</v>
      </c>
      <c r="BB41" s="120">
        <v>0</v>
      </c>
      <c r="BC41" s="121">
        <v>2716.1829682646071</v>
      </c>
      <c r="BD41" s="120">
        <v>43.756315690565948</v>
      </c>
      <c r="BE41" s="120">
        <v>0</v>
      </c>
      <c r="BF41" s="120">
        <v>0</v>
      </c>
      <c r="BG41" s="120">
        <v>0</v>
      </c>
      <c r="BH41" s="120">
        <v>0</v>
      </c>
      <c r="BI41" s="121">
        <v>43.756315690565948</v>
      </c>
      <c r="BJ41" s="122">
        <v>2759.9392839551729</v>
      </c>
      <c r="BK41" s="120">
        <v>0</v>
      </c>
      <c r="BL41" s="120">
        <v>0</v>
      </c>
      <c r="BM41" s="122">
        <v>2759.9392839551729</v>
      </c>
      <c r="BN41" s="122">
        <v>2759.9392839551729</v>
      </c>
    </row>
    <row r="42" spans="1:66" s="117" customFormat="1" ht="35.15" customHeight="1" x14ac:dyDescent="0.35">
      <c r="A42" s="118">
        <v>37</v>
      </c>
      <c r="B42" s="119" t="s">
        <v>253</v>
      </c>
      <c r="C42" s="120">
        <v>4421.1323506614608</v>
      </c>
      <c r="D42" s="120">
        <v>147.30673269730531</v>
      </c>
      <c r="E42" s="120">
        <v>1046.6752334492235</v>
      </c>
      <c r="F42" s="120">
        <v>70.195805364231319</v>
      </c>
      <c r="G42" s="120">
        <v>200.93677893500251</v>
      </c>
      <c r="H42" s="120">
        <v>580.98615654163746</v>
      </c>
      <c r="I42" s="120">
        <v>202.2357832348311</v>
      </c>
      <c r="J42" s="120">
        <v>186191.97229821398</v>
      </c>
      <c r="K42" s="120">
        <v>7569.4481139822001</v>
      </c>
      <c r="L42" s="120">
        <v>40490.859869041189</v>
      </c>
      <c r="M42" s="120">
        <v>620723.58984736912</v>
      </c>
      <c r="N42" s="120">
        <v>332141.88770363224</v>
      </c>
      <c r="O42" s="120">
        <v>17414.555133984206</v>
      </c>
      <c r="P42" s="120">
        <v>317960.27587578661</v>
      </c>
      <c r="Q42" s="120">
        <v>182520.77928310432</v>
      </c>
      <c r="R42" s="120">
        <v>6931.0672930384171</v>
      </c>
      <c r="S42" s="120">
        <v>169404.01082714018</v>
      </c>
      <c r="T42" s="120">
        <v>306772.9862731988</v>
      </c>
      <c r="U42" s="120">
        <v>70989.437117952402</v>
      </c>
      <c r="V42" s="120">
        <v>42692.043485344118</v>
      </c>
      <c r="W42" s="120">
        <v>210144.29604432886</v>
      </c>
      <c r="X42" s="120">
        <v>268990.90987545555</v>
      </c>
      <c r="Y42" s="120">
        <v>311454.68645885726</v>
      </c>
      <c r="Z42" s="120">
        <v>190204.23177243504</v>
      </c>
      <c r="AA42" s="120">
        <v>2176.7413294735725</v>
      </c>
      <c r="AB42" s="120">
        <v>7519.929595325797</v>
      </c>
      <c r="AC42" s="120">
        <v>5842.6936786982333</v>
      </c>
      <c r="AD42" s="120">
        <v>4657.6649111482266</v>
      </c>
      <c r="AE42" s="120">
        <v>71.298315799182006</v>
      </c>
      <c r="AF42" s="120">
        <v>9237.5638268582479</v>
      </c>
      <c r="AG42" s="120">
        <v>34284.79672559318</v>
      </c>
      <c r="AH42" s="120">
        <v>129077.81429468656</v>
      </c>
      <c r="AI42" s="120">
        <v>846.29238360625334</v>
      </c>
      <c r="AJ42" s="120">
        <v>2151.3420810507178</v>
      </c>
      <c r="AK42" s="120">
        <v>312.53331117706625</v>
      </c>
      <c r="AL42" s="120">
        <v>3.3117618632854366</v>
      </c>
      <c r="AM42" s="120">
        <v>7057706.5780376503</v>
      </c>
      <c r="AN42" s="120">
        <v>58885.867528921262</v>
      </c>
      <c r="AO42" s="120">
        <v>15337.284405788352</v>
      </c>
      <c r="AP42" s="120">
        <v>74643.015682044235</v>
      </c>
      <c r="AQ42" s="120">
        <v>25717.793191855602</v>
      </c>
      <c r="AR42" s="120">
        <v>11524.152517272203</v>
      </c>
      <c r="AS42" s="120">
        <v>1826.4527474043421</v>
      </c>
      <c r="AT42" s="120">
        <v>460.87793754529554</v>
      </c>
      <c r="AU42" s="120">
        <v>128.77305507970897</v>
      </c>
      <c r="AV42" s="120">
        <v>3110.8524044077594</v>
      </c>
      <c r="AW42" s="120">
        <v>18795.743884086838</v>
      </c>
      <c r="AX42" s="120">
        <v>202493.71644190926</v>
      </c>
      <c r="AY42" s="120">
        <v>70960.319675202976</v>
      </c>
      <c r="AZ42" s="120">
        <v>13432.427425246455</v>
      </c>
      <c r="BA42" s="120">
        <v>8373.6606677172058</v>
      </c>
      <c r="BB42" s="120">
        <v>0</v>
      </c>
      <c r="BC42" s="121">
        <v>11048846.003931159</v>
      </c>
      <c r="BD42" s="120">
        <v>12005637.297260869</v>
      </c>
      <c r="BE42" s="120">
        <v>0</v>
      </c>
      <c r="BF42" s="120">
        <v>837205.14687145106</v>
      </c>
      <c r="BG42" s="120">
        <v>0</v>
      </c>
      <c r="BH42" s="120">
        <v>484109.87231571396</v>
      </c>
      <c r="BI42" s="121">
        <v>13326952.316448035</v>
      </c>
      <c r="BJ42" s="122">
        <v>24375798.320379194</v>
      </c>
      <c r="BK42" s="120">
        <v>0</v>
      </c>
      <c r="BL42" s="120">
        <v>0</v>
      </c>
      <c r="BM42" s="122">
        <v>24375798.320379194</v>
      </c>
      <c r="BN42" s="122">
        <v>24375798.320379194</v>
      </c>
    </row>
    <row r="43" spans="1:66" s="117" customFormat="1" ht="40" customHeight="1" x14ac:dyDescent="0.35">
      <c r="A43" s="118">
        <v>38</v>
      </c>
      <c r="B43" s="119" t="s">
        <v>254</v>
      </c>
      <c r="C43" s="120">
        <v>13798.9900900051</v>
      </c>
      <c r="D43" s="120">
        <v>6693.4386378426279</v>
      </c>
      <c r="E43" s="120">
        <v>6941.3002115948893</v>
      </c>
      <c r="F43" s="120">
        <v>1141.6783509996847</v>
      </c>
      <c r="G43" s="120">
        <v>728.94192378826006</v>
      </c>
      <c r="H43" s="120">
        <v>5787.1536203662299</v>
      </c>
      <c r="I43" s="120">
        <v>1027.5325023465612</v>
      </c>
      <c r="J43" s="120">
        <v>62471.633891108708</v>
      </c>
      <c r="K43" s="120">
        <v>21465.3867232681</v>
      </c>
      <c r="L43" s="120">
        <v>6218.7538076769124</v>
      </c>
      <c r="M43" s="120">
        <v>125549.97789019032</v>
      </c>
      <c r="N43" s="120">
        <v>136391.44125069946</v>
      </c>
      <c r="O43" s="120">
        <v>47065.097894112645</v>
      </c>
      <c r="P43" s="120">
        <v>297668.59795970167</v>
      </c>
      <c r="Q43" s="120">
        <v>165644.12610835279</v>
      </c>
      <c r="R43" s="120">
        <v>16037.160171836444</v>
      </c>
      <c r="S43" s="120">
        <v>132176.81410183627</v>
      </c>
      <c r="T43" s="120">
        <v>264220.76005286764</v>
      </c>
      <c r="U43" s="120">
        <v>226071.94330309596</v>
      </c>
      <c r="V43" s="120">
        <v>41836.1876267521</v>
      </c>
      <c r="W43" s="120">
        <v>188005.06724658143</v>
      </c>
      <c r="X43" s="120">
        <v>101833.68526356512</v>
      </c>
      <c r="Y43" s="120">
        <v>227094.25185685715</v>
      </c>
      <c r="Z43" s="120">
        <v>170356.03928680098</v>
      </c>
      <c r="AA43" s="120">
        <v>1169.5857344257624</v>
      </c>
      <c r="AB43" s="120">
        <v>58028.144476731657</v>
      </c>
      <c r="AC43" s="120">
        <v>3571.465107584002</v>
      </c>
      <c r="AD43" s="120">
        <v>13599.068311354127</v>
      </c>
      <c r="AE43" s="120">
        <v>186.54458776934189</v>
      </c>
      <c r="AF43" s="120">
        <v>28116.801479103611</v>
      </c>
      <c r="AG43" s="120">
        <v>70267.223461627495</v>
      </c>
      <c r="AH43" s="120">
        <v>98762.492853159638</v>
      </c>
      <c r="AI43" s="120">
        <v>2281.6849519415337</v>
      </c>
      <c r="AJ43" s="120">
        <v>247661.94117741589</v>
      </c>
      <c r="AK43" s="120">
        <v>125.13301469062272</v>
      </c>
      <c r="AL43" s="120">
        <v>52.804985226609091</v>
      </c>
      <c r="AM43" s="120">
        <v>9543.1053985334256</v>
      </c>
      <c r="AN43" s="120">
        <v>667260.57267820952</v>
      </c>
      <c r="AO43" s="120">
        <v>13741.23535605942</v>
      </c>
      <c r="AP43" s="120">
        <v>30985.524785322137</v>
      </c>
      <c r="AQ43" s="120">
        <v>22607.565007990925</v>
      </c>
      <c r="AR43" s="120">
        <v>11962.055332182676</v>
      </c>
      <c r="AS43" s="120">
        <v>63.271974142610127</v>
      </c>
      <c r="AT43" s="120">
        <v>2917.6932304008869</v>
      </c>
      <c r="AU43" s="120">
        <v>101.76588056530632</v>
      </c>
      <c r="AV43" s="120">
        <v>695.76747909618337</v>
      </c>
      <c r="AW43" s="120">
        <v>10271.577015919969</v>
      </c>
      <c r="AX43" s="120">
        <v>146354.67386607546</v>
      </c>
      <c r="AY43" s="120">
        <v>193839.73439426022</v>
      </c>
      <c r="AZ43" s="120">
        <v>16909.786287861134</v>
      </c>
      <c r="BA43" s="120">
        <v>2781.1819008905431</v>
      </c>
      <c r="BB43" s="120">
        <v>0</v>
      </c>
      <c r="BC43" s="121">
        <v>3920084.3605007869</v>
      </c>
      <c r="BD43" s="120">
        <v>813674.6850634031</v>
      </c>
      <c r="BE43" s="120">
        <v>0</v>
      </c>
      <c r="BF43" s="120">
        <v>143835.42795168358</v>
      </c>
      <c r="BG43" s="120">
        <v>0</v>
      </c>
      <c r="BH43" s="120">
        <v>704022.04123330978</v>
      </c>
      <c r="BI43" s="121">
        <v>1661532.1542483964</v>
      </c>
      <c r="BJ43" s="122">
        <v>5581616.5147491833</v>
      </c>
      <c r="BK43" s="120">
        <v>0</v>
      </c>
      <c r="BL43" s="120">
        <v>0</v>
      </c>
      <c r="BM43" s="122">
        <v>5581616.5147491833</v>
      </c>
      <c r="BN43" s="122">
        <v>5581616.5147491833</v>
      </c>
    </row>
    <row r="44" spans="1:66" s="117" customFormat="1" ht="40" customHeight="1" x14ac:dyDescent="0.35">
      <c r="A44" s="118">
        <v>39</v>
      </c>
      <c r="B44" s="119" t="s">
        <v>255</v>
      </c>
      <c r="C44" s="120">
        <v>1181.5750616029998</v>
      </c>
      <c r="D44" s="120">
        <v>770.1045400409655</v>
      </c>
      <c r="E44" s="120">
        <v>587.67341289722424</v>
      </c>
      <c r="F44" s="120">
        <v>59.110265903594708</v>
      </c>
      <c r="G44" s="120">
        <v>30.880701964804786</v>
      </c>
      <c r="H44" s="120">
        <v>83.605277752436379</v>
      </c>
      <c r="I44" s="120">
        <v>819.0445985615147</v>
      </c>
      <c r="J44" s="120">
        <v>40020.168866443797</v>
      </c>
      <c r="K44" s="120">
        <v>1011.54520763918</v>
      </c>
      <c r="L44" s="120">
        <v>14179.576370016737</v>
      </c>
      <c r="M44" s="120">
        <v>96446.58639258545</v>
      </c>
      <c r="N44" s="120">
        <v>193386.00491985623</v>
      </c>
      <c r="O44" s="120">
        <v>10430.105499505298</v>
      </c>
      <c r="P44" s="120">
        <v>337718.72755751491</v>
      </c>
      <c r="Q44" s="120">
        <v>72717.419199863507</v>
      </c>
      <c r="R44" s="120">
        <v>7798.7241642551498</v>
      </c>
      <c r="S44" s="120">
        <v>66181.010949835079</v>
      </c>
      <c r="T44" s="120">
        <v>176575.521049748</v>
      </c>
      <c r="U44" s="120">
        <v>16094.648609661679</v>
      </c>
      <c r="V44" s="120">
        <v>10188.532268834177</v>
      </c>
      <c r="W44" s="120">
        <v>16851.031170003105</v>
      </c>
      <c r="X44" s="120">
        <v>579701.03000552265</v>
      </c>
      <c r="Y44" s="120">
        <v>268134.00792706688</v>
      </c>
      <c r="Z44" s="120">
        <v>93583.021960560029</v>
      </c>
      <c r="AA44" s="120">
        <v>3046.6363795238685</v>
      </c>
      <c r="AB44" s="120">
        <v>19802.620225772818</v>
      </c>
      <c r="AC44" s="120">
        <v>865.61711446123081</v>
      </c>
      <c r="AD44" s="120">
        <v>1460.478018058795</v>
      </c>
      <c r="AE44" s="120">
        <v>2570.6004603184697</v>
      </c>
      <c r="AF44" s="120">
        <v>407427.80671505496</v>
      </c>
      <c r="AG44" s="120">
        <v>29365.88294666342</v>
      </c>
      <c r="AH44" s="120">
        <v>459861.47285330272</v>
      </c>
      <c r="AI44" s="120">
        <v>1053.9037083886692</v>
      </c>
      <c r="AJ44" s="120">
        <v>279930.22535232018</v>
      </c>
      <c r="AK44" s="120">
        <v>5881.2700911734619</v>
      </c>
      <c r="AL44" s="120">
        <v>3.5917214450985604</v>
      </c>
      <c r="AM44" s="120">
        <v>5153.4496932700476</v>
      </c>
      <c r="AN44" s="120">
        <v>9469.5297453921557</v>
      </c>
      <c r="AO44" s="120">
        <v>1341025.1627586612</v>
      </c>
      <c r="AP44" s="120">
        <v>32094.260198301887</v>
      </c>
      <c r="AQ44" s="120">
        <v>8942.5301743239106</v>
      </c>
      <c r="AR44" s="120">
        <v>3589.0963454794019</v>
      </c>
      <c r="AS44" s="120">
        <v>1044.9484221811695</v>
      </c>
      <c r="AT44" s="120">
        <v>16764.306709331242</v>
      </c>
      <c r="AU44" s="120">
        <v>73.004816843707673</v>
      </c>
      <c r="AV44" s="120">
        <v>4798.52725717474</v>
      </c>
      <c r="AW44" s="120">
        <v>32843.315767528271</v>
      </c>
      <c r="AX44" s="120">
        <v>84205.585452001877</v>
      </c>
      <c r="AY44" s="120">
        <v>417073.04029532662</v>
      </c>
      <c r="AZ44" s="120">
        <v>20546.56642771342</v>
      </c>
      <c r="BA44" s="120">
        <v>14629.526617765916</v>
      </c>
      <c r="BB44" s="120">
        <v>0</v>
      </c>
      <c r="BC44" s="121">
        <v>5208072.6122454153</v>
      </c>
      <c r="BD44" s="120">
        <v>3840917.485368235</v>
      </c>
      <c r="BE44" s="120">
        <v>0</v>
      </c>
      <c r="BF44" s="120">
        <v>0</v>
      </c>
      <c r="BG44" s="120">
        <v>0</v>
      </c>
      <c r="BH44" s="120">
        <v>1438767.3326123273</v>
      </c>
      <c r="BI44" s="121">
        <v>5279684.8179805623</v>
      </c>
      <c r="BJ44" s="122">
        <v>10487757.430225978</v>
      </c>
      <c r="BK44" s="120">
        <v>0</v>
      </c>
      <c r="BL44" s="120">
        <v>0</v>
      </c>
      <c r="BM44" s="122">
        <v>10487757.430225978</v>
      </c>
      <c r="BN44" s="122">
        <v>10487757.430225978</v>
      </c>
    </row>
    <row r="45" spans="1:66" s="117" customFormat="1" ht="33" customHeight="1" x14ac:dyDescent="0.35">
      <c r="A45" s="118">
        <v>40</v>
      </c>
      <c r="B45" s="119" t="s">
        <v>256</v>
      </c>
      <c r="C45" s="120">
        <v>6000.4993762021131</v>
      </c>
      <c r="D45" s="120">
        <v>1258.3408728840161</v>
      </c>
      <c r="E45" s="120">
        <v>1304.0597306368068</v>
      </c>
      <c r="F45" s="120">
        <v>63.977015163452954</v>
      </c>
      <c r="G45" s="120">
        <v>113.11208742626495</v>
      </c>
      <c r="H45" s="120">
        <v>165.39715953569248</v>
      </c>
      <c r="I45" s="120">
        <v>4149.7410850496317</v>
      </c>
      <c r="J45" s="120">
        <v>97159.307556296713</v>
      </c>
      <c r="K45" s="120">
        <v>1154.8145370445213</v>
      </c>
      <c r="L45" s="120">
        <v>84590.989747223604</v>
      </c>
      <c r="M45" s="120">
        <v>156139.57888851364</v>
      </c>
      <c r="N45" s="120">
        <v>228668.18579374492</v>
      </c>
      <c r="O45" s="120">
        <v>32765.177488549522</v>
      </c>
      <c r="P45" s="120">
        <v>447145.99158784316</v>
      </c>
      <c r="Q45" s="120">
        <v>52599.028957648698</v>
      </c>
      <c r="R45" s="120">
        <v>11604.559920836398</v>
      </c>
      <c r="S45" s="120">
        <v>85923.099670531315</v>
      </c>
      <c r="T45" s="120">
        <v>126369.19386341226</v>
      </c>
      <c r="U45" s="120">
        <v>29912.191524978112</v>
      </c>
      <c r="V45" s="120">
        <v>24520.271988570836</v>
      </c>
      <c r="W45" s="120">
        <v>75974.939606102358</v>
      </c>
      <c r="X45" s="120">
        <v>774206.76964807662</v>
      </c>
      <c r="Y45" s="120">
        <v>329562.38501704269</v>
      </c>
      <c r="Z45" s="120">
        <v>455289.7695328574</v>
      </c>
      <c r="AA45" s="120">
        <v>7889.0351329769474</v>
      </c>
      <c r="AB45" s="120">
        <v>10190.381935547741</v>
      </c>
      <c r="AC45" s="120">
        <v>7681.7227410751948</v>
      </c>
      <c r="AD45" s="120">
        <v>3569.6994583502892</v>
      </c>
      <c r="AE45" s="120">
        <v>2705.0805022546906</v>
      </c>
      <c r="AF45" s="120">
        <v>377165.28578602179</v>
      </c>
      <c r="AG45" s="120">
        <v>42123.618549726816</v>
      </c>
      <c r="AH45" s="120">
        <v>489572.67970660672</v>
      </c>
      <c r="AI45" s="120">
        <v>133.9300188270974</v>
      </c>
      <c r="AJ45" s="120">
        <v>327714.36085955234</v>
      </c>
      <c r="AK45" s="120">
        <v>1181.3556881306865</v>
      </c>
      <c r="AL45" s="120">
        <v>3.1854195595138766</v>
      </c>
      <c r="AM45" s="120">
        <v>146722.1105414725</v>
      </c>
      <c r="AN45" s="120">
        <v>25820.38626401166</v>
      </c>
      <c r="AO45" s="120">
        <v>214476.62899967231</v>
      </c>
      <c r="AP45" s="120">
        <v>2156733.2736312081</v>
      </c>
      <c r="AQ45" s="120">
        <v>66567.209413304314</v>
      </c>
      <c r="AR45" s="120">
        <v>223267.75334998005</v>
      </c>
      <c r="AS45" s="120">
        <v>9850.6533118502157</v>
      </c>
      <c r="AT45" s="120">
        <v>7776.2025648628851</v>
      </c>
      <c r="AU45" s="120">
        <v>926.78393748907013</v>
      </c>
      <c r="AV45" s="120">
        <v>3177.8571010082296</v>
      </c>
      <c r="AW45" s="120">
        <v>130865.8611880914</v>
      </c>
      <c r="AX45" s="120">
        <v>62482.120077238884</v>
      </c>
      <c r="AY45" s="120">
        <v>97806.098674261957</v>
      </c>
      <c r="AZ45" s="120">
        <v>552667.92490338627</v>
      </c>
      <c r="BA45" s="120">
        <v>192941.69584373059</v>
      </c>
      <c r="BB45" s="120">
        <v>0</v>
      </c>
      <c r="BC45" s="121">
        <v>8188654.2782563679</v>
      </c>
      <c r="BD45" s="120">
        <v>56784319.645530373</v>
      </c>
      <c r="BE45" s="120">
        <v>0</v>
      </c>
      <c r="BF45" s="120">
        <v>0</v>
      </c>
      <c r="BG45" s="120">
        <v>0</v>
      </c>
      <c r="BH45" s="120">
        <v>644554.05700703012</v>
      </c>
      <c r="BI45" s="121">
        <v>57428873.702537403</v>
      </c>
      <c r="BJ45" s="122">
        <v>65617527.980793774</v>
      </c>
      <c r="BK45" s="120">
        <v>0</v>
      </c>
      <c r="BL45" s="120">
        <v>0</v>
      </c>
      <c r="BM45" s="122">
        <v>65617527.980793774</v>
      </c>
      <c r="BN45" s="122">
        <v>65617527.980793774</v>
      </c>
    </row>
    <row r="46" spans="1:66" s="117" customFormat="1" ht="34.5" customHeight="1" x14ac:dyDescent="0.35">
      <c r="A46" s="124">
        <v>41</v>
      </c>
      <c r="B46" s="125" t="s">
        <v>49</v>
      </c>
      <c r="C46" s="126">
        <v>6.6601072081842254</v>
      </c>
      <c r="D46" s="126">
        <v>802.59311469030172</v>
      </c>
      <c r="E46" s="126">
        <v>474.32604418226452</v>
      </c>
      <c r="F46" s="126">
        <v>26.69591528770162</v>
      </c>
      <c r="G46" s="126">
        <v>261.57288910120968</v>
      </c>
      <c r="H46" s="126">
        <v>651.59765843671505</v>
      </c>
      <c r="I46" s="126">
        <v>73.820214325757448</v>
      </c>
      <c r="J46" s="126">
        <v>39102.081422851072</v>
      </c>
      <c r="K46" s="126">
        <v>3403.3601968434341</v>
      </c>
      <c r="L46" s="126">
        <v>13978.451328008174</v>
      </c>
      <c r="M46" s="126">
        <v>18105.70708688661</v>
      </c>
      <c r="N46" s="126">
        <v>16097.9252676166</v>
      </c>
      <c r="O46" s="126">
        <v>781.14965927436174</v>
      </c>
      <c r="P46" s="126">
        <v>31894.525686047127</v>
      </c>
      <c r="Q46" s="126">
        <v>6904.7310591221549</v>
      </c>
      <c r="R46" s="126">
        <v>1141.679024706079</v>
      </c>
      <c r="S46" s="126">
        <v>8365.7232787669764</v>
      </c>
      <c r="T46" s="126">
        <v>29903.328551340666</v>
      </c>
      <c r="U46" s="126">
        <v>10195.804624278193</v>
      </c>
      <c r="V46" s="126">
        <v>1958.7775761932808</v>
      </c>
      <c r="W46" s="126">
        <v>6284.8055987109437</v>
      </c>
      <c r="X46" s="126">
        <v>146578.80301909539</v>
      </c>
      <c r="Y46" s="126">
        <v>49573.796328813012</v>
      </c>
      <c r="Z46" s="126">
        <v>24157.008437961045</v>
      </c>
      <c r="AA46" s="126">
        <v>6358.6724827203907</v>
      </c>
      <c r="AB46" s="126">
        <v>3911.907794651027</v>
      </c>
      <c r="AC46" s="126">
        <v>90220.541255526172</v>
      </c>
      <c r="AD46" s="126">
        <v>7520.7729690160741</v>
      </c>
      <c r="AE46" s="126">
        <v>478.85171073870555</v>
      </c>
      <c r="AF46" s="126">
        <v>116480.5699674465</v>
      </c>
      <c r="AG46" s="126">
        <v>34107.91681028733</v>
      </c>
      <c r="AH46" s="126">
        <v>237421.49429356807</v>
      </c>
      <c r="AI46" s="126">
        <v>24.174702307696702</v>
      </c>
      <c r="AJ46" s="126">
        <v>149862.47998980587</v>
      </c>
      <c r="AK46" s="126">
        <v>880.17162926329308</v>
      </c>
      <c r="AL46" s="126">
        <v>18.880159546461645</v>
      </c>
      <c r="AM46" s="126">
        <v>46676.925472729738</v>
      </c>
      <c r="AN46" s="126">
        <v>98046.743509434338</v>
      </c>
      <c r="AO46" s="126">
        <v>11827.616851953087</v>
      </c>
      <c r="AP46" s="126">
        <v>160593.78117480635</v>
      </c>
      <c r="AQ46" s="126">
        <v>19244944.384646282</v>
      </c>
      <c r="AR46" s="126">
        <v>69598.929302214179</v>
      </c>
      <c r="AS46" s="126">
        <v>61000.410397408508</v>
      </c>
      <c r="AT46" s="126">
        <v>53681.414404904637</v>
      </c>
      <c r="AU46" s="126">
        <v>6612.0486281841622</v>
      </c>
      <c r="AV46" s="126">
        <v>8787.1888212895374</v>
      </c>
      <c r="AW46" s="126">
        <v>10735.966815716602</v>
      </c>
      <c r="AX46" s="126">
        <v>2544599.1228243867</v>
      </c>
      <c r="AY46" s="126">
        <v>2997219.2396840267</v>
      </c>
      <c r="AZ46" s="126">
        <v>12625.248615638138</v>
      </c>
      <c r="BA46" s="126">
        <v>127869.06635698496</v>
      </c>
      <c r="BB46" s="126">
        <v>0</v>
      </c>
      <c r="BC46" s="127">
        <v>26512829.445360586</v>
      </c>
      <c r="BD46" s="126">
        <v>35710370.240091458</v>
      </c>
      <c r="BE46" s="126">
        <v>100106.39796822489</v>
      </c>
      <c r="BF46" s="126">
        <v>93698.269646221903</v>
      </c>
      <c r="BG46" s="126">
        <v>190848.44327956563</v>
      </c>
      <c r="BH46" s="126">
        <v>201652.98464929857</v>
      </c>
      <c r="BI46" s="127">
        <v>36296676.335634768</v>
      </c>
      <c r="BJ46" s="128">
        <v>62809505.780995354</v>
      </c>
      <c r="BK46" s="126">
        <v>0</v>
      </c>
      <c r="BL46" s="126">
        <v>0</v>
      </c>
      <c r="BM46" s="128">
        <v>62809505.780995354</v>
      </c>
      <c r="BN46" s="128">
        <v>62809505.780995354</v>
      </c>
    </row>
    <row r="47" spans="1:66" s="117" customFormat="1" ht="40" customHeight="1" x14ac:dyDescent="0.35">
      <c r="A47" s="112">
        <v>42</v>
      </c>
      <c r="B47" s="113" t="s">
        <v>257</v>
      </c>
      <c r="C47" s="114">
        <v>21566.290833678206</v>
      </c>
      <c r="D47" s="114">
        <v>19310.636078702992</v>
      </c>
      <c r="E47" s="114">
        <v>148816.26347899181</v>
      </c>
      <c r="F47" s="114">
        <v>21366.524100462622</v>
      </c>
      <c r="G47" s="114">
        <v>2728.789061763096</v>
      </c>
      <c r="H47" s="114">
        <v>9840.4054446285809</v>
      </c>
      <c r="I47" s="114">
        <v>26738.66587346252</v>
      </c>
      <c r="J47" s="114">
        <v>217956.07091688839</v>
      </c>
      <c r="K47" s="114">
        <v>6934.8672046916845</v>
      </c>
      <c r="L47" s="114">
        <v>59472.579738832006</v>
      </c>
      <c r="M47" s="114">
        <v>1362446.9325250303</v>
      </c>
      <c r="N47" s="114">
        <v>635392.74563222774</v>
      </c>
      <c r="O47" s="114">
        <v>100995.78673751328</v>
      </c>
      <c r="P47" s="114">
        <v>4217396.2752122171</v>
      </c>
      <c r="Q47" s="114">
        <v>474102.0242084348</v>
      </c>
      <c r="R47" s="114">
        <v>22404.903407091733</v>
      </c>
      <c r="S47" s="114">
        <v>291788.08973377326</v>
      </c>
      <c r="T47" s="114">
        <v>114886.10090671944</v>
      </c>
      <c r="U47" s="114">
        <v>510904.08897892013</v>
      </c>
      <c r="V47" s="114">
        <v>108896.25780896032</v>
      </c>
      <c r="W47" s="114">
        <v>177981.4430377133</v>
      </c>
      <c r="X47" s="114">
        <v>227801.94513154135</v>
      </c>
      <c r="Y47" s="114">
        <v>564916.978812863</v>
      </c>
      <c r="Z47" s="114">
        <v>1864585.971617626</v>
      </c>
      <c r="AA47" s="114">
        <v>4448.6213925565553</v>
      </c>
      <c r="AB47" s="114">
        <v>29939.066873447759</v>
      </c>
      <c r="AC47" s="114">
        <v>4896.6804967068056</v>
      </c>
      <c r="AD47" s="114">
        <v>319.65376674330633</v>
      </c>
      <c r="AE47" s="114">
        <v>916.41864385813506</v>
      </c>
      <c r="AF47" s="114">
        <v>83494.055724837555</v>
      </c>
      <c r="AG47" s="114">
        <v>59632.586404868409</v>
      </c>
      <c r="AH47" s="114">
        <v>681086.48693663534</v>
      </c>
      <c r="AI47" s="114">
        <v>303.43186413070089</v>
      </c>
      <c r="AJ47" s="114">
        <v>108639.26810760959</v>
      </c>
      <c r="AK47" s="114">
        <v>700.52126078426602</v>
      </c>
      <c r="AL47" s="114">
        <v>96.488332974845463</v>
      </c>
      <c r="AM47" s="114">
        <v>442354.88193557633</v>
      </c>
      <c r="AN47" s="114">
        <v>119609.06981344214</v>
      </c>
      <c r="AO47" s="114">
        <v>160774.45706736637</v>
      </c>
      <c r="AP47" s="114">
        <v>91562.637531796383</v>
      </c>
      <c r="AQ47" s="114">
        <v>295023.5364602264</v>
      </c>
      <c r="AR47" s="114">
        <v>3063552.5298032537</v>
      </c>
      <c r="AS47" s="114">
        <v>322723.56137039192</v>
      </c>
      <c r="AT47" s="114">
        <v>614486.47210892569</v>
      </c>
      <c r="AU47" s="114">
        <v>55199.893426019305</v>
      </c>
      <c r="AV47" s="114">
        <v>19091.598711598897</v>
      </c>
      <c r="AW47" s="114">
        <v>49860.655099377254</v>
      </c>
      <c r="AX47" s="114">
        <v>1229297.6037945042</v>
      </c>
      <c r="AY47" s="114">
        <v>1182856.9531693982</v>
      </c>
      <c r="AZ47" s="114">
        <v>149778.77281590941</v>
      </c>
      <c r="BA47" s="114">
        <v>34530.81927715872</v>
      </c>
      <c r="BB47" s="114">
        <v>0</v>
      </c>
      <c r="BC47" s="115">
        <v>20014407.358672835</v>
      </c>
      <c r="BD47" s="114">
        <v>16598892.852354785</v>
      </c>
      <c r="BE47" s="114">
        <v>0</v>
      </c>
      <c r="BF47" s="114">
        <v>0</v>
      </c>
      <c r="BG47" s="114">
        <v>0</v>
      </c>
      <c r="BH47" s="114">
        <v>746151.50830419268</v>
      </c>
      <c r="BI47" s="115">
        <v>17345044.360658977</v>
      </c>
      <c r="BJ47" s="116">
        <v>37359451.719331816</v>
      </c>
      <c r="BK47" s="114">
        <v>0</v>
      </c>
      <c r="BL47" s="114">
        <v>0</v>
      </c>
      <c r="BM47" s="116">
        <v>37359451.719331816</v>
      </c>
      <c r="BN47" s="116">
        <v>37359451.719331816</v>
      </c>
    </row>
    <row r="48" spans="1:66" s="117" customFormat="1" ht="40" customHeight="1" x14ac:dyDescent="0.35">
      <c r="A48" s="118">
        <v>43</v>
      </c>
      <c r="B48" s="119" t="s">
        <v>258</v>
      </c>
      <c r="C48" s="120">
        <v>2701.4432083624033</v>
      </c>
      <c r="D48" s="120">
        <v>2065.2302085850342</v>
      </c>
      <c r="E48" s="120">
        <v>2946.4296717810503</v>
      </c>
      <c r="F48" s="120">
        <v>15.458191355741938</v>
      </c>
      <c r="G48" s="120">
        <v>676.72863573898826</v>
      </c>
      <c r="H48" s="120">
        <v>724.90641992947008</v>
      </c>
      <c r="I48" s="120">
        <v>0</v>
      </c>
      <c r="J48" s="120">
        <v>3181.112826951286</v>
      </c>
      <c r="K48" s="120">
        <v>1631.3249953140657</v>
      </c>
      <c r="L48" s="120">
        <v>999.07288808083956</v>
      </c>
      <c r="M48" s="120">
        <v>1029.7487588429251</v>
      </c>
      <c r="N48" s="120">
        <v>4151.3741679983095</v>
      </c>
      <c r="O48" s="120">
        <v>5375.513007671796</v>
      </c>
      <c r="P48" s="120">
        <v>7523.3267814368937</v>
      </c>
      <c r="Q48" s="120">
        <v>31107.513301324601</v>
      </c>
      <c r="R48" s="120">
        <v>3422.622661202884</v>
      </c>
      <c r="S48" s="120">
        <v>12162.236862231388</v>
      </c>
      <c r="T48" s="120">
        <v>35750.978266088612</v>
      </c>
      <c r="U48" s="120">
        <v>14641.241683321441</v>
      </c>
      <c r="V48" s="120">
        <v>14346.140550429202</v>
      </c>
      <c r="W48" s="120">
        <v>24354.79621500332</v>
      </c>
      <c r="X48" s="120">
        <v>47917.417622990804</v>
      </c>
      <c r="Y48" s="120">
        <v>22885.31690638679</v>
      </c>
      <c r="Z48" s="120">
        <v>8794.4598076136408</v>
      </c>
      <c r="AA48" s="120">
        <v>8147.2430169438176</v>
      </c>
      <c r="AB48" s="120">
        <v>6434.1896341363936</v>
      </c>
      <c r="AC48" s="120">
        <v>692.11385360333634</v>
      </c>
      <c r="AD48" s="120">
        <v>63.913333144917488</v>
      </c>
      <c r="AE48" s="120">
        <v>248.67227999438614</v>
      </c>
      <c r="AF48" s="120">
        <v>52712.993541210701</v>
      </c>
      <c r="AG48" s="120">
        <v>254549.71567502557</v>
      </c>
      <c r="AH48" s="120">
        <v>114455.822380217</v>
      </c>
      <c r="AI48" s="120">
        <v>509.2157954471927</v>
      </c>
      <c r="AJ48" s="120">
        <v>48292.209541447199</v>
      </c>
      <c r="AK48" s="120">
        <v>2478.6660598226995</v>
      </c>
      <c r="AL48" s="120">
        <v>24.049890942653981</v>
      </c>
      <c r="AM48" s="120">
        <v>46972.088653192717</v>
      </c>
      <c r="AN48" s="120">
        <v>23809.810842971441</v>
      </c>
      <c r="AO48" s="120">
        <v>11207.023770699561</v>
      </c>
      <c r="AP48" s="120">
        <v>13641.16476697192</v>
      </c>
      <c r="AQ48" s="120">
        <v>46639.41573812798</v>
      </c>
      <c r="AR48" s="120">
        <v>102220.04505641875</v>
      </c>
      <c r="AS48" s="120">
        <v>687853.54629337019</v>
      </c>
      <c r="AT48" s="120">
        <v>81162.155435009292</v>
      </c>
      <c r="AU48" s="120">
        <v>8545.8549064727576</v>
      </c>
      <c r="AV48" s="120">
        <v>3729.8086591620231</v>
      </c>
      <c r="AW48" s="120">
        <v>4287.4180417890402</v>
      </c>
      <c r="AX48" s="120">
        <v>37761.495376699546</v>
      </c>
      <c r="AY48" s="120">
        <v>90304.96389245821</v>
      </c>
      <c r="AZ48" s="120">
        <v>21058.893553634691</v>
      </c>
      <c r="BA48" s="120">
        <v>2056.1579397815585</v>
      </c>
      <c r="BB48" s="120">
        <v>0</v>
      </c>
      <c r="BC48" s="121">
        <v>1918263.0415673372</v>
      </c>
      <c r="BD48" s="120">
        <v>2919183.2065487043</v>
      </c>
      <c r="BE48" s="120">
        <v>0</v>
      </c>
      <c r="BF48" s="120">
        <v>0</v>
      </c>
      <c r="BG48" s="120">
        <v>0</v>
      </c>
      <c r="BH48" s="120">
        <v>0</v>
      </c>
      <c r="BI48" s="121">
        <v>2919183.2065487043</v>
      </c>
      <c r="BJ48" s="122">
        <v>4837446.2481160415</v>
      </c>
      <c r="BK48" s="120">
        <v>0</v>
      </c>
      <c r="BL48" s="120">
        <v>0</v>
      </c>
      <c r="BM48" s="122">
        <v>4837446.2481160415</v>
      </c>
      <c r="BN48" s="122">
        <v>4837446.2481160415</v>
      </c>
    </row>
    <row r="49" spans="1:66" s="117" customFormat="1" ht="40" customHeight="1" x14ac:dyDescent="0.35">
      <c r="A49" s="118">
        <v>44</v>
      </c>
      <c r="B49" s="119" t="s">
        <v>259</v>
      </c>
      <c r="C49" s="120">
        <v>3097.2735797742062</v>
      </c>
      <c r="D49" s="120">
        <v>13637.272488529903</v>
      </c>
      <c r="E49" s="120">
        <v>25937.5328612677</v>
      </c>
      <c r="F49" s="120">
        <v>4206.5603128542816</v>
      </c>
      <c r="G49" s="120">
        <v>811.08652757494019</v>
      </c>
      <c r="H49" s="120">
        <v>1258.9064121694744</v>
      </c>
      <c r="I49" s="120">
        <v>0</v>
      </c>
      <c r="J49" s="120">
        <v>19033.758539756036</v>
      </c>
      <c r="K49" s="120">
        <v>2041.6019532881651</v>
      </c>
      <c r="L49" s="120">
        <v>923.24495858091109</v>
      </c>
      <c r="M49" s="120">
        <v>17822.132638946459</v>
      </c>
      <c r="N49" s="120">
        <v>70240.546058653708</v>
      </c>
      <c r="O49" s="120">
        <v>14583.702912299228</v>
      </c>
      <c r="P49" s="120">
        <v>287327.81155007798</v>
      </c>
      <c r="Q49" s="120">
        <v>118825.521907178</v>
      </c>
      <c r="R49" s="120">
        <v>2834.6090119717337</v>
      </c>
      <c r="S49" s="120">
        <v>54053.61988048433</v>
      </c>
      <c r="T49" s="120">
        <v>216289.95108483898</v>
      </c>
      <c r="U49" s="120">
        <v>86124.28950128227</v>
      </c>
      <c r="V49" s="120">
        <v>15088.531935693263</v>
      </c>
      <c r="W49" s="120">
        <v>36231.43179363224</v>
      </c>
      <c r="X49" s="120">
        <v>191859.92704003508</v>
      </c>
      <c r="Y49" s="120">
        <v>182401.05324330617</v>
      </c>
      <c r="Z49" s="120">
        <v>106408.723876608</v>
      </c>
      <c r="AA49" s="120">
        <v>2590.7413518503145</v>
      </c>
      <c r="AB49" s="120">
        <v>13923.916010672328</v>
      </c>
      <c r="AC49" s="120">
        <v>0</v>
      </c>
      <c r="AD49" s="120">
        <v>28.501011191729958</v>
      </c>
      <c r="AE49" s="120">
        <v>416.31368241383188</v>
      </c>
      <c r="AF49" s="120">
        <v>66055.550762130879</v>
      </c>
      <c r="AG49" s="120">
        <v>95628.014940991998</v>
      </c>
      <c r="AH49" s="120">
        <v>87286.557981863036</v>
      </c>
      <c r="AI49" s="120">
        <v>540.58818940617812</v>
      </c>
      <c r="AJ49" s="120">
        <v>307919.19568390358</v>
      </c>
      <c r="AK49" s="120">
        <v>2123.3059918744943</v>
      </c>
      <c r="AL49" s="120">
        <v>10.240763286696508</v>
      </c>
      <c r="AM49" s="120">
        <v>84517.258611886878</v>
      </c>
      <c r="AN49" s="120">
        <v>21498.283881850628</v>
      </c>
      <c r="AO49" s="120">
        <v>19875.955700695526</v>
      </c>
      <c r="AP49" s="120">
        <v>40386.626869596046</v>
      </c>
      <c r="AQ49" s="120">
        <v>47964.709383846028</v>
      </c>
      <c r="AR49" s="120">
        <v>172219.24381087499</v>
      </c>
      <c r="AS49" s="120">
        <v>99754.606409991888</v>
      </c>
      <c r="AT49" s="120">
        <v>1244625.4830895704</v>
      </c>
      <c r="AU49" s="120">
        <v>24444.209637590102</v>
      </c>
      <c r="AV49" s="120">
        <v>6394.6068806024559</v>
      </c>
      <c r="AW49" s="120">
        <v>898.75288710104348</v>
      </c>
      <c r="AX49" s="120">
        <v>1519.1863200751761</v>
      </c>
      <c r="AY49" s="120">
        <v>139332.6985050402</v>
      </c>
      <c r="AZ49" s="120">
        <v>17869.975904736108</v>
      </c>
      <c r="BA49" s="120">
        <v>17272.062618929893</v>
      </c>
      <c r="BB49" s="120">
        <v>543.76980684638636</v>
      </c>
      <c r="BC49" s="121">
        <v>3986679.4467576221</v>
      </c>
      <c r="BD49" s="120">
        <v>3165890.1051255576</v>
      </c>
      <c r="BE49" s="120">
        <v>0</v>
      </c>
      <c r="BF49" s="120">
        <v>0</v>
      </c>
      <c r="BG49" s="120">
        <v>0</v>
      </c>
      <c r="BH49" s="120">
        <v>0</v>
      </c>
      <c r="BI49" s="121">
        <v>3165890.1051255576</v>
      </c>
      <c r="BJ49" s="122">
        <v>7152569.5518831797</v>
      </c>
      <c r="BK49" s="120">
        <v>0</v>
      </c>
      <c r="BL49" s="120">
        <v>0</v>
      </c>
      <c r="BM49" s="122">
        <v>7152569.5518831797</v>
      </c>
      <c r="BN49" s="122">
        <v>7152569.5518831797</v>
      </c>
    </row>
    <row r="50" spans="1:66" s="117" customFormat="1" ht="40" customHeight="1" x14ac:dyDescent="0.35">
      <c r="A50" s="118">
        <v>45</v>
      </c>
      <c r="B50" s="119" t="s">
        <v>260</v>
      </c>
      <c r="C50" s="120">
        <v>2900.8156849708994</v>
      </c>
      <c r="D50" s="120">
        <v>7701.4693134210593</v>
      </c>
      <c r="E50" s="120">
        <v>4577.6718388943736</v>
      </c>
      <c r="F50" s="120">
        <v>742.40880139833746</v>
      </c>
      <c r="G50" s="120">
        <v>672.61229378224243</v>
      </c>
      <c r="H50" s="120">
        <v>222.18228933397842</v>
      </c>
      <c r="I50" s="120">
        <v>0</v>
      </c>
      <c r="J50" s="120">
        <v>3356.3018975403857</v>
      </c>
      <c r="K50" s="120">
        <v>360.31891767759294</v>
      </c>
      <c r="L50" s="120">
        <v>162.91319728176944</v>
      </c>
      <c r="M50" s="120">
        <v>1380.5151204211968</v>
      </c>
      <c r="N50" s="120">
        <v>12396.103701444701</v>
      </c>
      <c r="O50" s="120">
        <v>2572.7740602575514</v>
      </c>
      <c r="P50" s="120">
        <v>17054.321504395666</v>
      </c>
      <c r="Q50" s="120">
        <v>20441.76173478274</v>
      </c>
      <c r="R50" s="120">
        <v>3147.600346897626</v>
      </c>
      <c r="S50" s="120">
        <v>27188.665983714694</v>
      </c>
      <c r="T50" s="120">
        <v>38168.25946301932</v>
      </c>
      <c r="U50" s="120">
        <v>15199.534885846062</v>
      </c>
      <c r="V50" s="120">
        <v>2662.94979178315</v>
      </c>
      <c r="W50" s="120">
        <v>6394.4248626747103</v>
      </c>
      <c r="X50" s="120">
        <v>11282.316518591497</v>
      </c>
      <c r="Y50" s="120">
        <v>32182.618119947259</v>
      </c>
      <c r="Z50" s="120">
        <v>18535.824399216985</v>
      </c>
      <c r="AA50" s="120">
        <v>457.23561264125124</v>
      </c>
      <c r="AB50" s="120">
        <v>7751.4108372422561</v>
      </c>
      <c r="AC50" s="120">
        <v>0</v>
      </c>
      <c r="AD50" s="120">
        <v>319.17932186630316</v>
      </c>
      <c r="AE50" s="120">
        <v>955.91615236578275</v>
      </c>
      <c r="AF50" s="120">
        <v>43425.933050457519</v>
      </c>
      <c r="AG50" s="120">
        <v>104311.86711962466</v>
      </c>
      <c r="AH50" s="120">
        <v>34549.498356933203</v>
      </c>
      <c r="AI50" s="120">
        <v>660.17015986572358</v>
      </c>
      <c r="AJ50" s="120">
        <v>54344.144382447586</v>
      </c>
      <c r="AK50" s="120">
        <v>373.85557605588332</v>
      </c>
      <c r="AL50" s="120">
        <v>1.807375202454115</v>
      </c>
      <c r="AM50" s="120">
        <v>14172.647988175304</v>
      </c>
      <c r="AN50" s="120">
        <v>3779.7857342329958</v>
      </c>
      <c r="AO50" s="120">
        <v>3506.1323781074275</v>
      </c>
      <c r="AP50" s="120">
        <v>7127.7682992340215</v>
      </c>
      <c r="AQ50" s="120">
        <v>73752.825815186603</v>
      </c>
      <c r="AR50" s="120">
        <v>9972.3222586088468</v>
      </c>
      <c r="AS50" s="120">
        <v>35240.287998108673</v>
      </c>
      <c r="AT50" s="120">
        <v>0</v>
      </c>
      <c r="AU50" s="120">
        <v>124300</v>
      </c>
      <c r="AV50" s="120">
        <v>5527.5292995893924</v>
      </c>
      <c r="AW50" s="120">
        <v>1930.3202835191971</v>
      </c>
      <c r="AX50" s="120">
        <v>267.21027988447287</v>
      </c>
      <c r="AY50" s="120">
        <v>18046.098349618056</v>
      </c>
      <c r="AZ50" s="120">
        <v>3048.32846315292</v>
      </c>
      <c r="BA50" s="120">
        <v>11859.017171431282</v>
      </c>
      <c r="BB50" s="120">
        <v>0</v>
      </c>
      <c r="BC50" s="121">
        <v>788985.65699084545</v>
      </c>
      <c r="BD50" s="120">
        <v>63389.237853734026</v>
      </c>
      <c r="BE50" s="120">
        <v>0</v>
      </c>
      <c r="BF50" s="120">
        <v>0</v>
      </c>
      <c r="BG50" s="120">
        <v>0</v>
      </c>
      <c r="BH50" s="120">
        <v>0</v>
      </c>
      <c r="BI50" s="121">
        <v>63389.237853734026</v>
      </c>
      <c r="BJ50" s="122">
        <v>852374.89484457951</v>
      </c>
      <c r="BK50" s="120">
        <v>0</v>
      </c>
      <c r="BL50" s="120">
        <v>0</v>
      </c>
      <c r="BM50" s="122">
        <v>852374.89484457951</v>
      </c>
      <c r="BN50" s="122">
        <v>852374.89484457951</v>
      </c>
    </row>
    <row r="51" spans="1:66" s="117" customFormat="1" ht="40" customHeight="1" x14ac:dyDescent="0.35">
      <c r="A51" s="118">
        <v>46</v>
      </c>
      <c r="B51" s="119" t="s">
        <v>5</v>
      </c>
      <c r="C51" s="120">
        <v>29.116493622839201</v>
      </c>
      <c r="D51" s="120">
        <v>33.745400541793117</v>
      </c>
      <c r="E51" s="120">
        <v>30.460946631674275</v>
      </c>
      <c r="F51" s="120">
        <v>0</v>
      </c>
      <c r="G51" s="120">
        <v>1.4290522689300078</v>
      </c>
      <c r="H51" s="120">
        <v>0</v>
      </c>
      <c r="I51" s="120">
        <v>197.3532337728592</v>
      </c>
      <c r="J51" s="120">
        <v>3008.3464399375971</v>
      </c>
      <c r="K51" s="120">
        <v>2535.5703220967716</v>
      </c>
      <c r="L51" s="120">
        <v>112.78931250600363</v>
      </c>
      <c r="M51" s="120">
        <v>161966.02437542498</v>
      </c>
      <c r="N51" s="120">
        <v>132273.6793684935</v>
      </c>
      <c r="O51" s="120">
        <v>20405.318223746457</v>
      </c>
      <c r="P51" s="120">
        <v>207799.80030067818</v>
      </c>
      <c r="Q51" s="120">
        <v>57542.190305177981</v>
      </c>
      <c r="R51" s="120">
        <v>14685.222122125924</v>
      </c>
      <c r="S51" s="120">
        <v>61053.533243918864</v>
      </c>
      <c r="T51" s="120">
        <v>137162.40868105312</v>
      </c>
      <c r="U51" s="120">
        <v>142609.96450191538</v>
      </c>
      <c r="V51" s="120">
        <v>19314.962349615726</v>
      </c>
      <c r="W51" s="120">
        <v>44345.813377314233</v>
      </c>
      <c r="X51" s="120">
        <v>89732.120027733021</v>
      </c>
      <c r="Y51" s="120">
        <v>132025.40953279051</v>
      </c>
      <c r="Z51" s="120">
        <v>188643.56083693772</v>
      </c>
      <c r="AA51" s="120">
        <v>5518.8692988590774</v>
      </c>
      <c r="AB51" s="120">
        <v>20979.237722376474</v>
      </c>
      <c r="AC51" s="120">
        <v>0</v>
      </c>
      <c r="AD51" s="120">
        <v>6340.9665334870078</v>
      </c>
      <c r="AE51" s="120">
        <v>420.76934978356394</v>
      </c>
      <c r="AF51" s="120">
        <v>34039.353973768943</v>
      </c>
      <c r="AG51" s="120">
        <v>197936.41913906261</v>
      </c>
      <c r="AH51" s="120">
        <v>312837.51837483695</v>
      </c>
      <c r="AI51" s="120">
        <v>85.402060262737891</v>
      </c>
      <c r="AJ51" s="120">
        <v>56262.856051103896</v>
      </c>
      <c r="AK51" s="120">
        <v>994.84980545295184</v>
      </c>
      <c r="AL51" s="120">
        <v>0.64843736590509338</v>
      </c>
      <c r="AM51" s="120">
        <v>1262.3840272252612</v>
      </c>
      <c r="AN51" s="120">
        <v>409.98833962579738</v>
      </c>
      <c r="AO51" s="120">
        <v>50.34072951929118</v>
      </c>
      <c r="AP51" s="120">
        <v>15179.072540074802</v>
      </c>
      <c r="AQ51" s="120">
        <v>45870.732710170327</v>
      </c>
      <c r="AR51" s="120">
        <v>38877.149129428668</v>
      </c>
      <c r="AS51" s="120">
        <v>321.35939301628724</v>
      </c>
      <c r="AT51" s="120">
        <v>9677.5963660536981</v>
      </c>
      <c r="AU51" s="120">
        <v>1153.3959912629032</v>
      </c>
      <c r="AV51" s="120">
        <v>3221700.2199519202</v>
      </c>
      <c r="AW51" s="120">
        <v>1762.0232790103296</v>
      </c>
      <c r="AX51" s="120">
        <v>7093.8252178987987</v>
      </c>
      <c r="AY51" s="120">
        <v>44079.127387949498</v>
      </c>
      <c r="AZ51" s="120">
        <v>41474.521668116686</v>
      </c>
      <c r="BA51" s="120">
        <v>36102.570031792333</v>
      </c>
      <c r="BB51" s="120">
        <v>0</v>
      </c>
      <c r="BC51" s="121">
        <v>5515940.015957729</v>
      </c>
      <c r="BD51" s="120">
        <v>12072953.0134532</v>
      </c>
      <c r="BE51" s="120">
        <v>0</v>
      </c>
      <c r="BF51" s="120">
        <v>0</v>
      </c>
      <c r="BG51" s="120">
        <v>0</v>
      </c>
      <c r="BH51" s="120">
        <v>1538330.0744722988</v>
      </c>
      <c r="BI51" s="121">
        <v>13611283.087925499</v>
      </c>
      <c r="BJ51" s="122">
        <v>19127223.103883229</v>
      </c>
      <c r="BK51" s="120">
        <v>0</v>
      </c>
      <c r="BL51" s="120">
        <v>0</v>
      </c>
      <c r="BM51" s="122">
        <v>19127223.103883229</v>
      </c>
      <c r="BN51" s="122">
        <v>19127223.103883229</v>
      </c>
    </row>
    <row r="52" spans="1:66" s="117" customFormat="1" ht="40" customHeight="1" x14ac:dyDescent="0.35">
      <c r="A52" s="118">
        <v>47</v>
      </c>
      <c r="B52" s="119" t="s">
        <v>9</v>
      </c>
      <c r="C52" s="120">
        <v>5988.6319881800155</v>
      </c>
      <c r="D52" s="120">
        <v>12336.7264458957</v>
      </c>
      <c r="E52" s="120">
        <v>13397.818923031009</v>
      </c>
      <c r="F52" s="120">
        <v>12060.828712985804</v>
      </c>
      <c r="G52" s="120">
        <v>544.05978980819782</v>
      </c>
      <c r="H52" s="120">
        <v>109.31521254919062</v>
      </c>
      <c r="I52" s="120">
        <v>10807.559583968101</v>
      </c>
      <c r="J52" s="120">
        <v>50245.136253510173</v>
      </c>
      <c r="K52" s="120">
        <v>8238.727131395317</v>
      </c>
      <c r="L52" s="120">
        <v>2164.7613819891012</v>
      </c>
      <c r="M52" s="120">
        <v>81631.924335905293</v>
      </c>
      <c r="N52" s="120">
        <v>33060.828831686384</v>
      </c>
      <c r="O52" s="120">
        <v>10409.321766012199</v>
      </c>
      <c r="P52" s="120">
        <v>119475.04494320914</v>
      </c>
      <c r="Q52" s="120">
        <v>24768.862354614972</v>
      </c>
      <c r="R52" s="120">
        <v>1979.615766706891</v>
      </c>
      <c r="S52" s="120">
        <v>24304.933605553048</v>
      </c>
      <c r="T52" s="120">
        <v>42999.176310988245</v>
      </c>
      <c r="U52" s="120">
        <v>388989.08197651949</v>
      </c>
      <c r="V52" s="120">
        <v>54951.922629067034</v>
      </c>
      <c r="W52" s="120">
        <v>62739.459575845889</v>
      </c>
      <c r="X52" s="120">
        <v>454694.39492777392</v>
      </c>
      <c r="Y52" s="120">
        <v>277100.11264572199</v>
      </c>
      <c r="Z52" s="120">
        <v>21998.475702076976</v>
      </c>
      <c r="AA52" s="120">
        <v>3976.5972355631393</v>
      </c>
      <c r="AB52" s="120">
        <v>8518.7232534270006</v>
      </c>
      <c r="AC52" s="120">
        <v>8044.2548100218119</v>
      </c>
      <c r="AD52" s="120">
        <v>2008.6677585885627</v>
      </c>
      <c r="AE52" s="120">
        <v>215.92801701420103</v>
      </c>
      <c r="AF52" s="120">
        <v>25021.182629394112</v>
      </c>
      <c r="AG52" s="120">
        <v>141093.029168657</v>
      </c>
      <c r="AH52" s="120">
        <v>645370.99208458513</v>
      </c>
      <c r="AI52" s="120">
        <v>454.81341282494714</v>
      </c>
      <c r="AJ52" s="120">
        <v>638607.32119971467</v>
      </c>
      <c r="AK52" s="120">
        <v>6951.1356765228011</v>
      </c>
      <c r="AL52" s="120">
        <v>67.21092156437615</v>
      </c>
      <c r="AM52" s="120">
        <v>79771.814425936856</v>
      </c>
      <c r="AN52" s="120">
        <v>37034.230723552602</v>
      </c>
      <c r="AO52" s="120">
        <v>10579.42160822709</v>
      </c>
      <c r="AP52" s="120">
        <v>15390.269246864598</v>
      </c>
      <c r="AQ52" s="120">
        <v>25886.185318714997</v>
      </c>
      <c r="AR52" s="120">
        <v>41970.410877085465</v>
      </c>
      <c r="AS52" s="120">
        <v>16232.817305881728</v>
      </c>
      <c r="AT52" s="120">
        <v>16294.469992492477</v>
      </c>
      <c r="AU52" s="120">
        <v>14420.087032166903</v>
      </c>
      <c r="AV52" s="120">
        <v>7650.9030595332006</v>
      </c>
      <c r="AW52" s="120">
        <v>1690611.9130289711</v>
      </c>
      <c r="AX52" s="120">
        <v>1577108.291434868</v>
      </c>
      <c r="AY52" s="120">
        <v>58432.024389689068</v>
      </c>
      <c r="AZ52" s="120">
        <v>42422.790907420771</v>
      </c>
      <c r="BA52" s="120">
        <v>24592.284827558266</v>
      </c>
      <c r="BB52" s="120">
        <v>189.71418201373487</v>
      </c>
      <c r="BC52" s="121">
        <v>6853914.2053238489</v>
      </c>
      <c r="BD52" s="120">
        <v>2521770.7078884831</v>
      </c>
      <c r="BE52" s="120">
        <v>0</v>
      </c>
      <c r="BF52" s="120">
        <v>0</v>
      </c>
      <c r="BG52" s="120">
        <v>0</v>
      </c>
      <c r="BH52" s="120">
        <v>564130.91087476211</v>
      </c>
      <c r="BI52" s="121">
        <v>3085901.6187632452</v>
      </c>
      <c r="BJ52" s="122">
        <v>9939815.8240870945</v>
      </c>
      <c r="BK52" s="120">
        <v>0</v>
      </c>
      <c r="BL52" s="120">
        <v>0</v>
      </c>
      <c r="BM52" s="122">
        <v>9939815.8240870945</v>
      </c>
      <c r="BN52" s="122">
        <v>9939815.8240870945</v>
      </c>
    </row>
    <row r="53" spans="1:66" s="117" customFormat="1" ht="40" customHeight="1" x14ac:dyDescent="0.35">
      <c r="A53" s="118">
        <v>48</v>
      </c>
      <c r="B53" s="119" t="s">
        <v>10</v>
      </c>
      <c r="C53" s="120">
        <v>0</v>
      </c>
      <c r="D53" s="120">
        <v>0</v>
      </c>
      <c r="E53" s="120">
        <v>19435.933430558962</v>
      </c>
      <c r="F53" s="120">
        <v>0</v>
      </c>
      <c r="G53" s="120">
        <v>0</v>
      </c>
      <c r="H53" s="120">
        <v>0</v>
      </c>
      <c r="I53" s="120">
        <v>0</v>
      </c>
      <c r="J53" s="120">
        <v>48976.517534983795</v>
      </c>
      <c r="K53" s="120">
        <v>325.13092730979503</v>
      </c>
      <c r="L53" s="120">
        <v>202.598779268334</v>
      </c>
      <c r="M53" s="120">
        <v>46673.484390117112</v>
      </c>
      <c r="N53" s="120">
        <v>26862.842099006237</v>
      </c>
      <c r="O53" s="120">
        <v>7092.2519638845806</v>
      </c>
      <c r="P53" s="120">
        <v>165517.11034842097</v>
      </c>
      <c r="Q53" s="120">
        <v>652.35664191328726</v>
      </c>
      <c r="R53" s="120">
        <v>0.65426498358344198</v>
      </c>
      <c r="S53" s="120">
        <v>56208.531186170265</v>
      </c>
      <c r="T53" s="120">
        <v>86073.773783401833</v>
      </c>
      <c r="U53" s="120">
        <v>86920.998699652715</v>
      </c>
      <c r="V53" s="120">
        <v>6880.158857664821</v>
      </c>
      <c r="W53" s="120">
        <v>0</v>
      </c>
      <c r="X53" s="120">
        <v>2882.4905179876869</v>
      </c>
      <c r="Y53" s="120">
        <v>0</v>
      </c>
      <c r="Z53" s="120">
        <v>98213.724765181192</v>
      </c>
      <c r="AA53" s="120">
        <v>68.034912399035719</v>
      </c>
      <c r="AB53" s="120">
        <v>157.58094974861913</v>
      </c>
      <c r="AC53" s="120">
        <v>4.6395597794481391</v>
      </c>
      <c r="AD53" s="120">
        <v>33.956241390342456</v>
      </c>
      <c r="AE53" s="120">
        <v>1881.0803095429037</v>
      </c>
      <c r="AF53" s="120">
        <v>44577.215613515291</v>
      </c>
      <c r="AG53" s="120">
        <v>80696.059705061736</v>
      </c>
      <c r="AH53" s="120">
        <v>18377.756888312149</v>
      </c>
      <c r="AI53" s="120">
        <v>7796.914775101759</v>
      </c>
      <c r="AJ53" s="120">
        <v>570272.5477751724</v>
      </c>
      <c r="AK53" s="120">
        <v>737.51836864255529</v>
      </c>
      <c r="AL53" s="120">
        <v>1.1935136060711926</v>
      </c>
      <c r="AM53" s="120">
        <v>226.61022449753057</v>
      </c>
      <c r="AN53" s="120">
        <v>2330.4886583077782</v>
      </c>
      <c r="AO53" s="120">
        <v>3643.8495659342152</v>
      </c>
      <c r="AP53" s="120">
        <v>7992.5362210968196</v>
      </c>
      <c r="AQ53" s="120">
        <v>4688.8857707572806</v>
      </c>
      <c r="AR53" s="120">
        <v>18087.447090851871</v>
      </c>
      <c r="AS53" s="120">
        <v>7456.6908420088666</v>
      </c>
      <c r="AT53" s="120">
        <v>8555.7290248987447</v>
      </c>
      <c r="AU53" s="120">
        <v>886.02442330248482</v>
      </c>
      <c r="AV53" s="120">
        <v>14590.217351888627</v>
      </c>
      <c r="AW53" s="120">
        <v>8691.8121080337187</v>
      </c>
      <c r="AX53" s="120">
        <v>2491663.9267376908</v>
      </c>
      <c r="AY53" s="120">
        <v>337793.8662764504</v>
      </c>
      <c r="AZ53" s="120">
        <v>4071.8391377319676</v>
      </c>
      <c r="BA53" s="120">
        <v>864.37142815020081</v>
      </c>
      <c r="BB53" s="120">
        <v>0</v>
      </c>
      <c r="BC53" s="121">
        <v>4289067.3516643783</v>
      </c>
      <c r="BD53" s="120">
        <v>921392.92578741652</v>
      </c>
      <c r="BE53" s="120">
        <v>53659581.406971477</v>
      </c>
      <c r="BF53" s="120">
        <v>0</v>
      </c>
      <c r="BG53" s="120">
        <v>0</v>
      </c>
      <c r="BH53" s="120">
        <v>890.17610772063938</v>
      </c>
      <c r="BI53" s="121">
        <v>54581864.508866616</v>
      </c>
      <c r="BJ53" s="122">
        <v>58870931.860530995</v>
      </c>
      <c r="BK53" s="120">
        <v>0</v>
      </c>
      <c r="BL53" s="120">
        <v>0</v>
      </c>
      <c r="BM53" s="122">
        <v>58870931.860530995</v>
      </c>
      <c r="BN53" s="122">
        <v>58870931.860530995</v>
      </c>
    </row>
    <row r="54" spans="1:66" s="117" customFormat="1" ht="40" customHeight="1" x14ac:dyDescent="0.35">
      <c r="A54" s="118">
        <v>49</v>
      </c>
      <c r="B54" s="119" t="s">
        <v>56</v>
      </c>
      <c r="C54" s="120">
        <v>0</v>
      </c>
      <c r="D54" s="120">
        <v>0</v>
      </c>
      <c r="E54" s="120">
        <v>0</v>
      </c>
      <c r="F54" s="120">
        <v>0</v>
      </c>
      <c r="G54" s="120">
        <v>0</v>
      </c>
      <c r="H54" s="120">
        <v>0</v>
      </c>
      <c r="I54" s="120">
        <v>0</v>
      </c>
      <c r="J54" s="120">
        <v>583.47498252935623</v>
      </c>
      <c r="K54" s="120">
        <v>98.664850146058171</v>
      </c>
      <c r="L54" s="120">
        <v>22.909582032194884</v>
      </c>
      <c r="M54" s="120">
        <v>12650.370044723919</v>
      </c>
      <c r="N54" s="120">
        <v>11716.54619702253</v>
      </c>
      <c r="O54" s="120">
        <v>5119.6075699390685</v>
      </c>
      <c r="P54" s="120">
        <v>50294.744498513901</v>
      </c>
      <c r="Q54" s="120">
        <v>7643.2924390679618</v>
      </c>
      <c r="R54" s="120">
        <v>285.32550045779897</v>
      </c>
      <c r="S54" s="120">
        <v>10234.06682172102</v>
      </c>
      <c r="T54" s="120">
        <v>18283.860810598409</v>
      </c>
      <c r="U54" s="120">
        <v>6229.0857046285109</v>
      </c>
      <c r="V54" s="120">
        <v>29255.26808225931</v>
      </c>
      <c r="W54" s="120">
        <v>4079.5347946683833</v>
      </c>
      <c r="X54" s="120">
        <v>66980.62601676365</v>
      </c>
      <c r="Y54" s="120">
        <v>49443.057648606147</v>
      </c>
      <c r="Z54" s="120">
        <v>58274.630884992679</v>
      </c>
      <c r="AA54" s="120">
        <v>295.32767566467737</v>
      </c>
      <c r="AB54" s="120">
        <v>5470.0242688163107</v>
      </c>
      <c r="AC54" s="120">
        <v>3914.1874661913907</v>
      </c>
      <c r="AD54" s="120">
        <v>22.385733189724533</v>
      </c>
      <c r="AE54" s="120">
        <v>1143.5074198150589</v>
      </c>
      <c r="AF54" s="120">
        <v>4206.1890796392254</v>
      </c>
      <c r="AG54" s="120">
        <v>9689.1870676270046</v>
      </c>
      <c r="AH54" s="120">
        <v>15799.653330924019</v>
      </c>
      <c r="AI54" s="120">
        <v>2403.8635368977662</v>
      </c>
      <c r="AJ54" s="120">
        <v>44927.46122529202</v>
      </c>
      <c r="AK54" s="120">
        <v>2.3781355365354995</v>
      </c>
      <c r="AL54" s="120">
        <v>0.26404109323469566</v>
      </c>
      <c r="AM54" s="120">
        <v>14838.529231667744</v>
      </c>
      <c r="AN54" s="120">
        <v>15543.834883147078</v>
      </c>
      <c r="AO54" s="120">
        <v>5981.6870728834292</v>
      </c>
      <c r="AP54" s="120">
        <v>15469.243559470822</v>
      </c>
      <c r="AQ54" s="120">
        <v>49913.962308625931</v>
      </c>
      <c r="AR54" s="120">
        <v>7249.0030450440099</v>
      </c>
      <c r="AS54" s="120">
        <v>4769.5552173242349</v>
      </c>
      <c r="AT54" s="120">
        <v>4438.3640632128281</v>
      </c>
      <c r="AU54" s="120">
        <v>528.97342735141319</v>
      </c>
      <c r="AV54" s="120">
        <v>7031.5725713834818</v>
      </c>
      <c r="AW54" s="120">
        <v>7646.6465304044978</v>
      </c>
      <c r="AX54" s="120">
        <v>40671.342062372802</v>
      </c>
      <c r="AY54" s="120">
        <v>9243111.6385356504</v>
      </c>
      <c r="AZ54" s="120">
        <v>8871.1504893856018</v>
      </c>
      <c r="BA54" s="120">
        <v>2087.2522588524212</v>
      </c>
      <c r="BB54" s="120">
        <v>0</v>
      </c>
      <c r="BC54" s="121">
        <v>9847222.2506661341</v>
      </c>
      <c r="BD54" s="120">
        <v>27274784.097144574</v>
      </c>
      <c r="BE54" s="120">
        <v>28607552.189106394</v>
      </c>
      <c r="BF54" s="120">
        <v>0</v>
      </c>
      <c r="BG54" s="120">
        <v>0</v>
      </c>
      <c r="BH54" s="120">
        <v>1052345.9999999106</v>
      </c>
      <c r="BI54" s="121">
        <v>56934682.286250874</v>
      </c>
      <c r="BJ54" s="122">
        <v>66781904.536917008</v>
      </c>
      <c r="BK54" s="120">
        <v>0</v>
      </c>
      <c r="BL54" s="120">
        <v>0</v>
      </c>
      <c r="BM54" s="122">
        <v>66781904.536917008</v>
      </c>
      <c r="BN54" s="122">
        <v>66781904.536917008</v>
      </c>
    </row>
    <row r="55" spans="1:66" s="117" customFormat="1" ht="40" customHeight="1" x14ac:dyDescent="0.35">
      <c r="A55" s="118">
        <v>50</v>
      </c>
      <c r="B55" s="119" t="s">
        <v>58</v>
      </c>
      <c r="C55" s="120">
        <v>12.843973210926846</v>
      </c>
      <c r="D55" s="120">
        <v>6.8184682381106407</v>
      </c>
      <c r="E55" s="120">
        <v>3.4352179357795789</v>
      </c>
      <c r="F55" s="120">
        <v>69.493660702920877</v>
      </c>
      <c r="G55" s="120">
        <v>12.117141612615578</v>
      </c>
      <c r="H55" s="120">
        <v>0</v>
      </c>
      <c r="I55" s="120">
        <v>44.602144777326451</v>
      </c>
      <c r="J55" s="120">
        <v>4768.9679554809263</v>
      </c>
      <c r="K55" s="120">
        <v>208.64418431499072</v>
      </c>
      <c r="L55" s="120">
        <v>6034.1267794603891</v>
      </c>
      <c r="M55" s="120">
        <v>8021.9588994627502</v>
      </c>
      <c r="N55" s="120">
        <v>5144.3998898287082</v>
      </c>
      <c r="O55" s="120">
        <v>209.66018205290584</v>
      </c>
      <c r="P55" s="120">
        <v>83080.638341391881</v>
      </c>
      <c r="Q55" s="120">
        <v>8326.8016127682749</v>
      </c>
      <c r="R55" s="120">
        <v>89.15160115438222</v>
      </c>
      <c r="S55" s="120">
        <v>8120.2037159535394</v>
      </c>
      <c r="T55" s="120">
        <v>28463.158061342343</v>
      </c>
      <c r="U55" s="120">
        <v>5352.0884846756308</v>
      </c>
      <c r="V55" s="120">
        <v>8153.1463163196431</v>
      </c>
      <c r="W55" s="120">
        <v>59825.990287076449</v>
      </c>
      <c r="X55" s="120">
        <v>99909.317559428106</v>
      </c>
      <c r="Y55" s="120">
        <v>5836.6381351190012</v>
      </c>
      <c r="Z55" s="120">
        <v>18924.594084876502</v>
      </c>
      <c r="AA55" s="120">
        <v>691.67646815797957</v>
      </c>
      <c r="AB55" s="120">
        <v>1465.7911590227502</v>
      </c>
      <c r="AC55" s="120">
        <v>3956.7750820824112</v>
      </c>
      <c r="AD55" s="120">
        <v>63.502059588742213</v>
      </c>
      <c r="AE55" s="120">
        <v>176.08804238950131</v>
      </c>
      <c r="AF55" s="120">
        <v>4501.5719632796536</v>
      </c>
      <c r="AG55" s="120">
        <v>10197.434013984544</v>
      </c>
      <c r="AH55" s="120">
        <v>18375.005466593022</v>
      </c>
      <c r="AI55" s="120">
        <v>789.41122641171341</v>
      </c>
      <c r="AJ55" s="120">
        <v>7002.1960113245659</v>
      </c>
      <c r="AK55" s="120">
        <v>486.88324306359357</v>
      </c>
      <c r="AL55" s="120">
        <v>5.9885564050392182</v>
      </c>
      <c r="AM55" s="120">
        <v>3640.5842784458464</v>
      </c>
      <c r="AN55" s="120">
        <v>74.15679696908407</v>
      </c>
      <c r="AO55" s="120">
        <v>861.57612520179418</v>
      </c>
      <c r="AP55" s="120">
        <v>0</v>
      </c>
      <c r="AQ55" s="120">
        <v>440.03619784752567</v>
      </c>
      <c r="AR55" s="120">
        <v>1417.3082709810114</v>
      </c>
      <c r="AS55" s="120">
        <v>11139.433633899051</v>
      </c>
      <c r="AT55" s="120">
        <v>2047.5016689434731</v>
      </c>
      <c r="AU55" s="120">
        <v>244.02549225417891</v>
      </c>
      <c r="AV55" s="120">
        <v>1457.6730940032076</v>
      </c>
      <c r="AW55" s="120">
        <v>171.24952673370018</v>
      </c>
      <c r="AX55" s="120">
        <v>46006.656394793856</v>
      </c>
      <c r="AY55" s="120">
        <v>107282.20268422358</v>
      </c>
      <c r="AZ55" s="120">
        <v>1657269.8716239072</v>
      </c>
      <c r="BA55" s="120">
        <v>1456.3317588603823</v>
      </c>
      <c r="BB55" s="120">
        <v>0</v>
      </c>
      <c r="BC55" s="121">
        <v>2231839.7275365517</v>
      </c>
      <c r="BD55" s="120">
        <v>13013996.841546154</v>
      </c>
      <c r="BE55" s="120">
        <v>8487845.4939329084</v>
      </c>
      <c r="BF55" s="120">
        <v>0</v>
      </c>
      <c r="BG55" s="120">
        <v>0</v>
      </c>
      <c r="BH55" s="120">
        <v>0</v>
      </c>
      <c r="BI55" s="121">
        <v>21501842.335479062</v>
      </c>
      <c r="BJ55" s="122">
        <v>23733682.063015614</v>
      </c>
      <c r="BK55" s="120">
        <v>0</v>
      </c>
      <c r="BL55" s="120">
        <v>0</v>
      </c>
      <c r="BM55" s="122">
        <v>23733682.063015614</v>
      </c>
      <c r="BN55" s="122">
        <v>23733682.063015614</v>
      </c>
    </row>
    <row r="56" spans="1:66" s="117" customFormat="1" ht="40" customHeight="1" x14ac:dyDescent="0.35">
      <c r="A56" s="118">
        <v>51</v>
      </c>
      <c r="B56" s="119" t="s">
        <v>6</v>
      </c>
      <c r="C56" s="120">
        <v>1388.3348223676585</v>
      </c>
      <c r="D56" s="120">
        <v>12881.018579022948</v>
      </c>
      <c r="E56" s="120">
        <v>2014.0695861589763</v>
      </c>
      <c r="F56" s="120">
        <v>80.000261525493585</v>
      </c>
      <c r="G56" s="120">
        <v>359.91402741349884</v>
      </c>
      <c r="H56" s="120">
        <v>27.385832929072766</v>
      </c>
      <c r="I56" s="120">
        <v>3814.0487594809092</v>
      </c>
      <c r="J56" s="120">
        <v>20.194003145085155</v>
      </c>
      <c r="K56" s="120">
        <v>69.476713699907691</v>
      </c>
      <c r="L56" s="120">
        <v>465.76951436351573</v>
      </c>
      <c r="M56" s="120">
        <v>52687.196493147603</v>
      </c>
      <c r="N56" s="120">
        <v>1921.9557738472135</v>
      </c>
      <c r="O56" s="120">
        <v>2631.2322966335146</v>
      </c>
      <c r="P56" s="120">
        <v>2835.2056573913824</v>
      </c>
      <c r="Q56" s="120">
        <v>5741.0871354268647</v>
      </c>
      <c r="R56" s="120">
        <v>534.90339284803315</v>
      </c>
      <c r="S56" s="120">
        <v>48670.407312435447</v>
      </c>
      <c r="T56" s="120">
        <v>339348.67346942791</v>
      </c>
      <c r="U56" s="120">
        <v>153550.20921860728</v>
      </c>
      <c r="V56" s="120">
        <v>3042.1702473272062</v>
      </c>
      <c r="W56" s="120">
        <v>11628.675795676976</v>
      </c>
      <c r="X56" s="120">
        <v>21709.441777443451</v>
      </c>
      <c r="Y56" s="120">
        <v>13414.064730283084</v>
      </c>
      <c r="Z56" s="120">
        <v>7245.8081870870601</v>
      </c>
      <c r="AA56" s="120">
        <v>346.23658511944751</v>
      </c>
      <c r="AB56" s="120">
        <v>1220.5835838611115</v>
      </c>
      <c r="AC56" s="120">
        <v>920.9896194929878</v>
      </c>
      <c r="AD56" s="120">
        <v>354.10787005689019</v>
      </c>
      <c r="AE56" s="120">
        <v>1027.0313265632917</v>
      </c>
      <c r="AF56" s="120">
        <v>53846.146870778757</v>
      </c>
      <c r="AG56" s="120">
        <v>19.899970034137368</v>
      </c>
      <c r="AH56" s="120">
        <v>310486.0512797602</v>
      </c>
      <c r="AI56" s="120">
        <v>2145.5618718285723</v>
      </c>
      <c r="AJ56" s="120">
        <v>552581.94746531826</v>
      </c>
      <c r="AK56" s="120">
        <v>2636.0308398522029</v>
      </c>
      <c r="AL56" s="120">
        <v>1.4408977920248024E-2</v>
      </c>
      <c r="AM56" s="120">
        <v>426350.83655840578</v>
      </c>
      <c r="AN56" s="120">
        <v>1570.9174199706599</v>
      </c>
      <c r="AO56" s="120">
        <v>7934.1199545120471</v>
      </c>
      <c r="AP56" s="120">
        <v>12137.206343540383</v>
      </c>
      <c r="AQ56" s="120">
        <v>29926.614388773305</v>
      </c>
      <c r="AR56" s="120">
        <v>76410.253652511819</v>
      </c>
      <c r="AS56" s="120">
        <v>979.0250982822397</v>
      </c>
      <c r="AT56" s="120">
        <v>1972.8239545562758</v>
      </c>
      <c r="AU56" s="120">
        <v>235.12524748751355</v>
      </c>
      <c r="AV56" s="120">
        <v>1876.6060646214216</v>
      </c>
      <c r="AW56" s="120">
        <v>8972.7745121151893</v>
      </c>
      <c r="AX56" s="120">
        <v>175979.7227802588</v>
      </c>
      <c r="AY56" s="120">
        <v>782607.14522136014</v>
      </c>
      <c r="AZ56" s="120">
        <v>27402.305785417084</v>
      </c>
      <c r="BA56" s="120">
        <v>16025308.871503854</v>
      </c>
      <c r="BB56" s="120">
        <v>0</v>
      </c>
      <c r="BC56" s="121">
        <v>19191330.193765</v>
      </c>
      <c r="BD56" s="120">
        <v>21985632.947347395</v>
      </c>
      <c r="BE56" s="120">
        <v>7170711.8025656901</v>
      </c>
      <c r="BF56" s="120">
        <v>0</v>
      </c>
      <c r="BG56" s="120">
        <v>0</v>
      </c>
      <c r="BH56" s="120">
        <v>82990.658896724693</v>
      </c>
      <c r="BI56" s="121">
        <v>29239335.408809811</v>
      </c>
      <c r="BJ56" s="122">
        <v>48430665.60257481</v>
      </c>
      <c r="BK56" s="120">
        <v>0</v>
      </c>
      <c r="BL56" s="120">
        <v>0</v>
      </c>
      <c r="BM56" s="122">
        <v>48430665.60257481</v>
      </c>
      <c r="BN56" s="122">
        <v>48430665.60257481</v>
      </c>
    </row>
    <row r="57" spans="1:66" s="117" customFormat="1" ht="40" customHeight="1" x14ac:dyDescent="0.35">
      <c r="A57" s="118">
        <v>52</v>
      </c>
      <c r="B57" s="119" t="s">
        <v>133</v>
      </c>
      <c r="C57" s="120">
        <v>0</v>
      </c>
      <c r="D57" s="120">
        <v>0</v>
      </c>
      <c r="E57" s="120">
        <v>0</v>
      </c>
      <c r="F57" s="120">
        <v>0</v>
      </c>
      <c r="G57" s="120">
        <v>0</v>
      </c>
      <c r="H57" s="120">
        <v>0</v>
      </c>
      <c r="I57" s="120">
        <v>0</v>
      </c>
      <c r="J57" s="120">
        <v>0</v>
      </c>
      <c r="K57" s="120">
        <v>0</v>
      </c>
      <c r="L57" s="120">
        <v>0</v>
      </c>
      <c r="M57" s="122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0</v>
      </c>
      <c r="AM57" s="120">
        <v>0</v>
      </c>
      <c r="AN57" s="120">
        <v>0</v>
      </c>
      <c r="AO57" s="120">
        <v>0</v>
      </c>
      <c r="AP57" s="120">
        <v>0</v>
      </c>
      <c r="AQ57" s="120">
        <v>0</v>
      </c>
      <c r="AR57" s="120">
        <v>0</v>
      </c>
      <c r="AS57" s="120">
        <v>0</v>
      </c>
      <c r="AT57" s="120">
        <v>0</v>
      </c>
      <c r="AU57" s="120">
        <v>0</v>
      </c>
      <c r="AV57" s="120">
        <v>0</v>
      </c>
      <c r="AW57" s="120">
        <v>0</v>
      </c>
      <c r="AX57" s="120">
        <v>0</v>
      </c>
      <c r="AY57" s="120">
        <v>0</v>
      </c>
      <c r="AZ57" s="120">
        <v>0</v>
      </c>
      <c r="BA57" s="120">
        <v>0</v>
      </c>
      <c r="BB57" s="120">
        <v>0</v>
      </c>
      <c r="BC57" s="121">
        <v>0</v>
      </c>
      <c r="BD57" s="120">
        <v>734.00000000000364</v>
      </c>
      <c r="BE57" s="120">
        <v>0</v>
      </c>
      <c r="BF57" s="120">
        <v>27365.966347800873</v>
      </c>
      <c r="BG57" s="120">
        <v>0</v>
      </c>
      <c r="BH57" s="126">
        <v>0</v>
      </c>
      <c r="BI57" s="127">
        <v>28099.966347800877</v>
      </c>
      <c r="BJ57" s="128">
        <v>28099.966347800877</v>
      </c>
      <c r="BK57" s="126">
        <v>0</v>
      </c>
      <c r="BL57" s="126">
        <v>0</v>
      </c>
      <c r="BM57" s="128">
        <v>28099.966347800877</v>
      </c>
      <c r="BN57" s="128">
        <v>28099.966347800877</v>
      </c>
    </row>
    <row r="58" spans="1:66" s="133" customFormat="1" ht="40" customHeight="1" x14ac:dyDescent="0.35">
      <c r="A58" s="129">
        <v>190</v>
      </c>
      <c r="B58" s="130" t="s">
        <v>273</v>
      </c>
      <c r="C58" s="131">
        <v>7376406.6022006255</v>
      </c>
      <c r="D58" s="131">
        <v>1509653.1885456708</v>
      </c>
      <c r="E58" s="131">
        <v>1631235.4598254981</v>
      </c>
      <c r="F58" s="131">
        <v>5651704.6020962344</v>
      </c>
      <c r="G58" s="131">
        <v>482855.72850657604</v>
      </c>
      <c r="H58" s="131">
        <v>185244.26064366582</v>
      </c>
      <c r="I58" s="131">
        <v>1602211.1235118096</v>
      </c>
      <c r="J58" s="131">
        <v>5166527.4860117156</v>
      </c>
      <c r="K58" s="131">
        <v>651018.81886805443</v>
      </c>
      <c r="L58" s="131">
        <v>2647488.5418962408</v>
      </c>
      <c r="M58" s="131">
        <v>22718284.888533629</v>
      </c>
      <c r="N58" s="131">
        <v>159526484.87225321</v>
      </c>
      <c r="O58" s="131">
        <v>1123146.0685714874</v>
      </c>
      <c r="P58" s="131">
        <v>143788214.57468796</v>
      </c>
      <c r="Q58" s="131">
        <v>8209914.5862479098</v>
      </c>
      <c r="R58" s="131">
        <v>4400026.2417061124</v>
      </c>
      <c r="S58" s="131">
        <v>26491918.656857945</v>
      </c>
      <c r="T58" s="131">
        <v>64410477.715522774</v>
      </c>
      <c r="U58" s="131">
        <v>48049529.17780441</v>
      </c>
      <c r="V58" s="131">
        <v>13582281.471369866</v>
      </c>
      <c r="W58" s="131">
        <v>36397870.998442903</v>
      </c>
      <c r="X58" s="131">
        <v>161588918.03355685</v>
      </c>
      <c r="Y58" s="131">
        <v>79128737.82221818</v>
      </c>
      <c r="Z58" s="131">
        <v>112871194.49826767</v>
      </c>
      <c r="AA58" s="131">
        <v>5651011.2742647892</v>
      </c>
      <c r="AB58" s="131">
        <v>5654260.4255009368</v>
      </c>
      <c r="AC58" s="131">
        <v>62768444.976967767</v>
      </c>
      <c r="AD58" s="131">
        <v>6668384.1198573261</v>
      </c>
      <c r="AE58" s="131">
        <v>238045.8389237079</v>
      </c>
      <c r="AF58" s="131">
        <v>232526267.09860295</v>
      </c>
      <c r="AG58" s="131">
        <v>13565695.204309903</v>
      </c>
      <c r="AH58" s="131">
        <v>70877515.141075581</v>
      </c>
      <c r="AI58" s="131">
        <v>941852.27803938463</v>
      </c>
      <c r="AJ58" s="131">
        <v>56464530.512668498</v>
      </c>
      <c r="AK58" s="131">
        <v>299894.8870759171</v>
      </c>
      <c r="AL58" s="131">
        <v>1394.5911880933459</v>
      </c>
      <c r="AM58" s="131">
        <v>13710932.184210118</v>
      </c>
      <c r="AN58" s="131">
        <v>2177857.5144295124</v>
      </c>
      <c r="AO58" s="131">
        <v>3752093.3355887039</v>
      </c>
      <c r="AP58" s="131">
        <v>28909204.7927038</v>
      </c>
      <c r="AQ58" s="131">
        <v>21488454.407521203</v>
      </c>
      <c r="AR58" s="131">
        <v>6109647.8273044741</v>
      </c>
      <c r="AS58" s="131">
        <v>1542508.3440864219</v>
      </c>
      <c r="AT58" s="131">
        <v>2295260.4344844869</v>
      </c>
      <c r="AU58" s="131">
        <v>310046.69395416725</v>
      </c>
      <c r="AV58" s="131">
        <v>4648887.9770353287</v>
      </c>
      <c r="AW58" s="131">
        <v>3220597.1839271374</v>
      </c>
      <c r="AX58" s="131">
        <v>20819877.024678953</v>
      </c>
      <c r="AY58" s="131">
        <v>25817121.192811407</v>
      </c>
      <c r="AZ58" s="131">
        <v>10348527.195138674</v>
      </c>
      <c r="BA58" s="131">
        <v>20432440.611976206</v>
      </c>
      <c r="BB58" s="131">
        <v>2088.5120103679574</v>
      </c>
      <c r="BC58" s="131">
        <v>1530434186.9984825</v>
      </c>
      <c r="BD58" s="131">
        <v>868198454.94659126</v>
      </c>
      <c r="BE58" s="131">
        <v>98226881.485714957</v>
      </c>
      <c r="BF58" s="131">
        <v>375721502.69946635</v>
      </c>
      <c r="BG58" s="131">
        <v>54121373.193170197</v>
      </c>
      <c r="BH58" s="131">
        <v>482888414.13994735</v>
      </c>
      <c r="BI58" s="131">
        <v>1879156626.4648898</v>
      </c>
      <c r="BJ58" s="132">
        <v>3409590813.4633718</v>
      </c>
      <c r="BK58" s="131">
        <v>0</v>
      </c>
      <c r="BL58" s="131">
        <v>0</v>
      </c>
      <c r="BM58" s="132">
        <v>3409590813.4633718</v>
      </c>
      <c r="BN58" s="132">
        <v>3409590813.4633718</v>
      </c>
    </row>
    <row r="59" spans="1:66" s="133" customFormat="1" ht="40" customHeight="1" x14ac:dyDescent="0.35">
      <c r="A59" s="129">
        <v>200</v>
      </c>
      <c r="B59" s="130" t="s">
        <v>274</v>
      </c>
      <c r="C59" s="131">
        <v>953186.77616626769</v>
      </c>
      <c r="D59" s="131">
        <v>675646.87948906049</v>
      </c>
      <c r="E59" s="131">
        <v>716807.43355678208</v>
      </c>
      <c r="F59" s="131">
        <v>3115727.1996966414</v>
      </c>
      <c r="G59" s="131">
        <v>0</v>
      </c>
      <c r="H59" s="131">
        <v>11762.722322195303</v>
      </c>
      <c r="I59" s="131">
        <v>917261.89683212899</v>
      </c>
      <c r="J59" s="131">
        <v>1359025.4789674617</v>
      </c>
      <c r="K59" s="131">
        <v>54032.217055003159</v>
      </c>
      <c r="L59" s="131">
        <v>393725.62597122137</v>
      </c>
      <c r="M59" s="131">
        <v>24455209.515322573</v>
      </c>
      <c r="N59" s="131">
        <v>10407885.378636241</v>
      </c>
      <c r="O59" s="131">
        <v>308283.61476859404</v>
      </c>
      <c r="P59" s="131">
        <v>19494031.30080092</v>
      </c>
      <c r="Q59" s="131">
        <v>2461513.7119406871</v>
      </c>
      <c r="R59" s="131">
        <v>3828171.8753383486</v>
      </c>
      <c r="S59" s="131">
        <v>4183901.831708787</v>
      </c>
      <c r="T59" s="131">
        <v>15589776.747467346</v>
      </c>
      <c r="U59" s="131">
        <v>5328043.2711942457</v>
      </c>
      <c r="V59" s="131">
        <v>2072659.6391931232</v>
      </c>
      <c r="W59" s="131">
        <v>3742311.0226883069</v>
      </c>
      <c r="X59" s="131">
        <v>126656004.52316934</v>
      </c>
      <c r="Y59" s="131">
        <v>25774888.628514245</v>
      </c>
      <c r="Z59" s="131">
        <v>21325939.833126187</v>
      </c>
      <c r="AA59" s="131">
        <v>1139769.7099901657</v>
      </c>
      <c r="AB59" s="131">
        <v>2113403.3389916383</v>
      </c>
      <c r="AC59" s="131">
        <v>4951748.4915500022</v>
      </c>
      <c r="AD59" s="131">
        <v>125906.29562778771</v>
      </c>
      <c r="AE59" s="131">
        <v>270303.89623920014</v>
      </c>
      <c r="AF59" s="131">
        <v>21871385.802289397</v>
      </c>
      <c r="AG59" s="131">
        <v>1570729.3610256314</v>
      </c>
      <c r="AH59" s="131">
        <v>16963102.887451559</v>
      </c>
      <c r="AI59" s="131">
        <v>818901.70476714068</v>
      </c>
      <c r="AJ59" s="131">
        <v>12501095.708678573</v>
      </c>
      <c r="AK59" s="131">
        <v>124974.98146725228</v>
      </c>
      <c r="AL59" s="131">
        <v>112.6759360624892</v>
      </c>
      <c r="AM59" s="131">
        <v>2150684.7231165562</v>
      </c>
      <c r="AN59" s="131">
        <v>153409.9803111814</v>
      </c>
      <c r="AO59" s="131">
        <v>409633.12365254667</v>
      </c>
      <c r="AP59" s="131">
        <v>4702928.359142676</v>
      </c>
      <c r="AQ59" s="131">
        <v>1378532.9503956139</v>
      </c>
      <c r="AR59" s="131">
        <v>936169.4030716382</v>
      </c>
      <c r="AS59" s="131">
        <v>97120.858136551455</v>
      </c>
      <c r="AT59" s="131">
        <v>102572.0807024762</v>
      </c>
      <c r="AU59" s="131">
        <v>16130.885534635046</v>
      </c>
      <c r="AV59" s="131">
        <v>220983.90066726133</v>
      </c>
      <c r="AW59" s="131">
        <v>410874.62511576805</v>
      </c>
      <c r="AX59" s="131">
        <v>1504651.2481916472</v>
      </c>
      <c r="AY59" s="131">
        <v>2418400.7259655148</v>
      </c>
      <c r="AZ59" s="131">
        <v>2815428.1279757246</v>
      </c>
      <c r="BA59" s="131">
        <v>576759.73274136335</v>
      </c>
      <c r="BB59" s="131">
        <v>10285.881109611806</v>
      </c>
      <c r="BC59" s="131">
        <v>354181798.58377081</v>
      </c>
      <c r="BD59" s="134">
        <v>124475417.91093481</v>
      </c>
      <c r="BE59" s="134">
        <v>65883.452801048756</v>
      </c>
      <c r="BF59" s="134">
        <v>7254097.8491345644</v>
      </c>
      <c r="BG59" s="134">
        <v>5300084.6556250304</v>
      </c>
      <c r="BH59" s="134">
        <v>78025551.17641896</v>
      </c>
      <c r="BI59" s="134">
        <v>215121035.0449152</v>
      </c>
      <c r="BJ59" s="134">
        <v>569302833.62545538</v>
      </c>
      <c r="BK59" s="131">
        <v>0</v>
      </c>
      <c r="BL59" s="131">
        <v>0</v>
      </c>
      <c r="BM59" s="134">
        <v>569302833.62545538</v>
      </c>
      <c r="BN59" s="134">
        <v>569302833.62545538</v>
      </c>
    </row>
    <row r="60" spans="1:66" s="117" customFormat="1" ht="40" customHeight="1" x14ac:dyDescent="0.35">
      <c r="A60" s="135">
        <v>201</v>
      </c>
      <c r="B60" s="136" t="s">
        <v>275</v>
      </c>
      <c r="C60" s="120">
        <v>26120182.575909991</v>
      </c>
      <c r="D60" s="120">
        <v>9046228.4989834242</v>
      </c>
      <c r="E60" s="120">
        <v>4073183.5683181835</v>
      </c>
      <c r="F60" s="120">
        <v>6549509.5872570295</v>
      </c>
      <c r="G60" s="120">
        <v>749438.94400252798</v>
      </c>
      <c r="H60" s="120">
        <v>293446.28394146496</v>
      </c>
      <c r="I60" s="120">
        <v>5758896.9788140804</v>
      </c>
      <c r="J60" s="120">
        <v>7962411.140349336</v>
      </c>
      <c r="K60" s="120">
        <v>182136.20973325853</v>
      </c>
      <c r="L60" s="120">
        <v>2603369.2891456811</v>
      </c>
      <c r="M60" s="120">
        <v>8495381.4446893688</v>
      </c>
      <c r="N60" s="120">
        <v>24309050.769635424</v>
      </c>
      <c r="O60" s="120">
        <v>1199515.7724516781</v>
      </c>
      <c r="P60" s="120">
        <v>39689044.425975762</v>
      </c>
      <c r="Q60" s="120">
        <v>3514841.607132535</v>
      </c>
      <c r="R60" s="120">
        <v>1994599.6088437899</v>
      </c>
      <c r="S60" s="120">
        <v>6413799.7955625337</v>
      </c>
      <c r="T60" s="120">
        <v>14655908.459810806</v>
      </c>
      <c r="U60" s="120">
        <v>7562599.8545006402</v>
      </c>
      <c r="V60" s="120">
        <v>4539776.167378963</v>
      </c>
      <c r="W60" s="120">
        <v>7648870.82885049</v>
      </c>
      <c r="X60" s="120">
        <v>34410221.587182902</v>
      </c>
      <c r="Y60" s="120">
        <v>26602755.426355399</v>
      </c>
      <c r="Z60" s="120">
        <v>58414006.417978004</v>
      </c>
      <c r="AA60" s="120">
        <v>1002467.3246417739</v>
      </c>
      <c r="AB60" s="120">
        <v>2131241.967031348</v>
      </c>
      <c r="AC60" s="120">
        <v>987191.83065566258</v>
      </c>
      <c r="AD60" s="120">
        <v>3650633.7957488894</v>
      </c>
      <c r="AE60" s="120">
        <v>477633.0098480829</v>
      </c>
      <c r="AF60" s="120">
        <v>52164204.074496001</v>
      </c>
      <c r="AG60" s="120">
        <v>9499325.5270332415</v>
      </c>
      <c r="AH60" s="120">
        <v>82895646.629401594</v>
      </c>
      <c r="AI60" s="120">
        <v>390214.66554858099</v>
      </c>
      <c r="AJ60" s="120">
        <v>25547205.394255899</v>
      </c>
      <c r="AK60" s="120">
        <v>80606.233406200103</v>
      </c>
      <c r="AL60" s="120">
        <v>348.44242878619843</v>
      </c>
      <c r="AM60" s="120">
        <v>3897163.3698231843</v>
      </c>
      <c r="AN60" s="120">
        <v>1247290.6382330046</v>
      </c>
      <c r="AO60" s="120">
        <v>2545630.5604264298</v>
      </c>
      <c r="AP60" s="120">
        <v>12355175.253443301</v>
      </c>
      <c r="AQ60" s="120">
        <v>15593074.960392101</v>
      </c>
      <c r="AR60" s="120">
        <v>11717072.187487099</v>
      </c>
      <c r="AS60" s="120">
        <v>1319079.7274219301</v>
      </c>
      <c r="AT60" s="120">
        <v>1855517.34781959</v>
      </c>
      <c r="AU60" s="120">
        <v>155215.87882683799</v>
      </c>
      <c r="AV60" s="120">
        <v>4432453.4645946212</v>
      </c>
      <c r="AW60" s="120">
        <v>1871924.72806725</v>
      </c>
      <c r="AX60" s="120">
        <v>30807815.701591574</v>
      </c>
      <c r="AY60" s="120">
        <v>16282449.695397899</v>
      </c>
      <c r="AZ60" s="120">
        <v>3594760.3759185802</v>
      </c>
      <c r="BA60" s="120">
        <v>11339771.5782081</v>
      </c>
      <c r="BB60" s="120">
        <v>5394.5826151228903</v>
      </c>
      <c r="BC60" s="137">
        <v>600635684.18756592</v>
      </c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</row>
    <row r="61" spans="1:66" s="117" customFormat="1" ht="40" customHeight="1" x14ac:dyDescent="0.35">
      <c r="A61" s="135">
        <v>202</v>
      </c>
      <c r="B61" s="136" t="s">
        <v>276</v>
      </c>
      <c r="C61" s="120">
        <v>33974084.769241184</v>
      </c>
      <c r="D61" s="120">
        <v>14441518.740000343</v>
      </c>
      <c r="E61" s="120">
        <v>6016042.9297437631</v>
      </c>
      <c r="F61" s="120">
        <v>10347346.230351634</v>
      </c>
      <c r="G61" s="120">
        <v>1247073.7006037524</v>
      </c>
      <c r="H61" s="120">
        <v>921875.25712748279</v>
      </c>
      <c r="I61" s="120">
        <v>8597207.181174485</v>
      </c>
      <c r="J61" s="120">
        <v>9361435.0747548267</v>
      </c>
      <c r="K61" s="120">
        <v>711687.47186483443</v>
      </c>
      <c r="L61" s="120">
        <v>4783349.672367597</v>
      </c>
      <c r="M61" s="120">
        <v>11411606.257689999</v>
      </c>
      <c r="N61" s="120">
        <v>38741521.546370991</v>
      </c>
      <c r="O61" s="120">
        <v>1751663.7431081911</v>
      </c>
      <c r="P61" s="120">
        <v>50137312.673578002</v>
      </c>
      <c r="Q61" s="120">
        <v>4734409.7762762401</v>
      </c>
      <c r="R61" s="120">
        <v>4286032.5732875802</v>
      </c>
      <c r="S61" s="120">
        <v>8635745.6564181</v>
      </c>
      <c r="T61" s="120">
        <v>19098968.9837116</v>
      </c>
      <c r="U61" s="120">
        <v>10289327.217748599</v>
      </c>
      <c r="V61" s="120">
        <v>6524506.0259753857</v>
      </c>
      <c r="W61" s="120">
        <v>9174406.0551636908</v>
      </c>
      <c r="X61" s="120">
        <v>39883786.390486903</v>
      </c>
      <c r="Y61" s="120">
        <v>32961659.879471626</v>
      </c>
      <c r="Z61" s="120">
        <v>66900476.142743707</v>
      </c>
      <c r="AA61" s="120">
        <v>2088412.63712228</v>
      </c>
      <c r="AB61" s="120">
        <v>4736616.0177607602</v>
      </c>
      <c r="AC61" s="120">
        <v>1084350</v>
      </c>
      <c r="AD61" s="120">
        <v>5933437.4660868468</v>
      </c>
      <c r="AE61" s="120">
        <v>638625.75591770292</v>
      </c>
      <c r="AF61" s="120">
        <v>78160272.949738294</v>
      </c>
      <c r="AG61" s="120">
        <v>17325703.065264601</v>
      </c>
      <c r="AH61" s="120">
        <v>110549249.16578698</v>
      </c>
      <c r="AI61" s="120">
        <v>593892.88701119099</v>
      </c>
      <c r="AJ61" s="120">
        <v>40512366.736699998</v>
      </c>
      <c r="AK61" s="120">
        <v>114250.18834721819</v>
      </c>
      <c r="AL61" s="120">
        <v>844.76150965330896</v>
      </c>
      <c r="AM61" s="120">
        <v>4523499.5461351201</v>
      </c>
      <c r="AN61" s="120">
        <v>1980353.8392377999</v>
      </c>
      <c r="AO61" s="120">
        <v>3738611.6164175197</v>
      </c>
      <c r="AP61" s="120">
        <v>16872722.977954283</v>
      </c>
      <c r="AQ61" s="120">
        <v>22768318.402339201</v>
      </c>
      <c r="AR61" s="120">
        <v>15174716.889191501</v>
      </c>
      <c r="AS61" s="120">
        <v>1851213.2430445701</v>
      </c>
      <c r="AT61" s="120">
        <v>2866342.71300158</v>
      </c>
      <c r="AU61" s="120">
        <v>367063.090408188</v>
      </c>
      <c r="AV61" s="120">
        <v>7843413.1751535796</v>
      </c>
      <c r="AW61" s="120">
        <v>3931956.2569760499</v>
      </c>
      <c r="AX61" s="120">
        <v>5738587.8860688098</v>
      </c>
      <c r="AY61" s="120">
        <v>21829193.533310998</v>
      </c>
      <c r="AZ61" s="120">
        <v>6827852.3961813403</v>
      </c>
      <c r="BA61" s="120">
        <v>14285104.650796033</v>
      </c>
      <c r="BB61" s="120">
        <v>9863.6397940172719</v>
      </c>
      <c r="BC61" s="137">
        <v>787279879.43651664</v>
      </c>
      <c r="BD61" s="138"/>
      <c r="BE61" s="138"/>
      <c r="BF61" s="138"/>
      <c r="BG61" s="138"/>
      <c r="BH61" s="138"/>
      <c r="BI61" s="139"/>
      <c r="BJ61" s="138"/>
      <c r="BK61" s="138"/>
      <c r="BL61" s="138"/>
      <c r="BM61" s="138"/>
      <c r="BN61" s="138"/>
    </row>
    <row r="62" spans="1:66" s="117" customFormat="1" ht="40" customHeight="1" x14ac:dyDescent="0.35">
      <c r="A62" s="135">
        <v>203</v>
      </c>
      <c r="B62" s="136" t="s">
        <v>277</v>
      </c>
      <c r="C62" s="120">
        <v>2612792.8659067978</v>
      </c>
      <c r="D62" s="120">
        <v>528759.87502347992</v>
      </c>
      <c r="E62" s="120">
        <v>89357.610283239497</v>
      </c>
      <c r="F62" s="120">
        <v>51853.922311151313</v>
      </c>
      <c r="G62" s="120">
        <v>13996.989291951399</v>
      </c>
      <c r="H62" s="120">
        <v>29370.826501667674</v>
      </c>
      <c r="I62" s="120">
        <v>179437.702821076</v>
      </c>
      <c r="J62" s="120">
        <v>84715.417657364407</v>
      </c>
      <c r="K62" s="120">
        <v>3902.6485294919203</v>
      </c>
      <c r="L62" s="120">
        <v>403431.18930523435</v>
      </c>
      <c r="M62" s="120">
        <v>5056397.6849552896</v>
      </c>
      <c r="N62" s="120">
        <v>3182245.0448705899</v>
      </c>
      <c r="O62" s="120">
        <v>64346.418220283151</v>
      </c>
      <c r="P62" s="120">
        <v>1160946.0418839401</v>
      </c>
      <c r="Q62" s="120">
        <v>509382.01260151505</v>
      </c>
      <c r="R62" s="120">
        <v>49089.052757588397</v>
      </c>
      <c r="S62" s="120">
        <v>815079.82404082699</v>
      </c>
      <c r="T62" s="120">
        <v>3152747.53799963</v>
      </c>
      <c r="U62" s="120">
        <v>1559318.6268725058</v>
      </c>
      <c r="V62" s="120">
        <v>514659.5572893421</v>
      </c>
      <c r="W62" s="120">
        <v>1112522.1920542475</v>
      </c>
      <c r="X62" s="120">
        <v>72491881.599196643</v>
      </c>
      <c r="Y62" s="120">
        <v>1192129.01598482</v>
      </c>
      <c r="Z62" s="120">
        <v>3678522.4199138791</v>
      </c>
      <c r="AA62" s="120">
        <v>413147.96937766857</v>
      </c>
      <c r="AB62" s="120">
        <v>335231.109219654</v>
      </c>
      <c r="AC62" s="120">
        <v>176371.34619091233</v>
      </c>
      <c r="AD62" s="120">
        <v>513322.77571428986</v>
      </c>
      <c r="AE62" s="120">
        <v>60494.980397615444</v>
      </c>
      <c r="AF62" s="120">
        <v>6408634.9622848267</v>
      </c>
      <c r="AG62" s="120">
        <v>5814593.7708726823</v>
      </c>
      <c r="AH62" s="120">
        <v>4838121.8209260497</v>
      </c>
      <c r="AI62" s="120">
        <v>97.029896416174665</v>
      </c>
      <c r="AJ62" s="120">
        <v>7076700.3704840019</v>
      </c>
      <c r="AK62" s="120">
        <v>17946.922471624999</v>
      </c>
      <c r="AL62" s="120">
        <v>59.468221359829428</v>
      </c>
      <c r="AM62" s="120">
        <v>93518.497094216436</v>
      </c>
      <c r="AN62" s="120">
        <v>22704.542537683999</v>
      </c>
      <c r="AO62" s="120">
        <v>41788.794140775804</v>
      </c>
      <c r="AP62" s="120">
        <v>2777496.597549716</v>
      </c>
      <c r="AQ62" s="120">
        <v>1581125.0603472486</v>
      </c>
      <c r="AR62" s="120">
        <v>3421845.4122771113</v>
      </c>
      <c r="AS62" s="120">
        <v>27524.075426569314</v>
      </c>
      <c r="AT62" s="120">
        <v>32876.975875045806</v>
      </c>
      <c r="AU62" s="120">
        <v>3918.3461207514688</v>
      </c>
      <c r="AV62" s="120">
        <v>1981484.5864324376</v>
      </c>
      <c r="AW62" s="120">
        <v>504463.03000089043</v>
      </c>
      <c r="AX62" s="120">
        <v>0</v>
      </c>
      <c r="AY62" s="120">
        <v>434739.38943119813</v>
      </c>
      <c r="AZ62" s="120">
        <v>147113.967801277</v>
      </c>
      <c r="BA62" s="120">
        <v>1796589.0288530942</v>
      </c>
      <c r="BB62" s="120">
        <v>467.35081868090691</v>
      </c>
      <c r="BC62" s="137">
        <v>137059264.25703639</v>
      </c>
      <c r="BD62" s="140"/>
      <c r="BE62" s="140"/>
      <c r="BF62" s="140"/>
      <c r="BG62" s="140"/>
      <c r="BH62" s="140"/>
      <c r="BI62" s="140"/>
      <c r="BJ62" s="140"/>
      <c r="BK62" s="141"/>
      <c r="BL62" s="141"/>
      <c r="BM62" s="141"/>
      <c r="BN62" s="141"/>
    </row>
    <row r="63" spans="1:66" s="133" customFormat="1" ht="40" customHeight="1" x14ac:dyDescent="0.35">
      <c r="A63" s="108">
        <v>209</v>
      </c>
      <c r="B63" s="142" t="s">
        <v>278</v>
      </c>
      <c r="C63" s="131">
        <v>62707060.211057968</v>
      </c>
      <c r="D63" s="131">
        <v>24016507.114007246</v>
      </c>
      <c r="E63" s="131">
        <v>10178584.108345186</v>
      </c>
      <c r="F63" s="131">
        <v>16948709.739919811</v>
      </c>
      <c r="G63" s="131">
        <v>2010509.6338982317</v>
      </c>
      <c r="H63" s="131">
        <v>1244692.3675706156</v>
      </c>
      <c r="I63" s="131">
        <v>14535541.862809641</v>
      </c>
      <c r="J63" s="131">
        <v>17408561.632761527</v>
      </c>
      <c r="K63" s="131">
        <v>897726.33012758486</v>
      </c>
      <c r="L63" s="131">
        <v>7790150.1508185128</v>
      </c>
      <c r="M63" s="131">
        <v>24963385.38733466</v>
      </c>
      <c r="N63" s="131">
        <v>66232817.360877007</v>
      </c>
      <c r="O63" s="131">
        <v>3015525.9337801519</v>
      </c>
      <c r="P63" s="131">
        <v>90987303.141437709</v>
      </c>
      <c r="Q63" s="131">
        <v>8758633.3960102908</v>
      </c>
      <c r="R63" s="131">
        <v>6329721.2348889587</v>
      </c>
      <c r="S63" s="131">
        <v>15864625.27602146</v>
      </c>
      <c r="T63" s="131">
        <v>36907624.981522039</v>
      </c>
      <c r="U63" s="131">
        <v>19411245.699121747</v>
      </c>
      <c r="V63" s="131">
        <v>11578941.750643691</v>
      </c>
      <c r="W63" s="131">
        <v>17935799.076068431</v>
      </c>
      <c r="X63" s="131">
        <v>146785889.57686645</v>
      </c>
      <c r="Y63" s="131">
        <v>60756544.32181184</v>
      </c>
      <c r="Z63" s="131">
        <v>128993004.98063558</v>
      </c>
      <c r="AA63" s="131">
        <v>3504027.9311417225</v>
      </c>
      <c r="AB63" s="131">
        <v>7203089.0940117612</v>
      </c>
      <c r="AC63" s="131">
        <v>2247913.176846575</v>
      </c>
      <c r="AD63" s="131">
        <v>10097394.037550025</v>
      </c>
      <c r="AE63" s="131">
        <v>1176753.7461634011</v>
      </c>
      <c r="AF63" s="131">
        <v>136733111.98651913</v>
      </c>
      <c r="AG63" s="131">
        <v>32639622.363170527</v>
      </c>
      <c r="AH63" s="131">
        <v>198283017.61611462</v>
      </c>
      <c r="AI63" s="131">
        <v>984204.58245618816</v>
      </c>
      <c r="AJ63" s="131">
        <v>73136272.501439899</v>
      </c>
      <c r="AK63" s="131">
        <v>212803.34422504329</v>
      </c>
      <c r="AL63" s="131">
        <v>1252.6721597993369</v>
      </c>
      <c r="AM63" s="131">
        <v>8514181.4130525198</v>
      </c>
      <c r="AN63" s="131">
        <v>3250349.0200084886</v>
      </c>
      <c r="AO63" s="131">
        <v>6326030.9709847253</v>
      </c>
      <c r="AP63" s="131">
        <v>32005394.828947298</v>
      </c>
      <c r="AQ63" s="131">
        <v>39942518.423078552</v>
      </c>
      <c r="AR63" s="131">
        <v>30313634.48895571</v>
      </c>
      <c r="AS63" s="131">
        <v>3197817.0458930694</v>
      </c>
      <c r="AT63" s="131">
        <v>4754737.0366962161</v>
      </c>
      <c r="AU63" s="131">
        <v>526197.31535577751</v>
      </c>
      <c r="AV63" s="131">
        <v>14257351.226180639</v>
      </c>
      <c r="AW63" s="131">
        <v>6308344.0150441909</v>
      </c>
      <c r="AX63" s="131">
        <v>36546403.587660387</v>
      </c>
      <c r="AY63" s="131">
        <v>38546382.618140094</v>
      </c>
      <c r="AZ63" s="131">
        <v>10569726.739901196</v>
      </c>
      <c r="BA63" s="131">
        <v>27421465.257857226</v>
      </c>
      <c r="BB63" s="131">
        <v>15725.573227821069</v>
      </c>
      <c r="BC63" s="131">
        <v>1524974827.8811185</v>
      </c>
      <c r="BD63" s="141"/>
      <c r="BE63" s="141"/>
      <c r="BF63" s="141"/>
      <c r="BG63" s="141"/>
      <c r="BH63" s="141"/>
      <c r="BI63" s="141"/>
      <c r="BJ63" s="141"/>
      <c r="BK63" s="143"/>
      <c r="BL63" s="143"/>
      <c r="BM63" s="143"/>
      <c r="BN63" s="143"/>
    </row>
    <row r="64" spans="1:66" s="133" customFormat="1" ht="40" customHeight="1" x14ac:dyDescent="0.35">
      <c r="A64" s="129">
        <v>210</v>
      </c>
      <c r="B64" s="130" t="s">
        <v>279</v>
      </c>
      <c r="C64" s="131">
        <v>71036653.589424849</v>
      </c>
      <c r="D64" s="131">
        <v>26201807.182041977</v>
      </c>
      <c r="E64" s="131">
        <v>12526627.001727467</v>
      </c>
      <c r="F64" s="131">
        <v>25716141.541712686</v>
      </c>
      <c r="G64" s="131">
        <v>2493365.3624048075</v>
      </c>
      <c r="H64" s="131">
        <v>1441699.3505364768</v>
      </c>
      <c r="I64" s="131">
        <v>17055014.88315358</v>
      </c>
      <c r="J64" s="131">
        <v>23934114.597740706</v>
      </c>
      <c r="K64" s="131">
        <v>1602777.3660506424</v>
      </c>
      <c r="L64" s="131">
        <v>10831364.318685975</v>
      </c>
      <c r="M64" s="131">
        <v>72136879.791190863</v>
      </c>
      <c r="N64" s="131">
        <v>236167187.61176646</v>
      </c>
      <c r="O64" s="131">
        <v>4446955.6171202334</v>
      </c>
      <c r="P64" s="131">
        <v>254269549.01692659</v>
      </c>
      <c r="Q64" s="131">
        <v>19430061.694198888</v>
      </c>
      <c r="R64" s="131">
        <v>14557919.35193342</v>
      </c>
      <c r="S64" s="131">
        <v>46540445.764588192</v>
      </c>
      <c r="T64" s="131">
        <v>116907879.44451216</v>
      </c>
      <c r="U64" s="131">
        <v>72788818.148120403</v>
      </c>
      <c r="V64" s="131">
        <v>27233882.861206681</v>
      </c>
      <c r="W64" s="131">
        <v>58075981.097199641</v>
      </c>
      <c r="X64" s="131">
        <v>435030812.13359267</v>
      </c>
      <c r="Y64" s="131">
        <v>165660170.77254426</v>
      </c>
      <c r="Z64" s="131">
        <v>263190139.31202942</v>
      </c>
      <c r="AA64" s="131">
        <v>10294808.915396677</v>
      </c>
      <c r="AB64" s="131">
        <v>14970752.858504336</v>
      </c>
      <c r="AC64" s="131">
        <v>69968106.645364344</v>
      </c>
      <c r="AD64" s="131">
        <v>16891684.453035139</v>
      </c>
      <c r="AE64" s="131">
        <v>1685103.481326309</v>
      </c>
      <c r="AF64" s="131">
        <v>391130764.88741148</v>
      </c>
      <c r="AG64" s="131">
        <v>47776046.928506061</v>
      </c>
      <c r="AH64" s="132">
        <v>286123635.64464176</v>
      </c>
      <c r="AI64" s="131">
        <v>2744958.5652627135</v>
      </c>
      <c r="AJ64" s="131">
        <v>142101898.72278696</v>
      </c>
      <c r="AK64" s="131">
        <v>637673.21276821266</v>
      </c>
      <c r="AL64" s="131">
        <v>2759.939283955172</v>
      </c>
      <c r="AM64" s="131">
        <v>24375798.32037919</v>
      </c>
      <c r="AN64" s="131">
        <v>5581616.5147491824</v>
      </c>
      <c r="AO64" s="131">
        <v>10487757.430225976</v>
      </c>
      <c r="AP64" s="131">
        <v>65617527.980793774</v>
      </c>
      <c r="AQ64" s="131">
        <v>62809505.780995369</v>
      </c>
      <c r="AR64" s="131">
        <v>37359451.719331816</v>
      </c>
      <c r="AS64" s="131">
        <v>4837446.2481160425</v>
      </c>
      <c r="AT64" s="131">
        <v>7152569.5518831797</v>
      </c>
      <c r="AU64" s="131">
        <v>852374.89484457974</v>
      </c>
      <c r="AV64" s="131">
        <v>19127223.103883229</v>
      </c>
      <c r="AW64" s="131">
        <v>9939815.8240870945</v>
      </c>
      <c r="AX64" s="131">
        <v>58870931.860530987</v>
      </c>
      <c r="AY64" s="131">
        <v>66781904.536917016</v>
      </c>
      <c r="AZ64" s="131">
        <v>23733682.063015595</v>
      </c>
      <c r="BA64" s="131">
        <v>48430665.602574795</v>
      </c>
      <c r="BB64" s="131">
        <v>28099.96634780083</v>
      </c>
      <c r="BC64" s="131">
        <v>3409590813.4633722</v>
      </c>
      <c r="BD64" s="141"/>
      <c r="BE64" s="141"/>
      <c r="BF64" s="141"/>
      <c r="BG64" s="141"/>
      <c r="BH64" s="141"/>
      <c r="BI64" s="141"/>
      <c r="BJ64" s="141"/>
      <c r="BK64" s="144"/>
      <c r="BL64" s="144"/>
      <c r="BM64" s="144"/>
      <c r="BN64" s="144"/>
    </row>
    <row r="65" spans="2:66" x14ac:dyDescent="0.35">
      <c r="B65" s="145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46"/>
    </row>
    <row r="66" spans="2:66" x14ac:dyDescent="0.35">
      <c r="B66" s="147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</row>
    <row r="67" spans="2:66" x14ac:dyDescent="0.35">
      <c r="B67" s="147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  <c r="BM67" s="146"/>
      <c r="BN67" s="146"/>
    </row>
    <row r="68" spans="2:66" x14ac:dyDescent="0.35">
      <c r="B68" s="147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  <c r="BM68" s="146"/>
      <c r="BN68" s="146"/>
    </row>
    <row r="69" spans="2:66" x14ac:dyDescent="0.35">
      <c r="B69" s="147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  <c r="BM69" s="146"/>
      <c r="BN69" s="146"/>
    </row>
    <row r="70" spans="2:66" x14ac:dyDescent="0.35">
      <c r="B70" s="147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</row>
    <row r="71" spans="2:66" x14ac:dyDescent="0.35">
      <c r="B71" s="14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  <c r="BH71" s="146"/>
      <c r="BI71" s="146"/>
      <c r="BJ71" s="146"/>
      <c r="BK71" s="146"/>
      <c r="BL71" s="146"/>
      <c r="BM71" s="146"/>
      <c r="BN71" s="146"/>
    </row>
    <row r="72" spans="2:66" x14ac:dyDescent="0.35">
      <c r="B72" s="145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46"/>
    </row>
    <row r="73" spans="2:66" x14ac:dyDescent="0.35">
      <c r="B73" s="14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  <c r="BM73" s="146"/>
      <c r="BN73" s="146"/>
    </row>
    <row r="74" spans="2:66" x14ac:dyDescent="0.35">
      <c r="B74" s="147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46"/>
    </row>
    <row r="75" spans="2:66" x14ac:dyDescent="0.35">
      <c r="B75" s="147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46"/>
    </row>
    <row r="76" spans="2:66" x14ac:dyDescent="0.35">
      <c r="B76" s="147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</row>
    <row r="77" spans="2:66" x14ac:dyDescent="0.35">
      <c r="B77" s="145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</row>
    <row r="78" spans="2:66" x14ac:dyDescent="0.35">
      <c r="B78" s="145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</row>
    <row r="79" spans="2:66" x14ac:dyDescent="0.35">
      <c r="B79" s="145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  <c r="BM79" s="146"/>
      <c r="BN79" s="146"/>
    </row>
    <row r="80" spans="2:66" x14ac:dyDescent="0.35">
      <c r="B80" s="145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</row>
    <row r="81" spans="2:66" x14ac:dyDescent="0.35">
      <c r="B81" s="145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46"/>
    </row>
    <row r="82" spans="2:66" x14ac:dyDescent="0.35">
      <c r="B82" s="145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46"/>
    </row>
    <row r="83" spans="2:66" x14ac:dyDescent="0.35">
      <c r="B83" s="145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</row>
    <row r="84" spans="2:66" x14ac:dyDescent="0.35">
      <c r="B84" s="145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</row>
    <row r="85" spans="2:66" x14ac:dyDescent="0.35">
      <c r="B85" s="147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</row>
    <row r="86" spans="2:66" x14ac:dyDescent="0.35">
      <c r="B86" s="147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</row>
    <row r="87" spans="2:66" x14ac:dyDescent="0.35">
      <c r="B87" s="14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</row>
    <row r="88" spans="2:66" x14ac:dyDescent="0.35">
      <c r="B88" s="147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</row>
    <row r="89" spans="2:66" x14ac:dyDescent="0.35">
      <c r="B89" s="147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  <c r="BM89" s="146"/>
      <c r="BN89" s="146"/>
    </row>
    <row r="90" spans="2:66" x14ac:dyDescent="0.35">
      <c r="B90" s="147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6"/>
      <c r="BI90" s="146"/>
      <c r="BJ90" s="146"/>
      <c r="BK90" s="146"/>
      <c r="BL90" s="146"/>
      <c r="BM90" s="146"/>
      <c r="BN90" s="146"/>
    </row>
    <row r="91" spans="2:66" x14ac:dyDescent="0.35">
      <c r="B91" s="147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  <c r="BM91" s="146"/>
      <c r="BN91" s="146"/>
    </row>
    <row r="92" spans="2:66" x14ac:dyDescent="0.35">
      <c r="B92" s="147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6"/>
      <c r="BI92" s="146"/>
      <c r="BJ92" s="146"/>
      <c r="BK92" s="146"/>
      <c r="BL92" s="146"/>
      <c r="BM92" s="146"/>
      <c r="BN92" s="146"/>
    </row>
    <row r="93" spans="2:66" x14ac:dyDescent="0.35">
      <c r="B93" s="147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6"/>
      <c r="BI93" s="146"/>
      <c r="BJ93" s="146"/>
      <c r="BK93" s="146"/>
      <c r="BL93" s="146"/>
      <c r="BM93" s="146"/>
      <c r="BN93" s="146"/>
    </row>
    <row r="94" spans="2:66" x14ac:dyDescent="0.35">
      <c r="B94" s="147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  <c r="BH94" s="146"/>
      <c r="BI94" s="146"/>
      <c r="BJ94" s="146"/>
      <c r="BK94" s="146"/>
      <c r="BL94" s="146"/>
      <c r="BM94" s="146"/>
      <c r="BN94" s="146"/>
    </row>
    <row r="95" spans="2:66" x14ac:dyDescent="0.35">
      <c r="B95" s="147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6"/>
      <c r="BI95" s="146"/>
      <c r="BJ95" s="146"/>
      <c r="BK95" s="146"/>
      <c r="BL95" s="146"/>
      <c r="BM95" s="146"/>
      <c r="BN95" s="146"/>
    </row>
    <row r="96" spans="2:66" x14ac:dyDescent="0.35">
      <c r="B96" s="147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  <c r="BL96" s="146"/>
      <c r="BM96" s="146"/>
      <c r="BN96" s="146"/>
    </row>
    <row r="97" spans="2:66" x14ac:dyDescent="0.35">
      <c r="B97" s="147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6"/>
      <c r="BF97" s="146"/>
      <c r="BG97" s="146"/>
      <c r="BH97" s="146"/>
      <c r="BI97" s="146"/>
      <c r="BJ97" s="146"/>
      <c r="BK97" s="146"/>
      <c r="BL97" s="146"/>
      <c r="BM97" s="146"/>
      <c r="BN97" s="146"/>
    </row>
    <row r="98" spans="2:66" x14ac:dyDescent="0.35">
      <c r="B98" s="145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</row>
    <row r="99" spans="2:66" x14ac:dyDescent="0.35">
      <c r="B99" s="147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</row>
    <row r="100" spans="2:66" x14ac:dyDescent="0.35">
      <c r="B100" s="147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</row>
    <row r="101" spans="2:66" x14ac:dyDescent="0.35">
      <c r="B101" s="145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</row>
    <row r="102" spans="2:66" x14ac:dyDescent="0.35">
      <c r="B102" s="145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</row>
    <row r="103" spans="2:66" x14ac:dyDescent="0.35">
      <c r="B103" s="145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</row>
    <row r="104" spans="2:66" x14ac:dyDescent="0.35">
      <c r="B104" s="145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</row>
    <row r="105" spans="2:66" x14ac:dyDescent="0.35">
      <c r="B105" s="145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</row>
    <row r="106" spans="2:66" x14ac:dyDescent="0.35">
      <c r="B106" s="148"/>
      <c r="C106" s="149"/>
    </row>
    <row r="107" spans="2:66" x14ac:dyDescent="0.35">
      <c r="B107" s="148"/>
      <c r="C107" s="149"/>
    </row>
    <row r="108" spans="2:66" x14ac:dyDescent="0.35">
      <c r="B108" s="148"/>
      <c r="C108" s="149"/>
    </row>
    <row r="109" spans="2:66" x14ac:dyDescent="0.35">
      <c r="B109" s="148"/>
      <c r="C109" s="149"/>
    </row>
    <row r="110" spans="2:66" x14ac:dyDescent="0.35">
      <c r="B110" s="148"/>
      <c r="C110" s="149"/>
    </row>
    <row r="111" spans="2:66" x14ac:dyDescent="0.35">
      <c r="B111" s="148"/>
      <c r="C111" s="149"/>
    </row>
    <row r="112" spans="2:66" x14ac:dyDescent="0.35">
      <c r="B112" s="148"/>
      <c r="C112" s="149"/>
    </row>
    <row r="113" spans="2:3" x14ac:dyDescent="0.35">
      <c r="B113" s="148"/>
      <c r="C113" s="149"/>
    </row>
    <row r="114" spans="2:3" x14ac:dyDescent="0.35">
      <c r="B114" s="148"/>
      <c r="C114" s="149"/>
    </row>
    <row r="115" spans="2:3" x14ac:dyDescent="0.35">
      <c r="B115" s="148"/>
      <c r="C115" s="149"/>
    </row>
    <row r="116" spans="2:3" x14ac:dyDescent="0.35">
      <c r="B116" s="148"/>
      <c r="C116" s="149"/>
    </row>
    <row r="117" spans="2:3" x14ac:dyDescent="0.35">
      <c r="B117" s="148"/>
      <c r="C117" s="149"/>
    </row>
    <row r="118" spans="2:3" x14ac:dyDescent="0.35">
      <c r="B118" s="148"/>
      <c r="C118" s="149"/>
    </row>
  </sheetData>
  <mergeCells count="1">
    <mergeCell ref="A4:B5"/>
  </mergeCells>
  <pageMargins left="1.1811023622047245" right="0.74803149606299213" top="1.1811023622047245" bottom="1.1811023622047245" header="0.51181102362204722" footer="1.1023622047244095"/>
  <pageSetup paperSize="9" scale="65" firstPageNumber="353" orientation="portrait" useFirstPageNumber="1" r:id="rId1"/>
  <headerFooter alignWithMargins="0">
    <oddFooter>&amp;R&amp;"Arial Narrow,Bold"&amp;11&amp;P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4D59-1851-4F21-91F2-51D36FFA23C5}">
  <dimension ref="A1:AL55"/>
  <sheetViews>
    <sheetView zoomScale="55" zoomScaleNormal="55" workbookViewId="0">
      <selection activeCell="G2" sqref="G2:G53"/>
    </sheetView>
  </sheetViews>
  <sheetFormatPr defaultRowHeight="14.5" x14ac:dyDescent="0.35"/>
  <cols>
    <col min="1" max="1" width="8.7265625" style="43"/>
    <col min="2" max="2" width="26.1796875" style="44" customWidth="1"/>
    <col min="3" max="3" width="14.6328125" style="7" bestFit="1" customWidth="1"/>
    <col min="4" max="4" width="14.6328125" style="7" customWidth="1"/>
    <col min="5" max="6" width="18.453125" style="7" customWidth="1"/>
    <col min="7" max="7" width="21.08984375" style="7" bestFit="1" customWidth="1"/>
    <col min="8" max="8" width="21.08984375" style="8" customWidth="1"/>
    <col min="9" max="9" width="8.7265625" style="11"/>
    <col min="10" max="10" width="14" style="11" bestFit="1" customWidth="1"/>
    <col min="11" max="12" width="8.7265625" style="11"/>
    <col min="13" max="14" width="10.90625" style="42" customWidth="1"/>
    <col min="15" max="38" width="8.7265625" style="11"/>
  </cols>
  <sheetData>
    <row r="1" spans="1:21" s="1" customFormat="1" ht="73" customHeight="1" x14ac:dyDescent="0.35">
      <c r="A1" s="9" t="s">
        <v>11</v>
      </c>
      <c r="B1" s="9" t="s">
        <v>0</v>
      </c>
      <c r="C1" s="9" t="s">
        <v>12</v>
      </c>
      <c r="D1" s="9" t="s">
        <v>280</v>
      </c>
      <c r="E1" s="9" t="s">
        <v>13</v>
      </c>
      <c r="F1" s="9" t="s">
        <v>219</v>
      </c>
      <c r="G1" s="9" t="s">
        <v>14</v>
      </c>
      <c r="H1" s="9" t="s">
        <v>15</v>
      </c>
      <c r="L1" s="89" t="s">
        <v>16</v>
      </c>
      <c r="M1" s="89" t="s">
        <v>17</v>
      </c>
      <c r="N1" s="45"/>
      <c r="O1" s="91" t="s">
        <v>18</v>
      </c>
      <c r="P1" s="92"/>
      <c r="Q1" s="92"/>
      <c r="R1" s="92"/>
      <c r="S1" s="92"/>
      <c r="T1" s="92"/>
      <c r="U1" s="93"/>
    </row>
    <row r="2" spans="1:21" ht="15.5" x14ac:dyDescent="0.35">
      <c r="A2" s="150">
        <v>1</v>
      </c>
      <c r="B2" s="151" t="s">
        <v>222</v>
      </c>
      <c r="C2" s="3">
        <f>$S$3</f>
        <v>7.3226364313317442E-3</v>
      </c>
      <c r="D2" s="5">
        <v>62707.060211057971</v>
      </c>
      <c r="E2" s="4">
        <f>'Indeks Pembagi'!H5</f>
        <v>1.4277355315130544</v>
      </c>
      <c r="F2" s="2">
        <f>D2/E2</f>
        <v>43920.641342170456</v>
      </c>
      <c r="G2" s="5" t="str">
        <f>$L$3</f>
        <v>A</v>
      </c>
      <c r="H2" s="5">
        <f>C2*F2</f>
        <v>321.61488837963253</v>
      </c>
      <c r="I2" s="10"/>
      <c r="J2" s="131"/>
      <c r="K2" s="79"/>
      <c r="L2" s="90"/>
      <c r="M2" s="90"/>
      <c r="N2" s="12"/>
      <c r="O2" s="13" t="s">
        <v>19</v>
      </c>
      <c r="P2" s="13" t="s">
        <v>20</v>
      </c>
      <c r="Q2" s="13" t="s">
        <v>21</v>
      </c>
      <c r="R2" s="13" t="s">
        <v>22</v>
      </c>
      <c r="S2" s="13" t="s">
        <v>23</v>
      </c>
      <c r="T2" s="14" t="s">
        <v>24</v>
      </c>
      <c r="U2" s="15" t="s">
        <v>25</v>
      </c>
    </row>
    <row r="3" spans="1:21" ht="31.5" x14ac:dyDescent="0.35">
      <c r="A3" s="150">
        <v>2</v>
      </c>
      <c r="B3" s="151" t="s">
        <v>223</v>
      </c>
      <c r="C3" s="3">
        <f t="shared" ref="C3:C8" si="0">$S$3</f>
        <v>7.3226364313317442E-3</v>
      </c>
      <c r="D3" s="5">
        <v>24016.507114007247</v>
      </c>
      <c r="E3" s="4">
        <f>'Indeks Pembagi'!E6</f>
        <v>1.354599186835433</v>
      </c>
      <c r="F3" s="2">
        <f t="shared" ref="F3:F53" si="1">D3/E3</f>
        <v>17729.60396507676</v>
      </c>
      <c r="G3" s="5" t="str">
        <f t="shared" ref="G3:G24" si="2">$L$3</f>
        <v>A</v>
      </c>
      <c r="H3" s="5">
        <f>C3*F3</f>
        <v>129.82744390775483</v>
      </c>
      <c r="I3" s="10"/>
      <c r="J3" s="131"/>
      <c r="K3" s="79"/>
      <c r="L3" s="16" t="s">
        <v>26</v>
      </c>
      <c r="M3" s="17" t="s">
        <v>27</v>
      </c>
      <c r="N3" s="17"/>
      <c r="O3" s="18">
        <v>8.357786730967388E-3</v>
      </c>
      <c r="P3" s="18">
        <v>1.299667756106703E-2</v>
      </c>
      <c r="Q3" s="18">
        <v>1.3579246381085498E-2</v>
      </c>
      <c r="R3" s="18">
        <v>1.654196100363305E-2</v>
      </c>
      <c r="S3" s="18">
        <v>7.3226364313317442E-3</v>
      </c>
      <c r="T3" s="18">
        <v>1.4375456789826784E-2</v>
      </c>
      <c r="U3" s="19">
        <v>0</v>
      </c>
    </row>
    <row r="4" spans="1:21" ht="40" customHeight="1" x14ac:dyDescent="0.35">
      <c r="A4" s="150">
        <v>3</v>
      </c>
      <c r="B4" s="151" t="s">
        <v>224</v>
      </c>
      <c r="C4" s="3">
        <f t="shared" si="0"/>
        <v>7.3226364313317442E-3</v>
      </c>
      <c r="D4" s="5">
        <v>10178.584108345187</v>
      </c>
      <c r="E4" s="4">
        <f>'Indeks Pembagi'!E7</f>
        <v>1.0944309312909297</v>
      </c>
      <c r="F4" s="2">
        <f t="shared" si="1"/>
        <v>9300.3439662830951</v>
      </c>
      <c r="G4" s="5" t="str">
        <f t="shared" si="2"/>
        <v>A</v>
      </c>
      <c r="H4" s="5">
        <f>C4*F4</f>
        <v>68.103037551420968</v>
      </c>
      <c r="I4" s="10"/>
      <c r="J4" s="131"/>
      <c r="K4" s="79"/>
      <c r="L4" s="16" t="s">
        <v>28</v>
      </c>
      <c r="M4" s="20" t="s">
        <v>29</v>
      </c>
      <c r="N4" s="20"/>
      <c r="O4" s="18">
        <v>0.15684587577862674</v>
      </c>
      <c r="P4" s="18">
        <v>0.20850703459987477</v>
      </c>
      <c r="Q4" s="18">
        <v>0.18787533368559314</v>
      </c>
      <c r="R4" s="18">
        <v>0.14684626338149664</v>
      </c>
      <c r="S4" s="18">
        <v>0.20610608014997145</v>
      </c>
      <c r="T4" s="18">
        <v>0.11127987796773367</v>
      </c>
      <c r="U4" s="19">
        <v>0</v>
      </c>
    </row>
    <row r="5" spans="1:21" ht="21" x14ac:dyDescent="0.35">
      <c r="A5" s="150">
        <v>4</v>
      </c>
      <c r="B5" s="151" t="s">
        <v>225</v>
      </c>
      <c r="C5" s="3">
        <f t="shared" si="0"/>
        <v>7.3226364313317442E-3</v>
      </c>
      <c r="D5" s="5">
        <v>16948.70973991981</v>
      </c>
      <c r="E5" s="4">
        <f>'Indeks Pembagi'!E8</f>
        <v>1.3957307687739697</v>
      </c>
      <c r="F5" s="2">
        <f t="shared" si="1"/>
        <v>12143.251491695497</v>
      </c>
      <c r="G5" s="5" t="str">
        <f t="shared" si="2"/>
        <v>A</v>
      </c>
      <c r="H5" s="5">
        <f>C5*F5</f>
        <v>88.920615767912992</v>
      </c>
      <c r="I5" s="10"/>
      <c r="J5" s="131"/>
      <c r="K5" s="79"/>
      <c r="L5" s="16" t="s">
        <v>30</v>
      </c>
      <c r="M5" s="20" t="s">
        <v>3</v>
      </c>
      <c r="N5" s="20"/>
      <c r="O5" s="18">
        <v>1.3547117057152227</v>
      </c>
      <c r="P5" s="18">
        <v>1.346855721502092</v>
      </c>
      <c r="Q5" s="18">
        <v>1.0115039480217851</v>
      </c>
      <c r="R5" s="18">
        <v>0.50758538602351289</v>
      </c>
      <c r="S5" s="18">
        <v>0.70610972736271704</v>
      </c>
      <c r="T5" s="18">
        <v>0.73857539235786862</v>
      </c>
      <c r="U5" s="19">
        <v>0</v>
      </c>
    </row>
    <row r="6" spans="1:21" ht="65" x14ac:dyDescent="0.35">
      <c r="A6" s="150">
        <v>5</v>
      </c>
      <c r="B6" s="153" t="s">
        <v>226</v>
      </c>
      <c r="C6" s="3">
        <f t="shared" si="0"/>
        <v>7.3226364313317442E-3</v>
      </c>
      <c r="D6" s="5">
        <v>2010.5096338982316</v>
      </c>
      <c r="E6" s="4">
        <f>'Indeks Pembagi'!E9</f>
        <v>1.0545119676845551</v>
      </c>
      <c r="F6" s="2">
        <f t="shared" si="1"/>
        <v>1906.5782992608501</v>
      </c>
      <c r="G6" s="5" t="str">
        <f t="shared" si="2"/>
        <v>A</v>
      </c>
      <c r="H6" s="5">
        <f>C6*F6</f>
        <v>13.961179713354017</v>
      </c>
      <c r="I6" s="10"/>
      <c r="J6" s="131"/>
      <c r="K6" s="79"/>
      <c r="L6" s="21" t="s">
        <v>31</v>
      </c>
      <c r="M6" s="22" t="s">
        <v>7</v>
      </c>
      <c r="N6" s="22"/>
      <c r="O6" s="23">
        <v>0.89726984001757581</v>
      </c>
      <c r="P6" s="23">
        <v>1.1706050553267655</v>
      </c>
      <c r="Q6" s="23">
        <v>0.65412630558251394</v>
      </c>
      <c r="R6" s="23">
        <v>0.90049798919753599</v>
      </c>
      <c r="S6" s="23">
        <v>0.59104268651245118</v>
      </c>
      <c r="T6" s="23">
        <v>0.53109370377282783</v>
      </c>
      <c r="U6" s="24">
        <v>0</v>
      </c>
    </row>
    <row r="7" spans="1:21" ht="39" x14ac:dyDescent="0.35">
      <c r="A7" s="150">
        <v>6</v>
      </c>
      <c r="B7" s="153" t="s">
        <v>227</v>
      </c>
      <c r="C7" s="3">
        <f t="shared" si="0"/>
        <v>7.3226364313317442E-3</v>
      </c>
      <c r="D7" s="5">
        <v>1244.6923675706157</v>
      </c>
      <c r="E7" s="4">
        <f>'Indeks Pembagi'!E10</f>
        <v>1.0840718158199629</v>
      </c>
      <c r="F7" s="2">
        <f t="shared" si="1"/>
        <v>1148.1641247440455</v>
      </c>
      <c r="G7" s="5" t="str">
        <f t="shared" si="2"/>
        <v>A</v>
      </c>
      <c r="H7" s="5">
        <f>C7*F7</f>
        <v>8.4075884489988724</v>
      </c>
      <c r="I7" s="10"/>
      <c r="J7" s="131"/>
      <c r="K7" s="79"/>
      <c r="L7" s="21" t="s">
        <v>32</v>
      </c>
      <c r="M7" s="22" t="s">
        <v>33</v>
      </c>
      <c r="N7" s="22"/>
      <c r="O7" s="23">
        <v>1.4322784171410885</v>
      </c>
      <c r="P7" s="23">
        <v>1.3741212055489447</v>
      </c>
      <c r="Q7" s="23">
        <v>1.0625459542625704</v>
      </c>
      <c r="R7" s="23">
        <v>0.45557694985967861</v>
      </c>
      <c r="S7" s="23">
        <v>0.72044523703943908</v>
      </c>
      <c r="T7" s="23">
        <v>0.7640291586856629</v>
      </c>
      <c r="U7" s="24">
        <v>0</v>
      </c>
    </row>
    <row r="8" spans="1:21" ht="56.5" customHeight="1" x14ac:dyDescent="0.35">
      <c r="A8" s="150">
        <v>7</v>
      </c>
      <c r="B8" s="151" t="s">
        <v>228</v>
      </c>
      <c r="C8" s="3">
        <f t="shared" si="0"/>
        <v>7.3226364313317442E-3</v>
      </c>
      <c r="D8" s="5">
        <v>14535.541862809641</v>
      </c>
      <c r="E8" s="4">
        <f>'Indeks Pembagi'!E11</f>
        <v>1.0622842152324159</v>
      </c>
      <c r="F8" s="2">
        <f t="shared" si="1"/>
        <v>13683.288948833178</v>
      </c>
      <c r="G8" s="5" t="str">
        <f t="shared" si="2"/>
        <v>A</v>
      </c>
      <c r="H8" s="5">
        <f>C8*F8</f>
        <v>100.19775015716488</v>
      </c>
      <c r="I8" s="10"/>
      <c r="J8" s="131"/>
      <c r="K8" s="79"/>
      <c r="L8" s="16" t="s">
        <v>34</v>
      </c>
      <c r="M8" s="20" t="s">
        <v>35</v>
      </c>
      <c r="N8" s="20"/>
      <c r="O8" s="18">
        <v>1.142716649722969</v>
      </c>
      <c r="P8" s="18">
        <v>1.2773998422609796</v>
      </c>
      <c r="Q8" s="18">
        <v>0.92892076853513317</v>
      </c>
      <c r="R8" s="18">
        <v>1.2552678353714064</v>
      </c>
      <c r="S8" s="18">
        <v>1.0286261831717136</v>
      </c>
      <c r="T8" s="18">
        <v>0.81795888395123828</v>
      </c>
      <c r="U8" s="19">
        <v>0</v>
      </c>
    </row>
    <row r="9" spans="1:21" ht="31" x14ac:dyDescent="0.35">
      <c r="A9" s="150">
        <v>8</v>
      </c>
      <c r="B9" s="153" t="s">
        <v>229</v>
      </c>
      <c r="C9" s="3">
        <f>$S$4</f>
        <v>0.20610608014997145</v>
      </c>
      <c r="D9" s="5">
        <v>17408.561632761528</v>
      </c>
      <c r="E9" s="4">
        <f>'Indeks Pembagi'!E12</f>
        <v>1.0371509663357392</v>
      </c>
      <c r="F9" s="2">
        <f t="shared" si="1"/>
        <v>16784.983283837726</v>
      </c>
      <c r="G9" s="5" t="str">
        <f>$L$4</f>
        <v>B</v>
      </c>
      <c r="H9" s="5">
        <f>C9*F9</f>
        <v>3459.4871100145892</v>
      </c>
      <c r="I9" s="10"/>
      <c r="J9" s="131"/>
      <c r="K9" s="79"/>
      <c r="L9" s="21" t="s">
        <v>36</v>
      </c>
      <c r="M9" s="25">
        <v>1</v>
      </c>
      <c r="N9" s="26" t="s">
        <v>8</v>
      </c>
      <c r="O9" s="23">
        <v>1.0803226190900537</v>
      </c>
      <c r="P9" s="23">
        <v>1.1811930359229328</v>
      </c>
      <c r="Q9" s="23">
        <v>0.94174723975099683</v>
      </c>
      <c r="R9" s="23">
        <v>1.2597503953130507</v>
      </c>
      <c r="S9" s="23">
        <v>1.0550094753239665</v>
      </c>
      <c r="T9" s="23">
        <v>0.8249590897751925</v>
      </c>
      <c r="U9" s="24">
        <v>0</v>
      </c>
    </row>
    <row r="10" spans="1:21" ht="43.5" x14ac:dyDescent="0.35">
      <c r="A10" s="150">
        <v>9</v>
      </c>
      <c r="B10" s="153" t="s">
        <v>230</v>
      </c>
      <c r="C10" s="3">
        <f t="shared" ref="C10:C11" si="3">$S$4</f>
        <v>0.20610608014997145</v>
      </c>
      <c r="D10" s="5">
        <v>897.7263301275849</v>
      </c>
      <c r="E10" s="4">
        <f>'Indeks Pembagi'!E13</f>
        <v>1.0680561272193794</v>
      </c>
      <c r="F10" s="2">
        <f t="shared" si="1"/>
        <v>840.52355232000968</v>
      </c>
      <c r="G10" s="5" t="str">
        <f t="shared" ref="G10:G11" si="4">$L$4</f>
        <v>B</v>
      </c>
      <c r="H10" s="5">
        <f>C10*F10</f>
        <v>173.23701464240665</v>
      </c>
      <c r="I10" s="10"/>
      <c r="J10" s="131"/>
      <c r="K10" s="79"/>
      <c r="L10" s="21" t="s">
        <v>37</v>
      </c>
      <c r="M10" s="25">
        <v>2</v>
      </c>
      <c r="N10" s="26" t="s">
        <v>38</v>
      </c>
      <c r="O10" s="23">
        <v>1.4402142752459302</v>
      </c>
      <c r="P10" s="23">
        <v>1.7796658186809617</v>
      </c>
      <c r="Q10" s="23">
        <v>0.85893329955935749</v>
      </c>
      <c r="R10" s="23">
        <v>1.230607511709505</v>
      </c>
      <c r="S10" s="23">
        <v>0.86938711792471779</v>
      </c>
      <c r="T10" s="23">
        <v>0.7728287296428672</v>
      </c>
      <c r="U10" s="24">
        <v>0</v>
      </c>
    </row>
    <row r="11" spans="1:21" ht="52.5" x14ac:dyDescent="0.35">
      <c r="A11" s="150">
        <v>10</v>
      </c>
      <c r="B11" s="153" t="s">
        <v>231</v>
      </c>
      <c r="C11" s="3">
        <f t="shared" si="3"/>
        <v>0.20610608014997145</v>
      </c>
      <c r="D11" s="5">
        <v>7790.1501508185129</v>
      </c>
      <c r="E11" s="4">
        <f>'Indeks Pembagi'!E14</f>
        <v>0.99226033201560693</v>
      </c>
      <c r="F11" s="2">
        <f t="shared" si="1"/>
        <v>7850.9136155772312</v>
      </c>
      <c r="G11" s="5" t="str">
        <f t="shared" si="4"/>
        <v>B</v>
      </c>
      <c r="H11" s="5">
        <f>C11*F11</f>
        <v>1618.1210309026631</v>
      </c>
      <c r="I11" s="10"/>
      <c r="J11" s="131"/>
      <c r="K11" s="79"/>
      <c r="L11" s="16" t="s">
        <v>39</v>
      </c>
      <c r="M11" s="20" t="s">
        <v>40</v>
      </c>
      <c r="N11" s="20"/>
      <c r="O11" s="18">
        <v>0.58359108939848248</v>
      </c>
      <c r="P11" s="18">
        <v>0.57322697168576875</v>
      </c>
      <c r="Q11" s="18">
        <v>0.5886668600228937</v>
      </c>
      <c r="R11" s="18">
        <v>0.60114174311340263</v>
      </c>
      <c r="S11" s="18">
        <v>0.57832662932551293</v>
      </c>
      <c r="T11" s="18">
        <v>0.64859426804553344</v>
      </c>
      <c r="U11" s="19">
        <v>0</v>
      </c>
    </row>
    <row r="12" spans="1:21" ht="31" x14ac:dyDescent="0.35">
      <c r="A12" s="150">
        <v>11</v>
      </c>
      <c r="B12" s="151" t="s">
        <v>7</v>
      </c>
      <c r="C12" s="3">
        <f>S6</f>
        <v>0.59104268651245118</v>
      </c>
      <c r="D12" s="5">
        <v>24963.38538733466</v>
      </c>
      <c r="E12" s="4">
        <f>'Indeks Pembagi'!$H$7</f>
        <v>1.2510615774994447</v>
      </c>
      <c r="F12" s="2">
        <f t="shared" si="1"/>
        <v>19953.762337766097</v>
      </c>
      <c r="G12" s="5" t="str">
        <f>L6</f>
        <v>C1</v>
      </c>
      <c r="H12" s="5">
        <f>C12*F12</f>
        <v>11793.525298144243</v>
      </c>
      <c r="I12" s="10"/>
      <c r="J12" s="131"/>
      <c r="K12" s="79"/>
      <c r="L12" s="16" t="s">
        <v>41</v>
      </c>
      <c r="M12" s="20" t="s">
        <v>4</v>
      </c>
      <c r="N12" s="20"/>
      <c r="O12" s="18">
        <v>0.32776136114399274</v>
      </c>
      <c r="P12" s="18">
        <v>0.52441098707154954</v>
      </c>
      <c r="Q12" s="18">
        <v>0.70787179759912611</v>
      </c>
      <c r="R12" s="18">
        <v>0.36479179021974817</v>
      </c>
      <c r="S12" s="18">
        <v>0.36350387626006353</v>
      </c>
      <c r="T12" s="18">
        <v>0.34517567305316665</v>
      </c>
      <c r="U12" s="19">
        <v>0</v>
      </c>
    </row>
    <row r="13" spans="1:21" ht="63" x14ac:dyDescent="0.35">
      <c r="A13" s="150">
        <v>12</v>
      </c>
      <c r="B13" s="151" t="s">
        <v>232</v>
      </c>
      <c r="C13" s="3">
        <f>$S$7</f>
        <v>0.72044523703943908</v>
      </c>
      <c r="D13" s="5">
        <v>66232.817360877001</v>
      </c>
      <c r="E13" s="4">
        <f>'Indeks Pembagi'!$H$7</f>
        <v>1.2510615774994447</v>
      </c>
      <c r="F13" s="2">
        <f t="shared" si="1"/>
        <v>52941.292860467853</v>
      </c>
      <c r="G13" s="5" t="str">
        <f>$L$7</f>
        <v>C2</v>
      </c>
      <c r="H13" s="5">
        <f>C13*F13</f>
        <v>38141.302284034129</v>
      </c>
      <c r="I13" s="10"/>
      <c r="J13" s="131"/>
      <c r="K13" s="79"/>
      <c r="L13" s="16" t="s">
        <v>42</v>
      </c>
      <c r="M13" s="20" t="s">
        <v>43</v>
      </c>
      <c r="N13" s="20"/>
      <c r="O13" s="18">
        <v>0.16883763104922017</v>
      </c>
      <c r="P13" s="18">
        <v>0.20901998488505616</v>
      </c>
      <c r="Q13" s="18">
        <v>8.618268893220947E-2</v>
      </c>
      <c r="R13" s="18">
        <v>8.6312834633966953E-2</v>
      </c>
      <c r="S13" s="18">
        <v>8.5487673982945184E-2</v>
      </c>
      <c r="T13" s="18">
        <v>0.11717873357965355</v>
      </c>
      <c r="U13" s="19">
        <v>0</v>
      </c>
    </row>
    <row r="14" spans="1:21" ht="31.5" x14ac:dyDescent="0.35">
      <c r="A14" s="150">
        <v>13</v>
      </c>
      <c r="B14" s="151" t="s">
        <v>233</v>
      </c>
      <c r="C14" s="3">
        <f t="shared" ref="C14:C27" si="5">$S$7</f>
        <v>0.72044523703943908</v>
      </c>
      <c r="D14" s="5">
        <v>3015.5259337801517</v>
      </c>
      <c r="E14" s="4">
        <f>'Indeks Pembagi'!$H$7</f>
        <v>1.2510615774994447</v>
      </c>
      <c r="F14" s="2">
        <f t="shared" si="1"/>
        <v>2410.373708228994</v>
      </c>
      <c r="G14" s="5" t="str">
        <f t="shared" ref="G14:G27" si="6">$L$7</f>
        <v>C2</v>
      </c>
      <c r="H14" s="5">
        <f>C14*F14</f>
        <v>1736.5422575786695</v>
      </c>
      <c r="I14" s="10"/>
      <c r="J14" s="131"/>
      <c r="K14" s="79"/>
      <c r="L14" s="16" t="s">
        <v>44</v>
      </c>
      <c r="M14" s="20" t="s">
        <v>45</v>
      </c>
      <c r="N14" s="20"/>
      <c r="O14" s="18">
        <v>3.5913578422324752</v>
      </c>
      <c r="P14" s="18">
        <v>4.8375937252876771</v>
      </c>
      <c r="Q14" s="18">
        <v>5.9687763593881575</v>
      </c>
      <c r="R14" s="18">
        <v>5.9716378769817817</v>
      </c>
      <c r="S14" s="18">
        <v>3.9089101296416651</v>
      </c>
      <c r="T14" s="18">
        <v>3.7196308373893885</v>
      </c>
      <c r="U14" s="19">
        <v>0</v>
      </c>
    </row>
    <row r="15" spans="1:21" ht="31.5" x14ac:dyDescent="0.35">
      <c r="A15" s="150">
        <v>14</v>
      </c>
      <c r="B15" s="151" t="s">
        <v>234</v>
      </c>
      <c r="C15" s="3">
        <f t="shared" si="5"/>
        <v>0.72044523703943908</v>
      </c>
      <c r="D15" s="5">
        <v>90987.303141437704</v>
      </c>
      <c r="E15" s="4">
        <f>'Indeks Pembagi'!$H$7</f>
        <v>1.2510615774994447</v>
      </c>
      <c r="F15" s="2">
        <f t="shared" si="1"/>
        <v>72728.077320780867</v>
      </c>
      <c r="G15" s="5" t="str">
        <f t="shared" si="6"/>
        <v>C2</v>
      </c>
      <c r="H15" s="5">
        <f>C15*F15</f>
        <v>52396.596904792626</v>
      </c>
      <c r="I15" s="10"/>
      <c r="J15" s="131"/>
      <c r="K15" s="79"/>
      <c r="L15" s="16" t="s">
        <v>46</v>
      </c>
      <c r="M15" s="20" t="s">
        <v>47</v>
      </c>
      <c r="N15" s="20"/>
      <c r="O15" s="18">
        <v>9.6217078591917346E-2</v>
      </c>
      <c r="P15" s="18">
        <v>9.3760610587182533E-2</v>
      </c>
      <c r="Q15" s="18">
        <v>3.7494860944465198E-2</v>
      </c>
      <c r="R15" s="18">
        <v>3.7784502964390475E-2</v>
      </c>
      <c r="S15" s="18">
        <v>3.749250627518514E-2</v>
      </c>
      <c r="T15" s="18">
        <v>6.9990702622473921E-2</v>
      </c>
      <c r="U15" s="19">
        <v>0</v>
      </c>
    </row>
    <row r="16" spans="1:21" ht="31" x14ac:dyDescent="0.35">
      <c r="A16" s="150">
        <v>15</v>
      </c>
      <c r="B16" s="151" t="s">
        <v>235</v>
      </c>
      <c r="C16" s="3">
        <f t="shared" si="5"/>
        <v>0.72044523703943908</v>
      </c>
      <c r="D16" s="5">
        <v>8758.6333960102911</v>
      </c>
      <c r="E16" s="4">
        <f>'Indeks Pembagi'!$H$7</f>
        <v>1.2510615774994447</v>
      </c>
      <c r="F16" s="2">
        <f t="shared" si="1"/>
        <v>7000.9610666139879</v>
      </c>
      <c r="G16" s="5" t="str">
        <f t="shared" si="6"/>
        <v>C2</v>
      </c>
      <c r="H16" s="5">
        <f>C16*F16</f>
        <v>5043.8090551405985</v>
      </c>
      <c r="I16" s="10"/>
      <c r="J16" s="131"/>
      <c r="K16" s="79"/>
      <c r="L16" s="16" t="s">
        <v>48</v>
      </c>
      <c r="M16" s="20" t="s">
        <v>49</v>
      </c>
      <c r="N16" s="20"/>
      <c r="O16" s="18">
        <v>6.838068606857868E-2</v>
      </c>
      <c r="P16" s="18">
        <v>6.3443844028001128E-2</v>
      </c>
      <c r="Q16" s="18">
        <v>5.6241208189954477E-2</v>
      </c>
      <c r="R16" s="18">
        <v>5.4816619799733506E-2</v>
      </c>
      <c r="S16" s="18">
        <v>5.1460762019754212E-2</v>
      </c>
      <c r="T16" s="18">
        <v>5.7931695589958358E-2</v>
      </c>
      <c r="U16" s="19">
        <v>0</v>
      </c>
    </row>
    <row r="17" spans="1:21" ht="62" x14ac:dyDescent="0.35">
      <c r="A17" s="150">
        <v>16</v>
      </c>
      <c r="B17" s="151" t="s">
        <v>236</v>
      </c>
      <c r="C17" s="3">
        <f t="shared" si="5"/>
        <v>0.72044523703943908</v>
      </c>
      <c r="D17" s="5">
        <v>6329.7212348889589</v>
      </c>
      <c r="E17" s="4">
        <f>'Indeks Pembagi'!$H$7</f>
        <v>1.2510615774994447</v>
      </c>
      <c r="F17" s="2">
        <f t="shared" si="1"/>
        <v>5059.4801636706552</v>
      </c>
      <c r="G17" s="5" t="str">
        <f t="shared" si="6"/>
        <v>C2</v>
      </c>
      <c r="H17" s="5">
        <f>C17*F17</f>
        <v>3645.0783858120453</v>
      </c>
      <c r="I17" s="10"/>
      <c r="J17" s="131"/>
      <c r="K17" s="79"/>
      <c r="L17" s="16" t="s">
        <v>50</v>
      </c>
      <c r="M17" s="20" t="s">
        <v>51</v>
      </c>
      <c r="N17" s="20"/>
      <c r="O17" s="18">
        <v>3.8989346500978739E-2</v>
      </c>
      <c r="P17" s="18">
        <v>3.6237822459652048E-2</v>
      </c>
      <c r="Q17" s="18">
        <v>3.5097224927823259E-2</v>
      </c>
      <c r="R17" s="18">
        <v>3.6027715701985534E-2</v>
      </c>
      <c r="S17" s="18">
        <v>3.4174006433144971E-2</v>
      </c>
      <c r="T17" s="18">
        <v>3.6400247169854225E-2</v>
      </c>
      <c r="U17" s="19">
        <v>0</v>
      </c>
    </row>
    <row r="18" spans="1:21" ht="46.5" x14ac:dyDescent="0.35">
      <c r="A18" s="150">
        <v>17</v>
      </c>
      <c r="B18" s="153" t="s">
        <v>237</v>
      </c>
      <c r="C18" s="3">
        <f t="shared" si="5"/>
        <v>0.72044523703943908</v>
      </c>
      <c r="D18" s="5">
        <v>15864.625276021459</v>
      </c>
      <c r="E18" s="4">
        <f>'Indeks Pembagi'!$H$7</f>
        <v>1.2510615774994447</v>
      </c>
      <c r="F18" s="2">
        <f t="shared" si="1"/>
        <v>12680.93078817977</v>
      </c>
      <c r="G18" s="5" t="str">
        <f t="shared" si="6"/>
        <v>C2</v>
      </c>
      <c r="H18" s="5">
        <f>C18*F18</f>
        <v>9135.916187570896</v>
      </c>
      <c r="I18" s="10"/>
      <c r="J18" s="131"/>
      <c r="K18" s="79"/>
      <c r="L18" s="16" t="s">
        <v>52</v>
      </c>
      <c r="M18" s="20" t="s">
        <v>5</v>
      </c>
      <c r="N18" s="20"/>
      <c r="O18" s="18">
        <v>1.1490936974635744E-3</v>
      </c>
      <c r="P18" s="18">
        <v>1.1300573261291674E-3</v>
      </c>
      <c r="Q18" s="18">
        <v>1.0121011158138705E-3</v>
      </c>
      <c r="R18" s="18">
        <v>1.0344212211644156E-3</v>
      </c>
      <c r="S18" s="18">
        <v>1.0221278581211833E-3</v>
      </c>
      <c r="T18" s="18">
        <v>1.135687243478678E-3</v>
      </c>
      <c r="U18" s="19">
        <v>0</v>
      </c>
    </row>
    <row r="19" spans="1:21" ht="31" customHeight="1" x14ac:dyDescent="0.35">
      <c r="A19" s="150">
        <v>18</v>
      </c>
      <c r="B19" s="151" t="s">
        <v>238</v>
      </c>
      <c r="C19" s="3">
        <f t="shared" si="5"/>
        <v>0.72044523703943908</v>
      </c>
      <c r="D19" s="5">
        <v>36907.624981522036</v>
      </c>
      <c r="E19" s="4">
        <f>'Indeks Pembagi'!$H$7</f>
        <v>1.2510615774994447</v>
      </c>
      <c r="F19" s="2">
        <f t="shared" si="1"/>
        <v>29501.045868014771</v>
      </c>
      <c r="G19" s="5" t="str">
        <f t="shared" si="6"/>
        <v>C2</v>
      </c>
      <c r="H19" s="5">
        <f>C19*F19</f>
        <v>21253.887983293265</v>
      </c>
      <c r="I19" s="10"/>
      <c r="J19" s="131"/>
      <c r="K19" s="79"/>
      <c r="L19" s="16" t="s">
        <v>53</v>
      </c>
      <c r="M19" s="20" t="s">
        <v>9</v>
      </c>
      <c r="N19" s="20"/>
      <c r="O19" s="18">
        <v>0.16232110177809864</v>
      </c>
      <c r="P19" s="18">
        <v>0.19137372186241972</v>
      </c>
      <c r="Q19" s="18">
        <v>8.6841397185247526E-2</v>
      </c>
      <c r="R19" s="18">
        <v>8.3621251149368067E-2</v>
      </c>
      <c r="S19" s="18">
        <v>7.9168245853264138E-2</v>
      </c>
      <c r="T19" s="18">
        <v>0.10769255393305231</v>
      </c>
      <c r="U19" s="19">
        <v>0</v>
      </c>
    </row>
    <row r="20" spans="1:21" ht="52.5" x14ac:dyDescent="0.35">
      <c r="A20" s="150">
        <v>19</v>
      </c>
      <c r="B20" s="151" t="s">
        <v>239</v>
      </c>
      <c r="C20" s="3">
        <f t="shared" si="5"/>
        <v>0.72044523703943908</v>
      </c>
      <c r="D20" s="5">
        <v>19411.245699121748</v>
      </c>
      <c r="E20" s="4">
        <f>'Indeks Pembagi'!$H$7</f>
        <v>1.2510615774994447</v>
      </c>
      <c r="F20" s="2">
        <f t="shared" si="1"/>
        <v>15515.819563350282</v>
      </c>
      <c r="G20" s="5" t="str">
        <f t="shared" si="6"/>
        <v>C2</v>
      </c>
      <c r="H20" s="5">
        <f>C20*F20</f>
        <v>11178.298303179061</v>
      </c>
      <c r="I20" s="10"/>
      <c r="J20" s="131"/>
      <c r="K20" s="79"/>
      <c r="L20" s="16" t="s">
        <v>54</v>
      </c>
      <c r="M20" s="20" t="s">
        <v>10</v>
      </c>
      <c r="N20" s="20"/>
      <c r="O20" s="18">
        <v>8.3456398695697293E-2</v>
      </c>
      <c r="P20" s="18">
        <v>9.8140251488882418E-2</v>
      </c>
      <c r="Q20" s="18">
        <v>6.1159030921460564E-2</v>
      </c>
      <c r="R20" s="18">
        <v>6.3651181916158817E-2</v>
      </c>
      <c r="S20" s="18">
        <v>6.2170754330612157E-2</v>
      </c>
      <c r="T20" s="18">
        <v>6.9471887247785205E-2</v>
      </c>
      <c r="U20" s="19">
        <v>0</v>
      </c>
    </row>
    <row r="21" spans="1:21" ht="31" x14ac:dyDescent="0.35">
      <c r="A21" s="150">
        <v>20</v>
      </c>
      <c r="B21" s="151" t="s">
        <v>240</v>
      </c>
      <c r="C21" s="3">
        <f t="shared" si="5"/>
        <v>0.72044523703943908</v>
      </c>
      <c r="D21" s="5">
        <v>11578.941750643691</v>
      </c>
      <c r="E21" s="4">
        <f>'Indeks Pembagi'!$H$7</f>
        <v>1.2510615774994447</v>
      </c>
      <c r="F21" s="2">
        <f t="shared" si="1"/>
        <v>9255.2932316785427</v>
      </c>
      <c r="G21" s="5" t="str">
        <f t="shared" si="6"/>
        <v>C2</v>
      </c>
      <c r="H21" s="5">
        <f>C21*F21</f>
        <v>6667.931926166164</v>
      </c>
      <c r="I21" s="10"/>
      <c r="J21" s="131"/>
      <c r="K21" s="79"/>
      <c r="L21" s="16" t="s">
        <v>55</v>
      </c>
      <c r="M21" s="20" t="s">
        <v>56</v>
      </c>
      <c r="N21" s="20"/>
      <c r="O21" s="18">
        <v>3.6710612261946746E-2</v>
      </c>
      <c r="P21" s="18">
        <v>4.0409170982871612E-2</v>
      </c>
      <c r="Q21" s="18">
        <v>2.4752037796539558E-2</v>
      </c>
      <c r="R21" s="18">
        <v>2.5021602601016161E-2</v>
      </c>
      <c r="S21" s="18">
        <v>2.3838343181882618E-2</v>
      </c>
      <c r="T21" s="18">
        <v>2.6492686793922113E-2</v>
      </c>
      <c r="U21" s="19">
        <v>0</v>
      </c>
    </row>
    <row r="22" spans="1:21" ht="31.5" x14ac:dyDescent="0.35">
      <c r="A22" s="150">
        <v>21</v>
      </c>
      <c r="B22" s="151" t="s">
        <v>241</v>
      </c>
      <c r="C22" s="3">
        <f t="shared" si="5"/>
        <v>0.72044523703943908</v>
      </c>
      <c r="D22" s="5">
        <v>17935.79907606843</v>
      </c>
      <c r="E22" s="4">
        <f>'Indeks Pembagi'!$H$7</f>
        <v>1.2510615774994447</v>
      </c>
      <c r="F22" s="2">
        <f t="shared" si="1"/>
        <v>14336.463846901566</v>
      </c>
      <c r="G22" s="5" t="str">
        <f t="shared" si="6"/>
        <v>C2</v>
      </c>
      <c r="H22" s="5">
        <f>C22*F22</f>
        <v>10328.637094488347</v>
      </c>
      <c r="I22" s="10"/>
      <c r="J22" s="131"/>
      <c r="K22" s="79"/>
      <c r="L22" s="16" t="s">
        <v>57</v>
      </c>
      <c r="M22" s="20" t="s">
        <v>58</v>
      </c>
      <c r="N22" s="20"/>
      <c r="O22" s="18">
        <v>0.12623551998613208</v>
      </c>
      <c r="P22" s="18">
        <v>0.12406824580299769</v>
      </c>
      <c r="Q22" s="18">
        <v>0.10655699998317637</v>
      </c>
      <c r="R22" s="18">
        <v>0.1058448736433447</v>
      </c>
      <c r="S22" s="18">
        <v>0.10212131509127922</v>
      </c>
      <c r="T22" s="18">
        <v>0.12068473416949599</v>
      </c>
      <c r="U22" s="19">
        <v>0</v>
      </c>
    </row>
    <row r="23" spans="1:21" ht="46.5" x14ac:dyDescent="0.35">
      <c r="A23" s="150">
        <v>22</v>
      </c>
      <c r="B23" s="153" t="s">
        <v>242</v>
      </c>
      <c r="C23" s="3">
        <f t="shared" si="5"/>
        <v>0.72044523703943908</v>
      </c>
      <c r="D23" s="5">
        <v>146785.88957686644</v>
      </c>
      <c r="E23" s="4">
        <f>'Indeks Pembagi'!$H$7</f>
        <v>1.2510615774994447</v>
      </c>
      <c r="F23" s="2">
        <f t="shared" si="1"/>
        <v>117329.06854213704</v>
      </c>
      <c r="G23" s="5" t="str">
        <f t="shared" si="6"/>
        <v>C2</v>
      </c>
      <c r="H23" s="5">
        <f>C23*F23</f>
        <v>84529.168597456519</v>
      </c>
      <c r="I23" s="10"/>
      <c r="J23" s="131"/>
      <c r="K23" s="79"/>
      <c r="L23" s="16" t="s">
        <v>59</v>
      </c>
      <c r="M23" s="20" t="s">
        <v>6</v>
      </c>
      <c r="N23" s="20"/>
      <c r="O23" s="18">
        <v>6.0476939791965077E-2</v>
      </c>
      <c r="P23" s="18">
        <v>6.0621460196561706E-2</v>
      </c>
      <c r="Q23" s="18">
        <v>5.0820210124800654E-2</v>
      </c>
      <c r="R23" s="18">
        <v>5.0031400357803256E-2</v>
      </c>
      <c r="S23" s="18">
        <v>4.7639904112194195E-2</v>
      </c>
      <c r="T23" s="18">
        <v>5.4336563458771366E-2</v>
      </c>
      <c r="U23" s="19">
        <v>0</v>
      </c>
    </row>
    <row r="24" spans="1:21" ht="31" x14ac:dyDescent="0.35">
      <c r="A24" s="150">
        <v>23</v>
      </c>
      <c r="B24" s="153" t="s">
        <v>243</v>
      </c>
      <c r="C24" s="3">
        <f t="shared" si="5"/>
        <v>0.72044523703943908</v>
      </c>
      <c r="D24" s="5">
        <v>60756.544321811838</v>
      </c>
      <c r="E24" s="4">
        <f>'Indeks Pembagi'!$H$7</f>
        <v>1.2510615774994447</v>
      </c>
      <c r="F24" s="2">
        <f t="shared" si="1"/>
        <v>48563.991904578179</v>
      </c>
      <c r="G24" s="5" t="str">
        <f t="shared" si="6"/>
        <v>C2</v>
      </c>
      <c r="H24" s="5">
        <f>C24*F24</f>
        <v>34987.696659275229</v>
      </c>
      <c r="I24" s="10"/>
      <c r="J24" s="131"/>
      <c r="K24" s="79"/>
      <c r="L24" s="27"/>
      <c r="M24" s="28"/>
      <c r="N24" s="28"/>
      <c r="O24" s="27"/>
      <c r="P24" s="27"/>
      <c r="Q24" s="27"/>
      <c r="R24" s="27"/>
      <c r="S24" s="27"/>
      <c r="T24" s="27"/>
      <c r="U24" s="27"/>
    </row>
    <row r="25" spans="1:21" ht="15.5" x14ac:dyDescent="0.35">
      <c r="A25" s="150">
        <v>24</v>
      </c>
      <c r="B25" s="153" t="s">
        <v>244</v>
      </c>
      <c r="C25" s="3">
        <f t="shared" si="5"/>
        <v>0.72044523703943908</v>
      </c>
      <c r="D25" s="5">
        <v>128993.00498063558</v>
      </c>
      <c r="E25" s="4">
        <f>'Indeks Pembagi'!$H$7</f>
        <v>1.2510615774994447</v>
      </c>
      <c r="F25" s="2">
        <f t="shared" si="1"/>
        <v>103106.83926402722</v>
      </c>
      <c r="G25" s="5" t="str">
        <f t="shared" si="6"/>
        <v>C2</v>
      </c>
      <c r="H25" s="5">
        <f>C25*F25</f>
        <v>74282.831253959434</v>
      </c>
      <c r="I25" s="10"/>
      <c r="J25" s="131"/>
      <c r="K25" s="79"/>
      <c r="L25" s="94" t="s">
        <v>60</v>
      </c>
      <c r="M25" s="94"/>
      <c r="N25" s="94"/>
      <c r="O25" s="94"/>
      <c r="P25" s="94"/>
      <c r="Q25" s="94"/>
      <c r="R25" s="94"/>
      <c r="S25" s="94"/>
      <c r="T25" s="94"/>
      <c r="U25" s="27"/>
    </row>
    <row r="26" spans="1:21" ht="15.5" x14ac:dyDescent="0.35">
      <c r="A26" s="150">
        <v>25</v>
      </c>
      <c r="B26" s="153" t="s">
        <v>245</v>
      </c>
      <c r="C26" s="3">
        <f t="shared" si="5"/>
        <v>0.72044523703943908</v>
      </c>
      <c r="D26" s="5">
        <v>3504.0279311417225</v>
      </c>
      <c r="E26" s="4">
        <f>'Indeks Pembagi'!$H$7</f>
        <v>1.2510615774994447</v>
      </c>
      <c r="F26" s="2">
        <f t="shared" si="1"/>
        <v>2800.843694796692</v>
      </c>
      <c r="G26" s="5" t="str">
        <f t="shared" si="6"/>
        <v>C2</v>
      </c>
      <c r="H26" s="5">
        <f>C26*F26</f>
        <v>2017.8544996082212</v>
      </c>
      <c r="I26" s="10"/>
      <c r="J26" s="131"/>
      <c r="K26" s="79"/>
      <c r="L26" s="95" t="s">
        <v>61</v>
      </c>
      <c r="M26" s="95"/>
      <c r="N26" s="95"/>
      <c r="O26" s="95"/>
      <c r="P26" s="95"/>
      <c r="Q26" s="95"/>
      <c r="R26" s="95"/>
      <c r="S26" s="95"/>
      <c r="T26" s="95"/>
      <c r="U26" s="27"/>
    </row>
    <row r="27" spans="1:21" ht="46.5" x14ac:dyDescent="0.35">
      <c r="A27" s="150">
        <v>26</v>
      </c>
      <c r="B27" s="153" t="s">
        <v>246</v>
      </c>
      <c r="C27" s="3">
        <f t="shared" si="5"/>
        <v>0.72044523703943908</v>
      </c>
      <c r="D27" s="5">
        <v>7203.0890940117615</v>
      </c>
      <c r="E27" s="4">
        <f>'Indeks Pembagi'!$H$7</f>
        <v>1.2510615774994447</v>
      </c>
      <c r="F27" s="2">
        <f t="shared" si="1"/>
        <v>5757.5815799642032</v>
      </c>
      <c r="G27" s="5" t="str">
        <f t="shared" si="6"/>
        <v>C2</v>
      </c>
      <c r="H27" s="5">
        <f>C27*F27</f>
        <v>4148.022226151219</v>
      </c>
      <c r="I27" s="10"/>
      <c r="J27" s="131"/>
      <c r="K27" s="79"/>
      <c r="L27" s="96" t="s">
        <v>62</v>
      </c>
      <c r="M27" s="96"/>
      <c r="N27" s="96"/>
      <c r="O27" s="96"/>
      <c r="P27" s="96"/>
      <c r="Q27" s="96"/>
      <c r="R27" s="96"/>
      <c r="S27" s="96"/>
      <c r="T27" s="96"/>
      <c r="U27" s="27"/>
    </row>
    <row r="28" spans="1:21" ht="15.5" x14ac:dyDescent="0.35">
      <c r="A28" s="150">
        <v>27</v>
      </c>
      <c r="B28" s="153" t="s">
        <v>8</v>
      </c>
      <c r="C28" s="5">
        <f>$S$8</f>
        <v>1.0286261831717136</v>
      </c>
      <c r="D28" s="5">
        <v>2247.913176846575</v>
      </c>
      <c r="E28" s="4">
        <f>'Indeks Pembagi'!$H$8</f>
        <v>1.9256290161932437</v>
      </c>
      <c r="F28" s="2">
        <f t="shared" si="1"/>
        <v>1167.3656545176348</v>
      </c>
      <c r="G28" s="5" t="str">
        <f>$L$8</f>
        <v>D</v>
      </c>
      <c r="H28" s="5">
        <f>C28*F28</f>
        <v>1200.7828775722239</v>
      </c>
      <c r="I28" s="10"/>
      <c r="J28" s="131"/>
      <c r="K28" s="79"/>
      <c r="L28" s="27"/>
      <c r="M28" s="29"/>
      <c r="N28" s="29"/>
      <c r="O28" s="27"/>
      <c r="P28" s="27"/>
      <c r="Q28" s="27"/>
      <c r="R28" s="27"/>
      <c r="S28" s="27"/>
      <c r="T28" s="27"/>
      <c r="U28" s="27"/>
    </row>
    <row r="29" spans="1:21" ht="31" x14ac:dyDescent="0.35">
      <c r="A29" s="150">
        <v>28</v>
      </c>
      <c r="B29" s="153" t="s">
        <v>38</v>
      </c>
      <c r="C29" s="5">
        <f t="shared" ref="C29:C30" si="7">$S$8</f>
        <v>1.0286261831717136</v>
      </c>
      <c r="D29" s="5">
        <v>10097.394037550024</v>
      </c>
      <c r="E29" s="4">
        <f>'Indeks Pembagi'!$H$8</f>
        <v>1.9256290161932437</v>
      </c>
      <c r="F29" s="2">
        <f t="shared" si="1"/>
        <v>5243.6860644691878</v>
      </c>
      <c r="G29" s="5" t="str">
        <f t="shared" ref="G29:G30" si="8">$L$8</f>
        <v>D</v>
      </c>
      <c r="H29" s="5">
        <f>C29*F29</f>
        <v>5393.792782245645</v>
      </c>
      <c r="I29" s="10"/>
      <c r="J29" s="131"/>
      <c r="K29" s="79"/>
      <c r="L29" s="82" t="s">
        <v>16</v>
      </c>
      <c r="M29" s="84" t="s">
        <v>17</v>
      </c>
      <c r="N29" s="45"/>
      <c r="O29" s="86" t="s">
        <v>18</v>
      </c>
      <c r="P29" s="87"/>
      <c r="Q29" s="87"/>
      <c r="R29" s="87"/>
      <c r="S29" s="87"/>
      <c r="T29" s="87"/>
      <c r="U29" s="88"/>
    </row>
    <row r="30" spans="1:21" ht="29" customHeight="1" x14ac:dyDescent="0.35">
      <c r="A30" s="150">
        <v>29</v>
      </c>
      <c r="B30" s="153" t="s">
        <v>40</v>
      </c>
      <c r="C30" s="5">
        <f t="shared" si="7"/>
        <v>1.0286261831717136</v>
      </c>
      <c r="D30" s="5">
        <v>1176.753746163401</v>
      </c>
      <c r="E30" s="4">
        <f>'Indeks Pembagi'!$H$8</f>
        <v>1.9256290161932437</v>
      </c>
      <c r="F30" s="2">
        <f t="shared" si="1"/>
        <v>611.10096299323197</v>
      </c>
      <c r="G30" s="5" t="str">
        <f t="shared" si="8"/>
        <v>D</v>
      </c>
      <c r="H30" s="5">
        <f>C30*F30</f>
        <v>628.59445109628678</v>
      </c>
      <c r="I30" s="10"/>
      <c r="J30" s="131"/>
      <c r="K30" s="79"/>
      <c r="L30" s="83"/>
      <c r="M30" s="85"/>
      <c r="N30" s="46"/>
      <c r="O30" s="30">
        <v>2011</v>
      </c>
      <c r="P30" s="30" t="s">
        <v>63</v>
      </c>
      <c r="Q30" s="30" t="s">
        <v>64</v>
      </c>
      <c r="R30" s="30" t="s">
        <v>65</v>
      </c>
      <c r="S30" s="30">
        <v>2015</v>
      </c>
      <c r="T30" s="31">
        <v>2016</v>
      </c>
      <c r="U30" s="32" t="s">
        <v>25</v>
      </c>
    </row>
    <row r="31" spans="1:21" ht="31.5" x14ac:dyDescent="0.35">
      <c r="A31" s="150">
        <v>30</v>
      </c>
      <c r="B31" s="151" t="s">
        <v>4</v>
      </c>
      <c r="C31" s="3">
        <f>S12</f>
        <v>0.36350387626006353</v>
      </c>
      <c r="D31" s="5">
        <v>136733.11198651913</v>
      </c>
      <c r="E31" s="4">
        <f>'Indeks Pembagi'!H10</f>
        <v>1.2776908181023274</v>
      </c>
      <c r="F31" s="2">
        <f t="shared" si="1"/>
        <v>107015.80542748212</v>
      </c>
      <c r="G31" s="5" t="str">
        <f>L12</f>
        <v>F</v>
      </c>
      <c r="H31" s="5">
        <f>C31*F31</f>
        <v>38900.660093982493</v>
      </c>
      <c r="I31" s="10"/>
      <c r="J31" s="131"/>
      <c r="K31" s="79"/>
      <c r="L31" s="33" t="s">
        <v>30</v>
      </c>
      <c r="M31" s="34" t="s">
        <v>33</v>
      </c>
      <c r="N31" s="35"/>
      <c r="O31" s="36"/>
      <c r="P31" s="37"/>
      <c r="Q31" s="38"/>
      <c r="R31" s="38"/>
      <c r="S31" s="36"/>
      <c r="T31" s="36"/>
      <c r="U31" s="36"/>
    </row>
    <row r="32" spans="1:21" ht="31" x14ac:dyDescent="0.35">
      <c r="A32" s="150">
        <v>31</v>
      </c>
      <c r="B32" s="151" t="s">
        <v>247</v>
      </c>
      <c r="C32" s="3">
        <f>$O$13</f>
        <v>0.16883763104922017</v>
      </c>
      <c r="D32" s="5">
        <v>32639.622363170525</v>
      </c>
      <c r="E32" s="4">
        <f>'Indeks Pembagi'!$H$11</f>
        <v>1.2199261337700427</v>
      </c>
      <c r="F32" s="2">
        <f t="shared" si="1"/>
        <v>26755.408757661</v>
      </c>
      <c r="G32" s="5" t="str">
        <f>$L$13</f>
        <v>G</v>
      </c>
      <c r="H32" s="5">
        <f>C32*F32</f>
        <v>4517.3198323970419</v>
      </c>
      <c r="I32" s="10"/>
      <c r="J32" s="131"/>
      <c r="K32" s="79"/>
      <c r="L32" s="36"/>
      <c r="M32" s="39" t="s">
        <v>66</v>
      </c>
      <c r="N32" s="40" t="s">
        <v>67</v>
      </c>
      <c r="O32" s="36"/>
      <c r="P32" s="41">
        <v>0.54962557596627426</v>
      </c>
      <c r="Q32" s="41">
        <v>0.39221411897391778</v>
      </c>
      <c r="R32" s="41">
        <v>0.38547083672877147</v>
      </c>
      <c r="S32" s="36"/>
      <c r="T32" s="36"/>
      <c r="U32" s="36"/>
    </row>
    <row r="33" spans="1:21" ht="46.5" x14ac:dyDescent="0.35">
      <c r="A33" s="150">
        <v>32</v>
      </c>
      <c r="B33" s="153" t="s">
        <v>248</v>
      </c>
      <c r="C33" s="3">
        <f>$O$13</f>
        <v>0.16883763104922017</v>
      </c>
      <c r="D33" s="5">
        <v>198283.01761611461</v>
      </c>
      <c r="E33" s="4">
        <f>'Indeks Pembagi'!$H$11</f>
        <v>1.2199261337700427</v>
      </c>
      <c r="F33" s="2">
        <f t="shared" si="1"/>
        <v>162536.90459384088</v>
      </c>
      <c r="G33" s="5" t="str">
        <f>$L$13</f>
        <v>G</v>
      </c>
      <c r="H33" s="5">
        <f>C33*F33</f>
        <v>27442.345929697207</v>
      </c>
      <c r="I33" s="10"/>
      <c r="J33" s="131"/>
      <c r="K33" s="79"/>
      <c r="L33" s="36"/>
      <c r="M33" s="39" t="s">
        <v>68</v>
      </c>
      <c r="N33" s="40" t="s">
        <v>69</v>
      </c>
      <c r="O33" s="36"/>
      <c r="P33" s="41">
        <v>0.40845952289362952</v>
      </c>
      <c r="Q33" s="41">
        <v>0.29137618147630434</v>
      </c>
      <c r="R33" s="41">
        <v>0.29777976810045781</v>
      </c>
      <c r="S33" s="36"/>
      <c r="T33" s="36"/>
      <c r="U33" s="36"/>
    </row>
    <row r="34" spans="1:21" ht="30" customHeight="1" x14ac:dyDescent="0.35">
      <c r="A34" s="150">
        <v>33</v>
      </c>
      <c r="B34" s="151" t="s">
        <v>249</v>
      </c>
      <c r="C34" s="5">
        <f>$S$14</f>
        <v>3.9089101296416651</v>
      </c>
      <c r="D34" s="5">
        <v>984.20458245618818</v>
      </c>
      <c r="E34" s="4">
        <f>'Indeks Pembagi'!$H$12</f>
        <v>1.4928802735403051</v>
      </c>
      <c r="F34" s="2">
        <f t="shared" si="1"/>
        <v>659.26558204308435</v>
      </c>
      <c r="G34" s="5" t="str">
        <f>$L$14</f>
        <v>H</v>
      </c>
      <c r="H34" s="5">
        <f>C34*F34</f>
        <v>2577.0099117723207</v>
      </c>
      <c r="I34" s="10"/>
      <c r="J34" s="131"/>
      <c r="K34" s="79"/>
      <c r="L34" s="36"/>
      <c r="M34" s="39" t="s">
        <v>70</v>
      </c>
      <c r="N34" s="40" t="s">
        <v>71</v>
      </c>
      <c r="O34" s="36"/>
      <c r="P34" s="41">
        <v>0.1194706100613086</v>
      </c>
      <c r="Q34" s="41">
        <v>0.15489457802951501</v>
      </c>
      <c r="R34" s="41">
        <v>8.5701514008668905E-2</v>
      </c>
      <c r="S34" s="36"/>
      <c r="T34" s="36"/>
      <c r="U34" s="36"/>
    </row>
    <row r="35" spans="1:21" ht="42.5" customHeight="1" x14ac:dyDescent="0.35">
      <c r="A35" s="150">
        <v>34</v>
      </c>
      <c r="B35" s="151" t="s">
        <v>250</v>
      </c>
      <c r="C35" s="5">
        <f t="shared" ref="C35:C39" si="9">$S$14</f>
        <v>3.9089101296416651</v>
      </c>
      <c r="D35" s="5">
        <v>73136.272501439904</v>
      </c>
      <c r="E35" s="4">
        <f>'Indeks Pembagi'!$H$12</f>
        <v>1.4928802735403051</v>
      </c>
      <c r="F35" s="2">
        <f t="shared" si="1"/>
        <v>48990.045483018002</v>
      </c>
      <c r="G35" s="5" t="str">
        <f t="shared" ref="G35:G39" si="10">$L$14</f>
        <v>H</v>
      </c>
      <c r="H35" s="5">
        <f>C35*F35</f>
        <v>191497.68504017495</v>
      </c>
      <c r="I35" s="10"/>
      <c r="J35" s="131"/>
      <c r="K35" s="79"/>
      <c r="L35" s="36"/>
      <c r="M35" s="39" t="s">
        <v>72</v>
      </c>
      <c r="N35" s="40" t="s">
        <v>73</v>
      </c>
      <c r="O35" s="36"/>
      <c r="P35" s="41">
        <v>1.7956452738505877</v>
      </c>
      <c r="Q35" s="41">
        <v>1.0025806137392512</v>
      </c>
      <c r="R35" s="41">
        <v>1.1080929317081878</v>
      </c>
      <c r="S35" s="36"/>
      <c r="T35" s="36"/>
      <c r="U35" s="36"/>
    </row>
    <row r="36" spans="1:21" ht="16" x14ac:dyDescent="0.35">
      <c r="A36" s="150">
        <v>35</v>
      </c>
      <c r="B36" s="151" t="s">
        <v>251</v>
      </c>
      <c r="C36" s="5">
        <f t="shared" si="9"/>
        <v>3.9089101296416651</v>
      </c>
      <c r="D36" s="5">
        <v>212.80334422504328</v>
      </c>
      <c r="E36" s="4">
        <f>'Indeks Pembagi'!$H$12</f>
        <v>1.4928802735403051</v>
      </c>
      <c r="F36" s="2">
        <f t="shared" si="1"/>
        <v>142.54548606258209</v>
      </c>
      <c r="G36" s="5" t="str">
        <f t="shared" si="10"/>
        <v>H</v>
      </c>
      <c r="H36" s="5">
        <f>C36*F36</f>
        <v>557.19749440472185</v>
      </c>
      <c r="I36" s="10"/>
      <c r="J36" s="131"/>
      <c r="K36" s="79"/>
      <c r="L36" s="36"/>
      <c r="M36" s="39" t="s">
        <v>74</v>
      </c>
      <c r="N36" s="40" t="s">
        <v>75</v>
      </c>
      <c r="O36" s="36"/>
      <c r="P36" s="41">
        <v>0.40794628472796785</v>
      </c>
      <c r="Q36" s="41">
        <v>0.32123473700548338</v>
      </c>
      <c r="R36" s="41">
        <v>0.47996990585299759</v>
      </c>
      <c r="S36" s="36"/>
      <c r="T36" s="36"/>
      <c r="U36" s="36"/>
    </row>
    <row r="37" spans="1:21" ht="42.5" customHeight="1" x14ac:dyDescent="0.35">
      <c r="A37" s="150">
        <v>36</v>
      </c>
      <c r="B37" s="151" t="s">
        <v>252</v>
      </c>
      <c r="C37" s="5">
        <f t="shared" si="9"/>
        <v>3.9089101296416651</v>
      </c>
      <c r="D37" s="5">
        <v>1.2526721597993369</v>
      </c>
      <c r="E37" s="4">
        <f>'Indeks Pembagi'!$H$12</f>
        <v>1.4928802735403051</v>
      </c>
      <c r="F37" s="2">
        <f t="shared" si="1"/>
        <v>0.8390975364880906</v>
      </c>
      <c r="G37" s="5" t="str">
        <f t="shared" si="10"/>
        <v>H</v>
      </c>
      <c r="H37" s="5">
        <f>C37*F37</f>
        <v>3.2799568601356639</v>
      </c>
      <c r="I37" s="10"/>
      <c r="J37" s="131"/>
      <c r="K37" s="79"/>
      <c r="L37" s="36"/>
      <c r="M37" s="39" t="s">
        <v>76</v>
      </c>
      <c r="N37" s="40" t="s">
        <v>77</v>
      </c>
      <c r="O37" s="36"/>
      <c r="P37" s="41">
        <v>0.75222181593532711</v>
      </c>
      <c r="Q37" s="41">
        <v>0.32968950961105742</v>
      </c>
      <c r="R37" s="41">
        <v>0.15861886951356388</v>
      </c>
      <c r="S37" s="36"/>
      <c r="T37" s="36"/>
      <c r="U37" s="36"/>
    </row>
    <row r="38" spans="1:21" ht="89" customHeight="1" x14ac:dyDescent="0.35">
      <c r="A38" s="150">
        <v>37</v>
      </c>
      <c r="B38" s="151" t="s">
        <v>253</v>
      </c>
      <c r="C38" s="5">
        <f t="shared" si="9"/>
        <v>3.9089101296416651</v>
      </c>
      <c r="D38" s="5">
        <v>8514.1814130525199</v>
      </c>
      <c r="E38" s="4">
        <f>'Indeks Pembagi'!$H$12</f>
        <v>1.4928802735403051</v>
      </c>
      <c r="F38" s="2">
        <f t="shared" si="1"/>
        <v>5703.1910488451185</v>
      </c>
      <c r="G38" s="5" t="str">
        <f t="shared" si="10"/>
        <v>H</v>
      </c>
      <c r="H38" s="5">
        <f>C38*F38</f>
        <v>22293.261262112355</v>
      </c>
      <c r="I38" s="10"/>
      <c r="J38" s="131"/>
      <c r="K38" s="79"/>
      <c r="L38" s="36"/>
      <c r="M38" s="39" t="s">
        <v>78</v>
      </c>
      <c r="N38" s="40" t="s">
        <v>79</v>
      </c>
      <c r="O38" s="36"/>
      <c r="P38" s="41">
        <v>0.87545114619766995</v>
      </c>
      <c r="Q38" s="41">
        <v>0.61287675845613465</v>
      </c>
      <c r="R38" s="41">
        <v>0.64808235185612018</v>
      </c>
      <c r="S38" s="36"/>
      <c r="T38" s="36"/>
      <c r="U38" s="36"/>
    </row>
    <row r="39" spans="1:21" ht="37.5" customHeight="1" x14ac:dyDescent="0.35">
      <c r="A39" s="150">
        <v>38</v>
      </c>
      <c r="B39" s="151" t="s">
        <v>254</v>
      </c>
      <c r="C39" s="5">
        <f t="shared" si="9"/>
        <v>3.9089101296416651</v>
      </c>
      <c r="D39" s="5">
        <v>3250.3490200084884</v>
      </c>
      <c r="E39" s="4">
        <f>'Indeks Pembagi'!$H$12</f>
        <v>1.4928802735403051</v>
      </c>
      <c r="F39" s="2">
        <f t="shared" si="1"/>
        <v>2177.2335515562927</v>
      </c>
      <c r="G39" s="5" t="str">
        <f t="shared" si="10"/>
        <v>H</v>
      </c>
      <c r="H39" s="5">
        <f>C39*F39</f>
        <v>8510.6102842740911</v>
      </c>
      <c r="I39" s="10"/>
      <c r="J39" s="131"/>
      <c r="K39" s="79"/>
      <c r="L39" s="36"/>
      <c r="M39" s="39" t="s">
        <v>80</v>
      </c>
      <c r="N39" s="40" t="s">
        <v>81</v>
      </c>
      <c r="O39" s="36"/>
      <c r="P39" s="41">
        <v>1.4849773435809983</v>
      </c>
      <c r="Q39" s="41">
        <v>0.95985119960557763</v>
      </c>
      <c r="R39" s="41">
        <v>0.78614766032689065</v>
      </c>
      <c r="S39" s="36"/>
      <c r="T39" s="36"/>
      <c r="U39" s="36"/>
    </row>
    <row r="40" spans="1:21" ht="47.5" customHeight="1" x14ac:dyDescent="0.35">
      <c r="A40" s="150">
        <v>39</v>
      </c>
      <c r="B40" s="151" t="s">
        <v>255</v>
      </c>
      <c r="C40" s="5">
        <f>$S$15</f>
        <v>3.749250627518514E-2</v>
      </c>
      <c r="D40" s="5">
        <v>6326.0309709847252</v>
      </c>
      <c r="E40" s="4">
        <f>'Indeks Pembagi'!$H$13</f>
        <v>1.279490770366394</v>
      </c>
      <c r="F40" s="2">
        <f t="shared" si="1"/>
        <v>4944.1786666215712</v>
      </c>
      <c r="G40" s="5" t="str">
        <f>$L$15</f>
        <v>I</v>
      </c>
      <c r="H40" s="5">
        <f>C40*F40</f>
        <v>185.36964968394577</v>
      </c>
      <c r="I40" s="10"/>
      <c r="J40" s="131"/>
      <c r="K40" s="79"/>
      <c r="L40" s="36"/>
      <c r="M40" s="39" t="s">
        <v>82</v>
      </c>
      <c r="N40" s="40" t="s">
        <v>83</v>
      </c>
      <c r="O40" s="36"/>
      <c r="P40" s="41">
        <v>1.1512875142749106</v>
      </c>
      <c r="Q40" s="41">
        <v>0.38884919209780622</v>
      </c>
      <c r="R40" s="41">
        <v>0.38567788648332046</v>
      </c>
      <c r="S40" s="36"/>
      <c r="T40" s="36"/>
      <c r="U40" s="36"/>
    </row>
    <row r="41" spans="1:21" ht="48" customHeight="1" x14ac:dyDescent="0.35">
      <c r="A41" s="150">
        <v>40</v>
      </c>
      <c r="B41" s="151" t="s">
        <v>256</v>
      </c>
      <c r="C41" s="5">
        <f>$S$15</f>
        <v>3.749250627518514E-2</v>
      </c>
      <c r="D41" s="5">
        <v>32005.394828947297</v>
      </c>
      <c r="E41" s="4">
        <f>'Indeks Pembagi'!$H$13</f>
        <v>1.279490770366394</v>
      </c>
      <c r="F41" s="2">
        <f t="shared" si="1"/>
        <v>25014.166237230656</v>
      </c>
      <c r="G41" s="5" t="str">
        <f>$L$15</f>
        <v>I</v>
      </c>
      <c r="H41" s="5">
        <f>C41*F41</f>
        <v>937.8437846178947</v>
      </c>
      <c r="I41" s="10"/>
      <c r="J41" s="131"/>
      <c r="K41" s="79"/>
      <c r="L41" s="36"/>
      <c r="M41" s="39" t="s">
        <v>84</v>
      </c>
      <c r="N41" s="40" t="s">
        <v>85</v>
      </c>
      <c r="O41" s="36"/>
      <c r="P41" s="41">
        <v>0.74348688122325524</v>
      </c>
      <c r="Q41" s="41">
        <v>0.69798941012807569</v>
      </c>
      <c r="R41" s="41">
        <v>0.81803069085732028</v>
      </c>
      <c r="S41" s="36"/>
      <c r="T41" s="36"/>
      <c r="U41" s="36"/>
    </row>
    <row r="42" spans="1:21" ht="51.5" customHeight="1" x14ac:dyDescent="0.35">
      <c r="A42" s="150">
        <v>41</v>
      </c>
      <c r="B42" s="151" t="s">
        <v>49</v>
      </c>
      <c r="C42" s="5">
        <f>$S$16</f>
        <v>5.1460762019754212E-2</v>
      </c>
      <c r="D42" s="5">
        <v>39942.518423078553</v>
      </c>
      <c r="E42" s="4">
        <f>'Indeks Pembagi'!$H$13</f>
        <v>1.279490770366394</v>
      </c>
      <c r="F42" s="2">
        <f t="shared" si="1"/>
        <v>31217.511957230174</v>
      </c>
      <c r="G42" s="5" t="str">
        <f>L16</f>
        <v>J</v>
      </c>
      <c r="H42" s="5">
        <f>C42*F42</f>
        <v>1606.4769536798535</v>
      </c>
      <c r="I42" s="10"/>
      <c r="J42" s="131"/>
      <c r="K42" s="79"/>
      <c r="L42" s="36"/>
      <c r="M42" s="39" t="s">
        <v>86</v>
      </c>
      <c r="N42" s="40" t="s">
        <v>87</v>
      </c>
      <c r="O42" s="36"/>
      <c r="P42" s="41">
        <v>1.0474662071797287</v>
      </c>
      <c r="Q42" s="41">
        <v>1.3345897284009896</v>
      </c>
      <c r="R42" s="41">
        <v>0.38661825503020053</v>
      </c>
      <c r="S42" s="36"/>
      <c r="T42" s="36"/>
      <c r="U42" s="36"/>
    </row>
    <row r="43" spans="1:21" ht="53.5" customHeight="1" x14ac:dyDescent="0.35">
      <c r="A43" s="150">
        <v>42</v>
      </c>
      <c r="B43" s="151" t="s">
        <v>257</v>
      </c>
      <c r="C43" s="3">
        <f>$S$17</f>
        <v>3.4174006433144971E-2</v>
      </c>
      <c r="D43" s="5">
        <v>30313.634488955711</v>
      </c>
      <c r="E43" s="4">
        <f>'Indeks Pembagi'!$H$15</f>
        <v>1.3506080787401811</v>
      </c>
      <c r="F43" s="2">
        <f t="shared" si="1"/>
        <v>22444.434448542346</v>
      </c>
      <c r="G43" s="5" t="str">
        <f>$L$17</f>
        <v>K</v>
      </c>
      <c r="H43" s="5">
        <f>C43*F43</f>
        <v>767.01624723278678</v>
      </c>
      <c r="I43" s="10"/>
      <c r="J43" s="131"/>
      <c r="K43" s="79"/>
      <c r="L43" s="36"/>
      <c r="M43" s="39" t="s">
        <v>88</v>
      </c>
      <c r="N43" s="40" t="s">
        <v>89</v>
      </c>
      <c r="O43" s="36"/>
      <c r="P43" s="41">
        <v>0.37524021844922573</v>
      </c>
      <c r="Q43" s="41">
        <v>0.37207467736962202</v>
      </c>
      <c r="R43" s="41">
        <v>0.26925938199863786</v>
      </c>
      <c r="S43" s="36"/>
      <c r="T43" s="36"/>
      <c r="U43" s="36"/>
    </row>
    <row r="44" spans="1:21" ht="37.5" customHeight="1" x14ac:dyDescent="0.35">
      <c r="A44" s="150">
        <v>43</v>
      </c>
      <c r="B44" s="151" t="s">
        <v>258</v>
      </c>
      <c r="C44" s="3">
        <f t="shared" ref="C44:C46" si="11">$S$17</f>
        <v>3.4174006433144971E-2</v>
      </c>
      <c r="D44" s="5">
        <v>3197.8170458930695</v>
      </c>
      <c r="E44" s="4">
        <f>'Indeks Pembagi'!$H$15</f>
        <v>1.3506080787401811</v>
      </c>
      <c r="F44" s="2">
        <f t="shared" si="1"/>
        <v>2367.6868932073367</v>
      </c>
      <c r="G44" s="5" t="str">
        <f t="shared" ref="G44:G46" si="12">$L$17</f>
        <v>K</v>
      </c>
      <c r="H44" s="5">
        <f>C44*F44</f>
        <v>80.913347120140557</v>
      </c>
      <c r="I44" s="10"/>
      <c r="J44" s="131"/>
      <c r="K44" s="79"/>
      <c r="L44" s="36"/>
      <c r="M44" s="39" t="s">
        <v>90</v>
      </c>
      <c r="N44" s="40" t="s">
        <v>91</v>
      </c>
      <c r="O44" s="36"/>
      <c r="P44" s="41">
        <v>1.4682375601613469</v>
      </c>
      <c r="Q44" s="41">
        <v>0.43902343277438471</v>
      </c>
      <c r="R44" s="41">
        <v>0.46098558220326469</v>
      </c>
      <c r="S44" s="36"/>
      <c r="T44" s="36"/>
      <c r="U44" s="36"/>
    </row>
    <row r="45" spans="1:21" ht="36.5" customHeight="1" x14ac:dyDescent="0.35">
      <c r="A45" s="150">
        <v>44</v>
      </c>
      <c r="B45" s="151" t="s">
        <v>259</v>
      </c>
      <c r="C45" s="3">
        <f t="shared" si="11"/>
        <v>3.4174006433144971E-2</v>
      </c>
      <c r="D45" s="5">
        <v>4754.7370366962159</v>
      </c>
      <c r="E45" s="4">
        <f>'Indeks Pembagi'!$H$15</f>
        <v>1.3506080787401811</v>
      </c>
      <c r="F45" s="2">
        <f t="shared" si="1"/>
        <v>3520.4417266120126</v>
      </c>
      <c r="G45" s="5" t="str">
        <f t="shared" si="12"/>
        <v>K</v>
      </c>
      <c r="H45" s="5">
        <f>C45*F45</f>
        <v>120.3075982127509</v>
      </c>
      <c r="I45" s="10"/>
      <c r="J45" s="131"/>
      <c r="K45" s="79"/>
      <c r="L45" s="36"/>
      <c r="M45" s="39" t="s">
        <v>92</v>
      </c>
      <c r="N45" s="40" t="s">
        <v>93</v>
      </c>
      <c r="O45" s="36"/>
      <c r="P45" s="41">
        <v>1.9500795418385826</v>
      </c>
      <c r="Q45" s="41">
        <v>3.0716535933170905</v>
      </c>
      <c r="R45" s="41">
        <v>1.3192960915907628</v>
      </c>
      <c r="S45" s="36"/>
      <c r="T45" s="36"/>
      <c r="U45" s="36"/>
    </row>
    <row r="46" spans="1:21" ht="45" customHeight="1" x14ac:dyDescent="0.35">
      <c r="A46" s="150">
        <v>45</v>
      </c>
      <c r="B46" s="151" t="s">
        <v>260</v>
      </c>
      <c r="C46" s="3">
        <f t="shared" si="11"/>
        <v>3.4174006433144971E-2</v>
      </c>
      <c r="D46" s="5">
        <v>526.1973153557775</v>
      </c>
      <c r="E46" s="4">
        <f>'Indeks Pembagi'!$H$15</f>
        <v>1.3506080787401811</v>
      </c>
      <c r="F46" s="2">
        <f t="shared" si="1"/>
        <v>389.60030199627073</v>
      </c>
      <c r="G46" s="5" t="str">
        <f t="shared" si="12"/>
        <v>K</v>
      </c>
      <c r="H46" s="5">
        <f>C46*F46</f>
        <v>13.314203226775779</v>
      </c>
      <c r="I46" s="10"/>
      <c r="J46" s="131"/>
      <c r="K46" s="79"/>
      <c r="L46" s="36"/>
      <c r="M46" s="39" t="s">
        <v>94</v>
      </c>
      <c r="N46" s="40" t="s">
        <v>95</v>
      </c>
      <c r="O46" s="36"/>
      <c r="P46" s="41">
        <v>1.3177348391234007</v>
      </c>
      <c r="Q46" s="41">
        <v>0.52573499881871888</v>
      </c>
      <c r="R46" s="41">
        <v>0.57097480971364412</v>
      </c>
      <c r="S46" s="36"/>
      <c r="T46" s="36"/>
      <c r="U46" s="36"/>
    </row>
    <row r="47" spans="1:21" ht="52" customHeight="1" x14ac:dyDescent="0.35">
      <c r="A47" s="150">
        <v>46</v>
      </c>
      <c r="B47" s="151" t="s">
        <v>5</v>
      </c>
      <c r="C47" s="3">
        <f>S18</f>
        <v>1.0221278581211833E-3</v>
      </c>
      <c r="D47" s="5">
        <v>14257.351226180639</v>
      </c>
      <c r="E47" s="4">
        <f>'Indeks Pembagi'!H16</f>
        <v>1.125767680019732</v>
      </c>
      <c r="F47" s="2">
        <f t="shared" si="1"/>
        <v>12664.559019788827</v>
      </c>
      <c r="G47" s="5" t="str">
        <f>L18</f>
        <v>L</v>
      </c>
      <c r="H47" s="5">
        <f>C47*F47</f>
        <v>12.944798584946067</v>
      </c>
      <c r="I47" s="10"/>
      <c r="J47" s="131"/>
      <c r="K47" s="79"/>
      <c r="L47" s="36"/>
      <c r="M47" s="39" t="s">
        <v>96</v>
      </c>
      <c r="N47" s="40" t="s">
        <v>97</v>
      </c>
      <c r="O47" s="36"/>
      <c r="P47" s="41">
        <v>0.85668344241152405</v>
      </c>
      <c r="Q47" s="41">
        <v>0.64222589200697544</v>
      </c>
      <c r="R47" s="41">
        <v>0.54340232021296564</v>
      </c>
      <c r="S47" s="36"/>
      <c r="T47" s="36"/>
      <c r="U47" s="36"/>
    </row>
    <row r="48" spans="1:21" ht="47.5" customHeight="1" x14ac:dyDescent="0.35">
      <c r="A48" s="150">
        <v>47</v>
      </c>
      <c r="B48" s="151" t="s">
        <v>9</v>
      </c>
      <c r="C48" s="3">
        <f>S19</f>
        <v>7.9168245853264138E-2</v>
      </c>
      <c r="D48" s="5">
        <v>6308.3440150441911</v>
      </c>
      <c r="E48" s="4">
        <f>'Indeks Pembagi'!H17</f>
        <v>1.2319786440032396</v>
      </c>
      <c r="F48" s="2">
        <f t="shared" si="1"/>
        <v>5120.4978639447927</v>
      </c>
      <c r="G48" s="5" t="str">
        <f t="shared" ref="G48:G52" si="13">L19</f>
        <v>M,N</v>
      </c>
      <c r="H48" s="5">
        <f>C48*F48</f>
        <v>405.38083378389518</v>
      </c>
      <c r="I48" s="10"/>
      <c r="J48" s="131"/>
      <c r="K48" s="79"/>
      <c r="L48" s="36"/>
      <c r="M48" s="39" t="s">
        <v>98</v>
      </c>
      <c r="N48" s="40" t="s">
        <v>99</v>
      </c>
      <c r="O48" s="36"/>
      <c r="P48" s="41">
        <v>0.37448360344654785</v>
      </c>
      <c r="Q48" s="41">
        <v>1.0366135010490822</v>
      </c>
      <c r="R48" s="41">
        <v>0.69181670269773876</v>
      </c>
      <c r="S48" s="36"/>
      <c r="T48" s="36"/>
      <c r="U48" s="36"/>
    </row>
    <row r="49" spans="1:21" ht="33.5" customHeight="1" x14ac:dyDescent="0.35">
      <c r="A49" s="150">
        <v>48</v>
      </c>
      <c r="B49" s="151" t="s">
        <v>10</v>
      </c>
      <c r="C49" s="3">
        <f>S20</f>
        <v>6.2170754330612157E-2</v>
      </c>
      <c r="D49" s="5">
        <v>36546.403587660388</v>
      </c>
      <c r="E49" s="4">
        <f>'Indeks Pembagi'!H18</f>
        <v>1.4676984014775374</v>
      </c>
      <c r="F49" s="2">
        <f t="shared" si="1"/>
        <v>24900.48606094344</v>
      </c>
      <c r="G49" s="5" t="str">
        <f t="shared" si="13"/>
        <v>O</v>
      </c>
      <c r="H49" s="5">
        <f>C49*F49</f>
        <v>1548.0820016077471</v>
      </c>
      <c r="I49" s="10"/>
      <c r="J49" s="131"/>
      <c r="K49" s="79"/>
      <c r="L49" s="36"/>
      <c r="M49" s="39" t="s">
        <v>100</v>
      </c>
      <c r="N49" s="40" t="s">
        <v>101</v>
      </c>
      <c r="O49" s="36"/>
      <c r="P49" s="41">
        <v>1.4595965629888801</v>
      </c>
      <c r="Q49" s="41">
        <v>0.65943540588138194</v>
      </c>
      <c r="R49" s="41">
        <v>2.1046641144207419</v>
      </c>
      <c r="S49" s="36"/>
      <c r="T49" s="36"/>
      <c r="U49" s="36"/>
    </row>
    <row r="50" spans="1:21" ht="45" customHeight="1" x14ac:dyDescent="0.35">
      <c r="A50" s="150">
        <v>49</v>
      </c>
      <c r="B50" s="151" t="s">
        <v>56</v>
      </c>
      <c r="C50" s="3">
        <f>S21</f>
        <v>2.3838343181882618E-2</v>
      </c>
      <c r="D50" s="5">
        <v>38546.382618140095</v>
      </c>
      <c r="E50" s="4">
        <f>'Indeks Pembagi'!H19</f>
        <v>1.2512245161470466</v>
      </c>
      <c r="F50" s="2">
        <f t="shared" si="1"/>
        <v>30806.927230644225</v>
      </c>
      <c r="G50" s="5" t="str">
        <f t="shared" si="13"/>
        <v>P</v>
      </c>
      <c r="H50" s="5">
        <f>C50*F50</f>
        <v>734.38610370338176</v>
      </c>
      <c r="I50" s="10"/>
      <c r="J50" s="131"/>
      <c r="K50" s="79"/>
      <c r="L50" s="36"/>
      <c r="M50" s="39" t="s">
        <v>102</v>
      </c>
      <c r="N50" s="40" t="s">
        <v>103</v>
      </c>
      <c r="O50" s="36"/>
      <c r="P50" s="41">
        <v>0.84552871547458996</v>
      </c>
      <c r="Q50" s="41">
        <v>0.27832080674476406</v>
      </c>
      <c r="R50" s="41">
        <v>0.30373779040931698</v>
      </c>
      <c r="S50" s="36"/>
      <c r="T50" s="36"/>
      <c r="U50" s="36"/>
    </row>
    <row r="51" spans="1:21" ht="32" x14ac:dyDescent="0.35">
      <c r="A51" s="150">
        <v>50</v>
      </c>
      <c r="B51" s="151" t="s">
        <v>58</v>
      </c>
      <c r="C51" s="3">
        <f>S22</f>
        <v>0.10212131509127922</v>
      </c>
      <c r="D51" s="5">
        <v>10569.726739901196</v>
      </c>
      <c r="E51" s="4">
        <f>'Indeks Pembagi'!H20</f>
        <v>1.1952309369908904</v>
      </c>
      <c r="F51" s="2">
        <f t="shared" si="1"/>
        <v>8843.2506328120198</v>
      </c>
      <c r="G51" s="5" t="str">
        <f t="shared" si="13"/>
        <v>Q</v>
      </c>
      <c r="H51" s="5">
        <f>C51*F51</f>
        <v>903.08438430455067</v>
      </c>
      <c r="I51" s="10"/>
      <c r="J51" s="131"/>
      <c r="K51" s="79"/>
      <c r="L51" s="36"/>
      <c r="M51" s="39" t="s">
        <v>104</v>
      </c>
      <c r="N51" s="40" t="s">
        <v>105</v>
      </c>
      <c r="O51" s="36"/>
      <c r="P51" s="41">
        <v>0.16281964605733834</v>
      </c>
      <c r="Q51" s="41">
        <v>0.14424467250045994</v>
      </c>
      <c r="R51" s="41">
        <v>0.21098346088382761</v>
      </c>
      <c r="S51" s="36"/>
      <c r="T51" s="36"/>
      <c r="U51" s="36"/>
    </row>
    <row r="52" spans="1:21" ht="39.5" customHeight="1" x14ac:dyDescent="0.35">
      <c r="A52" s="150">
        <v>51</v>
      </c>
      <c r="B52" s="151" t="s">
        <v>6</v>
      </c>
      <c r="C52" s="3">
        <f>$S$23</f>
        <v>4.7639904112194195E-2</v>
      </c>
      <c r="D52" s="5">
        <v>27421.465257857224</v>
      </c>
      <c r="E52" s="4">
        <f>'Indeks Pembagi'!$H$21</f>
        <v>1.1723879399437733</v>
      </c>
      <c r="F52" s="2">
        <f t="shared" si="1"/>
        <v>23389.412602770659</v>
      </c>
      <c r="G52" s="5" t="str">
        <f>$L$23</f>
        <v>R,S,T,U</v>
      </c>
      <c r="H52" s="5">
        <f>C52*F52</f>
        <v>1114.2693736365406</v>
      </c>
      <c r="I52" s="10"/>
      <c r="J52" s="131"/>
      <c r="K52" s="79"/>
      <c r="L52" s="36"/>
      <c r="M52" s="39" t="s">
        <v>106</v>
      </c>
      <c r="N52" s="40" t="s">
        <v>107</v>
      </c>
      <c r="O52" s="36"/>
      <c r="P52" s="41">
        <v>0.27029392188865964</v>
      </c>
      <c r="Q52" s="41">
        <v>0.24931674679920138</v>
      </c>
      <c r="R52" s="41">
        <v>0.26976363172725537</v>
      </c>
      <c r="S52" s="36"/>
      <c r="T52" s="36"/>
      <c r="U52" s="36"/>
    </row>
    <row r="53" spans="1:21" ht="44.5" customHeight="1" x14ac:dyDescent="0.35">
      <c r="A53" s="150">
        <v>52</v>
      </c>
      <c r="B53" s="151" t="s">
        <v>133</v>
      </c>
      <c r="C53" s="3">
        <f>$S$23</f>
        <v>4.7639904112194195E-2</v>
      </c>
      <c r="D53" s="5">
        <v>15.725573227821069</v>
      </c>
      <c r="E53" s="4">
        <f>'Indeks Pembagi'!$H$21</f>
        <v>1.1723879399437733</v>
      </c>
      <c r="F53" s="2">
        <f t="shared" si="1"/>
        <v>13.413284708963531</v>
      </c>
      <c r="G53" s="5" t="str">
        <f>$L$23</f>
        <v>R,S,T,U</v>
      </c>
      <c r="H53" s="5">
        <f>C53*F53</f>
        <v>0.63900759736458324</v>
      </c>
      <c r="I53" s="10"/>
      <c r="J53" s="131"/>
      <c r="K53" s="79"/>
      <c r="L53" s="36"/>
      <c r="M53" s="39" t="s">
        <v>108</v>
      </c>
      <c r="N53" s="40" t="s">
        <v>109</v>
      </c>
      <c r="O53" s="36"/>
      <c r="P53" s="41">
        <v>0.59707724616696578</v>
      </c>
      <c r="Q53" s="41">
        <v>0.28902078616260302</v>
      </c>
      <c r="R53" s="41">
        <v>0.15434086028879751</v>
      </c>
      <c r="S53" s="36"/>
      <c r="T53" s="36"/>
      <c r="U53" s="36"/>
    </row>
    <row r="54" spans="1:21" ht="33.5" customHeight="1" x14ac:dyDescent="0.35">
      <c r="A54" s="2"/>
      <c r="B54" s="65"/>
      <c r="C54" s="3"/>
      <c r="D54" s="3"/>
      <c r="E54" s="4"/>
      <c r="F54" s="2"/>
      <c r="G54" s="5"/>
      <c r="H54" s="5"/>
      <c r="I54" s="10"/>
      <c r="J54" s="47"/>
      <c r="K54" s="79"/>
      <c r="L54" s="36"/>
      <c r="M54" s="39" t="s">
        <v>110</v>
      </c>
      <c r="N54" s="40" t="s">
        <v>111</v>
      </c>
      <c r="O54" s="36"/>
      <c r="P54" s="41">
        <v>0.27543447383393543</v>
      </c>
      <c r="Q54" s="41">
        <v>0.5492135902877705</v>
      </c>
      <c r="R54" s="41">
        <v>0.16052931755882174</v>
      </c>
      <c r="S54" s="36"/>
      <c r="T54" s="36"/>
      <c r="U54" s="36"/>
    </row>
    <row r="55" spans="1:21" ht="53.5" customHeight="1" x14ac:dyDescent="0.35">
      <c r="A55" s="2"/>
      <c r="B55" s="65"/>
      <c r="C55" s="3"/>
      <c r="D55" s="3"/>
      <c r="E55" s="4"/>
      <c r="F55" s="2"/>
      <c r="G55" s="5"/>
      <c r="H55" s="5"/>
      <c r="I55" s="10"/>
      <c r="J55" s="47"/>
      <c r="K55" s="79"/>
      <c r="L55" s="36"/>
      <c r="M55" s="39" t="s">
        <v>112</v>
      </c>
      <c r="N55" s="40" t="s">
        <v>113</v>
      </c>
      <c r="O55" s="36"/>
      <c r="P55" s="41">
        <v>1.1915893999575209</v>
      </c>
      <c r="Q55" s="41">
        <v>0.8062083860003475</v>
      </c>
      <c r="R55" s="41">
        <v>0.60903477304160569</v>
      </c>
      <c r="S55" s="36"/>
      <c r="T55" s="36"/>
      <c r="U55" s="36"/>
    </row>
  </sheetData>
  <mergeCells count="9">
    <mergeCell ref="L29:L30"/>
    <mergeCell ref="M29:M30"/>
    <mergeCell ref="O29:U29"/>
    <mergeCell ref="L1:L2"/>
    <mergeCell ref="M1:M2"/>
    <mergeCell ref="O1:U1"/>
    <mergeCell ref="L25:T25"/>
    <mergeCell ref="L26:T26"/>
    <mergeCell ref="L27:T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CC90-A8E0-465D-AD0A-29E1CD042680}">
  <dimension ref="A1:AC39"/>
  <sheetViews>
    <sheetView topLeftCell="A7" zoomScale="66" workbookViewId="0">
      <selection activeCell="B6" sqref="B6"/>
    </sheetView>
  </sheetViews>
  <sheetFormatPr defaultRowHeight="14.5" x14ac:dyDescent="0.35"/>
  <cols>
    <col min="2" max="2" width="28.81640625" customWidth="1"/>
  </cols>
  <sheetData>
    <row r="1" spans="1:29" ht="18.5" x14ac:dyDescent="0.35">
      <c r="A1" s="97" t="s">
        <v>134</v>
      </c>
      <c r="B1" s="99" t="s">
        <v>135</v>
      </c>
      <c r="C1" s="101" t="s">
        <v>136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29" ht="25" x14ac:dyDescent="0.35">
      <c r="A2" s="98"/>
      <c r="B2" s="100"/>
      <c r="C2" s="66" t="s">
        <v>137</v>
      </c>
      <c r="D2" s="66" t="s">
        <v>138</v>
      </c>
      <c r="E2" s="67" t="s">
        <v>139</v>
      </c>
      <c r="F2" s="66" t="s">
        <v>140</v>
      </c>
      <c r="G2" s="66" t="s">
        <v>141</v>
      </c>
      <c r="H2" s="66" t="s">
        <v>142</v>
      </c>
      <c r="I2" s="66" t="s">
        <v>143</v>
      </c>
      <c r="J2" s="66" t="s">
        <v>144</v>
      </c>
      <c r="K2" s="66" t="s">
        <v>145</v>
      </c>
      <c r="L2" s="66" t="s">
        <v>146</v>
      </c>
      <c r="M2" s="66" t="s">
        <v>147</v>
      </c>
      <c r="N2" s="66" t="s">
        <v>148</v>
      </c>
      <c r="O2" s="66" t="s">
        <v>149</v>
      </c>
      <c r="P2" s="66" t="s">
        <v>150</v>
      </c>
      <c r="Q2" s="66" t="s">
        <v>151</v>
      </c>
      <c r="R2" s="66" t="s">
        <v>152</v>
      </c>
      <c r="S2" s="66" t="s">
        <v>153</v>
      </c>
      <c r="T2" s="66" t="s">
        <v>154</v>
      </c>
      <c r="U2" s="66" t="s">
        <v>155</v>
      </c>
      <c r="V2" s="66" t="s">
        <v>156</v>
      </c>
      <c r="W2" s="66" t="s">
        <v>157</v>
      </c>
      <c r="X2" s="66" t="s">
        <v>158</v>
      </c>
      <c r="Y2" s="66" t="s">
        <v>159</v>
      </c>
      <c r="Z2" s="66" t="s">
        <v>160</v>
      </c>
      <c r="AA2" s="66" t="s">
        <v>161</v>
      </c>
      <c r="AB2" s="66" t="s">
        <v>162</v>
      </c>
      <c r="AC2" s="67" t="s">
        <v>163</v>
      </c>
    </row>
    <row r="3" spans="1:29" x14ac:dyDescent="0.35">
      <c r="A3" s="68" t="s">
        <v>26</v>
      </c>
      <c r="B3" s="69" t="s">
        <v>164</v>
      </c>
      <c r="C3" s="70">
        <v>0</v>
      </c>
      <c r="D3" s="70">
        <v>0</v>
      </c>
      <c r="E3" s="70">
        <v>0</v>
      </c>
      <c r="F3" s="70">
        <v>0</v>
      </c>
      <c r="G3" s="71">
        <v>0.17431329654922173</v>
      </c>
      <c r="H3" s="71">
        <v>0.37902944402858524</v>
      </c>
      <c r="I3" s="70">
        <v>0</v>
      </c>
      <c r="J3" s="71">
        <v>0.44006469296105472</v>
      </c>
      <c r="K3" s="70">
        <v>0</v>
      </c>
      <c r="L3" s="70">
        <v>0</v>
      </c>
      <c r="M3" s="70">
        <v>0</v>
      </c>
      <c r="N3" s="70">
        <v>0</v>
      </c>
      <c r="O3" s="70"/>
      <c r="P3" s="70"/>
      <c r="Q3" s="70">
        <v>3.8332953594077988E-5</v>
      </c>
      <c r="R3" s="70">
        <v>3.524653633958799E-4</v>
      </c>
      <c r="S3" s="70"/>
      <c r="T3" s="70">
        <v>0</v>
      </c>
      <c r="U3" s="71">
        <v>6.2017681441483849E-3</v>
      </c>
      <c r="V3" s="70"/>
      <c r="W3" s="70"/>
      <c r="X3" s="70">
        <v>0</v>
      </c>
      <c r="Y3" s="70">
        <v>0</v>
      </c>
      <c r="Z3" s="70"/>
      <c r="AA3" s="70"/>
      <c r="AB3" s="70"/>
      <c r="AC3" s="70">
        <f>SUM(C3:AB3)</f>
        <v>1</v>
      </c>
    </row>
    <row r="4" spans="1:29" x14ac:dyDescent="0.35">
      <c r="A4" s="68" t="s">
        <v>28</v>
      </c>
      <c r="B4" s="69" t="s">
        <v>165</v>
      </c>
      <c r="C4" s="71">
        <v>0.57607372228513742</v>
      </c>
      <c r="D4" s="70">
        <v>6.8803442498286167E-5</v>
      </c>
      <c r="E4" s="70">
        <v>0</v>
      </c>
      <c r="F4" s="70">
        <v>0</v>
      </c>
      <c r="G4" s="70">
        <v>2.101340373676072E-3</v>
      </c>
      <c r="H4" s="70">
        <v>4.5691859962292527E-3</v>
      </c>
      <c r="I4" s="70">
        <v>0</v>
      </c>
      <c r="J4" s="71">
        <v>8.2022255400361246E-2</v>
      </c>
      <c r="K4" s="70">
        <v>3.9888216509404318E-3</v>
      </c>
      <c r="L4" s="70">
        <v>0</v>
      </c>
      <c r="M4" s="70">
        <v>1.1011027733398501E-3</v>
      </c>
      <c r="N4" s="71">
        <v>0.32917720919967014</v>
      </c>
      <c r="O4" s="70"/>
      <c r="P4" s="70"/>
      <c r="Q4" s="70">
        <v>4.6210234459504866E-7</v>
      </c>
      <c r="R4" s="70">
        <v>4.2489569819880589E-6</v>
      </c>
      <c r="S4" s="70"/>
      <c r="T4" s="70">
        <v>0</v>
      </c>
      <c r="U4" s="70">
        <v>8.9284781882080293E-4</v>
      </c>
      <c r="V4" s="70"/>
      <c r="W4" s="70"/>
      <c r="X4" s="70">
        <v>0</v>
      </c>
      <c r="Y4" s="70">
        <v>0</v>
      </c>
      <c r="Z4" s="70"/>
      <c r="AA4" s="70"/>
      <c r="AB4" s="70"/>
      <c r="AC4" s="70">
        <f t="shared" ref="AC4:AC36" si="0">SUM(C4:AB4)</f>
        <v>1</v>
      </c>
    </row>
    <row r="5" spans="1:29" x14ac:dyDescent="0.35">
      <c r="A5" s="68" t="s">
        <v>166</v>
      </c>
      <c r="B5" s="69" t="s">
        <v>167</v>
      </c>
      <c r="C5" s="71">
        <v>0.10884869872053984</v>
      </c>
      <c r="D5" s="70">
        <v>7.2505664498212068E-5</v>
      </c>
      <c r="E5" s="70">
        <v>0</v>
      </c>
      <c r="F5" s="70">
        <v>0</v>
      </c>
      <c r="G5" s="71">
        <v>5.7127525570180296E-3</v>
      </c>
      <c r="H5" s="71">
        <v>1.2421894763191485E-2</v>
      </c>
      <c r="I5" s="70">
        <v>0</v>
      </c>
      <c r="J5" s="71">
        <v>7.1690042735323922E-2</v>
      </c>
      <c r="K5" s="71">
        <v>8.4025856478293203E-3</v>
      </c>
      <c r="L5" s="70">
        <v>0</v>
      </c>
      <c r="M5" s="70">
        <v>2.2688484493149572E-2</v>
      </c>
      <c r="N5" s="71">
        <v>0.11435656773440257</v>
      </c>
      <c r="O5" s="70"/>
      <c r="P5" s="70"/>
      <c r="Q5" s="70">
        <v>1.2562821253327976E-6</v>
      </c>
      <c r="R5" s="70">
        <v>1.1551312756175923E-5</v>
      </c>
      <c r="S5" s="70"/>
      <c r="T5" s="70">
        <v>0.61869876504559174</v>
      </c>
      <c r="U5" s="71">
        <v>3.7094895043573675E-2</v>
      </c>
      <c r="V5" s="70"/>
      <c r="W5" s="70"/>
      <c r="X5" s="70">
        <v>0</v>
      </c>
      <c r="Y5" s="70">
        <v>0</v>
      </c>
      <c r="Z5" s="70"/>
      <c r="AA5" s="70"/>
      <c r="AB5" s="70"/>
      <c r="AC5" s="70">
        <f t="shared" si="0"/>
        <v>0.99999999999999978</v>
      </c>
    </row>
    <row r="6" spans="1:29" x14ac:dyDescent="0.35">
      <c r="A6" s="68" t="s">
        <v>168</v>
      </c>
      <c r="B6" s="69" t="s">
        <v>169</v>
      </c>
      <c r="C6" s="71">
        <v>0.22989949850287775</v>
      </c>
      <c r="D6" s="70">
        <v>1.5313932185402786E-4</v>
      </c>
      <c r="E6" s="70">
        <v>0</v>
      </c>
      <c r="F6" s="70">
        <v>0</v>
      </c>
      <c r="G6" s="71">
        <v>1.0183510197020851E-2</v>
      </c>
      <c r="H6" s="71">
        <v>2.2143177168049911E-2</v>
      </c>
      <c r="I6" s="70">
        <v>0</v>
      </c>
      <c r="J6" s="71">
        <v>0.18839356444383401</v>
      </c>
      <c r="K6" s="71">
        <v>1.1760984618244159E-2</v>
      </c>
      <c r="L6" s="70">
        <v>0</v>
      </c>
      <c r="M6" s="70">
        <v>4.8322239055045291E-3</v>
      </c>
      <c r="N6" s="71">
        <v>0.3892484846181995</v>
      </c>
      <c r="O6" s="70"/>
      <c r="P6" s="70"/>
      <c r="Q6" s="70">
        <v>2.2394391680670849E-6</v>
      </c>
      <c r="R6" s="70">
        <v>2.0591284160729889E-5</v>
      </c>
      <c r="S6" s="70"/>
      <c r="T6" s="70">
        <v>1.7098463951364253E-2</v>
      </c>
      <c r="U6" s="71">
        <v>0.12626412254972219</v>
      </c>
      <c r="V6" s="70"/>
      <c r="W6" s="70"/>
      <c r="X6" s="70">
        <v>0</v>
      </c>
      <c r="Y6" s="70">
        <v>0</v>
      </c>
      <c r="Z6" s="70"/>
      <c r="AA6" s="70"/>
      <c r="AB6" s="70"/>
      <c r="AC6" s="70">
        <f t="shared" si="0"/>
        <v>1</v>
      </c>
    </row>
    <row r="7" spans="1:29" x14ac:dyDescent="0.35">
      <c r="A7" s="68" t="s">
        <v>170</v>
      </c>
      <c r="B7" s="69" t="s">
        <v>171</v>
      </c>
      <c r="C7" s="70">
        <v>1.7666553038604316E-3</v>
      </c>
      <c r="D7" s="70">
        <v>1.176794194614659E-6</v>
      </c>
      <c r="E7" s="70">
        <v>0</v>
      </c>
      <c r="F7" s="70">
        <v>0</v>
      </c>
      <c r="G7" s="71">
        <v>4.15112615170685E-2</v>
      </c>
      <c r="H7" s="71">
        <v>9.0262709071632918E-2</v>
      </c>
      <c r="I7" s="70">
        <v>0</v>
      </c>
      <c r="J7" s="71">
        <v>0.16637488265381875</v>
      </c>
      <c r="K7" s="71">
        <v>1.0386408057675996E-2</v>
      </c>
      <c r="L7" s="70">
        <v>0</v>
      </c>
      <c r="M7" s="70">
        <v>4.2674530184123108E-3</v>
      </c>
      <c r="N7" s="71">
        <v>0.51512125471106651</v>
      </c>
      <c r="O7" s="70"/>
      <c r="P7" s="70"/>
      <c r="Q7" s="70">
        <v>9.128674018944351E-6</v>
      </c>
      <c r="R7" s="70">
        <v>8.3936694246978703E-5</v>
      </c>
      <c r="S7" s="70"/>
      <c r="T7" s="70">
        <v>3.1204990917426617E-3</v>
      </c>
      <c r="U7" s="71">
        <v>0.1670946344122613</v>
      </c>
      <c r="V7" s="70"/>
      <c r="W7" s="70"/>
      <c r="X7" s="70">
        <v>0</v>
      </c>
      <c r="Y7" s="70">
        <v>0</v>
      </c>
      <c r="Z7" s="70"/>
      <c r="AA7" s="70"/>
      <c r="AB7" s="70"/>
      <c r="AC7" s="70">
        <f t="shared" si="0"/>
        <v>1</v>
      </c>
    </row>
    <row r="8" spans="1:29" x14ac:dyDescent="0.35">
      <c r="A8" s="68" t="s">
        <v>172</v>
      </c>
      <c r="B8" s="69" t="s">
        <v>173</v>
      </c>
      <c r="C8" s="70">
        <v>1.0674093576428143E-3</v>
      </c>
      <c r="D8" s="70">
        <v>2.1585882071417344E-4</v>
      </c>
      <c r="E8" s="70">
        <v>0</v>
      </c>
      <c r="F8" s="70">
        <v>0</v>
      </c>
      <c r="G8" s="71">
        <v>3.7372095085922874E-2</v>
      </c>
      <c r="H8" s="71">
        <v>8.126244356006937E-2</v>
      </c>
      <c r="I8" s="70">
        <v>0</v>
      </c>
      <c r="J8" s="71">
        <v>8.0542990152311519E-2</v>
      </c>
      <c r="K8" s="70">
        <v>3.6593403504838174E-3</v>
      </c>
      <c r="L8" s="70">
        <v>0</v>
      </c>
      <c r="M8" s="71">
        <v>1.1864652601201063E-2</v>
      </c>
      <c r="N8" s="71">
        <v>0.45854616976498452</v>
      </c>
      <c r="O8" s="70"/>
      <c r="P8" s="70"/>
      <c r="Q8" s="70">
        <v>8.2184366597508854E-6</v>
      </c>
      <c r="R8" s="70">
        <v>7.5567207643311552E-5</v>
      </c>
      <c r="S8" s="70"/>
      <c r="T8" s="70">
        <v>0.17664240257213512</v>
      </c>
      <c r="U8" s="71">
        <v>0.14874285209023183</v>
      </c>
      <c r="V8" s="70"/>
      <c r="W8" s="70"/>
      <c r="X8" s="70">
        <v>0</v>
      </c>
      <c r="Y8" s="70">
        <v>0</v>
      </c>
      <c r="Z8" s="70"/>
      <c r="AA8" s="70"/>
      <c r="AB8" s="70"/>
      <c r="AC8" s="70">
        <f t="shared" si="0"/>
        <v>1.0000000000000002</v>
      </c>
    </row>
    <row r="9" spans="1:29" x14ac:dyDescent="0.35">
      <c r="A9" s="68" t="s">
        <v>174</v>
      </c>
      <c r="B9" s="69" t="s">
        <v>175</v>
      </c>
      <c r="C9" s="71">
        <v>0.2528662863395989</v>
      </c>
      <c r="D9" s="70">
        <v>1.713467554470985E-4</v>
      </c>
      <c r="E9" s="70">
        <v>0</v>
      </c>
      <c r="F9" s="70">
        <v>0</v>
      </c>
      <c r="G9" s="71">
        <v>6.1693637444162862E-3</v>
      </c>
      <c r="H9" s="71">
        <v>1.3414756971198222E-2</v>
      </c>
      <c r="I9" s="70">
        <v>0</v>
      </c>
      <c r="J9" s="71">
        <v>8.038709827597583E-2</v>
      </c>
      <c r="K9" s="70">
        <v>3.652257655486909E-3</v>
      </c>
      <c r="L9" s="70">
        <v>0</v>
      </c>
      <c r="M9" s="71">
        <v>1.1841688430730427E-2</v>
      </c>
      <c r="N9" s="71">
        <v>0.46625031275161355</v>
      </c>
      <c r="O9" s="70"/>
      <c r="P9" s="70"/>
      <c r="Q9" s="70">
        <v>1.3566947490601662E-6</v>
      </c>
      <c r="R9" s="70">
        <v>1.2474590734867039E-5</v>
      </c>
      <c r="S9" s="70"/>
      <c r="T9" s="70">
        <v>1.3991141753149441E-2</v>
      </c>
      <c r="U9" s="71">
        <v>0.15124191603689935</v>
      </c>
      <c r="V9" s="70"/>
      <c r="W9" s="70"/>
      <c r="X9" s="70">
        <v>0</v>
      </c>
      <c r="Y9" s="70">
        <v>0</v>
      </c>
      <c r="Z9" s="70"/>
      <c r="AA9" s="70"/>
      <c r="AB9" s="70"/>
      <c r="AC9" s="70">
        <f t="shared" si="0"/>
        <v>1</v>
      </c>
    </row>
    <row r="10" spans="1:29" x14ac:dyDescent="0.35">
      <c r="A10" s="68" t="s">
        <v>176</v>
      </c>
      <c r="B10" s="69" t="s">
        <v>177</v>
      </c>
      <c r="C10" s="70">
        <v>6.2417340273558674E-4</v>
      </c>
      <c r="D10" s="70">
        <v>0</v>
      </c>
      <c r="E10" s="70">
        <v>0</v>
      </c>
      <c r="F10" s="71">
        <v>0.96709490891837624</v>
      </c>
      <c r="G10" s="70">
        <v>4.7942872195691887E-5</v>
      </c>
      <c r="H10" s="70">
        <v>1.0424769970623186E-4</v>
      </c>
      <c r="I10" s="70">
        <v>0</v>
      </c>
      <c r="J10" s="70">
        <v>5.0347871736588145E-4</v>
      </c>
      <c r="K10" s="71">
        <v>1.2620714931524528E-2</v>
      </c>
      <c r="L10" s="70">
        <v>0</v>
      </c>
      <c r="M10" s="71">
        <v>7.0723600986759005E-3</v>
      </c>
      <c r="N10" s="71">
        <v>1.1932065874826521E-2</v>
      </c>
      <c r="O10" s="70"/>
      <c r="P10" s="70"/>
      <c r="Q10" s="70">
        <v>1.0543039064867449E-8</v>
      </c>
      <c r="R10" s="70">
        <v>9.6941554116757422E-8</v>
      </c>
      <c r="S10" s="70"/>
      <c r="T10" s="70">
        <v>0</v>
      </c>
      <c r="U10" s="71">
        <v>0</v>
      </c>
      <c r="V10" s="70"/>
      <c r="W10" s="70"/>
      <c r="X10" s="70">
        <v>0</v>
      </c>
      <c r="Y10" s="70">
        <v>0</v>
      </c>
      <c r="Z10" s="70"/>
      <c r="AA10" s="70"/>
      <c r="AB10" s="70"/>
      <c r="AC10" s="70">
        <f t="shared" si="0"/>
        <v>0.99999999999999978</v>
      </c>
    </row>
    <row r="11" spans="1:29" x14ac:dyDescent="0.35">
      <c r="A11" s="68" t="s">
        <v>178</v>
      </c>
      <c r="B11" s="69" t="s">
        <v>179</v>
      </c>
      <c r="C11" s="71">
        <v>5.842867189241175E-2</v>
      </c>
      <c r="D11" s="70">
        <v>3.8920168372283042E-5</v>
      </c>
      <c r="E11" s="70">
        <v>0</v>
      </c>
      <c r="F11" s="70">
        <v>0</v>
      </c>
      <c r="G11" s="70">
        <v>8.0553542314732351E-4</v>
      </c>
      <c r="H11" s="70">
        <v>1.7515682947034726E-3</v>
      </c>
      <c r="I11" s="70">
        <v>0</v>
      </c>
      <c r="J11" s="71">
        <v>4.8542990425733297E-2</v>
      </c>
      <c r="K11" s="71">
        <v>1.8252849551946202E-2</v>
      </c>
      <c r="L11" s="71">
        <v>0.25582514502801679</v>
      </c>
      <c r="M11" s="71">
        <v>1.2123878837221292E-2</v>
      </c>
      <c r="N11" s="71">
        <v>0.45337497146270583</v>
      </c>
      <c r="O11" s="70"/>
      <c r="P11" s="70"/>
      <c r="Q11" s="70">
        <v>1.7714398502682777E-7</v>
      </c>
      <c r="R11" s="70">
        <v>1.6288105455437952E-6</v>
      </c>
      <c r="S11" s="70"/>
      <c r="T11" s="70">
        <v>0.12804483982889958</v>
      </c>
      <c r="U11" s="71">
        <v>2.2808823132311501E-2</v>
      </c>
      <c r="V11" s="70"/>
      <c r="W11" s="70"/>
      <c r="X11" s="70">
        <v>0</v>
      </c>
      <c r="Y11" s="70">
        <v>0</v>
      </c>
      <c r="Z11" s="70"/>
      <c r="AA11" s="70"/>
      <c r="AB11" s="70"/>
      <c r="AC11" s="70">
        <f t="shared" si="0"/>
        <v>0.99999999999999989</v>
      </c>
    </row>
    <row r="12" spans="1:29" x14ac:dyDescent="0.35">
      <c r="A12" s="68" t="s">
        <v>180</v>
      </c>
      <c r="B12" s="69" t="s">
        <v>181</v>
      </c>
      <c r="C12" s="71">
        <v>1.1530154831782737E-2</v>
      </c>
      <c r="D12" s="70">
        <v>7.6803999282714782E-6</v>
      </c>
      <c r="E12" s="70">
        <v>0</v>
      </c>
      <c r="F12" s="70">
        <v>0</v>
      </c>
      <c r="G12" s="70">
        <v>3.4351862198561789E-2</v>
      </c>
      <c r="H12" s="71">
        <v>7.4695203912862843E-2</v>
      </c>
      <c r="I12" s="70">
        <v>0</v>
      </c>
      <c r="J12" s="71">
        <v>9.8527888216817405E-2</v>
      </c>
      <c r="K12" s="70">
        <v>4.4764550747115718E-3</v>
      </c>
      <c r="L12" s="70">
        <v>0</v>
      </c>
      <c r="M12" s="71">
        <v>9.8331384048466516E-2</v>
      </c>
      <c r="N12" s="71">
        <v>0.51055735923101375</v>
      </c>
      <c r="O12" s="70"/>
      <c r="P12" s="70"/>
      <c r="Q12" s="70">
        <v>7.5542621566783186E-6</v>
      </c>
      <c r="R12" s="70">
        <v>6.9460229556970806E-5</v>
      </c>
      <c r="S12" s="70"/>
      <c r="T12" s="70">
        <v>1.8307960697893446E-3</v>
      </c>
      <c r="U12" s="71">
        <v>0.16561420152435233</v>
      </c>
      <c r="V12" s="70"/>
      <c r="W12" s="70"/>
      <c r="X12" s="70">
        <v>0</v>
      </c>
      <c r="Y12" s="70">
        <v>0</v>
      </c>
      <c r="Z12" s="70"/>
      <c r="AA12" s="70"/>
      <c r="AB12" s="70"/>
      <c r="AC12" s="70">
        <f t="shared" si="0"/>
        <v>1.0000000000000002</v>
      </c>
    </row>
    <row r="13" spans="1:29" x14ac:dyDescent="0.35">
      <c r="A13" s="68" t="s">
        <v>182</v>
      </c>
      <c r="B13" s="69" t="s">
        <v>183</v>
      </c>
      <c r="C13" s="71">
        <v>0.54405808535616018</v>
      </c>
      <c r="D13" s="70">
        <v>3.5499222791642833E-3</v>
      </c>
      <c r="E13" s="70">
        <v>0</v>
      </c>
      <c r="F13" s="70">
        <v>0</v>
      </c>
      <c r="G13" s="70">
        <v>3.6251034115659699E-3</v>
      </c>
      <c r="H13" s="71">
        <v>7.8824791787698613E-3</v>
      </c>
      <c r="I13" s="70">
        <v>0</v>
      </c>
      <c r="J13" s="71">
        <v>0.10557797182551078</v>
      </c>
      <c r="K13" s="71">
        <v>3.3881460993963712E-2</v>
      </c>
      <c r="L13" s="70">
        <v>0</v>
      </c>
      <c r="M13" s="71">
        <v>2.2215705544986118E-2</v>
      </c>
      <c r="N13" s="71">
        <v>0.21064143028214974</v>
      </c>
      <c r="O13" s="70"/>
      <c r="P13" s="70"/>
      <c r="Q13" s="70">
        <v>7.9719059647324731E-7</v>
      </c>
      <c r="R13" s="70">
        <v>7.3300397422318622E-6</v>
      </c>
      <c r="S13" s="70"/>
      <c r="T13" s="70">
        <v>2.3200956918581028E-4</v>
      </c>
      <c r="U13" s="71">
        <v>6.8327704328204814E-2</v>
      </c>
      <c r="V13" s="70"/>
      <c r="W13" s="70"/>
      <c r="X13" s="70">
        <v>0</v>
      </c>
      <c r="Y13" s="70">
        <v>0</v>
      </c>
      <c r="Z13" s="70"/>
      <c r="AA13" s="70"/>
      <c r="AB13" s="70"/>
      <c r="AC13" s="70">
        <f t="shared" si="0"/>
        <v>0.99999999999999978</v>
      </c>
    </row>
    <row r="14" spans="1:29" x14ac:dyDescent="0.35">
      <c r="A14" s="68" t="s">
        <v>184</v>
      </c>
      <c r="B14" s="69" t="s">
        <v>185</v>
      </c>
      <c r="C14" s="71">
        <v>0.48370553066597582</v>
      </c>
      <c r="D14" s="70">
        <v>2.7915167877473824E-4</v>
      </c>
      <c r="E14" s="70">
        <v>0</v>
      </c>
      <c r="F14" s="70">
        <v>0</v>
      </c>
      <c r="G14" s="70">
        <v>4.1939509193492947E-3</v>
      </c>
      <c r="H14" s="71">
        <v>9.1193897236362832E-3</v>
      </c>
      <c r="I14" s="70">
        <v>0</v>
      </c>
      <c r="J14" s="71">
        <v>7.9995566278969699E-2</v>
      </c>
      <c r="K14" s="71">
        <v>9.7297921540330207E-2</v>
      </c>
      <c r="L14" s="70">
        <v>0</v>
      </c>
      <c r="M14" s="71">
        <v>2.3153251923424049E-2</v>
      </c>
      <c r="N14" s="71">
        <v>0.22821505978496356</v>
      </c>
      <c r="O14" s="70"/>
      <c r="P14" s="70"/>
      <c r="Q14" s="70">
        <v>9.2228492690952471E-7</v>
      </c>
      <c r="R14" s="70">
        <v>8.4802620575506153E-6</v>
      </c>
      <c r="S14" s="70"/>
      <c r="T14" s="70">
        <v>2.5502557543940945E-6</v>
      </c>
      <c r="U14" s="71">
        <v>7.4028224681837451E-2</v>
      </c>
      <c r="V14" s="70"/>
      <c r="W14" s="70"/>
      <c r="X14" s="70">
        <v>0</v>
      </c>
      <c r="Y14" s="70">
        <v>0</v>
      </c>
      <c r="Z14" s="70"/>
      <c r="AA14" s="70"/>
      <c r="AB14" s="70"/>
      <c r="AC14" s="70">
        <f t="shared" si="0"/>
        <v>1</v>
      </c>
    </row>
    <row r="15" spans="1:29" x14ac:dyDescent="0.35">
      <c r="A15" s="68" t="s">
        <v>186</v>
      </c>
      <c r="B15" s="69" t="s">
        <v>187</v>
      </c>
      <c r="C15" s="71">
        <v>7.0435976559891936E-2</v>
      </c>
      <c r="D15" s="70">
        <v>4.6918404584397282E-5</v>
      </c>
      <c r="E15" s="70">
        <v>0</v>
      </c>
      <c r="F15" s="70">
        <v>0</v>
      </c>
      <c r="G15" s="71">
        <v>9.2488042122006748E-3</v>
      </c>
      <c r="H15" s="71">
        <v>2.0110738468478065E-2</v>
      </c>
      <c r="I15" s="70">
        <v>0</v>
      </c>
      <c r="J15" s="71">
        <v>1.7911272382567248E-2</v>
      </c>
      <c r="K15" s="70">
        <v>8.6464560175194606E-4</v>
      </c>
      <c r="L15" s="70">
        <v>0</v>
      </c>
      <c r="M15" s="71">
        <v>1.8993108902621157E-2</v>
      </c>
      <c r="N15" s="71">
        <v>0.65111194033522646</v>
      </c>
      <c r="O15" s="70"/>
      <c r="P15" s="70"/>
      <c r="Q15" s="70">
        <v>2.0338894948664456E-6</v>
      </c>
      <c r="R15" s="70">
        <v>1.8701287865955451E-5</v>
      </c>
      <c r="S15" s="70"/>
      <c r="T15" s="70">
        <v>4.8672061667510851E-5</v>
      </c>
      <c r="U15" s="71">
        <v>0.21120718789364967</v>
      </c>
      <c r="V15" s="70"/>
      <c r="W15" s="70"/>
      <c r="X15" s="70">
        <v>0</v>
      </c>
      <c r="Y15" s="70">
        <v>0</v>
      </c>
      <c r="Z15" s="70"/>
      <c r="AA15" s="70"/>
      <c r="AB15" s="70"/>
      <c r="AC15" s="70">
        <f t="shared" si="0"/>
        <v>0.99999999999999989</v>
      </c>
    </row>
    <row r="16" spans="1:29" x14ac:dyDescent="0.35">
      <c r="A16" s="68" t="s">
        <v>188</v>
      </c>
      <c r="B16" s="69" t="s">
        <v>189</v>
      </c>
      <c r="C16" s="71">
        <v>6.3600506288625569E-2</v>
      </c>
      <c r="D16" s="70">
        <v>4.2365200733532869E-5</v>
      </c>
      <c r="E16" s="70">
        <v>0</v>
      </c>
      <c r="F16" s="70">
        <v>0</v>
      </c>
      <c r="G16" s="70">
        <v>3.4993079926531382E-3</v>
      </c>
      <c r="H16" s="71">
        <v>7.6089477348939786E-3</v>
      </c>
      <c r="I16" s="70">
        <v>0</v>
      </c>
      <c r="J16" s="71">
        <v>3.3920715781587625E-2</v>
      </c>
      <c r="K16" s="70">
        <v>1.6199756131142619E-3</v>
      </c>
      <c r="L16" s="70">
        <v>0</v>
      </c>
      <c r="M16" s="71">
        <v>3.5584953161303015E-2</v>
      </c>
      <c r="N16" s="71">
        <v>0.64400766766562434</v>
      </c>
      <c r="O16" s="70"/>
      <c r="P16" s="70"/>
      <c r="Q16" s="70">
        <v>7.6952713045548683E-7</v>
      </c>
      <c r="R16" s="70">
        <v>7.0756786067454004E-6</v>
      </c>
      <c r="S16" s="70"/>
      <c r="T16" s="70">
        <v>1.2050059390104003E-3</v>
      </c>
      <c r="U16" s="71">
        <v>0.20890270941671699</v>
      </c>
      <c r="V16" s="70"/>
      <c r="W16" s="70"/>
      <c r="X16" s="70">
        <v>0</v>
      </c>
      <c r="Y16" s="70">
        <v>0</v>
      </c>
      <c r="Z16" s="70"/>
      <c r="AA16" s="70"/>
      <c r="AB16" s="70"/>
      <c r="AC16" s="70">
        <f t="shared" si="0"/>
        <v>1</v>
      </c>
    </row>
    <row r="17" spans="1:29" x14ac:dyDescent="0.35">
      <c r="A17" s="68" t="s">
        <v>190</v>
      </c>
      <c r="B17" s="69" t="s">
        <v>191</v>
      </c>
      <c r="C17" s="71">
        <v>3.0297565546982128E-2</v>
      </c>
      <c r="D17" s="70">
        <v>2.0181638811337916E-5</v>
      </c>
      <c r="E17" s="70">
        <v>0</v>
      </c>
      <c r="F17" s="70">
        <v>0</v>
      </c>
      <c r="G17" s="71">
        <v>8.0969058762242647E-3</v>
      </c>
      <c r="H17" s="71">
        <v>1.7606033466015414E-2</v>
      </c>
      <c r="I17" s="70">
        <v>0</v>
      </c>
      <c r="J17" s="71">
        <v>3.882225220971576E-2</v>
      </c>
      <c r="K17" s="70">
        <v>1.7638261720730926E-3</v>
      </c>
      <c r="L17" s="70">
        <v>0</v>
      </c>
      <c r="M17" s="71">
        <v>5.7188407680599206E-3</v>
      </c>
      <c r="N17" s="71">
        <v>0.67779396061441111</v>
      </c>
      <c r="O17" s="70"/>
      <c r="P17" s="70"/>
      <c r="Q17" s="70">
        <v>1.7805774048985359E-6</v>
      </c>
      <c r="R17" s="70">
        <v>1.6372123805482368E-5</v>
      </c>
      <c r="S17" s="70"/>
      <c r="T17" s="70">
        <v>0</v>
      </c>
      <c r="U17" s="71">
        <v>0.21986228100649666</v>
      </c>
      <c r="V17" s="70"/>
      <c r="W17" s="70"/>
      <c r="X17" s="70">
        <v>0</v>
      </c>
      <c r="Y17" s="70">
        <v>0</v>
      </c>
      <c r="Z17" s="70"/>
      <c r="AA17" s="70"/>
      <c r="AB17" s="70"/>
      <c r="AC17" s="70">
        <f t="shared" si="0"/>
        <v>1</v>
      </c>
    </row>
    <row r="18" spans="1:29" x14ac:dyDescent="0.35">
      <c r="A18" s="68" t="s">
        <v>192</v>
      </c>
      <c r="B18" s="69" t="s">
        <v>193</v>
      </c>
      <c r="C18" s="71">
        <v>2.8441528541197324E-2</v>
      </c>
      <c r="D18" s="70">
        <v>1.8945306195334816E-5</v>
      </c>
      <c r="E18" s="70">
        <v>0</v>
      </c>
      <c r="F18" s="70">
        <v>0</v>
      </c>
      <c r="G18" s="71">
        <v>1.6066030443506574E-2</v>
      </c>
      <c r="H18" s="71">
        <v>3.4934217339117883E-2</v>
      </c>
      <c r="I18" s="70">
        <v>0</v>
      </c>
      <c r="J18" s="71">
        <v>3.2929181733127026E-2</v>
      </c>
      <c r="K18" s="70">
        <v>1.4960840564346507E-3</v>
      </c>
      <c r="L18" s="70">
        <v>0</v>
      </c>
      <c r="M18" s="71">
        <v>3.2863507723584616E-2</v>
      </c>
      <c r="N18" s="71">
        <v>0.56930028189191928</v>
      </c>
      <c r="O18" s="70"/>
      <c r="P18" s="70"/>
      <c r="Q18" s="70">
        <v>3.5330546299322527E-6</v>
      </c>
      <c r="R18" s="70">
        <v>3.2485870961661277E-5</v>
      </c>
      <c r="S18" s="70"/>
      <c r="T18" s="70">
        <v>9.9245018670757329E-2</v>
      </c>
      <c r="U18" s="71">
        <v>0.18466918536856855</v>
      </c>
      <c r="V18" s="70"/>
      <c r="W18" s="70"/>
      <c r="X18" s="70">
        <v>0</v>
      </c>
      <c r="Y18" s="70">
        <v>0</v>
      </c>
      <c r="Z18" s="70"/>
      <c r="AA18" s="70"/>
      <c r="AB18" s="70"/>
      <c r="AC18" s="70">
        <f t="shared" si="0"/>
        <v>1</v>
      </c>
    </row>
    <row r="19" spans="1:29" x14ac:dyDescent="0.35">
      <c r="A19" s="68" t="s">
        <v>194</v>
      </c>
      <c r="B19" s="69" t="s">
        <v>195</v>
      </c>
      <c r="C19" s="71">
        <v>0.21522564570502001</v>
      </c>
      <c r="D19" s="70">
        <v>0</v>
      </c>
      <c r="E19" s="70">
        <v>0</v>
      </c>
      <c r="F19" s="70">
        <v>0</v>
      </c>
      <c r="G19" s="70">
        <v>9.8778197006658703E-5</v>
      </c>
      <c r="H19" s="70">
        <v>2.1478479172131211E-4</v>
      </c>
      <c r="I19" s="70">
        <v>0</v>
      </c>
      <c r="J19" s="71">
        <v>0.10995513173101305</v>
      </c>
      <c r="K19" s="71">
        <v>5.2123987742329944E-2</v>
      </c>
      <c r="L19" s="70">
        <v>0</v>
      </c>
      <c r="M19" s="70">
        <v>1.7425443314120325E-3</v>
      </c>
      <c r="N19" s="71">
        <v>0.26512481503588903</v>
      </c>
      <c r="O19" s="70"/>
      <c r="P19" s="70"/>
      <c r="Q19" s="70">
        <v>2.1722152680955925E-8</v>
      </c>
      <c r="R19" s="70">
        <v>1.9973171176709764E-7</v>
      </c>
      <c r="S19" s="70"/>
      <c r="T19" s="70">
        <v>7.870578588137195E-11</v>
      </c>
      <c r="U19" s="71">
        <v>1.3530108409055296E-2</v>
      </c>
      <c r="V19" s="70"/>
      <c r="W19" s="70"/>
      <c r="X19" s="71">
        <v>1.8470374259340915E-2</v>
      </c>
      <c r="Y19" s="71">
        <v>0.32158728559974298</v>
      </c>
      <c r="Z19" s="70"/>
      <c r="AA19" s="70"/>
      <c r="AB19" s="70"/>
      <c r="AC19" s="70">
        <f t="shared" si="0"/>
        <v>0.99807367733510155</v>
      </c>
    </row>
    <row r="20" spans="1:29" x14ac:dyDescent="0.35">
      <c r="A20" s="68" t="s">
        <v>41</v>
      </c>
      <c r="B20" s="69" t="s">
        <v>196</v>
      </c>
      <c r="C20" s="70">
        <v>0</v>
      </c>
      <c r="D20" s="70">
        <v>0</v>
      </c>
      <c r="E20" s="70">
        <v>0</v>
      </c>
      <c r="F20" s="70">
        <v>0</v>
      </c>
      <c r="G20" s="71">
        <v>2.6124907916255737E-2</v>
      </c>
      <c r="H20" s="71">
        <v>5.6806391243942114E-2</v>
      </c>
      <c r="I20" s="70">
        <v>0</v>
      </c>
      <c r="J20" s="71">
        <v>7.4971650309657675E-2</v>
      </c>
      <c r="K20" s="71">
        <v>2.7368197103414982E-2</v>
      </c>
      <c r="L20" s="70">
        <v>0</v>
      </c>
      <c r="M20" s="71">
        <v>0.69510587624446696</v>
      </c>
      <c r="N20" s="71">
        <v>2.0087752441576484E-2</v>
      </c>
      <c r="O20" s="70"/>
      <c r="P20" s="70"/>
      <c r="Q20" s="70">
        <v>5.74508601826946E-6</v>
      </c>
      <c r="R20" s="70">
        <v>5.2825144981334396E-5</v>
      </c>
      <c r="S20" s="70"/>
      <c r="T20" s="70">
        <v>9.2960604900605412E-2</v>
      </c>
      <c r="U20" s="71">
        <v>6.516049609080754E-3</v>
      </c>
      <c r="V20" s="70"/>
      <c r="W20" s="70"/>
      <c r="X20" s="70">
        <v>0</v>
      </c>
      <c r="Y20" s="70">
        <v>0</v>
      </c>
      <c r="Z20" s="70"/>
      <c r="AA20" s="70"/>
      <c r="AB20" s="70"/>
      <c r="AC20" s="70">
        <f t="shared" si="0"/>
        <v>0.99999999999999956</v>
      </c>
    </row>
    <row r="21" spans="1:29" x14ac:dyDescent="0.35">
      <c r="A21" s="68" t="s">
        <v>42</v>
      </c>
      <c r="B21" s="69" t="s">
        <v>197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x14ac:dyDescent="0.35">
      <c r="A22" s="68" t="s">
        <v>42</v>
      </c>
      <c r="B22" s="69" t="s">
        <v>198</v>
      </c>
      <c r="C22" s="70">
        <v>0</v>
      </c>
      <c r="D22" s="70">
        <v>0</v>
      </c>
      <c r="E22" s="70">
        <v>0</v>
      </c>
      <c r="F22" s="70">
        <v>0</v>
      </c>
      <c r="G22" s="71">
        <v>0.14227565815955867</v>
      </c>
      <c r="H22" s="71">
        <v>0.30936632304346906</v>
      </c>
      <c r="I22" s="70">
        <v>0</v>
      </c>
      <c r="J22" s="71">
        <v>9.7471905654245183E-2</v>
      </c>
      <c r="K22" s="71">
        <v>2.2561689187400643E-2</v>
      </c>
      <c r="L22" s="70">
        <v>0</v>
      </c>
      <c r="M22" s="71">
        <v>5.9931023736053302E-2</v>
      </c>
      <c r="N22" s="71">
        <v>1.1552670599224114E-2</v>
      </c>
      <c r="O22" s="70"/>
      <c r="P22" s="70"/>
      <c r="Q22" s="70">
        <v>3.1287608632065747E-5</v>
      </c>
      <c r="R22" s="70">
        <v>2.876845458627219E-4</v>
      </c>
      <c r="S22" s="70"/>
      <c r="T22" s="71">
        <v>2.9910348283152692E-2</v>
      </c>
      <c r="U22" s="71">
        <v>0.32661140918240167</v>
      </c>
      <c r="V22" s="70"/>
      <c r="W22" s="70"/>
      <c r="X22" s="70">
        <v>0</v>
      </c>
      <c r="Y22" s="70">
        <v>0</v>
      </c>
      <c r="Z22" s="70"/>
      <c r="AA22" s="70"/>
      <c r="AB22" s="70"/>
      <c r="AC22" s="70">
        <f t="shared" si="0"/>
        <v>1</v>
      </c>
    </row>
    <row r="23" spans="1:29" x14ac:dyDescent="0.35">
      <c r="A23" s="68" t="s">
        <v>42</v>
      </c>
      <c r="B23" s="69" t="s">
        <v>199</v>
      </c>
      <c r="C23" s="70">
        <v>0</v>
      </c>
      <c r="D23" s="70">
        <v>0</v>
      </c>
      <c r="E23" s="70">
        <v>0</v>
      </c>
      <c r="F23" s="70">
        <v>0</v>
      </c>
      <c r="G23" s="71">
        <v>0.1422756581595587</v>
      </c>
      <c r="H23" s="71">
        <v>0.30936632304346917</v>
      </c>
      <c r="I23" s="70">
        <v>0</v>
      </c>
      <c r="J23" s="71">
        <v>9.7471905654245086E-2</v>
      </c>
      <c r="K23" s="71">
        <v>2.2561689187400629E-2</v>
      </c>
      <c r="L23" s="70">
        <v>0</v>
      </c>
      <c r="M23" s="71">
        <v>5.993102373605326E-2</v>
      </c>
      <c r="N23" s="71">
        <v>1.1552670599224105E-2</v>
      </c>
      <c r="O23" s="70"/>
      <c r="P23" s="70"/>
      <c r="Q23" s="70">
        <v>3.1287608632065754E-5</v>
      </c>
      <c r="R23" s="70">
        <v>2.8768454586272201E-4</v>
      </c>
      <c r="S23" s="70"/>
      <c r="T23" s="71">
        <v>2.9910348283152755E-2</v>
      </c>
      <c r="U23" s="71">
        <v>0.32661140918240139</v>
      </c>
      <c r="V23" s="70"/>
      <c r="W23" s="70"/>
      <c r="X23" s="70">
        <v>0</v>
      </c>
      <c r="Y23" s="70">
        <v>0</v>
      </c>
      <c r="Z23" s="70"/>
      <c r="AA23" s="70"/>
      <c r="AB23" s="70"/>
      <c r="AC23" s="70">
        <f t="shared" si="0"/>
        <v>1</v>
      </c>
    </row>
    <row r="24" spans="1:29" x14ac:dyDescent="0.35">
      <c r="A24" s="68" t="s">
        <v>46</v>
      </c>
      <c r="B24" s="69" t="s">
        <v>200</v>
      </c>
      <c r="C24" s="70">
        <v>0</v>
      </c>
      <c r="D24" s="70">
        <v>0</v>
      </c>
      <c r="E24" s="70">
        <v>0</v>
      </c>
      <c r="F24" s="70">
        <v>0</v>
      </c>
      <c r="G24" s="71">
        <v>0.13206185880372814</v>
      </c>
      <c r="H24" s="71">
        <v>0.28715728467463303</v>
      </c>
      <c r="I24" s="70">
        <v>0</v>
      </c>
      <c r="J24" s="71">
        <v>0.11428095547550896</v>
      </c>
      <c r="K24" s="71">
        <v>2.6452457045660613E-2</v>
      </c>
      <c r="L24" s="70">
        <v>0</v>
      </c>
      <c r="M24" s="71">
        <v>7.0266140886548714E-2</v>
      </c>
      <c r="N24" s="71">
        <v>1.1430690954513642E-2</v>
      </c>
      <c r="O24" s="70"/>
      <c r="P24" s="70"/>
      <c r="Q24" s="70">
        <v>2.904150862433789E-5</v>
      </c>
      <c r="R24" s="70">
        <v>2.6703201634906625E-4</v>
      </c>
      <c r="S24" s="70"/>
      <c r="T24" s="71">
        <v>3.4891677846818805E-2</v>
      </c>
      <c r="U24" s="71">
        <v>0.32316286078761486</v>
      </c>
      <c r="V24" s="70"/>
      <c r="W24" s="70"/>
      <c r="X24" s="70">
        <v>0</v>
      </c>
      <c r="Y24" s="70">
        <v>0</v>
      </c>
      <c r="Z24" s="70"/>
      <c r="AA24" s="70"/>
      <c r="AB24" s="70"/>
      <c r="AC24" s="70">
        <f t="shared" si="0"/>
        <v>1.0000000000000002</v>
      </c>
    </row>
    <row r="25" spans="1:29" x14ac:dyDescent="0.35">
      <c r="A25" s="68" t="s">
        <v>44</v>
      </c>
      <c r="B25" s="69" t="s">
        <v>201</v>
      </c>
      <c r="C25" s="70">
        <v>0</v>
      </c>
      <c r="D25" s="70">
        <v>0</v>
      </c>
      <c r="E25" s="70">
        <v>0</v>
      </c>
      <c r="F25" s="70">
        <v>0</v>
      </c>
      <c r="G25" s="71">
        <v>0.99641672274635351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1.5685004739684218E-3</v>
      </c>
      <c r="O25" s="70"/>
      <c r="P25" s="70"/>
      <c r="Q25" s="70">
        <v>0</v>
      </c>
      <c r="R25" s="70">
        <v>2.0147767796781599E-3</v>
      </c>
      <c r="S25" s="70"/>
      <c r="T25" s="70">
        <v>0</v>
      </c>
      <c r="U25" s="70">
        <v>0</v>
      </c>
      <c r="V25" s="70"/>
      <c r="W25" s="70"/>
      <c r="X25" s="70">
        <v>0</v>
      </c>
      <c r="Y25" s="70">
        <v>0</v>
      </c>
      <c r="Z25" s="70"/>
      <c r="AA25" s="70"/>
      <c r="AB25" s="70"/>
      <c r="AC25" s="70">
        <f t="shared" si="0"/>
        <v>1</v>
      </c>
    </row>
    <row r="26" spans="1:29" x14ac:dyDescent="0.35">
      <c r="A26" s="68" t="s">
        <v>44</v>
      </c>
      <c r="B26" s="69" t="s">
        <v>202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1">
        <v>0.85061608901368457</v>
      </c>
      <c r="K26" s="71">
        <v>0.14901612105224649</v>
      </c>
      <c r="L26" s="70">
        <v>0</v>
      </c>
      <c r="M26" s="70">
        <v>3.6778993406878899E-4</v>
      </c>
      <c r="N26" s="70">
        <v>0</v>
      </c>
      <c r="O26" s="70"/>
      <c r="P26" s="70"/>
      <c r="Q26" s="70">
        <v>0</v>
      </c>
      <c r="R26" s="70">
        <v>0</v>
      </c>
      <c r="S26" s="70"/>
      <c r="T26" s="70">
        <v>0</v>
      </c>
      <c r="U26" s="70">
        <v>0</v>
      </c>
      <c r="V26" s="70"/>
      <c r="W26" s="70"/>
      <c r="X26" s="70">
        <v>0</v>
      </c>
      <c r="Y26" s="70">
        <v>0</v>
      </c>
      <c r="Z26" s="70"/>
      <c r="AA26" s="70"/>
      <c r="AB26" s="70"/>
      <c r="AC26" s="70">
        <f t="shared" si="0"/>
        <v>0.99999999999999989</v>
      </c>
    </row>
    <row r="27" spans="1:29" x14ac:dyDescent="0.35">
      <c r="A27" s="68" t="s">
        <v>44</v>
      </c>
      <c r="B27" s="69" t="s">
        <v>203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1">
        <v>1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/>
      <c r="P27" s="70"/>
      <c r="Q27" s="70">
        <v>0</v>
      </c>
      <c r="R27" s="70">
        <v>0</v>
      </c>
      <c r="S27" s="70"/>
      <c r="T27" s="70">
        <v>0</v>
      </c>
      <c r="U27" s="70">
        <v>0</v>
      </c>
      <c r="V27" s="70"/>
      <c r="W27" s="70"/>
      <c r="X27" s="70">
        <v>0</v>
      </c>
      <c r="Y27" s="70">
        <v>0</v>
      </c>
      <c r="Z27" s="70"/>
      <c r="AA27" s="70"/>
      <c r="AB27" s="70"/>
      <c r="AC27" s="70">
        <f t="shared" si="0"/>
        <v>1</v>
      </c>
    </row>
    <row r="28" spans="1:29" x14ac:dyDescent="0.35">
      <c r="A28" s="68" t="s">
        <v>44</v>
      </c>
      <c r="B28" s="69" t="s">
        <v>204</v>
      </c>
      <c r="C28" s="70">
        <v>0</v>
      </c>
      <c r="D28" s="70">
        <v>0</v>
      </c>
      <c r="E28" s="70">
        <v>0</v>
      </c>
      <c r="F28" s="70">
        <v>0</v>
      </c>
      <c r="G28" s="71">
        <v>0.92809640732606502</v>
      </c>
      <c r="H28" s="70">
        <v>0</v>
      </c>
      <c r="I28" s="70">
        <v>0</v>
      </c>
      <c r="J28" s="70">
        <v>3.2778429222879405E-3</v>
      </c>
      <c r="K28" s="70">
        <v>7.587178348611622E-4</v>
      </c>
      <c r="L28" s="70">
        <v>0</v>
      </c>
      <c r="M28" s="70">
        <v>2.0153959303465612E-3</v>
      </c>
      <c r="N28" s="70">
        <v>2.1855726159477245E-3</v>
      </c>
      <c r="O28" s="70"/>
      <c r="P28" s="70"/>
      <c r="Q28" s="70">
        <v>0</v>
      </c>
      <c r="R28" s="70">
        <v>1.8766315820446947E-3</v>
      </c>
      <c r="S28" s="70"/>
      <c r="T28" s="70">
        <v>0</v>
      </c>
      <c r="U28" s="71">
        <v>6.1789431788446904E-2</v>
      </c>
      <c r="V28" s="70"/>
      <c r="W28" s="70"/>
      <c r="X28" s="70">
        <v>0</v>
      </c>
      <c r="Y28" s="70">
        <v>0</v>
      </c>
      <c r="Z28" s="70"/>
      <c r="AA28" s="70"/>
      <c r="AB28" s="70"/>
      <c r="AC28" s="70">
        <f t="shared" si="0"/>
        <v>1</v>
      </c>
    </row>
    <row r="29" spans="1:29" x14ac:dyDescent="0.35">
      <c r="A29" s="68" t="s">
        <v>48</v>
      </c>
      <c r="B29" s="69" t="s">
        <v>205</v>
      </c>
      <c r="C29" s="70">
        <v>0</v>
      </c>
      <c r="D29" s="70">
        <v>0</v>
      </c>
      <c r="E29" s="70">
        <v>0</v>
      </c>
      <c r="F29" s="70">
        <v>0</v>
      </c>
      <c r="G29" s="71">
        <v>0.6773191916410376</v>
      </c>
      <c r="H29" s="70">
        <v>0</v>
      </c>
      <c r="I29" s="70">
        <v>0</v>
      </c>
      <c r="J29" s="71">
        <v>3.1682303271156245E-2</v>
      </c>
      <c r="K29" s="71">
        <v>7.3334595681382609E-3</v>
      </c>
      <c r="L29" s="70">
        <v>0</v>
      </c>
      <c r="M29" s="71">
        <v>1.9480001510299893E-2</v>
      </c>
      <c r="N29" s="71">
        <v>8.9785431407929453E-3</v>
      </c>
      <c r="O29" s="70"/>
      <c r="P29" s="70"/>
      <c r="Q29" s="70">
        <v>0</v>
      </c>
      <c r="R29" s="70">
        <v>1.3695544731399767E-3</v>
      </c>
      <c r="S29" s="70"/>
      <c r="T29" s="70">
        <v>0</v>
      </c>
      <c r="U29" s="71">
        <v>0.25383694639543514</v>
      </c>
      <c r="V29" s="70"/>
      <c r="W29" s="70"/>
      <c r="X29" s="70">
        <v>0</v>
      </c>
      <c r="Y29" s="70">
        <v>0</v>
      </c>
      <c r="Z29" s="70"/>
      <c r="AA29" s="70"/>
      <c r="AB29" s="70"/>
      <c r="AC29" s="70">
        <f t="shared" si="0"/>
        <v>1.0000000000000002</v>
      </c>
    </row>
    <row r="30" spans="1:29" x14ac:dyDescent="0.35">
      <c r="A30" s="68" t="s">
        <v>50</v>
      </c>
      <c r="B30" s="69" t="s">
        <v>206</v>
      </c>
      <c r="C30" s="70">
        <v>0</v>
      </c>
      <c r="D30" s="70">
        <v>0</v>
      </c>
      <c r="E30" s="70">
        <v>0</v>
      </c>
      <c r="F30" s="70">
        <v>0</v>
      </c>
      <c r="G30" s="71">
        <v>0.16530925433007559</v>
      </c>
      <c r="H30" s="71">
        <v>0.35945091970546111</v>
      </c>
      <c r="I30" s="70">
        <v>0</v>
      </c>
      <c r="J30" s="71">
        <v>8.5713226352251967E-2</v>
      </c>
      <c r="K30" s="71">
        <v>1.9839923711644423E-2</v>
      </c>
      <c r="L30" s="70">
        <v>0</v>
      </c>
      <c r="M30" s="71">
        <v>5.2701148792886003E-2</v>
      </c>
      <c r="N30" s="71">
        <v>1.0816469821670994E-2</v>
      </c>
      <c r="O30" s="70"/>
      <c r="P30" s="70"/>
      <c r="Q30" s="70">
        <v>3.6352889311097799E-5</v>
      </c>
      <c r="R30" s="70">
        <v>3.342589897248556E-4</v>
      </c>
      <c r="S30" s="70"/>
      <c r="T30" s="70">
        <v>5.4175410363164824E-7</v>
      </c>
      <c r="U30" s="71">
        <v>0.30579790365287046</v>
      </c>
      <c r="V30" s="70"/>
      <c r="W30" s="70"/>
      <c r="X30" s="70">
        <v>0</v>
      </c>
      <c r="Y30" s="70">
        <v>0</v>
      </c>
      <c r="Z30" s="70"/>
      <c r="AA30" s="70"/>
      <c r="AB30" s="70"/>
      <c r="AC30" s="70">
        <f t="shared" si="0"/>
        <v>1.0000000000000002</v>
      </c>
    </row>
    <row r="31" spans="1:29" x14ac:dyDescent="0.35">
      <c r="A31" s="68" t="s">
        <v>52</v>
      </c>
      <c r="B31" s="69" t="s">
        <v>207</v>
      </c>
      <c r="C31" s="70">
        <v>0</v>
      </c>
      <c r="D31" s="70">
        <v>0</v>
      </c>
      <c r="E31" s="70">
        <v>0</v>
      </c>
      <c r="F31" s="70">
        <v>0</v>
      </c>
      <c r="G31" s="71">
        <v>2.8194247074181718E-2</v>
      </c>
      <c r="H31" s="71">
        <v>6.1305993317119521E-2</v>
      </c>
      <c r="I31" s="70">
        <v>0</v>
      </c>
      <c r="J31" s="71">
        <v>0.15873933008611754</v>
      </c>
      <c r="K31" s="71">
        <v>3.6743176438176053E-2</v>
      </c>
      <c r="L31" s="70">
        <v>0</v>
      </c>
      <c r="M31" s="71">
        <v>9.7601565244682109E-2</v>
      </c>
      <c r="N31" s="71">
        <v>2.104989742211643E-2</v>
      </c>
      <c r="O31" s="70"/>
      <c r="P31" s="70"/>
      <c r="Q31" s="70">
        <v>6.200151027545938E-6</v>
      </c>
      <c r="R31" s="70">
        <v>5.7009394793176777E-5</v>
      </c>
      <c r="S31" s="70"/>
      <c r="T31" s="70">
        <v>1.1902558787932574E-3</v>
      </c>
      <c r="U31" s="71">
        <v>0.5951123249929926</v>
      </c>
      <c r="V31" s="70"/>
      <c r="W31" s="70"/>
      <c r="X31" s="70">
        <v>0</v>
      </c>
      <c r="Y31" s="70">
        <v>0</v>
      </c>
      <c r="Z31" s="70"/>
      <c r="AA31" s="70"/>
      <c r="AB31" s="70"/>
      <c r="AC31" s="70">
        <f t="shared" si="0"/>
        <v>1</v>
      </c>
    </row>
    <row r="32" spans="1:29" x14ac:dyDescent="0.35">
      <c r="A32" s="68" t="s">
        <v>208</v>
      </c>
      <c r="B32" s="69" t="s">
        <v>209</v>
      </c>
      <c r="C32" s="70">
        <v>0</v>
      </c>
      <c r="D32" s="70">
        <v>0</v>
      </c>
      <c r="E32" s="70">
        <v>0</v>
      </c>
      <c r="F32" s="70">
        <v>0</v>
      </c>
      <c r="G32" s="71">
        <v>6.0827423606128389E-2</v>
      </c>
      <c r="H32" s="71">
        <v>0.13226406136270741</v>
      </c>
      <c r="I32" s="70">
        <v>0</v>
      </c>
      <c r="J32" s="71">
        <v>0.20620988031854331</v>
      </c>
      <c r="K32" s="71">
        <v>4.7731120017508684E-2</v>
      </c>
      <c r="L32" s="70">
        <v>0</v>
      </c>
      <c r="M32" s="71">
        <v>0.12678903884178946</v>
      </c>
      <c r="N32" s="71">
        <v>1.4552235702494028E-2</v>
      </c>
      <c r="O32" s="70"/>
      <c r="P32" s="70"/>
      <c r="Q32" s="70">
        <v>1.3376459814025895E-5</v>
      </c>
      <c r="R32" s="70">
        <v>1.2299440369837285E-4</v>
      </c>
      <c r="S32" s="70"/>
      <c r="T32" s="70">
        <v>7.6233909774853597E-5</v>
      </c>
      <c r="U32" s="71">
        <v>0.41141363537754133</v>
      </c>
      <c r="V32" s="70"/>
      <c r="W32" s="70"/>
      <c r="X32" s="70">
        <v>0</v>
      </c>
      <c r="Y32" s="70">
        <v>0</v>
      </c>
      <c r="Z32" s="70"/>
      <c r="AA32" s="70"/>
      <c r="AB32" s="70"/>
      <c r="AC32" s="70">
        <f t="shared" si="0"/>
        <v>0.99999999999999978</v>
      </c>
    </row>
    <row r="33" spans="1:29" x14ac:dyDescent="0.35">
      <c r="A33" s="68" t="s">
        <v>54</v>
      </c>
      <c r="B33" s="69" t="s">
        <v>210</v>
      </c>
      <c r="C33" s="70">
        <v>0</v>
      </c>
      <c r="D33" s="70">
        <v>0</v>
      </c>
      <c r="E33" s="70">
        <v>0</v>
      </c>
      <c r="F33" s="70">
        <v>0</v>
      </c>
      <c r="G33" s="71">
        <v>0.13533341410722108</v>
      </c>
      <c r="H33" s="71">
        <v>0.29427100354943808</v>
      </c>
      <c r="I33" s="70">
        <v>0</v>
      </c>
      <c r="J33" s="71">
        <v>0.14984197749047554</v>
      </c>
      <c r="K33" s="71">
        <v>3.4683718356319573E-2</v>
      </c>
      <c r="L33" s="70">
        <v>0</v>
      </c>
      <c r="M33" s="71">
        <v>9.2130989430878538E-2</v>
      </c>
      <c r="N33" s="71">
        <v>9.8895629373045284E-3</v>
      </c>
      <c r="O33" s="70"/>
      <c r="P33" s="70"/>
      <c r="Q33" s="70">
        <v>2.9760951031267768E-5</v>
      </c>
      <c r="R33" s="70">
        <v>2.7364717395174371E-4</v>
      </c>
      <c r="S33" s="70"/>
      <c r="T33" s="70">
        <v>3.9530769379854599E-3</v>
      </c>
      <c r="U33" s="71">
        <v>0.27959284906539417</v>
      </c>
      <c r="V33" s="70"/>
      <c r="W33" s="70"/>
      <c r="X33" s="70">
        <v>0</v>
      </c>
      <c r="Y33" s="70">
        <v>0</v>
      </c>
      <c r="Z33" s="70"/>
      <c r="AA33" s="70"/>
      <c r="AB33" s="70"/>
      <c r="AC33" s="70">
        <f t="shared" si="0"/>
        <v>0.99999999999999978</v>
      </c>
    </row>
    <row r="34" spans="1:29" x14ac:dyDescent="0.35">
      <c r="A34" s="68" t="s">
        <v>55</v>
      </c>
      <c r="B34" s="69" t="s">
        <v>211</v>
      </c>
      <c r="C34" s="70">
        <v>0</v>
      </c>
      <c r="D34" s="70">
        <v>0</v>
      </c>
      <c r="E34" s="70">
        <v>0</v>
      </c>
      <c r="F34" s="70">
        <v>0</v>
      </c>
      <c r="G34" s="71">
        <v>0.2386877481087786</v>
      </c>
      <c r="H34" s="71">
        <v>0.51900621612396014</v>
      </c>
      <c r="I34" s="70">
        <v>0</v>
      </c>
      <c r="J34" s="71">
        <v>1.9998942990290456E-2</v>
      </c>
      <c r="K34" s="70">
        <v>4.6291280835733476E-3</v>
      </c>
      <c r="L34" s="70">
        <v>0</v>
      </c>
      <c r="M34" s="71">
        <v>1.2296436793783701E-2</v>
      </c>
      <c r="N34" s="70">
        <v>3.2692880414890617E-3</v>
      </c>
      <c r="O34" s="70"/>
      <c r="P34" s="70"/>
      <c r="Q34" s="70">
        <v>5.2489434557536275E-5</v>
      </c>
      <c r="R34" s="70">
        <v>4.8263193652326407E-4</v>
      </c>
      <c r="S34" s="70"/>
      <c r="T34" s="71">
        <v>0.10914941832171317</v>
      </c>
      <c r="U34" s="71">
        <v>9.2427700165330612E-2</v>
      </c>
      <c r="V34" s="70"/>
      <c r="W34" s="70"/>
      <c r="X34" s="70">
        <v>0</v>
      </c>
      <c r="Y34" s="70">
        <v>0</v>
      </c>
      <c r="Z34" s="70"/>
      <c r="AA34" s="70"/>
      <c r="AB34" s="70"/>
      <c r="AC34" s="70">
        <f t="shared" si="0"/>
        <v>0.99999999999999989</v>
      </c>
    </row>
    <row r="35" spans="1:29" x14ac:dyDescent="0.35">
      <c r="A35" s="68" t="s">
        <v>57</v>
      </c>
      <c r="B35" s="69" t="s">
        <v>212</v>
      </c>
      <c r="C35" s="70">
        <v>0</v>
      </c>
      <c r="D35" s="70">
        <v>0</v>
      </c>
      <c r="E35" s="70">
        <v>0</v>
      </c>
      <c r="F35" s="70">
        <v>0</v>
      </c>
      <c r="G35" s="71">
        <v>0.21574989086783677</v>
      </c>
      <c r="H35" s="71">
        <v>0.46912979562504398</v>
      </c>
      <c r="I35" s="70">
        <v>0</v>
      </c>
      <c r="J35" s="71">
        <v>3.9282565427859809E-2</v>
      </c>
      <c r="K35" s="71">
        <v>9.0926818934980256E-3</v>
      </c>
      <c r="L35" s="70">
        <v>0</v>
      </c>
      <c r="M35" s="71">
        <v>2.4153055644784132E-2</v>
      </c>
      <c r="N35" s="71">
        <v>6.8660735371152293E-3</v>
      </c>
      <c r="O35" s="70"/>
      <c r="P35" s="70"/>
      <c r="Q35" s="70">
        <v>4.7445207670826428E-5</v>
      </c>
      <c r="R35" s="70">
        <v>4.362510789065392E-4</v>
      </c>
      <c r="S35" s="70"/>
      <c r="T35" s="71">
        <v>4.1127993777896305E-2</v>
      </c>
      <c r="U35" s="71">
        <v>0.19411424693938842</v>
      </c>
      <c r="V35" s="70"/>
      <c r="W35" s="70"/>
      <c r="X35" s="70">
        <v>0</v>
      </c>
      <c r="Y35" s="70">
        <v>0</v>
      </c>
      <c r="Z35" s="70"/>
      <c r="AA35" s="70"/>
      <c r="AB35" s="70"/>
      <c r="AC35" s="70">
        <f t="shared" si="0"/>
        <v>1</v>
      </c>
    </row>
    <row r="36" spans="1:29" x14ac:dyDescent="0.35">
      <c r="A36" s="68" t="s">
        <v>213</v>
      </c>
      <c r="B36" s="69" t="s">
        <v>214</v>
      </c>
      <c r="C36" s="70">
        <v>0</v>
      </c>
      <c r="D36" s="70">
        <v>0</v>
      </c>
      <c r="E36" s="70">
        <v>0</v>
      </c>
      <c r="F36" s="70">
        <v>0</v>
      </c>
      <c r="G36" s="71">
        <v>0.15021405934292209</v>
      </c>
      <c r="H36" s="71">
        <v>0.32662770153020121</v>
      </c>
      <c r="I36" s="70">
        <v>0</v>
      </c>
      <c r="J36" s="71">
        <v>3.8949494726439889E-2</v>
      </c>
      <c r="K36" s="71">
        <v>9.0155864720796557E-3</v>
      </c>
      <c r="L36" s="70">
        <v>0</v>
      </c>
      <c r="M36" s="71">
        <v>2.3948265680141519E-2</v>
      </c>
      <c r="N36" s="71">
        <v>1.5240490297610571E-2</v>
      </c>
      <c r="O36" s="70"/>
      <c r="P36" s="70"/>
      <c r="Q36" s="70">
        <v>3.3033329527701011E-5</v>
      </c>
      <c r="R36" s="70">
        <v>3.0373616965314443E-4</v>
      </c>
      <c r="S36" s="70"/>
      <c r="T36" s="70">
        <v>4.7960023828220429E-3</v>
      </c>
      <c r="U36" s="71">
        <v>0.43087163006860218</v>
      </c>
      <c r="V36" s="70"/>
      <c r="W36" s="70"/>
      <c r="X36" s="70">
        <v>0</v>
      </c>
      <c r="Y36" s="70">
        <v>0</v>
      </c>
      <c r="Z36" s="70"/>
      <c r="AA36" s="70"/>
      <c r="AB36" s="70"/>
      <c r="AC36" s="70">
        <f t="shared" si="0"/>
        <v>1</v>
      </c>
    </row>
    <row r="37" spans="1:29" x14ac:dyDescent="0.35">
      <c r="A37" s="68" t="s">
        <v>213</v>
      </c>
      <c r="B37" s="69" t="s">
        <v>215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x14ac:dyDescent="0.35">
      <c r="A38" s="68" t="s">
        <v>213</v>
      </c>
      <c r="B38" s="72" t="s">
        <v>216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0"/>
    </row>
    <row r="39" spans="1:29" x14ac:dyDescent="0.35">
      <c r="A39" s="68" t="s">
        <v>213</v>
      </c>
      <c r="B39" s="69" t="s">
        <v>217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0"/>
    </row>
  </sheetData>
  <mergeCells count="3">
    <mergeCell ref="A1:A2"/>
    <mergeCell ref="B1:B2"/>
    <mergeCell ref="C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D067-3C3C-4795-94F5-9082FF1D037F}">
  <dimension ref="A1:AF53"/>
  <sheetViews>
    <sheetView tabSelected="1" zoomScale="55" zoomScaleNormal="55" workbookViewId="0">
      <selection activeCell="E27" sqref="E27:AD27"/>
    </sheetView>
  </sheetViews>
  <sheetFormatPr defaultRowHeight="14.5" x14ac:dyDescent="0.35"/>
  <cols>
    <col min="2" max="2" width="9.36328125" customWidth="1"/>
    <col min="4" max="4" width="10" style="156" bestFit="1" customWidth="1"/>
    <col min="5" max="8" width="8.81640625" style="156" bestFit="1" customWidth="1"/>
    <col min="9" max="9" width="10" style="156" bestFit="1" customWidth="1"/>
    <col min="10" max="10" width="8.81640625" style="156" bestFit="1" customWidth="1"/>
    <col min="11" max="11" width="9" style="156" bestFit="1" customWidth="1"/>
    <col min="12" max="14" width="8.81640625" style="156" bestFit="1" customWidth="1"/>
    <col min="15" max="16" width="9" style="156" bestFit="1" customWidth="1"/>
    <col min="17" max="22" width="8.81640625" style="156" bestFit="1" customWidth="1"/>
    <col min="23" max="23" width="9" style="156" bestFit="1" customWidth="1"/>
    <col min="24" max="30" width="8.81640625" style="156" bestFit="1" customWidth="1"/>
    <col min="31" max="31" width="10" style="156" bestFit="1" customWidth="1"/>
    <col min="32" max="32" width="8.7265625" style="156"/>
  </cols>
  <sheetData>
    <row r="1" spans="1:32" s="11" customFormat="1" ht="43.5" x14ac:dyDescent="0.35">
      <c r="A1" s="74" t="s">
        <v>11</v>
      </c>
      <c r="B1" s="74" t="s">
        <v>0</v>
      </c>
      <c r="C1" s="75" t="s">
        <v>14</v>
      </c>
      <c r="D1" s="75" t="s">
        <v>218</v>
      </c>
      <c r="E1" s="76" t="s">
        <v>137</v>
      </c>
      <c r="F1" s="76" t="s">
        <v>138</v>
      </c>
      <c r="G1" s="77" t="s">
        <v>139</v>
      </c>
      <c r="H1" s="76" t="s">
        <v>140</v>
      </c>
      <c r="I1" s="76" t="s">
        <v>141</v>
      </c>
      <c r="J1" s="76" t="s">
        <v>142</v>
      </c>
      <c r="K1" s="76" t="s">
        <v>143</v>
      </c>
      <c r="L1" s="76" t="s">
        <v>144</v>
      </c>
      <c r="M1" s="76" t="s">
        <v>145</v>
      </c>
      <c r="N1" s="76" t="s">
        <v>146</v>
      </c>
      <c r="O1" s="76" t="s">
        <v>147</v>
      </c>
      <c r="P1" s="76" t="s">
        <v>148</v>
      </c>
      <c r="Q1" s="76" t="s">
        <v>149</v>
      </c>
      <c r="R1" s="76" t="s">
        <v>150</v>
      </c>
      <c r="S1" s="76" t="s">
        <v>151</v>
      </c>
      <c r="T1" s="76" t="s">
        <v>152</v>
      </c>
      <c r="U1" s="76" t="s">
        <v>153</v>
      </c>
      <c r="V1" s="76" t="s">
        <v>154</v>
      </c>
      <c r="W1" s="76" t="s">
        <v>155</v>
      </c>
      <c r="X1" s="76" t="s">
        <v>156</v>
      </c>
      <c r="Y1" s="76" t="s">
        <v>157</v>
      </c>
      <c r="Z1" s="76" t="s">
        <v>158</v>
      </c>
      <c r="AA1" s="76" t="s">
        <v>159</v>
      </c>
      <c r="AB1" s="76" t="s">
        <v>160</v>
      </c>
      <c r="AC1" s="76" t="s">
        <v>161</v>
      </c>
      <c r="AD1" s="76" t="s">
        <v>162</v>
      </c>
      <c r="AE1" s="77" t="s">
        <v>163</v>
      </c>
      <c r="AF1" s="154"/>
    </row>
    <row r="2" spans="1:32" ht="31" x14ac:dyDescent="0.35">
      <c r="A2" s="150">
        <v>1</v>
      </c>
      <c r="B2" s="151" t="s">
        <v>222</v>
      </c>
      <c r="C2" s="78" t="s">
        <v>26</v>
      </c>
      <c r="D2" s="155">
        <f>'Perhitungan Intensitas'!H2</f>
        <v>321.61488837963253</v>
      </c>
      <c r="E2" s="155">
        <f>$D2*WIOD!C$3</f>
        <v>0</v>
      </c>
      <c r="F2" s="155">
        <f>$D2*WIOD!D$3</f>
        <v>0</v>
      </c>
      <c r="G2" s="155">
        <f>$D2*WIOD!E$3</f>
        <v>0</v>
      </c>
      <c r="H2" s="155">
        <f>$D2*WIOD!F$3</f>
        <v>0</v>
      </c>
      <c r="I2" s="155">
        <f>$D2*WIOD!G$3</f>
        <v>56.061751412763734</v>
      </c>
      <c r="J2" s="155">
        <f>$D2*WIOD!H$3</f>
        <v>121.90151233384762</v>
      </c>
      <c r="K2" s="155">
        <f>$D2*WIOD!I$3</f>
        <v>0</v>
      </c>
      <c r="L2" s="155">
        <f>$D2*WIOD!J$3</f>
        <v>141.53135710648687</v>
      </c>
      <c r="M2" s="155">
        <f>$D2*WIOD!K$3</f>
        <v>0</v>
      </c>
      <c r="N2" s="155">
        <f>$D2*WIOD!L$3</f>
        <v>0</v>
      </c>
      <c r="O2" s="155">
        <f>$D2*WIOD!M$3</f>
        <v>0</v>
      </c>
      <c r="P2" s="155">
        <f>$D2*WIOD!N$3</f>
        <v>0</v>
      </c>
      <c r="Q2" s="155">
        <f>$D2*WIOD!O$3</f>
        <v>0</v>
      </c>
      <c r="R2" s="155">
        <f>$D2*WIOD!P$3</f>
        <v>0</v>
      </c>
      <c r="S2" s="155">
        <f>$D2*WIOD!Q$3</f>
        <v>1.2328448591421026E-2</v>
      </c>
      <c r="T2" s="155">
        <f>$D2*WIOD!R$3</f>
        <v>0.11335810850625253</v>
      </c>
      <c r="U2" s="155">
        <f>$D2*WIOD!S$3</f>
        <v>0</v>
      </c>
      <c r="V2" s="155">
        <f>$D2*WIOD!T$3</f>
        <v>0</v>
      </c>
      <c r="W2" s="155">
        <f>$D2*WIOD!U$3</f>
        <v>1.9945809694366436</v>
      </c>
      <c r="X2" s="155">
        <f>$D2*WIOD!V$3</f>
        <v>0</v>
      </c>
      <c r="Y2" s="155">
        <f>$D2*WIOD!W$3</f>
        <v>0</v>
      </c>
      <c r="Z2" s="155">
        <f>$D2*WIOD!X$3</f>
        <v>0</v>
      </c>
      <c r="AA2" s="155">
        <f>$D2*WIOD!Y$3</f>
        <v>0</v>
      </c>
      <c r="AB2" s="155">
        <f>$D2*WIOD!Z$3</f>
        <v>0</v>
      </c>
      <c r="AC2" s="155">
        <f>$D2*WIOD!AA$3</f>
        <v>0</v>
      </c>
      <c r="AD2" s="155">
        <f>$D2*WIOD!AB$3</f>
        <v>0</v>
      </c>
      <c r="AE2" s="155">
        <f>SUM(E2:AD2)</f>
        <v>321.61488837963253</v>
      </c>
    </row>
    <row r="3" spans="1:32" ht="46.5" x14ac:dyDescent="0.35">
      <c r="A3" s="150">
        <v>2</v>
      </c>
      <c r="B3" s="151" t="s">
        <v>223</v>
      </c>
      <c r="C3" s="78" t="s">
        <v>26</v>
      </c>
      <c r="D3" s="155">
        <f>'Perhitungan Intensitas'!H3</f>
        <v>129.82744390775483</v>
      </c>
      <c r="E3" s="155">
        <f>$D3*WIOD!C$3</f>
        <v>0</v>
      </c>
      <c r="F3" s="155">
        <f>$D3*WIOD!D$3</f>
        <v>0</v>
      </c>
      <c r="G3" s="155">
        <f>$D3*WIOD!E$3</f>
        <v>0</v>
      </c>
      <c r="H3" s="155">
        <f>$D3*WIOD!F$3</f>
        <v>0</v>
      </c>
      <c r="I3" s="155">
        <f>$D3*WIOD!G$3</f>
        <v>22.630649730119917</v>
      </c>
      <c r="J3" s="155">
        <f>$D3*WIOD!H$3</f>
        <v>49.208423884008646</v>
      </c>
      <c r="K3" s="155">
        <f>$D3*WIOD!I$3</f>
        <v>0</v>
      </c>
      <c r="L3" s="155">
        <f>$D3*WIOD!J$3</f>
        <v>57.132474241184681</v>
      </c>
      <c r="M3" s="155">
        <f>$D3*WIOD!K$3</f>
        <v>0</v>
      </c>
      <c r="N3" s="155">
        <f>$D3*WIOD!L$3</f>
        <v>0</v>
      </c>
      <c r="O3" s="155">
        <f>$D3*WIOD!M$3</f>
        <v>0</v>
      </c>
      <c r="P3" s="155">
        <f>$D3*WIOD!N$3</f>
        <v>0</v>
      </c>
      <c r="Q3" s="155">
        <f>$D3*WIOD!O$3</f>
        <v>0</v>
      </c>
      <c r="R3" s="155">
        <f>$D3*WIOD!P$3</f>
        <v>0</v>
      </c>
      <c r="S3" s="155">
        <f>$D3*WIOD!Q$3</f>
        <v>4.9766693825537287E-3</v>
      </c>
      <c r="T3" s="155">
        <f>$D3*WIOD!R$3</f>
        <v>4.575967719570502E-2</v>
      </c>
      <c r="U3" s="155">
        <f>$D3*WIOD!S$3</f>
        <v>0</v>
      </c>
      <c r="V3" s="155">
        <f>$D3*WIOD!T$3</f>
        <v>0</v>
      </c>
      <c r="W3" s="155">
        <f>$D3*WIOD!U$3</f>
        <v>0.80515970586332519</v>
      </c>
      <c r="X3" s="155">
        <f>$D3*WIOD!V$3</f>
        <v>0</v>
      </c>
      <c r="Y3" s="155">
        <f>$D3*WIOD!W$3</f>
        <v>0</v>
      </c>
      <c r="Z3" s="155">
        <f>$D3*WIOD!X$3</f>
        <v>0</v>
      </c>
      <c r="AA3" s="155">
        <f>$D3*WIOD!Y$3</f>
        <v>0</v>
      </c>
      <c r="AB3" s="155">
        <f>$D3*WIOD!Z$3</f>
        <v>0</v>
      </c>
      <c r="AC3" s="155">
        <f>$D3*WIOD!AA$3</f>
        <v>0</v>
      </c>
      <c r="AD3" s="155">
        <f>$D3*WIOD!AB$3</f>
        <v>0</v>
      </c>
      <c r="AE3" s="155">
        <f t="shared" ref="AE3:AE53" si="0">SUM(E3:AD3)</f>
        <v>129.82744390775485</v>
      </c>
    </row>
    <row r="4" spans="1:32" ht="31" x14ac:dyDescent="0.35">
      <c r="A4" s="150">
        <v>3</v>
      </c>
      <c r="B4" s="151" t="s">
        <v>224</v>
      </c>
      <c r="C4" s="78" t="s">
        <v>26</v>
      </c>
      <c r="D4" s="155">
        <f>'Perhitungan Intensitas'!H4</f>
        <v>68.103037551420968</v>
      </c>
      <c r="E4" s="155">
        <f>$D4*WIOD!C$3</f>
        <v>0</v>
      </c>
      <c r="F4" s="155">
        <f>$D4*WIOD!D$3</f>
        <v>0</v>
      </c>
      <c r="G4" s="155">
        <f>$D4*WIOD!E$3</f>
        <v>0</v>
      </c>
      <c r="H4" s="155">
        <f>$D4*WIOD!F$3</f>
        <v>0</v>
      </c>
      <c r="I4" s="155">
        <f>$D4*WIOD!G$3</f>
        <v>11.871264980603627</v>
      </c>
      <c r="J4" s="155">
        <f>$D4*WIOD!H$3</f>
        <v>25.813056459772952</v>
      </c>
      <c r="K4" s="155">
        <f>$D4*WIOD!I$3</f>
        <v>0</v>
      </c>
      <c r="L4" s="155">
        <f>$D4*WIOD!J$3</f>
        <v>29.969742309781246</v>
      </c>
      <c r="M4" s="155">
        <f>$D4*WIOD!K$3</f>
        <v>0</v>
      </c>
      <c r="N4" s="155">
        <f>$D4*WIOD!L$3</f>
        <v>0</v>
      </c>
      <c r="O4" s="155">
        <f>$D4*WIOD!M$3</f>
        <v>0</v>
      </c>
      <c r="P4" s="155">
        <f>$D4*WIOD!N$3</f>
        <v>0</v>
      </c>
      <c r="Q4" s="155">
        <f>$D4*WIOD!O$3</f>
        <v>0</v>
      </c>
      <c r="R4" s="155">
        <f>$D4*WIOD!P$3</f>
        <v>0</v>
      </c>
      <c r="S4" s="155">
        <f>$D4*WIOD!Q$3</f>
        <v>2.6105905780743704E-3</v>
      </c>
      <c r="T4" s="155">
        <f>$D4*WIOD!R$3</f>
        <v>2.4003961878924847E-2</v>
      </c>
      <c r="U4" s="155">
        <f>$D4*WIOD!S$3</f>
        <v>0</v>
      </c>
      <c r="V4" s="155">
        <f>$D4*WIOD!T$3</f>
        <v>0</v>
      </c>
      <c r="W4" s="155">
        <f>$D4*WIOD!U$3</f>
        <v>0.42235924880614378</v>
      </c>
      <c r="X4" s="155">
        <f>$D4*WIOD!V$3</f>
        <v>0</v>
      </c>
      <c r="Y4" s="155">
        <f>$D4*WIOD!W$3</f>
        <v>0</v>
      </c>
      <c r="Z4" s="155">
        <f>$D4*WIOD!X$3</f>
        <v>0</v>
      </c>
      <c r="AA4" s="155">
        <f>$D4*WIOD!Y$3</f>
        <v>0</v>
      </c>
      <c r="AB4" s="155">
        <f>$D4*WIOD!Z$3</f>
        <v>0</v>
      </c>
      <c r="AC4" s="155">
        <f>$D4*WIOD!AA$3</f>
        <v>0</v>
      </c>
      <c r="AD4" s="155">
        <f>$D4*WIOD!AB$3</f>
        <v>0</v>
      </c>
      <c r="AE4" s="155">
        <f t="shared" si="0"/>
        <v>68.103037551420968</v>
      </c>
    </row>
    <row r="5" spans="1:32" ht="31" x14ac:dyDescent="0.35">
      <c r="A5" s="150">
        <v>4</v>
      </c>
      <c r="B5" s="151" t="s">
        <v>225</v>
      </c>
      <c r="C5" s="78" t="s">
        <v>26</v>
      </c>
      <c r="D5" s="155">
        <f>'Perhitungan Intensitas'!H5</f>
        <v>88.920615767912992</v>
      </c>
      <c r="E5" s="155">
        <f>$D5*WIOD!C$3</f>
        <v>0</v>
      </c>
      <c r="F5" s="155">
        <f>$D5*WIOD!D$3</f>
        <v>0</v>
      </c>
      <c r="G5" s="155">
        <f>$D5*WIOD!E$3</f>
        <v>0</v>
      </c>
      <c r="H5" s="155">
        <f>$D5*WIOD!F$3</f>
        <v>0</v>
      </c>
      <c r="I5" s="155">
        <f>$D5*WIOD!G$3</f>
        <v>15.500045665691619</v>
      </c>
      <c r="J5" s="155">
        <f>$D5*WIOD!H$3</f>
        <v>33.703531557191511</v>
      </c>
      <c r="K5" s="155">
        <f>$D5*WIOD!I$3</f>
        <v>0</v>
      </c>
      <c r="L5" s="155">
        <f>$D5*WIOD!J$3</f>
        <v>39.130823475814552</v>
      </c>
      <c r="M5" s="155">
        <f>$D5*WIOD!K$3</f>
        <v>0</v>
      </c>
      <c r="N5" s="155">
        <f>$D5*WIOD!L$3</f>
        <v>0</v>
      </c>
      <c r="O5" s="155">
        <f>$D5*WIOD!M$3</f>
        <v>0</v>
      </c>
      <c r="P5" s="155">
        <f>$D5*WIOD!N$3</f>
        <v>0</v>
      </c>
      <c r="Q5" s="155">
        <f>$D5*WIOD!O$3</f>
        <v>0</v>
      </c>
      <c r="R5" s="155">
        <f>$D5*WIOD!P$3</f>
        <v>0</v>
      </c>
      <c r="S5" s="155">
        <f>$D5*WIOD!Q$3</f>
        <v>3.4085898377882481E-3</v>
      </c>
      <c r="T5" s="155">
        <f>$D5*WIOD!R$3</f>
        <v>3.1341437150022862E-2</v>
      </c>
      <c r="U5" s="155">
        <f>$D5*WIOD!S$3</f>
        <v>0</v>
      </c>
      <c r="V5" s="155">
        <f>$D5*WIOD!T$3</f>
        <v>0</v>
      </c>
      <c r="W5" s="155">
        <f>$D5*WIOD!U$3</f>
        <v>0.55146504222750137</v>
      </c>
      <c r="X5" s="155">
        <f>$D5*WIOD!V$3</f>
        <v>0</v>
      </c>
      <c r="Y5" s="155">
        <f>$D5*WIOD!W$3</f>
        <v>0</v>
      </c>
      <c r="Z5" s="155">
        <f>$D5*WIOD!X$3</f>
        <v>0</v>
      </c>
      <c r="AA5" s="155">
        <f>$D5*WIOD!Y$3</f>
        <v>0</v>
      </c>
      <c r="AB5" s="155">
        <f>$D5*WIOD!Z$3</f>
        <v>0</v>
      </c>
      <c r="AC5" s="155">
        <f>$D5*WIOD!AA$3</f>
        <v>0</v>
      </c>
      <c r="AD5" s="155">
        <f>$D5*WIOD!AB$3</f>
        <v>0</v>
      </c>
      <c r="AE5" s="155">
        <f t="shared" si="0"/>
        <v>88.920615767912992</v>
      </c>
    </row>
    <row r="6" spans="1:32" ht="62" x14ac:dyDescent="0.35">
      <c r="A6" s="150">
        <v>5</v>
      </c>
      <c r="B6" s="153" t="s">
        <v>226</v>
      </c>
      <c r="C6" s="78" t="s">
        <v>26</v>
      </c>
      <c r="D6" s="155">
        <f>'Perhitungan Intensitas'!H6</f>
        <v>13.961179713354017</v>
      </c>
      <c r="E6" s="155">
        <f>$D6*WIOD!C$3</f>
        <v>0</v>
      </c>
      <c r="F6" s="155">
        <f>$D6*WIOD!D$3</f>
        <v>0</v>
      </c>
      <c r="G6" s="155">
        <f>$D6*WIOD!E$3</f>
        <v>0</v>
      </c>
      <c r="H6" s="155">
        <f>$D6*WIOD!F$3</f>
        <v>0</v>
      </c>
      <c r="I6" s="155">
        <f>$D6*WIOD!G$3</f>
        <v>2.4336192595508574</v>
      </c>
      <c r="J6" s="155">
        <f>$D6*WIOD!H$3</f>
        <v>5.2916981847357363</v>
      </c>
      <c r="K6" s="155">
        <f>$D6*WIOD!I$3</f>
        <v>0</v>
      </c>
      <c r="L6" s="155">
        <f>$D6*WIOD!J$3</f>
        <v>6.1438222639312414</v>
      </c>
      <c r="M6" s="155">
        <f>$D6*WIOD!K$3</f>
        <v>0</v>
      </c>
      <c r="N6" s="155">
        <f>$D6*WIOD!L$3</f>
        <v>0</v>
      </c>
      <c r="O6" s="155">
        <f>$D6*WIOD!M$3</f>
        <v>0</v>
      </c>
      <c r="P6" s="155">
        <f>$D6*WIOD!N$3</f>
        <v>0</v>
      </c>
      <c r="Q6" s="155">
        <f>$D6*WIOD!O$3</f>
        <v>0</v>
      </c>
      <c r="R6" s="155">
        <f>$D6*WIOD!P$3</f>
        <v>0</v>
      </c>
      <c r="S6" s="155">
        <f>$D6*WIOD!Q$3</f>
        <v>5.3517325407058261E-4</v>
      </c>
      <c r="T6" s="155">
        <f>$D6*WIOD!R$3</f>
        <v>4.9208322811025102E-3</v>
      </c>
      <c r="U6" s="155">
        <f>$D6*WIOD!S$3</f>
        <v>0</v>
      </c>
      <c r="V6" s="155">
        <f>$D6*WIOD!T$3</f>
        <v>0</v>
      </c>
      <c r="W6" s="155">
        <f>$D6*WIOD!U$3</f>
        <v>8.6583999601009626E-2</v>
      </c>
      <c r="X6" s="155">
        <f>$D6*WIOD!V$3</f>
        <v>0</v>
      </c>
      <c r="Y6" s="155">
        <f>$D6*WIOD!W$3</f>
        <v>0</v>
      </c>
      <c r="Z6" s="155">
        <f>$D6*WIOD!X$3</f>
        <v>0</v>
      </c>
      <c r="AA6" s="155">
        <f>$D6*WIOD!Y$3</f>
        <v>0</v>
      </c>
      <c r="AB6" s="155">
        <f>$D6*WIOD!Z$3</f>
        <v>0</v>
      </c>
      <c r="AC6" s="155">
        <f>$D6*WIOD!AA$3</f>
        <v>0</v>
      </c>
      <c r="AD6" s="155">
        <f>$D6*WIOD!AB$3</f>
        <v>0</v>
      </c>
      <c r="AE6" s="155">
        <f t="shared" si="0"/>
        <v>13.961179713354017</v>
      </c>
    </row>
    <row r="7" spans="1:32" ht="62" x14ac:dyDescent="0.35">
      <c r="A7" s="150">
        <v>6</v>
      </c>
      <c r="B7" s="153" t="s">
        <v>227</v>
      </c>
      <c r="C7" s="78" t="s">
        <v>26</v>
      </c>
      <c r="D7" s="155">
        <f>'Perhitungan Intensitas'!H7</f>
        <v>8.4075884489988724</v>
      </c>
      <c r="E7" s="155">
        <f>$D7*WIOD!C$3</f>
        <v>0</v>
      </c>
      <c r="F7" s="155">
        <f>$D7*WIOD!D$3</f>
        <v>0</v>
      </c>
      <c r="G7" s="155">
        <f>$D7*WIOD!E$3</f>
        <v>0</v>
      </c>
      <c r="H7" s="155">
        <f>$D7*WIOD!F$3</f>
        <v>0</v>
      </c>
      <c r="I7" s="155">
        <f>$D7*WIOD!G$3</f>
        <v>1.4655544585741516</v>
      </c>
      <c r="J7" s="155">
        <f>$D7*WIOD!H$3</f>
        <v>3.1867235754451979</v>
      </c>
      <c r="K7" s="155">
        <f>$D7*WIOD!I$3</f>
        <v>0</v>
      </c>
      <c r="L7" s="155">
        <f>$D7*WIOD!J$3</f>
        <v>3.6998828293515991</v>
      </c>
      <c r="M7" s="155">
        <f>$D7*WIOD!K$3</f>
        <v>0</v>
      </c>
      <c r="N7" s="155">
        <f>$D7*WIOD!L$3</f>
        <v>0</v>
      </c>
      <c r="O7" s="155">
        <f>$D7*WIOD!M$3</f>
        <v>0</v>
      </c>
      <c r="P7" s="155">
        <f>$D7*WIOD!N$3</f>
        <v>0</v>
      </c>
      <c r="Q7" s="155">
        <f>$D7*WIOD!O$3</f>
        <v>0</v>
      </c>
      <c r="R7" s="155">
        <f>$D7*WIOD!P$3</f>
        <v>0</v>
      </c>
      <c r="S7" s="155">
        <f>$D7*WIOD!Q$3</f>
        <v>3.2228769785357992E-4</v>
      </c>
      <c r="T7" s="155">
        <f>$D7*WIOD!R$3</f>
        <v>2.9633837179593898E-3</v>
      </c>
      <c r="U7" s="155">
        <f>$D7*WIOD!S$3</f>
        <v>0</v>
      </c>
      <c r="V7" s="155">
        <f>$D7*WIOD!T$3</f>
        <v>0</v>
      </c>
      <c r="W7" s="155">
        <f>$D7*WIOD!U$3</f>
        <v>5.2141914212111132E-2</v>
      </c>
      <c r="X7" s="155">
        <f>$D7*WIOD!V$3</f>
        <v>0</v>
      </c>
      <c r="Y7" s="155">
        <f>$D7*WIOD!W$3</f>
        <v>0</v>
      </c>
      <c r="Z7" s="155">
        <f>$D7*WIOD!X$3</f>
        <v>0</v>
      </c>
      <c r="AA7" s="155">
        <f>$D7*WIOD!Y$3</f>
        <v>0</v>
      </c>
      <c r="AB7" s="155">
        <f>$D7*WIOD!Z$3</f>
        <v>0</v>
      </c>
      <c r="AC7" s="155">
        <f>$D7*WIOD!AA$3</f>
        <v>0</v>
      </c>
      <c r="AD7" s="155">
        <f>$D7*WIOD!AB$3</f>
        <v>0</v>
      </c>
      <c r="AE7" s="155">
        <f t="shared" si="0"/>
        <v>8.4075884489988741</v>
      </c>
    </row>
    <row r="8" spans="1:32" ht="15.5" x14ac:dyDescent="0.35">
      <c r="A8" s="150">
        <v>7</v>
      </c>
      <c r="B8" s="151" t="s">
        <v>228</v>
      </c>
      <c r="C8" s="78" t="s">
        <v>26</v>
      </c>
      <c r="D8" s="155">
        <f>'Perhitungan Intensitas'!H8</f>
        <v>100.19775015716488</v>
      </c>
      <c r="E8" s="155">
        <f>$D8*WIOD!C$3</f>
        <v>0</v>
      </c>
      <c r="F8" s="155">
        <f>$D8*WIOD!D$3</f>
        <v>0</v>
      </c>
      <c r="G8" s="155">
        <f>$D8*WIOD!E$3</f>
        <v>0</v>
      </c>
      <c r="H8" s="155">
        <f>$D8*WIOD!F$3</f>
        <v>0</v>
      </c>
      <c r="I8" s="155">
        <f>$D8*WIOD!G$3</f>
        <v>17.465800136710708</v>
      </c>
      <c r="J8" s="155">
        <f>$D8*WIOD!H$3</f>
        <v>37.977897534985296</v>
      </c>
      <c r="K8" s="155">
        <f>$D8*WIOD!I$3</f>
        <v>0</v>
      </c>
      <c r="L8" s="155">
        <f>$D8*WIOD!J$3</f>
        <v>44.093492158301231</v>
      </c>
      <c r="M8" s="155">
        <f>$D8*WIOD!K$3</f>
        <v>0</v>
      </c>
      <c r="N8" s="155">
        <f>$D8*WIOD!L$3</f>
        <v>0</v>
      </c>
      <c r="O8" s="155">
        <f>$D8*WIOD!M$3</f>
        <v>0</v>
      </c>
      <c r="P8" s="155">
        <f>$D8*WIOD!N$3</f>
        <v>0</v>
      </c>
      <c r="Q8" s="155">
        <f>$D8*WIOD!O$3</f>
        <v>0</v>
      </c>
      <c r="R8" s="155">
        <f>$D8*WIOD!P$3</f>
        <v>0</v>
      </c>
      <c r="S8" s="155">
        <f>$D8*WIOD!Q$3</f>
        <v>3.8408757070056217E-3</v>
      </c>
      <c r="T8" s="155">
        <f>$D8*WIOD!R$3</f>
        <v>3.5316236420594699E-2</v>
      </c>
      <c r="U8" s="155">
        <f>$D8*WIOD!S$3</f>
        <v>0</v>
      </c>
      <c r="V8" s="155">
        <f>$D8*WIOD!T$3</f>
        <v>0</v>
      </c>
      <c r="W8" s="155">
        <f>$D8*WIOD!U$3</f>
        <v>0.62140321504004392</v>
      </c>
      <c r="X8" s="155">
        <f>$D8*WIOD!V$3</f>
        <v>0</v>
      </c>
      <c r="Y8" s="155">
        <f>$D8*WIOD!W$3</f>
        <v>0</v>
      </c>
      <c r="Z8" s="155">
        <f>$D8*WIOD!X$3</f>
        <v>0</v>
      </c>
      <c r="AA8" s="155">
        <f>$D8*WIOD!Y$3</f>
        <v>0</v>
      </c>
      <c r="AB8" s="155">
        <f>$D8*WIOD!Z$3</f>
        <v>0</v>
      </c>
      <c r="AC8" s="155">
        <f>$D8*WIOD!AA$3</f>
        <v>0</v>
      </c>
      <c r="AD8" s="155">
        <f>$D8*WIOD!AB$3</f>
        <v>0</v>
      </c>
      <c r="AE8" s="155">
        <f t="shared" si="0"/>
        <v>100.19775015716488</v>
      </c>
    </row>
    <row r="9" spans="1:32" ht="93" x14ac:dyDescent="0.35">
      <c r="A9" s="150">
        <v>8</v>
      </c>
      <c r="B9" s="153" t="s">
        <v>229</v>
      </c>
      <c r="C9" s="78" t="s">
        <v>28</v>
      </c>
      <c r="D9" s="155">
        <f>'Perhitungan Intensitas'!H9</f>
        <v>3459.4871100145892</v>
      </c>
      <c r="E9" s="155">
        <f>$D$9*WIOD!C$4</f>
        <v>1992.9196166635572</v>
      </c>
      <c r="F9" s="155">
        <f>$D$9*WIOD!D$4</f>
        <v>0.23802462244745098</v>
      </c>
      <c r="G9" s="155">
        <f>$D$9*WIOD!E$4</f>
        <v>0</v>
      </c>
      <c r="H9" s="155">
        <f>$D$9*WIOD!F$4</f>
        <v>0</v>
      </c>
      <c r="I9" s="155">
        <f>$D$9*WIOD!G$4</f>
        <v>7.2695599364856109</v>
      </c>
      <c r="J9" s="155">
        <f>$D$9*WIOD!H$4</f>
        <v>15.80704005721427</v>
      </c>
      <c r="K9" s="155">
        <f>$D$9*WIOD!I$4</f>
        <v>0</v>
      </c>
      <c r="L9" s="155">
        <f>$D$9*WIOD!J$4</f>
        <v>283.75493529187429</v>
      </c>
      <c r="M9" s="155">
        <f>$D$9*WIOD!K$4</f>
        <v>13.799277085575538</v>
      </c>
      <c r="N9" s="155">
        <f>$D$9*WIOD!L$4</f>
        <v>0</v>
      </c>
      <c r="O9" s="155">
        <f>$D$9*WIOD!M$4</f>
        <v>3.8092508511705274</v>
      </c>
      <c r="P9" s="155">
        <f>$D$9*WIOD!N$4</f>
        <v>1138.7843121368346</v>
      </c>
      <c r="Q9" s="155">
        <f>$D$9*WIOD!O$4</f>
        <v>0</v>
      </c>
      <c r="R9" s="155">
        <f>$D$9*WIOD!P$4</f>
        <v>0</v>
      </c>
      <c r="S9" s="155">
        <f>$D$9*WIOD!Q$4</f>
        <v>1.5986371046340906E-3</v>
      </c>
      <c r="T9" s="155">
        <f>$D$9*WIOD!R$4</f>
        <v>1.4699211910194181E-2</v>
      </c>
      <c r="U9" s="155">
        <f>$D$9*WIOD!S$4</f>
        <v>0</v>
      </c>
      <c r="V9" s="155">
        <f>$D$9*WIOD!T$4</f>
        <v>0</v>
      </c>
      <c r="W9" s="155">
        <f>$D$9*WIOD!U$4</f>
        <v>3.0887955204152093</v>
      </c>
      <c r="X9" s="155">
        <f>$D$9*WIOD!V$4</f>
        <v>0</v>
      </c>
      <c r="Y9" s="155">
        <f>$D$9*WIOD!W$4</f>
        <v>0</v>
      </c>
      <c r="Z9" s="155">
        <f>$D$9*WIOD!X$4</f>
        <v>0</v>
      </c>
      <c r="AA9" s="155">
        <f>$D$9*WIOD!Y$4</f>
        <v>0</v>
      </c>
      <c r="AB9" s="155">
        <f>$D$9*WIOD!Z$4</f>
        <v>0</v>
      </c>
      <c r="AC9" s="155">
        <f>$D$9*WIOD!AA$4</f>
        <v>0</v>
      </c>
      <c r="AD9" s="155">
        <f>$D$9*WIOD!AB$4</f>
        <v>0</v>
      </c>
      <c r="AE9" s="155">
        <f t="shared" si="0"/>
        <v>3459.4871100145892</v>
      </c>
    </row>
    <row r="10" spans="1:32" ht="46.5" x14ac:dyDescent="0.35">
      <c r="A10" s="150">
        <v>9</v>
      </c>
      <c r="B10" s="153" t="s">
        <v>230</v>
      </c>
      <c r="C10" s="78" t="s">
        <v>28</v>
      </c>
      <c r="D10" s="155">
        <f>'Perhitungan Intensitas'!H10</f>
        <v>173.23701464240665</v>
      </c>
      <c r="E10" s="155">
        <f>$D$10*WIOD!C$4</f>
        <v>99.797291862616049</v>
      </c>
      <c r="F10" s="155">
        <f>$D$10*WIOD!D$4</f>
        <v>1.1919302975523585E-2</v>
      </c>
      <c r="G10" s="155">
        <f>$D$10*WIOD!E$4</f>
        <v>0</v>
      </c>
      <c r="H10" s="155">
        <f>$D$10*WIOD!F$4</f>
        <v>0</v>
      </c>
      <c r="I10" s="155">
        <f>$D$10*WIOD!G$4</f>
        <v>0.36402993308320197</v>
      </c>
      <c r="J10" s="155">
        <f>$D$10*WIOD!H$4</f>
        <v>0.79155214133264651</v>
      </c>
      <c r="K10" s="155">
        <f>$D$10*WIOD!I$4</f>
        <v>0</v>
      </c>
      <c r="L10" s="155">
        <f>$D$10*WIOD!J$4</f>
        <v>14.209290659795599</v>
      </c>
      <c r="M10" s="155">
        <f>$D$10*WIOD!K$4</f>
        <v>0.69101155474991627</v>
      </c>
      <c r="N10" s="155">
        <f>$D$10*WIOD!L$4</f>
        <v>0</v>
      </c>
      <c r="O10" s="155">
        <f>$D$10*WIOD!M$4</f>
        <v>0.19075175726787019</v>
      </c>
      <c r="P10" s="155">
        <f>$D$10*WIOD!N$4</f>
        <v>57.025677010069813</v>
      </c>
      <c r="Q10" s="155">
        <f>$D$10*WIOD!O$4</f>
        <v>0</v>
      </c>
      <c r="R10" s="155">
        <f>$D$10*WIOD!P$4</f>
        <v>0</v>
      </c>
      <c r="S10" s="155">
        <f>$D$10*WIOD!Q$4</f>
        <v>8.0053230636902887E-5</v>
      </c>
      <c r="T10" s="155">
        <f>$D$10*WIOD!R$4</f>
        <v>7.3607662290362127E-4</v>
      </c>
      <c r="U10" s="155">
        <f>$D$10*WIOD!S$4</f>
        <v>0</v>
      </c>
      <c r="V10" s="155">
        <f>$D$10*WIOD!T$4</f>
        <v>0</v>
      </c>
      <c r="W10" s="155">
        <f>$D$10*WIOD!U$4</f>
        <v>0.15467429066250027</v>
      </c>
      <c r="X10" s="155">
        <f>$D$10*WIOD!V$4</f>
        <v>0</v>
      </c>
      <c r="Y10" s="155">
        <f>$D$10*WIOD!W$4</f>
        <v>0</v>
      </c>
      <c r="Z10" s="155">
        <f>$D$10*WIOD!X$4</f>
        <v>0</v>
      </c>
      <c r="AA10" s="155">
        <f>$D$10*WIOD!Y$4</f>
        <v>0</v>
      </c>
      <c r="AB10" s="155">
        <f>$D$10*WIOD!Z$4</f>
        <v>0</v>
      </c>
      <c r="AC10" s="155">
        <f>$D$10*WIOD!AA$4</f>
        <v>0</v>
      </c>
      <c r="AD10" s="155">
        <f>$D$10*WIOD!AB$4</f>
        <v>0</v>
      </c>
      <c r="AE10" s="155">
        <f t="shared" si="0"/>
        <v>173.23701464240668</v>
      </c>
    </row>
    <row r="11" spans="1:32" ht="62" x14ac:dyDescent="0.35">
      <c r="A11" s="150">
        <v>10</v>
      </c>
      <c r="B11" s="153" t="s">
        <v>231</v>
      </c>
      <c r="C11" s="78" t="s">
        <v>28</v>
      </c>
      <c r="D11" s="155">
        <f>'Perhitungan Intensitas'!H11</f>
        <v>1618.1210309026631</v>
      </c>
      <c r="E11" s="155">
        <f>$D$11*WIOD!C$4</f>
        <v>932.15700537996099</v>
      </c>
      <c r="F11" s="155">
        <f>$D$11*WIOD!D$4</f>
        <v>0.11133229730497891</v>
      </c>
      <c r="G11" s="155">
        <f>$D$11*WIOD!E$4</f>
        <v>0</v>
      </c>
      <c r="H11" s="155">
        <f>$D$11*WIOD!F$4</f>
        <v>0</v>
      </c>
      <c r="I11" s="155">
        <f>$D$11*WIOD!G$4</f>
        <v>3.4002230517301126</v>
      </c>
      <c r="J11" s="155">
        <f>$D$11*WIOD!H$4</f>
        <v>7.3934959546044894</v>
      </c>
      <c r="K11" s="155">
        <f>$D$11*WIOD!I$4</f>
        <v>0</v>
      </c>
      <c r="L11" s="155">
        <f>$D$11*WIOD!J$4</f>
        <v>132.72193646539407</v>
      </c>
      <c r="M11" s="155">
        <f>$D$11*WIOD!K$4</f>
        <v>6.4543962019065937</v>
      </c>
      <c r="N11" s="155">
        <f>$D$11*WIOD!L$4</f>
        <v>0</v>
      </c>
      <c r="O11" s="155">
        <f>$D$11*WIOD!M$4</f>
        <v>1.7817175547264597</v>
      </c>
      <c r="P11" s="155">
        <f>$D$11*WIOD!N$4</f>
        <v>532.64856509983179</v>
      </c>
      <c r="Q11" s="155">
        <f>$D$11*WIOD!O$4</f>
        <v>0</v>
      </c>
      <c r="R11" s="155">
        <f>$D$11*WIOD!P$4</f>
        <v>0</v>
      </c>
      <c r="S11" s="155">
        <f>$D$11*WIOD!Q$4</f>
        <v>7.4773752221867775E-4</v>
      </c>
      <c r="T11" s="155">
        <f>$D$11*WIOD!R$4</f>
        <v>6.8753266519555861E-3</v>
      </c>
      <c r="U11" s="155">
        <f>$D$11*WIOD!S$4</f>
        <v>0</v>
      </c>
      <c r="V11" s="155">
        <f>$D$11*WIOD!T$4</f>
        <v>0</v>
      </c>
      <c r="W11" s="155">
        <f>$D$11*WIOD!U$4</f>
        <v>1.4447358330295117</v>
      </c>
      <c r="X11" s="155">
        <f>$D$11*WIOD!V$4</f>
        <v>0</v>
      </c>
      <c r="Y11" s="155">
        <f>$D$11*WIOD!W$4</f>
        <v>0</v>
      </c>
      <c r="Z11" s="155">
        <f>$D$11*WIOD!X$4</f>
        <v>0</v>
      </c>
      <c r="AA11" s="155">
        <f>$D$11*WIOD!Y$4</f>
        <v>0</v>
      </c>
      <c r="AB11" s="155">
        <f>$D$11*WIOD!Z$4</f>
        <v>0</v>
      </c>
      <c r="AC11" s="155">
        <f>$D$11*WIOD!AA$4</f>
        <v>0</v>
      </c>
      <c r="AD11" s="155">
        <f>$D$11*WIOD!AB$4</f>
        <v>0</v>
      </c>
      <c r="AE11" s="155">
        <f t="shared" si="0"/>
        <v>1618.1210309026631</v>
      </c>
    </row>
    <row r="12" spans="1:32" ht="77.5" x14ac:dyDescent="0.35">
      <c r="A12" s="150">
        <v>11</v>
      </c>
      <c r="B12" s="151" t="s">
        <v>7</v>
      </c>
      <c r="C12" s="78" t="s">
        <v>31</v>
      </c>
      <c r="D12" s="155">
        <f>'Perhitungan Intensitas'!H12</f>
        <v>11793.525298144243</v>
      </c>
      <c r="E12" s="155">
        <f>$D12*WIOD!C$3</f>
        <v>0</v>
      </c>
      <c r="F12" s="155">
        <f>$D12*WIOD!D$3</f>
        <v>0</v>
      </c>
      <c r="G12" s="155">
        <f>$D12*WIOD!E$3</f>
        <v>0</v>
      </c>
      <c r="H12" s="155">
        <f>$D12*WIOD!F$3</f>
        <v>0</v>
      </c>
      <c r="I12" s="155">
        <f>$D12*WIOD!G$3</f>
        <v>2055.7682726561661</v>
      </c>
      <c r="J12" s="155">
        <f>$D12*WIOD!H$3</f>
        <v>4470.0933368926671</v>
      </c>
      <c r="K12" s="155">
        <f>$D12*WIOD!I$3</f>
        <v>0</v>
      </c>
      <c r="L12" s="155">
        <f>$D12*WIOD!J$3</f>
        <v>5189.9140892562773</v>
      </c>
      <c r="M12" s="155">
        <f>$D12*WIOD!K$3</f>
        <v>0</v>
      </c>
      <c r="N12" s="155">
        <f>$D12*WIOD!L$3</f>
        <v>0</v>
      </c>
      <c r="O12" s="155">
        <f>$D12*WIOD!M$3</f>
        <v>0</v>
      </c>
      <c r="P12" s="155">
        <f>$D12*WIOD!N$3</f>
        <v>0</v>
      </c>
      <c r="Q12" s="155">
        <f>$D12*WIOD!O$3</f>
        <v>0</v>
      </c>
      <c r="R12" s="155">
        <f>$D12*WIOD!P$3</f>
        <v>0</v>
      </c>
      <c r="S12" s="155">
        <f>$D12*WIOD!Q$3</f>
        <v>0.45208065796434804</v>
      </c>
      <c r="T12" s="155">
        <f>$D12*WIOD!R$3</f>
        <v>4.1568091799289135</v>
      </c>
      <c r="U12" s="155">
        <f>$D12*WIOD!S$3</f>
        <v>0</v>
      </c>
      <c r="V12" s="155">
        <f>$D12*WIOD!T$3</f>
        <v>0</v>
      </c>
      <c r="W12" s="155">
        <f>$D12*WIOD!U$3</f>
        <v>73.140709501239044</v>
      </c>
      <c r="X12" s="155">
        <f>$D12*WIOD!V$3</f>
        <v>0</v>
      </c>
      <c r="Y12" s="155">
        <f>$D12*WIOD!W$3</f>
        <v>0</v>
      </c>
      <c r="Z12" s="155">
        <f>$D12*WIOD!X$3</f>
        <v>0</v>
      </c>
      <c r="AA12" s="155">
        <f>$D12*WIOD!Y$3</f>
        <v>0</v>
      </c>
      <c r="AB12" s="155">
        <f>$D12*WIOD!Z$3</f>
        <v>0</v>
      </c>
      <c r="AC12" s="155">
        <f>$D12*WIOD!AA$3</f>
        <v>0</v>
      </c>
      <c r="AD12" s="155">
        <f>$D12*WIOD!AB$3</f>
        <v>0</v>
      </c>
      <c r="AE12" s="155">
        <f t="shared" si="0"/>
        <v>11793.525298144243</v>
      </c>
    </row>
    <row r="13" spans="1:32" ht="62" x14ac:dyDescent="0.35">
      <c r="A13" s="150">
        <v>12</v>
      </c>
      <c r="B13" s="151" t="s">
        <v>232</v>
      </c>
      <c r="C13" s="78" t="s">
        <v>32</v>
      </c>
      <c r="D13" s="155">
        <f>'Perhitungan Intensitas'!H13</f>
        <v>38141.302284034129</v>
      </c>
      <c r="E13" s="155">
        <f>$D$13*WIOD!C$5</f>
        <v>4151.631121123869</v>
      </c>
      <c r="F13" s="155">
        <f>$D$13*WIOD!D$5</f>
        <v>2.7654604669310681</v>
      </c>
      <c r="G13" s="155">
        <f>$D$13*WIOD!E$5</f>
        <v>0</v>
      </c>
      <c r="H13" s="155">
        <f>$D$13*WIOD!F$5</f>
        <v>0</v>
      </c>
      <c r="I13" s="155">
        <f>$D$13*WIOD!G$5</f>
        <v>217.89182215111359</v>
      </c>
      <c r="J13" s="155">
        <f>$D$13*WIOD!H$5</f>
        <v>473.78724310334695</v>
      </c>
      <c r="K13" s="155">
        <f>$D$13*WIOD!I$5</f>
        <v>0</v>
      </c>
      <c r="L13" s="155">
        <f>$D$13*WIOD!J$5</f>
        <v>2734.3515907233145</v>
      </c>
      <c r="M13" s="155">
        <f>$D$13*WIOD!K$5</f>
        <v>320.48555916134484</v>
      </c>
      <c r="N13" s="155">
        <f>$D$13*WIOD!L$5</f>
        <v>0</v>
      </c>
      <c r="O13" s="155">
        <f>$D$13*WIOD!M$5</f>
        <v>865.36834541983865</v>
      </c>
      <c r="P13" s="155">
        <f>$D$13*WIOD!N$5</f>
        <v>4361.7084181224727</v>
      </c>
      <c r="Q13" s="155">
        <f>$D$13*WIOD!O$5</f>
        <v>0</v>
      </c>
      <c r="R13" s="155">
        <f>$D$13*WIOD!P$5</f>
        <v>0</v>
      </c>
      <c r="S13" s="155">
        <f>$D$13*WIOD!Q$5</f>
        <v>4.791623629634708E-2</v>
      </c>
      <c r="T13" s="155">
        <f>$D$13*WIOD!R$5</f>
        <v>0.4405821116107253</v>
      </c>
      <c r="U13" s="155">
        <f>$D$13*WIOD!S$5</f>
        <v>0</v>
      </c>
      <c r="V13" s="155">
        <f>$D$13*WIOD!T$5</f>
        <v>23597.976620362522</v>
      </c>
      <c r="W13" s="155">
        <f>$D$13*WIOD!U$5</f>
        <v>1414.847605051463</v>
      </c>
      <c r="X13" s="155">
        <f>$D$13*WIOD!V$5</f>
        <v>0</v>
      </c>
      <c r="Y13" s="155">
        <f>$D$13*WIOD!W$5</f>
        <v>0</v>
      </c>
      <c r="Z13" s="155">
        <f>$D$13*WIOD!X$5</f>
        <v>0</v>
      </c>
      <c r="AA13" s="155">
        <f>$D$13*WIOD!Y$5</f>
        <v>0</v>
      </c>
      <c r="AB13" s="155">
        <f>$D$13*WIOD!Z$5</f>
        <v>0</v>
      </c>
      <c r="AC13" s="155">
        <f>$D$13*WIOD!AA$5</f>
        <v>0</v>
      </c>
      <c r="AD13" s="155">
        <f>$D$13*WIOD!AB$5</f>
        <v>0</v>
      </c>
      <c r="AE13" s="155">
        <f t="shared" si="0"/>
        <v>38141.302284034129</v>
      </c>
    </row>
    <row r="14" spans="1:32" ht="46.5" x14ac:dyDescent="0.35">
      <c r="A14" s="150">
        <v>13</v>
      </c>
      <c r="B14" s="151" t="s">
        <v>233</v>
      </c>
      <c r="C14" s="78" t="s">
        <v>32</v>
      </c>
      <c r="D14" s="155">
        <f>'Perhitungan Intensitas'!H14</f>
        <v>1736.5422575786695</v>
      </c>
      <c r="E14" s="155">
        <f>$D$14*WIOD!C$5</f>
        <v>189.02036501066669</v>
      </c>
      <c r="F14" s="155">
        <f>$D$14*WIOD!D$5</f>
        <v>0.12590915031496677</v>
      </c>
      <c r="G14" s="155">
        <f>$D$14*WIOD!E$5</f>
        <v>0</v>
      </c>
      <c r="H14" s="155">
        <f>$D$14*WIOD!F$5</f>
        <v>0</v>
      </c>
      <c r="I14" s="155">
        <f>$D$14*WIOD!G$5</f>
        <v>9.9204362223524054</v>
      </c>
      <c r="J14" s="155">
        <f>$D$14*WIOD!H$5</f>
        <v>21.571145175477195</v>
      </c>
      <c r="K14" s="155">
        <f>$D$14*WIOD!I$5</f>
        <v>0</v>
      </c>
      <c r="L14" s="155">
        <f>$D$14*WIOD!J$5</f>
        <v>124.4927886575107</v>
      </c>
      <c r="M14" s="155">
        <f>$D$14*WIOD!K$5</f>
        <v>14.591445050379654</v>
      </c>
      <c r="N14" s="155">
        <f>$D$14*WIOD!L$5</f>
        <v>0</v>
      </c>
      <c r="O14" s="155">
        <f>$D$14*WIOD!M$5</f>
        <v>39.399512082772588</v>
      </c>
      <c r="P14" s="155">
        <f>$D$14*WIOD!N$5</f>
        <v>198.58501230244747</v>
      </c>
      <c r="Q14" s="155">
        <f>$D$14*WIOD!O$5</f>
        <v>0</v>
      </c>
      <c r="R14" s="155">
        <f>$D$14*WIOD!P$5</f>
        <v>0</v>
      </c>
      <c r="S14" s="155">
        <f>$D$14*WIOD!Q$5</f>
        <v>2.1815869980811452E-3</v>
      </c>
      <c r="T14" s="155">
        <f>$D$14*WIOD!R$5</f>
        <v>2.0059342731607019E-2</v>
      </c>
      <c r="U14" s="155">
        <f>$D$14*WIOD!S$5</f>
        <v>0</v>
      </c>
      <c r="V14" s="155">
        <f>$D$14*WIOD!T$5</f>
        <v>1074.3965502134067</v>
      </c>
      <c r="W14" s="155">
        <f>$D$14*WIOD!U$5</f>
        <v>64.416852783611233</v>
      </c>
      <c r="X14" s="155">
        <f>$D$14*WIOD!V$5</f>
        <v>0</v>
      </c>
      <c r="Y14" s="155">
        <f>$D$14*WIOD!W$5</f>
        <v>0</v>
      </c>
      <c r="Z14" s="155">
        <f>$D$14*WIOD!X$5</f>
        <v>0</v>
      </c>
      <c r="AA14" s="155">
        <f>$D$14*WIOD!Y$5</f>
        <v>0</v>
      </c>
      <c r="AB14" s="155">
        <f>$D$14*WIOD!Z$5</f>
        <v>0</v>
      </c>
      <c r="AC14" s="155">
        <f>$D$14*WIOD!AA$5</f>
        <v>0</v>
      </c>
      <c r="AD14" s="155">
        <f>$D$14*WIOD!AB$5</f>
        <v>0</v>
      </c>
      <c r="AE14" s="155">
        <f t="shared" si="0"/>
        <v>1736.5422575786693</v>
      </c>
    </row>
    <row r="15" spans="1:32" ht="62" x14ac:dyDescent="0.35">
      <c r="A15" s="150">
        <v>14</v>
      </c>
      <c r="B15" s="151" t="s">
        <v>234</v>
      </c>
      <c r="C15" s="78" t="s">
        <v>32</v>
      </c>
      <c r="D15" s="155">
        <f>'Perhitungan Intensitas'!H15</f>
        <v>52396.596904792626</v>
      </c>
      <c r="E15" s="155">
        <f>$D$15*WIOD!C$6</f>
        <v>12045.95135166926</v>
      </c>
      <c r="F15" s="155">
        <f>$D$15*WIOD!D$6</f>
        <v>8.0239793174587977</v>
      </c>
      <c r="G15" s="155">
        <f>$D$15*WIOD!E$6</f>
        <v>0</v>
      </c>
      <c r="H15" s="155">
        <f>$D$15*WIOD!F$6</f>
        <v>0</v>
      </c>
      <c r="I15" s="155">
        <f>$D$15*WIOD!G$6</f>
        <v>533.5812788691469</v>
      </c>
      <c r="J15" s="155">
        <f>$D$15*WIOD!H$6</f>
        <v>1160.2271282657186</v>
      </c>
      <c r="K15" s="155">
        <f>$D$15*WIOD!I$6</f>
        <v>0</v>
      </c>
      <c r="L15" s="155">
        <f>$D$15*WIOD!J$6</f>
        <v>9871.1816556206431</v>
      </c>
      <c r="M15" s="155">
        <f>$D$15*WIOD!K$6</f>
        <v>616.23557024560557</v>
      </c>
      <c r="N15" s="155">
        <f>$D$15*WIOD!L$6</f>
        <v>0</v>
      </c>
      <c r="O15" s="155">
        <f>$D$15*WIOD!M$6</f>
        <v>253.19208813042354</v>
      </c>
      <c r="P15" s="155">
        <f>$D$15*WIOD!N$6</f>
        <v>20395.295944341171</v>
      </c>
      <c r="Q15" s="155">
        <f>$D$15*WIOD!O$6</f>
        <v>0</v>
      </c>
      <c r="R15" s="155">
        <f>$D$15*WIOD!P$6</f>
        <v>0</v>
      </c>
      <c r="S15" s="155">
        <f>$D$15*WIOD!Q$6</f>
        <v>0.1173389913820152</v>
      </c>
      <c r="T15" s="155">
        <f>$D$15*WIOD!R$6</f>
        <v>1.0789132159218051</v>
      </c>
      <c r="U15" s="155">
        <f>$D$15*WIOD!S$6</f>
        <v>0</v>
      </c>
      <c r="V15" s="155">
        <f>$D$15*WIOD!T$6</f>
        <v>895.90132335076055</v>
      </c>
      <c r="W15" s="155">
        <f>$D$15*WIOD!U$6</f>
        <v>6615.8103327751305</v>
      </c>
      <c r="X15" s="155">
        <f>$D$15*WIOD!V$6</f>
        <v>0</v>
      </c>
      <c r="Y15" s="155">
        <f>$D$15*WIOD!W$6</f>
        <v>0</v>
      </c>
      <c r="Z15" s="155">
        <f>$D$15*WIOD!X$6</f>
        <v>0</v>
      </c>
      <c r="AA15" s="155">
        <f>$D$15*WIOD!Y$6</f>
        <v>0</v>
      </c>
      <c r="AB15" s="155">
        <f>$D$15*WIOD!Z$6</f>
        <v>0</v>
      </c>
      <c r="AC15" s="155">
        <f>$D$15*WIOD!AA$6</f>
        <v>0</v>
      </c>
      <c r="AD15" s="155">
        <f>$D$15*WIOD!AB$6</f>
        <v>0</v>
      </c>
      <c r="AE15" s="155">
        <f t="shared" si="0"/>
        <v>52396.596904792619</v>
      </c>
    </row>
    <row r="16" spans="1:32" ht="93" x14ac:dyDescent="0.35">
      <c r="A16" s="150">
        <v>15</v>
      </c>
      <c r="B16" s="151" t="s">
        <v>235</v>
      </c>
      <c r="C16" s="78" t="s">
        <v>32</v>
      </c>
      <c r="D16" s="155">
        <f>'Perhitungan Intensitas'!H16</f>
        <v>5043.8090551405985</v>
      </c>
      <c r="E16" s="155">
        <f>$D$16*WIOD!C$6</f>
        <v>1159.5691723210973</v>
      </c>
      <c r="F16" s="155">
        <f>$D$16*WIOD!D$6</f>
        <v>0.77240549826543625</v>
      </c>
      <c r="G16" s="155">
        <f>$D$16*WIOD!E$6</f>
        <v>0</v>
      </c>
      <c r="H16" s="155">
        <f>$D$16*WIOD!F$6</f>
        <v>0</v>
      </c>
      <c r="I16" s="155">
        <f>$D$16*WIOD!G$6</f>
        <v>51.363680944850387</v>
      </c>
      <c r="J16" s="155">
        <f>$D$16*WIOD!H$6</f>
        <v>111.6859575097927</v>
      </c>
      <c r="K16" s="155">
        <f>$D$16*WIOD!I$6</f>
        <v>0</v>
      </c>
      <c r="L16" s="155">
        <f>$D$16*WIOD!J$6</f>
        <v>950.22116627202388</v>
      </c>
      <c r="M16" s="155">
        <f>$D$16*WIOD!K$6</f>
        <v>59.320160714869189</v>
      </c>
      <c r="N16" s="155">
        <f>$D$16*WIOD!L$6</f>
        <v>0</v>
      </c>
      <c r="O16" s="155">
        <f>$D$16*WIOD!M$6</f>
        <v>24.37281469105061</v>
      </c>
      <c r="P16" s="155">
        <f>$D$16*WIOD!N$6</f>
        <v>1963.2950314170305</v>
      </c>
      <c r="Q16" s="155">
        <f>$D$16*WIOD!O$6</f>
        <v>0</v>
      </c>
      <c r="R16" s="155">
        <f>$D$16*WIOD!P$6</f>
        <v>0</v>
      </c>
      <c r="S16" s="155">
        <f>$D$16*WIOD!Q$6</f>
        <v>1.1295303554333291E-2</v>
      </c>
      <c r="T16" s="155">
        <f>$D$16*WIOD!R$6</f>
        <v>0.1038585055068626</v>
      </c>
      <c r="U16" s="155">
        <f>$D$16*WIOD!S$6</f>
        <v>0</v>
      </c>
      <c r="V16" s="155">
        <f>$D$16*WIOD!T$6</f>
        <v>86.241387306886111</v>
      </c>
      <c r="W16" s="155">
        <f>$D$16*WIOD!U$6</f>
        <v>636.85212465567099</v>
      </c>
      <c r="X16" s="155">
        <f>$D$16*WIOD!V$6</f>
        <v>0</v>
      </c>
      <c r="Y16" s="155">
        <f>$D$16*WIOD!W$6</f>
        <v>0</v>
      </c>
      <c r="Z16" s="155">
        <f>$D$16*WIOD!X$6</f>
        <v>0</v>
      </c>
      <c r="AA16" s="155">
        <f>$D$16*WIOD!Y$6</f>
        <v>0</v>
      </c>
      <c r="AB16" s="155">
        <f>$D$16*WIOD!Z$6</f>
        <v>0</v>
      </c>
      <c r="AC16" s="155">
        <f>$D$16*WIOD!AA$6</f>
        <v>0</v>
      </c>
      <c r="AD16" s="155">
        <f>$D$16*WIOD!AB$6</f>
        <v>0</v>
      </c>
      <c r="AE16" s="155">
        <f t="shared" si="0"/>
        <v>5043.8090551405976</v>
      </c>
    </row>
    <row r="17" spans="1:31" ht="217" x14ac:dyDescent="0.35">
      <c r="A17" s="150">
        <v>16</v>
      </c>
      <c r="B17" s="151" t="s">
        <v>236</v>
      </c>
      <c r="C17" s="78" t="s">
        <v>32</v>
      </c>
      <c r="D17" s="155">
        <f>'Perhitungan Intensitas'!H17</f>
        <v>3645.0783858120453</v>
      </c>
      <c r="E17" s="155">
        <f>$D$17*WIOD!C$8</f>
        <v>3.8907907783573417</v>
      </c>
      <c r="F17" s="155">
        <f>$D$17*WIOD!D$8</f>
        <v>0.78682232177211098</v>
      </c>
      <c r="G17" s="155">
        <f>$D$17*WIOD!E$8</f>
        <v>0</v>
      </c>
      <c r="H17" s="155">
        <f>$D$17*WIOD!F$8</f>
        <v>0</v>
      </c>
      <c r="I17" s="155">
        <f>$D$17*WIOD!G$8</f>
        <v>136.22421603021002</v>
      </c>
      <c r="J17" s="155">
        <f>$D$17*WIOD!H$8</f>
        <v>296.2079765990801</v>
      </c>
      <c r="K17" s="155">
        <f>$D$17*WIOD!I$8</f>
        <v>0</v>
      </c>
      <c r="L17" s="155">
        <f>$D$17*WIOD!J$8</f>
        <v>293.58551253286316</v>
      </c>
      <c r="M17" s="155">
        <f>$D$17*WIOD!K$8</f>
        <v>13.338582417878436</v>
      </c>
      <c r="N17" s="155">
        <f>$D$17*WIOD!L$8</f>
        <v>0</v>
      </c>
      <c r="O17" s="155">
        <f>$D$17*WIOD!M$8</f>
        <v>43.247588751806653</v>
      </c>
      <c r="P17" s="155">
        <f>$D$17*WIOD!N$8</f>
        <v>1671.4367323072458</v>
      </c>
      <c r="Q17" s="155">
        <f>$D$17*WIOD!O$8</f>
        <v>0</v>
      </c>
      <c r="R17" s="155">
        <f>$D$17*WIOD!P$8</f>
        <v>0</v>
      </c>
      <c r="S17" s="155">
        <f>$D$17*WIOD!Q$8</f>
        <v>2.9956845833623295E-2</v>
      </c>
      <c r="T17" s="155">
        <f>$D$17*WIOD!R$8</f>
        <v>0.2754483952568057</v>
      </c>
      <c r="U17" s="155">
        <f>$D$17*WIOD!S$8</f>
        <v>0</v>
      </c>
      <c r="V17" s="155">
        <f>$D$17*WIOD!T$8</f>
        <v>643.87540363359972</v>
      </c>
      <c r="W17" s="155">
        <f>$D$17*WIOD!U$8</f>
        <v>542.17935519814205</v>
      </c>
      <c r="X17" s="155">
        <f>$D$17*WIOD!V$8</f>
        <v>0</v>
      </c>
      <c r="Y17" s="155">
        <f>$D$17*WIOD!W$8</f>
        <v>0</v>
      </c>
      <c r="Z17" s="155">
        <f>$D$17*WIOD!X$8</f>
        <v>0</v>
      </c>
      <c r="AA17" s="155">
        <f>$D$17*WIOD!Y$8</f>
        <v>0</v>
      </c>
      <c r="AB17" s="155">
        <f>$D$17*WIOD!Z$8</f>
        <v>0</v>
      </c>
      <c r="AC17" s="155">
        <f>$D$17*WIOD!AA$8</f>
        <v>0</v>
      </c>
      <c r="AD17" s="155">
        <f>$D$17*WIOD!AB$8</f>
        <v>0</v>
      </c>
      <c r="AE17" s="155">
        <f t="shared" si="0"/>
        <v>3645.0783858120458</v>
      </c>
    </row>
    <row r="18" spans="1:31" ht="170.5" x14ac:dyDescent="0.35">
      <c r="A18" s="150">
        <v>17</v>
      </c>
      <c r="B18" s="153" t="s">
        <v>237</v>
      </c>
      <c r="C18" s="78" t="s">
        <v>32</v>
      </c>
      <c r="D18" s="155">
        <f>'Perhitungan Intensitas'!H18</f>
        <v>9135.916187570896</v>
      </c>
      <c r="E18" s="155">
        <f>$D18*WIOD!C$9</f>
        <v>2310.165198660879</v>
      </c>
      <c r="F18" s="155">
        <f>$D18*WIOD!D$9</f>
        <v>1.5654095967768988</v>
      </c>
      <c r="G18" s="155">
        <f>$D18*WIOD!E$9</f>
        <v>0</v>
      </c>
      <c r="H18" s="155">
        <f>$D18*WIOD!F$9</f>
        <v>0</v>
      </c>
      <c r="I18" s="155">
        <f>$D18*WIOD!G$9</f>
        <v>56.362790099625748</v>
      </c>
      <c r="J18" s="155">
        <f>$D18*WIOD!H$9</f>
        <v>122.55609536549936</v>
      </c>
      <c r="K18" s="155">
        <f>$D18*WIOD!I$9</f>
        <v>0</v>
      </c>
      <c r="L18" s="155">
        <f>$D18*WIOD!J$9</f>
        <v>734.40979241134005</v>
      </c>
      <c r="M18" s="155">
        <f>$D18*WIOD!K$9</f>
        <v>33.366719835942583</v>
      </c>
      <c r="N18" s="155">
        <f>$D18*WIOD!L$9</f>
        <v>0</v>
      </c>
      <c r="O18" s="155">
        <f>$D18*WIOD!M$9</f>
        <v>108.18467302248111</v>
      </c>
      <c r="P18" s="155">
        <f>$D18*WIOD!N$9</f>
        <v>4259.6237797274589</v>
      </c>
      <c r="Q18" s="155">
        <f>$D18*WIOD!O$9</f>
        <v>0</v>
      </c>
      <c r="R18" s="155">
        <f>$D18*WIOD!P$9</f>
        <v>0</v>
      </c>
      <c r="S18" s="155">
        <f>$D18*WIOD!Q$9</f>
        <v>1.2394649519531207E-2</v>
      </c>
      <c r="T18" s="155">
        <f>$D18*WIOD!R$9</f>
        <v>0.1139668154279937</v>
      </c>
      <c r="U18" s="155">
        <f>$D18*WIOD!S$9</f>
        <v>0</v>
      </c>
      <c r="V18" s="155">
        <f>$D18*WIOD!T$9</f>
        <v>127.82189842519702</v>
      </c>
      <c r="W18" s="155">
        <f>$D18*WIOD!U$9</f>
        <v>1381.7334689607471</v>
      </c>
      <c r="X18" s="155">
        <f>$D18*WIOD!V$9</f>
        <v>0</v>
      </c>
      <c r="Y18" s="155">
        <f>$D18*WIOD!W$9</f>
        <v>0</v>
      </c>
      <c r="Z18" s="155">
        <f>$D18*WIOD!X$9</f>
        <v>0</v>
      </c>
      <c r="AA18" s="155">
        <f>$D18*WIOD!Y$9</f>
        <v>0</v>
      </c>
      <c r="AB18" s="155">
        <f>$D18*WIOD!Z$9</f>
        <v>0</v>
      </c>
      <c r="AC18" s="155">
        <f>$D18*WIOD!AA$9</f>
        <v>0</v>
      </c>
      <c r="AD18" s="155">
        <f>$D18*WIOD!AB$9</f>
        <v>0</v>
      </c>
      <c r="AE18" s="155">
        <f t="shared" si="0"/>
        <v>9135.916187570896</v>
      </c>
    </row>
    <row r="19" spans="1:31" ht="93" x14ac:dyDescent="0.35">
      <c r="A19" s="150">
        <v>18</v>
      </c>
      <c r="B19" s="151" t="s">
        <v>238</v>
      </c>
      <c r="C19" s="78" t="s">
        <v>32</v>
      </c>
      <c r="D19" s="155">
        <f>'Perhitungan Intensitas'!H19</f>
        <v>21253.887983293265</v>
      </c>
      <c r="E19" s="155">
        <f>$D19*WIOD!C$3</f>
        <v>0</v>
      </c>
      <c r="F19" s="155">
        <f>$D19*WIOD!D$3</f>
        <v>0</v>
      </c>
      <c r="G19" s="155">
        <f>$D19*WIOD!E$3</f>
        <v>0</v>
      </c>
      <c r="H19" s="155">
        <f>$D19*WIOD!F$3</f>
        <v>0</v>
      </c>
      <c r="I19" s="155">
        <f>$D19*WIOD!G$3</f>
        <v>3704.835278855739</v>
      </c>
      <c r="J19" s="155">
        <f>$D19*WIOD!H$3</f>
        <v>8055.8493457534751</v>
      </c>
      <c r="K19" s="155">
        <f>$D19*WIOD!I$3</f>
        <v>0</v>
      </c>
      <c r="L19" s="155">
        <f>$D19*WIOD!J$3</f>
        <v>9353.0856895966008</v>
      </c>
      <c r="M19" s="155">
        <f>$D19*WIOD!K$3</f>
        <v>0</v>
      </c>
      <c r="N19" s="155">
        <f>$D19*WIOD!L$3</f>
        <v>0</v>
      </c>
      <c r="O19" s="155">
        <f>$D19*WIOD!M$3</f>
        <v>0</v>
      </c>
      <c r="P19" s="155">
        <f>$D19*WIOD!N$3</f>
        <v>0</v>
      </c>
      <c r="Q19" s="155">
        <f>$D19*WIOD!O$3</f>
        <v>0</v>
      </c>
      <c r="R19" s="155">
        <f>$D19*WIOD!P$3</f>
        <v>0</v>
      </c>
      <c r="S19" s="155">
        <f>$D19*WIOD!Q$3</f>
        <v>0.81472430175731247</v>
      </c>
      <c r="T19" s="155">
        <f>$D19*WIOD!R$3</f>
        <v>7.4912593516067858</v>
      </c>
      <c r="U19" s="155">
        <f>$D19*WIOD!S$3</f>
        <v>0</v>
      </c>
      <c r="V19" s="155">
        <f>$D19*WIOD!T$3</f>
        <v>0</v>
      </c>
      <c r="W19" s="155">
        <f>$D19*WIOD!U$3</f>
        <v>131.81168543408634</v>
      </c>
      <c r="X19" s="155">
        <f>$D19*WIOD!V$3</f>
        <v>0</v>
      </c>
      <c r="Y19" s="155">
        <f>$D19*WIOD!W$3</f>
        <v>0</v>
      </c>
      <c r="Z19" s="155">
        <f>$D19*WIOD!X$3</f>
        <v>0</v>
      </c>
      <c r="AA19" s="155">
        <f>$D19*WIOD!Y$3</f>
        <v>0</v>
      </c>
      <c r="AB19" s="155">
        <f>$D19*WIOD!Z$3</f>
        <v>0</v>
      </c>
      <c r="AC19" s="155">
        <f>$D19*WIOD!AA$3</f>
        <v>0</v>
      </c>
      <c r="AD19" s="155">
        <f>$D19*WIOD!AB$3</f>
        <v>0</v>
      </c>
      <c r="AE19" s="155">
        <f t="shared" si="0"/>
        <v>21253.887983293265</v>
      </c>
    </row>
    <row r="20" spans="1:31" ht="93" x14ac:dyDescent="0.35">
      <c r="A20" s="150">
        <v>19</v>
      </c>
      <c r="B20" s="151" t="s">
        <v>239</v>
      </c>
      <c r="C20" s="78" t="s">
        <v>32</v>
      </c>
      <c r="D20" s="155">
        <f>'Perhitungan Intensitas'!H20</f>
        <v>11178.298303179061</v>
      </c>
      <c r="E20" s="155">
        <f>$D20*WIOD!C$12</f>
        <v>128.88751019150882</v>
      </c>
      <c r="F20" s="155">
        <f>$D20*WIOD!D$12</f>
        <v>8.5853801485933648E-2</v>
      </c>
      <c r="G20" s="155">
        <f>$D20*WIOD!E$12</f>
        <v>0</v>
      </c>
      <c r="H20" s="155">
        <f>$D20*WIOD!F$12</f>
        <v>0</v>
      </c>
      <c r="I20" s="155">
        <f>$D20*WIOD!G$12</f>
        <v>383.99536292522419</v>
      </c>
      <c r="J20" s="155">
        <f>$D20*WIOD!H$12</f>
        <v>834.96527115476863</v>
      </c>
      <c r="K20" s="155">
        <f>$D20*WIOD!I$12</f>
        <v>0</v>
      </c>
      <c r="L20" s="155">
        <f>$D20*WIOD!J$12</f>
        <v>1101.3741256698661</v>
      </c>
      <c r="M20" s="155">
        <f>$D20*WIOD!K$12</f>
        <v>50.03915016590566</v>
      </c>
      <c r="N20" s="155">
        <f>$D20*WIOD!L$12</f>
        <v>0</v>
      </c>
      <c r="O20" s="155">
        <f>$D20*WIOD!M$12</f>
        <v>1099.1775434582219</v>
      </c>
      <c r="P20" s="155">
        <f>$D20*WIOD!N$12</f>
        <v>5707.1624623676234</v>
      </c>
      <c r="Q20" s="155">
        <f>$D20*WIOD!O$12</f>
        <v>0</v>
      </c>
      <c r="R20" s="155">
        <f>$D20*WIOD!P$12</f>
        <v>0</v>
      </c>
      <c r="S20" s="155">
        <f>$D20*WIOD!Q$12</f>
        <v>8.4443795847767039E-2</v>
      </c>
      <c r="T20" s="155">
        <f>$D20*WIOD!R$12</f>
        <v>0.77644716619511478</v>
      </c>
      <c r="U20" s="155">
        <f>$D20*WIOD!S$12</f>
        <v>0</v>
      </c>
      <c r="V20" s="155">
        <f>$D20*WIOD!T$12</f>
        <v>20.465184600393126</v>
      </c>
      <c r="W20" s="155">
        <f>$D20*WIOD!U$12</f>
        <v>1851.2849478820226</v>
      </c>
      <c r="X20" s="155">
        <f>$D20*WIOD!V$12</f>
        <v>0</v>
      </c>
      <c r="Y20" s="155">
        <f>$D20*WIOD!W$12</f>
        <v>0</v>
      </c>
      <c r="Z20" s="155">
        <f>$D20*WIOD!X$12</f>
        <v>0</v>
      </c>
      <c r="AA20" s="155">
        <f>$D20*WIOD!Y$12</f>
        <v>0</v>
      </c>
      <c r="AB20" s="155">
        <f>$D20*WIOD!Z$12</f>
        <v>0</v>
      </c>
      <c r="AC20" s="155">
        <f>$D20*WIOD!AA$12</f>
        <v>0</v>
      </c>
      <c r="AD20" s="155">
        <f>$D20*WIOD!AB$12</f>
        <v>0</v>
      </c>
      <c r="AE20" s="155">
        <f t="shared" si="0"/>
        <v>11178.298303179063</v>
      </c>
    </row>
    <row r="21" spans="1:31" ht="77.5" x14ac:dyDescent="0.35">
      <c r="A21" s="150">
        <v>20</v>
      </c>
      <c r="B21" s="151" t="s">
        <v>240</v>
      </c>
      <c r="C21" s="78" t="s">
        <v>32</v>
      </c>
      <c r="D21" s="155">
        <f>'Perhitungan Intensitas'!H21</f>
        <v>6667.931926166164</v>
      </c>
      <c r="E21" s="155">
        <f>$D21*WIOD!C$13</f>
        <v>3627.7422770351764</v>
      </c>
      <c r="F21" s="155">
        <f>$D21*WIOD!D$13</f>
        <v>23.670640100648079</v>
      </c>
      <c r="G21" s="155">
        <f>$D21*WIOD!E$13</f>
        <v>0</v>
      </c>
      <c r="H21" s="155">
        <f>$D21*WIOD!F$13</f>
        <v>0</v>
      </c>
      <c r="I21" s="155">
        <f>$D21*WIOD!G$13</f>
        <v>24.171942773634608</v>
      </c>
      <c r="J21" s="155">
        <f>$D21*WIOD!H$13</f>
        <v>52.559834573459604</v>
      </c>
      <c r="K21" s="155">
        <f>$D21*WIOD!I$13</f>
        <v>0</v>
      </c>
      <c r="L21" s="155">
        <f>$D21*WIOD!J$13</f>
        <v>703.98672903519503</v>
      </c>
      <c r="M21" s="155">
        <f>$D21*WIOD!K$13</f>
        <v>225.91927546680421</v>
      </c>
      <c r="N21" s="155">
        <f>$D21*WIOD!L$13</f>
        <v>0</v>
      </c>
      <c r="O21" s="155">
        <f>$D21*WIOD!M$13</f>
        <v>148.13281226571962</v>
      </c>
      <c r="P21" s="155">
        <f>$D21*WIOD!N$13</f>
        <v>1404.5427179516505</v>
      </c>
      <c r="Q21" s="155">
        <f>$D21*WIOD!O$13</f>
        <v>0</v>
      </c>
      <c r="R21" s="155">
        <f>$D21*WIOD!P$13</f>
        <v>0</v>
      </c>
      <c r="S21" s="155">
        <f>$D21*WIOD!Q$13</f>
        <v>5.3156126294634128E-3</v>
      </c>
      <c r="T21" s="155">
        <f>$D21*WIOD!R$13</f>
        <v>4.8876206017294636E-2</v>
      </c>
      <c r="U21" s="155">
        <f>$D21*WIOD!S$13</f>
        <v>0</v>
      </c>
      <c r="V21" s="155">
        <f>$D21*WIOD!T$13</f>
        <v>1.5470240135501219</v>
      </c>
      <c r="W21" s="155">
        <f>$D21*WIOD!U$13</f>
        <v>455.60448113167888</v>
      </c>
      <c r="X21" s="155">
        <f>$D21*WIOD!V$13</f>
        <v>0</v>
      </c>
      <c r="Y21" s="155">
        <f>$D21*WIOD!W$13</f>
        <v>0</v>
      </c>
      <c r="Z21" s="155">
        <f>$D21*WIOD!X$13</f>
        <v>0</v>
      </c>
      <c r="AA21" s="155">
        <f>$D21*WIOD!Y$13</f>
        <v>0</v>
      </c>
      <c r="AB21" s="155">
        <f>$D21*WIOD!Z$13</f>
        <v>0</v>
      </c>
      <c r="AC21" s="155">
        <f>$D21*WIOD!AA$13</f>
        <v>0</v>
      </c>
      <c r="AD21" s="155">
        <f>$D21*WIOD!AB$13</f>
        <v>0</v>
      </c>
      <c r="AE21" s="155">
        <f t="shared" si="0"/>
        <v>6667.931926166164</v>
      </c>
    </row>
    <row r="22" spans="1:31" ht="46.5" x14ac:dyDescent="0.35">
      <c r="A22" s="150">
        <v>21</v>
      </c>
      <c r="B22" s="151" t="s">
        <v>241</v>
      </c>
      <c r="C22" s="78" t="s">
        <v>32</v>
      </c>
      <c r="D22" s="155">
        <f>'Perhitungan Intensitas'!H22</f>
        <v>10328.637094488347</v>
      </c>
      <c r="E22" s="155">
        <f>$D22*WIOD!C$14</f>
        <v>4996.018886845769</v>
      </c>
      <c r="F22" s="155">
        <f>$D22*WIOD!D$14</f>
        <v>2.8832563843814567</v>
      </c>
      <c r="G22" s="155">
        <f>$D22*WIOD!E$14</f>
        <v>0</v>
      </c>
      <c r="H22" s="155">
        <f>$D22*WIOD!F$14</f>
        <v>0</v>
      </c>
      <c r="I22" s="155">
        <f>$D22*WIOD!G$14</f>
        <v>43.317797038054636</v>
      </c>
      <c r="J22" s="155">
        <f>$D22*WIOD!H$14</f>
        <v>94.190866978645559</v>
      </c>
      <c r="K22" s="155">
        <f>$D22*WIOD!I$14</f>
        <v>0</v>
      </c>
      <c r="L22" s="155">
        <f>$D22*WIOD!J$14</f>
        <v>826.24517326356761</v>
      </c>
      <c r="M22" s="155">
        <f>$D22*WIOD!K$14</f>
        <v>1004.9549216380714</v>
      </c>
      <c r="N22" s="155">
        <f>$D22*WIOD!L$14</f>
        <v>0</v>
      </c>
      <c r="O22" s="155">
        <f>$D22*WIOD!M$14</f>
        <v>239.14153667431131</v>
      </c>
      <c r="P22" s="155">
        <f>$D22*WIOD!N$14</f>
        <v>2357.1505320158508</v>
      </c>
      <c r="Q22" s="155">
        <f>$D22*WIOD!O$14</f>
        <v>0</v>
      </c>
      <c r="R22" s="155">
        <f>$D22*WIOD!P$14</f>
        <v>0</v>
      </c>
      <c r="S22" s="155">
        <f>$D22*WIOD!Q$14</f>
        <v>9.5259463077651905E-3</v>
      </c>
      <c r="T22" s="155">
        <f>$D22*WIOD!R$14</f>
        <v>8.7589549258599367E-2</v>
      </c>
      <c r="U22" s="155">
        <f>$D22*WIOD!S$14</f>
        <v>0</v>
      </c>
      <c r="V22" s="155">
        <f>$D22*WIOD!T$14</f>
        <v>2.634066618526721E-2</v>
      </c>
      <c r="W22" s="155">
        <f>$D22*WIOD!U$14</f>
        <v>764.61066748794417</v>
      </c>
      <c r="X22" s="155">
        <f>$D22*WIOD!V$14</f>
        <v>0</v>
      </c>
      <c r="Y22" s="155">
        <f>$D22*WIOD!W$14</f>
        <v>0</v>
      </c>
      <c r="Z22" s="155">
        <f>$D22*WIOD!X$14</f>
        <v>0</v>
      </c>
      <c r="AA22" s="155">
        <f>$D22*WIOD!Y$14</f>
        <v>0</v>
      </c>
      <c r="AB22" s="155">
        <f>$D22*WIOD!Z$14</f>
        <v>0</v>
      </c>
      <c r="AC22" s="155">
        <f>$D22*WIOD!AA$14</f>
        <v>0</v>
      </c>
      <c r="AD22" s="155">
        <f>$D22*WIOD!AB$14</f>
        <v>0</v>
      </c>
      <c r="AE22" s="155">
        <f t="shared" si="0"/>
        <v>10328.637094488347</v>
      </c>
    </row>
    <row r="23" spans="1:31" ht="155" x14ac:dyDescent="0.35">
      <c r="A23" s="150">
        <v>22</v>
      </c>
      <c r="B23" s="153" t="s">
        <v>242</v>
      </c>
      <c r="C23" s="78" t="s">
        <v>32</v>
      </c>
      <c r="D23" s="155">
        <f>'Perhitungan Intensitas'!H23</f>
        <v>84529.168597456519</v>
      </c>
      <c r="E23" s="155">
        <f>$D23*WIOD!C$16</f>
        <v>5376.0979189548243</v>
      </c>
      <c r="F23" s="155">
        <f>$D23*WIOD!D$16</f>
        <v>3.5810951954698886</v>
      </c>
      <c r="G23" s="155">
        <f>$D23*WIOD!E$16</f>
        <v>0</v>
      </c>
      <c r="H23" s="155">
        <f>$D23*WIOD!F$16</f>
        <v>0</v>
      </c>
      <c r="I23" s="155">
        <f>$D23*WIOD!G$16</f>
        <v>295.79359528540425</v>
      </c>
      <c r="J23" s="155">
        <f>$D23*WIOD!H$16</f>
        <v>643.17802593208796</v>
      </c>
      <c r="K23" s="155">
        <f>$D23*WIOD!I$16</f>
        <v>0</v>
      </c>
      <c r="L23" s="155">
        <f>$D23*WIOD!J$16</f>
        <v>2867.2899032482246</v>
      </c>
      <c r="M23" s="155">
        <f>$D23*WIOD!K$16</f>
        <v>136.93519172470343</v>
      </c>
      <c r="N23" s="155">
        <f>$D23*WIOD!L$16</f>
        <v>0</v>
      </c>
      <c r="O23" s="155">
        <f>$D23*WIOD!M$16</f>
        <v>3007.9665053043759</v>
      </c>
      <c r="P23" s="155">
        <f>$D23*WIOD!N$16</f>
        <v>54437.432718162308</v>
      </c>
      <c r="Q23" s="155">
        <f>$D23*WIOD!O$16</f>
        <v>0</v>
      </c>
      <c r="R23" s="155">
        <f>$D23*WIOD!P$16</f>
        <v>0</v>
      </c>
      <c r="S23" s="155">
        <f>$D23*WIOD!Q$16</f>
        <v>6.504748855058877E-2</v>
      </c>
      <c r="T23" s="155">
        <f>$D23*WIOD!R$16</f>
        <v>0.59810122989099823</v>
      </c>
      <c r="U23" s="155">
        <f>$D23*WIOD!S$16</f>
        <v>0</v>
      </c>
      <c r="V23" s="155">
        <f>$D23*WIOD!T$16</f>
        <v>101.85815017954654</v>
      </c>
      <c r="W23" s="155">
        <f>$D23*WIOD!U$16</f>
        <v>17658.372344751137</v>
      </c>
      <c r="X23" s="155">
        <f>$D23*WIOD!V$16</f>
        <v>0</v>
      </c>
      <c r="Y23" s="155">
        <f>$D23*WIOD!W$16</f>
        <v>0</v>
      </c>
      <c r="Z23" s="155">
        <f>$D23*WIOD!X$16</f>
        <v>0</v>
      </c>
      <c r="AA23" s="155">
        <f>$D23*WIOD!Y$16</f>
        <v>0</v>
      </c>
      <c r="AB23" s="155">
        <f>$D23*WIOD!Z$16</f>
        <v>0</v>
      </c>
      <c r="AC23" s="155">
        <f>$D23*WIOD!AA$16</f>
        <v>0</v>
      </c>
      <c r="AD23" s="155">
        <f>$D23*WIOD!AB$16</f>
        <v>0</v>
      </c>
      <c r="AE23" s="155">
        <f t="shared" si="0"/>
        <v>84529.168597456504</v>
      </c>
    </row>
    <row r="24" spans="1:31" ht="62" x14ac:dyDescent="0.35">
      <c r="A24" s="150">
        <v>23</v>
      </c>
      <c r="B24" s="153" t="s">
        <v>243</v>
      </c>
      <c r="C24" s="78" t="s">
        <v>32</v>
      </c>
      <c r="D24" s="155">
        <f>'Perhitungan Intensitas'!H24</f>
        <v>34987.696659275229</v>
      </c>
      <c r="E24" s="155">
        <f>$D24*WIOD!C$14</f>
        <v>16923.742379354913</v>
      </c>
      <c r="F24" s="155">
        <f>$D24*WIOD!D$14</f>
        <v>9.76687425889798</v>
      </c>
      <c r="G24" s="155">
        <f>$D24*WIOD!E$14</f>
        <v>0</v>
      </c>
      <c r="H24" s="155">
        <f>$D24*WIOD!F$14</f>
        <v>0</v>
      </c>
      <c r="I24" s="155">
        <f>$D24*WIOD!G$14</f>
        <v>146.7366825700816</v>
      </c>
      <c r="J24" s="155">
        <f>$D24*WIOD!H$14</f>
        <v>319.06644136829806</v>
      </c>
      <c r="K24" s="155">
        <f>$D24*WIOD!I$14</f>
        <v>0</v>
      </c>
      <c r="L24" s="155">
        <f>$D24*WIOD!J$14</f>
        <v>2798.8606070555384</v>
      </c>
      <c r="M24" s="155">
        <f>$D24*WIOD!K$14</f>
        <v>3404.2301644310346</v>
      </c>
      <c r="N24" s="155">
        <f>$D24*WIOD!L$14</f>
        <v>0</v>
      </c>
      <c r="O24" s="155">
        <f>$D24*WIOD!M$14</f>
        <v>810.0789549725414</v>
      </c>
      <c r="P24" s="155">
        <f>$D24*WIOD!N$14</f>
        <v>7984.7192848346667</v>
      </c>
      <c r="Q24" s="155">
        <f>$D24*WIOD!O$14</f>
        <v>0</v>
      </c>
      <c r="R24" s="155">
        <f>$D24*WIOD!P$14</f>
        <v>0</v>
      </c>
      <c r="S24" s="155">
        <f>$D24*WIOD!Q$14</f>
        <v>3.2268625256132277E-2</v>
      </c>
      <c r="T24" s="155">
        <f>$D24*WIOD!R$14</f>
        <v>0.29670483646074214</v>
      </c>
      <c r="U24" s="155">
        <f>$D24*WIOD!S$14</f>
        <v>0</v>
      </c>
      <c r="V24" s="155">
        <f>$D24*WIOD!T$14</f>
        <v>8.9227574738311694E-2</v>
      </c>
      <c r="W24" s="155">
        <f>$D24*WIOD!U$14</f>
        <v>2590.0770693928002</v>
      </c>
      <c r="X24" s="155">
        <f>$D24*WIOD!V$14</f>
        <v>0</v>
      </c>
      <c r="Y24" s="155">
        <f>$D24*WIOD!W$14</f>
        <v>0</v>
      </c>
      <c r="Z24" s="155">
        <f>$D24*WIOD!X$14</f>
        <v>0</v>
      </c>
      <c r="AA24" s="155">
        <f>$D24*WIOD!Y$14</f>
        <v>0</v>
      </c>
      <c r="AB24" s="155">
        <f>$D24*WIOD!Z$14</f>
        <v>0</v>
      </c>
      <c r="AC24" s="155">
        <f>$D24*WIOD!AA$14</f>
        <v>0</v>
      </c>
      <c r="AD24" s="155">
        <f>$D24*WIOD!AB$14</f>
        <v>0</v>
      </c>
      <c r="AE24" s="155">
        <f t="shared" si="0"/>
        <v>34987.696659275229</v>
      </c>
    </row>
    <row r="25" spans="1:31" ht="46.5" x14ac:dyDescent="0.35">
      <c r="A25" s="150">
        <v>24</v>
      </c>
      <c r="B25" s="153" t="s">
        <v>244</v>
      </c>
      <c r="C25" s="78" t="s">
        <v>32</v>
      </c>
      <c r="D25" s="155">
        <f>'Perhitungan Intensitas'!H25</f>
        <v>74282.831253959434</v>
      </c>
      <c r="E25" s="155">
        <f>$D$25*WIOD!C$17</f>
        <v>2250.5889489322485</v>
      </c>
      <c r="F25" s="155">
        <f>$D$25*WIOD!D$17</f>
        <v>1.4991492702509728</v>
      </c>
      <c r="G25" s="155">
        <f>$D$25*WIOD!E$17</f>
        <v>0</v>
      </c>
      <c r="H25" s="155">
        <f>$D$25*WIOD!F$17</f>
        <v>0</v>
      </c>
      <c r="I25" s="155">
        <f>$D$25*WIOD!G$17</f>
        <v>601.46109288275966</v>
      </c>
      <c r="J25" s="155">
        <f>$D$25*WIOD!H$17</f>
        <v>1307.8260130075855</v>
      </c>
      <c r="K25" s="155">
        <f>$D$25*WIOD!I$17</f>
        <v>0</v>
      </c>
      <c r="L25" s="155">
        <f>$D$25*WIOD!J$17</f>
        <v>2883.8268097929695</v>
      </c>
      <c r="M25" s="155">
        <f>$D$25*WIOD!K$17</f>
        <v>131.02200190142275</v>
      </c>
      <c r="N25" s="155">
        <f>$D$25*WIOD!L$17</f>
        <v>0</v>
      </c>
      <c r="O25" s="155">
        <f>$D$25*WIOD!M$17</f>
        <v>424.81168374205885</v>
      </c>
      <c r="P25" s="155">
        <f>$D$25*WIOD!N$17</f>
        <v>50348.454401273128</v>
      </c>
      <c r="Q25" s="155">
        <f>$D$25*WIOD!O$17</f>
        <v>0</v>
      </c>
      <c r="R25" s="155">
        <f>$D$25*WIOD!P$17</f>
        <v>0</v>
      </c>
      <c r="S25" s="155">
        <f>$D$25*WIOD!Q$17</f>
        <v>0.13226633090269094</v>
      </c>
      <c r="T25" s="155">
        <f>$D$25*WIOD!R$17</f>
        <v>1.2161677099115789</v>
      </c>
      <c r="U25" s="155">
        <f>$D$25*WIOD!S$17</f>
        <v>0</v>
      </c>
      <c r="V25" s="155">
        <f>$D$25*WIOD!T$17</f>
        <v>0</v>
      </c>
      <c r="W25" s="155">
        <f>$D$25*WIOD!U$17</f>
        <v>16331.992719116201</v>
      </c>
      <c r="X25" s="155">
        <f>$D$25*WIOD!V$17</f>
        <v>0</v>
      </c>
      <c r="Y25" s="155">
        <f>$D$25*WIOD!W$17</f>
        <v>0</v>
      </c>
      <c r="Z25" s="155">
        <f>$D$25*WIOD!X$17</f>
        <v>0</v>
      </c>
      <c r="AA25" s="155">
        <f>$D$25*WIOD!Y$17</f>
        <v>0</v>
      </c>
      <c r="AB25" s="155">
        <f>$D$25*WIOD!Z$17</f>
        <v>0</v>
      </c>
      <c r="AC25" s="155">
        <f>$D$25*WIOD!AA$17</f>
        <v>0</v>
      </c>
      <c r="AD25" s="155">
        <f>$D$25*WIOD!AB$17</f>
        <v>0</v>
      </c>
      <c r="AE25" s="155">
        <f t="shared" si="0"/>
        <v>74282.831253959448</v>
      </c>
    </row>
    <row r="26" spans="1:31" ht="31" x14ac:dyDescent="0.35">
      <c r="A26" s="150">
        <v>25</v>
      </c>
      <c r="B26" s="153" t="s">
        <v>245</v>
      </c>
      <c r="C26" s="78" t="s">
        <v>32</v>
      </c>
      <c r="D26" s="155">
        <f>'Perhitungan Intensitas'!H26</f>
        <v>2017.8544996082212</v>
      </c>
      <c r="E26" s="155">
        <f>$D$26*WIOD!C$8</f>
        <v>2.1538767752434738</v>
      </c>
      <c r="F26" s="155">
        <f>$D$26*WIOD!D$8</f>
        <v>0.43557169265821916</v>
      </c>
      <c r="G26" s="155">
        <f>$D$26*WIOD!E$8</f>
        <v>0</v>
      </c>
      <c r="H26" s="155">
        <f>$D$26*WIOD!F$8</f>
        <v>0</v>
      </c>
      <c r="I26" s="155">
        <f>$D$26*WIOD!G$8</f>
        <v>75.411450228915768</v>
      </c>
      <c r="J26" s="155">
        <f>$D$26*WIOD!H$8</f>
        <v>163.9757873868451</v>
      </c>
      <c r="K26" s="155">
        <f>$D$26*WIOD!I$8</f>
        <v>0</v>
      </c>
      <c r="L26" s="155">
        <f>$D$26*WIOD!J$8</f>
        <v>162.52403509074244</v>
      </c>
      <c r="M26" s="155">
        <f>$D$26*WIOD!K$8</f>
        <v>7.3840163918216959</v>
      </c>
      <c r="N26" s="155">
        <f>$D$26*WIOD!L$8</f>
        <v>0</v>
      </c>
      <c r="O26" s="155">
        <f>$D$26*WIOD!M$8</f>
        <v>23.941142637621951</v>
      </c>
      <c r="P26" s="155">
        <f>$D$26*WIOD!N$8</f>
        <v>925.27945193838934</v>
      </c>
      <c r="Q26" s="155">
        <f>$D$26*WIOD!O$8</f>
        <v>0</v>
      </c>
      <c r="R26" s="155">
        <f>$D$26*WIOD!P$8</f>
        <v>0</v>
      </c>
      <c r="S26" s="155">
        <f>$D$26*WIOD!Q$8</f>
        <v>1.6583609393623484E-2</v>
      </c>
      <c r="T26" s="155">
        <f>$D$26*WIOD!R$8</f>
        <v>0.15248362996588499</v>
      </c>
      <c r="U26" s="155">
        <f>$D$26*WIOD!S$8</f>
        <v>0</v>
      </c>
      <c r="V26" s="155">
        <f>$D$26*WIOD!T$8</f>
        <v>356.43866685178966</v>
      </c>
      <c r="W26" s="155">
        <f>$D$26*WIOD!U$8</f>
        <v>300.14143337483443</v>
      </c>
      <c r="X26" s="155">
        <f>$D$26*WIOD!V$8</f>
        <v>0</v>
      </c>
      <c r="Y26" s="155">
        <f>$D$26*WIOD!W$8</f>
        <v>0</v>
      </c>
      <c r="Z26" s="155">
        <f>$D$26*WIOD!X$8</f>
        <v>0</v>
      </c>
      <c r="AA26" s="155">
        <f>$D$26*WIOD!Y$8</f>
        <v>0</v>
      </c>
      <c r="AB26" s="155">
        <f>$D$26*WIOD!Z$8</f>
        <v>0</v>
      </c>
      <c r="AC26" s="155">
        <f>$D$26*WIOD!AA$8</f>
        <v>0</v>
      </c>
      <c r="AD26" s="155">
        <f>$D$26*WIOD!AB$8</f>
        <v>0</v>
      </c>
      <c r="AE26" s="155">
        <f t="shared" si="0"/>
        <v>2017.8544996082214</v>
      </c>
    </row>
    <row r="27" spans="1:31" ht="155" x14ac:dyDescent="0.35">
      <c r="A27" s="150">
        <v>26</v>
      </c>
      <c r="B27" s="153" t="s">
        <v>246</v>
      </c>
      <c r="C27" s="78" t="s">
        <v>32</v>
      </c>
      <c r="D27" s="155">
        <f>'Perhitungan Intensitas'!H27</f>
        <v>4148.022226151219</v>
      </c>
      <c r="E27" s="155">
        <f>$D$27*WIOD!C$18</f>
        <v>117.97609253460075</v>
      </c>
      <c r="F27" s="155">
        <f>$D$27*WIOD!D$18</f>
        <v>7.8585551179489205E-2</v>
      </c>
      <c r="G27" s="155">
        <f>$D$27*WIOD!E$18</f>
        <v>0</v>
      </c>
      <c r="H27" s="155">
        <f>$D$27*WIOD!F$18</f>
        <v>0</v>
      </c>
      <c r="I27" s="155">
        <f>$D$27*WIOD!G$18</f>
        <v>66.6422513656874</v>
      </c>
      <c r="J27" s="155">
        <f>$D$27*WIOD!H$18</f>
        <v>144.90790997585827</v>
      </c>
      <c r="K27" s="155">
        <f>$D$27*WIOD!I$18</f>
        <v>0</v>
      </c>
      <c r="L27" s="155">
        <f>$D$27*WIOD!J$18</f>
        <v>136.59097771798363</v>
      </c>
      <c r="M27" s="155">
        <f>$D$27*WIOD!K$18</f>
        <v>6.2057899182814058</v>
      </c>
      <c r="N27" s="155">
        <f>$D$27*WIOD!L$18</f>
        <v>0</v>
      </c>
      <c r="O27" s="155">
        <f>$D$27*WIOD!M$18</f>
        <v>136.31856046672124</v>
      </c>
      <c r="P27" s="155">
        <f>$D$27*WIOD!N$18</f>
        <v>2361.4702226418353</v>
      </c>
      <c r="Q27" s="155">
        <f>$D$27*WIOD!O$18</f>
        <v>0</v>
      </c>
      <c r="R27" s="155">
        <f>$D$27*WIOD!P$18</f>
        <v>0</v>
      </c>
      <c r="S27" s="155">
        <f>$D$27*WIOD!Q$18</f>
        <v>1.4655189131165454E-2</v>
      </c>
      <c r="T27" s="155">
        <f>$D$27*WIOD!R$18</f>
        <v>0.13475211478485144</v>
      </c>
      <c r="U27" s="155">
        <f>$D$27*WIOD!S$18</f>
        <v>0</v>
      </c>
      <c r="V27" s="155">
        <f>$D$27*WIOD!T$18</f>
        <v>411.67054328109413</v>
      </c>
      <c r="W27" s="155">
        <f>$D$27*WIOD!U$18</f>
        <v>766.01188539406189</v>
      </c>
      <c r="X27" s="155">
        <f>$D$27*WIOD!V$18</f>
        <v>0</v>
      </c>
      <c r="Y27" s="155">
        <f>$D$27*WIOD!W$18</f>
        <v>0</v>
      </c>
      <c r="Z27" s="155">
        <f>$D$27*WIOD!X$18</f>
        <v>0</v>
      </c>
      <c r="AA27" s="155">
        <f>$D$27*WIOD!Y$18</f>
        <v>0</v>
      </c>
      <c r="AB27" s="155">
        <f>$D$27*WIOD!Z$18</f>
        <v>0</v>
      </c>
      <c r="AC27" s="155">
        <f>$D$27*WIOD!AA$18</f>
        <v>0</v>
      </c>
      <c r="AD27" s="155">
        <f>$D$27*WIOD!AB$18</f>
        <v>0</v>
      </c>
      <c r="AE27" s="155">
        <f t="shared" si="0"/>
        <v>4148.0222261512199</v>
      </c>
    </row>
    <row r="28" spans="1:31" ht="31" x14ac:dyDescent="0.35">
      <c r="A28" s="150">
        <v>27</v>
      </c>
      <c r="B28" s="153" t="s">
        <v>8</v>
      </c>
      <c r="C28" s="78" t="s">
        <v>34</v>
      </c>
      <c r="D28" s="155">
        <f>'Perhitungan Intensitas'!H28</f>
        <v>1200.7828775722239</v>
      </c>
      <c r="E28" s="155">
        <f>$D$28*WIOD!C$19</f>
        <v>258.4392701770139</v>
      </c>
      <c r="F28" s="155">
        <f>$D$28*WIOD!D$19</f>
        <v>0</v>
      </c>
      <c r="G28" s="155">
        <f>$D$28*WIOD!E$19</f>
        <v>0</v>
      </c>
      <c r="H28" s="155">
        <f>$D$28*WIOD!F$19</f>
        <v>0</v>
      </c>
      <c r="I28" s="155">
        <f>$D$28*WIOD!G$19</f>
        <v>0.11861116764305167</v>
      </c>
      <c r="J28" s="155">
        <f>$D$28*WIOD!H$19</f>
        <v>0.25790990026186794</v>
      </c>
      <c r="K28" s="155">
        <f>$D$28*WIOD!I$19</f>
        <v>0</v>
      </c>
      <c r="L28" s="155">
        <f>$D$28*WIOD!J$19</f>
        <v>132.0322394837988</v>
      </c>
      <c r="M28" s="155">
        <f>$D$28*WIOD!K$19</f>
        <v>62.589591991774277</v>
      </c>
      <c r="N28" s="155">
        <f>$D$28*WIOD!L$19</f>
        <v>0</v>
      </c>
      <c r="O28" s="155">
        <f>$D$28*WIOD!M$19</f>
        <v>2.0924173965701076</v>
      </c>
      <c r="P28" s="155">
        <f>$D$28*WIOD!N$19</f>
        <v>318.35733831459845</v>
      </c>
      <c r="Q28" s="155">
        <f>$D$28*WIOD!O$19</f>
        <v>0</v>
      </c>
      <c r="R28" s="155">
        <f>$D$28*WIOD!P$19</f>
        <v>0</v>
      </c>
      <c r="S28" s="155">
        <f>$D$28*WIOD!Q$19</f>
        <v>2.6083589003301455E-5</v>
      </c>
      <c r="T28" s="155">
        <f>$D$28*WIOD!R$19</f>
        <v>2.3983441959812152E-4</v>
      </c>
      <c r="U28" s="155">
        <f>$D$28*WIOD!S$19</f>
        <v>0</v>
      </c>
      <c r="V28" s="155">
        <f>$D$28*WIOD!T$19</f>
        <v>9.4508560052217128E-8</v>
      </c>
      <c r="W28" s="155">
        <f>$D$28*WIOD!U$19</f>
        <v>16.246722509289562</v>
      </c>
      <c r="X28" s="155">
        <f>$D$28*WIOD!V$19</f>
        <v>0</v>
      </c>
      <c r="Y28" s="155">
        <f>$D$28*WIOD!W$19</f>
        <v>0</v>
      </c>
      <c r="Z28" s="155">
        <f>$D$28*WIOD!X$19</f>
        <v>22.178909152967318</v>
      </c>
      <c r="AA28" s="155">
        <f>$D$28*WIOD!Y$19</f>
        <v>386.15650619309997</v>
      </c>
      <c r="AB28" s="155">
        <f>$D$28*WIOD!Z$19</f>
        <v>0</v>
      </c>
      <c r="AC28" s="155">
        <f>$D$28*WIOD!AA$19</f>
        <v>0</v>
      </c>
      <c r="AD28" s="155">
        <f>$D$28*WIOD!AB$19</f>
        <v>0</v>
      </c>
      <c r="AE28" s="155">
        <f t="shared" si="0"/>
        <v>1198.4697822995345</v>
      </c>
    </row>
    <row r="29" spans="1:31" ht="62" x14ac:dyDescent="0.35">
      <c r="A29" s="150">
        <v>28</v>
      </c>
      <c r="B29" s="153" t="s">
        <v>38</v>
      </c>
      <c r="C29" s="78" t="s">
        <v>34</v>
      </c>
      <c r="D29" s="155">
        <f>'Perhitungan Intensitas'!H29</f>
        <v>5393.792782245645</v>
      </c>
      <c r="E29" s="155">
        <f>$D$29*WIOD!C$19</f>
        <v>1160.8825343578953</v>
      </c>
      <c r="F29" s="155">
        <f>$D$29*WIOD!D$19</f>
        <v>0</v>
      </c>
      <c r="G29" s="155">
        <f>$D$29*WIOD!E$19</f>
        <v>0</v>
      </c>
      <c r="H29" s="155">
        <f>$D$29*WIOD!F$19</f>
        <v>0</v>
      </c>
      <c r="I29" s="155">
        <f>$D$29*WIOD!G$19</f>
        <v>0.53278912605775408</v>
      </c>
      <c r="J29" s="155">
        <f>$D$29*WIOD!H$19</f>
        <v>1.1585046593225474</v>
      </c>
      <c r="K29" s="155">
        <f>$D$29*WIOD!I$19</f>
        <v>0</v>
      </c>
      <c r="L29" s="155">
        <f>$D$29*WIOD!J$19</f>
        <v>593.07519590160734</v>
      </c>
      <c r="M29" s="155">
        <f>$D$29*WIOD!K$19</f>
        <v>281.14598886643972</v>
      </c>
      <c r="N29" s="155">
        <f>$D$29*WIOD!L$19</f>
        <v>0</v>
      </c>
      <c r="O29" s="155">
        <f>$D$29*WIOD!M$19</f>
        <v>9.3989230375132848</v>
      </c>
      <c r="P29" s="155">
        <f>$D$29*WIOD!N$19</f>
        <v>1430.0283137347899</v>
      </c>
      <c r="Q29" s="155">
        <f>$D$29*WIOD!O$19</f>
        <v>0</v>
      </c>
      <c r="R29" s="155">
        <f>$D$29*WIOD!P$19</f>
        <v>0</v>
      </c>
      <c r="S29" s="155">
        <f>$D$29*WIOD!Q$19</f>
        <v>1.1716479034537795E-4</v>
      </c>
      <c r="T29" s="155">
        <f>$D$29*WIOD!R$19</f>
        <v>1.0773114653149388E-3</v>
      </c>
      <c r="U29" s="155">
        <f>$D$29*WIOD!S$19</f>
        <v>0</v>
      </c>
      <c r="V29" s="155">
        <f>$D$29*WIOD!T$19</f>
        <v>4.2452269980791521E-7</v>
      </c>
      <c r="W29" s="155">
        <f>$D$29*WIOD!U$19</f>
        <v>72.978601079763564</v>
      </c>
      <c r="X29" s="155">
        <f>$D$29*WIOD!V$19</f>
        <v>0</v>
      </c>
      <c r="Y29" s="155">
        <f>$D$29*WIOD!W$19</f>
        <v>0</v>
      </c>
      <c r="Z29" s="155">
        <f>$D$29*WIOD!X$19</f>
        <v>99.625371365408782</v>
      </c>
      <c r="AA29" s="155">
        <f>$D$29*WIOD!Y$19</f>
        <v>1734.5751799298625</v>
      </c>
      <c r="AB29" s="155">
        <f>$D$29*WIOD!Z$19</f>
        <v>0</v>
      </c>
      <c r="AC29" s="155">
        <f>$D$29*WIOD!AA$19</f>
        <v>0</v>
      </c>
      <c r="AD29" s="155">
        <f>$D$29*WIOD!AB$19</f>
        <v>0</v>
      </c>
      <c r="AE29" s="155">
        <f t="shared" si="0"/>
        <v>5383.4025969594386</v>
      </c>
    </row>
    <row r="30" spans="1:31" ht="124" x14ac:dyDescent="0.35">
      <c r="A30" s="150">
        <v>29</v>
      </c>
      <c r="B30" s="153" t="s">
        <v>40</v>
      </c>
      <c r="C30" s="78" t="s">
        <v>34</v>
      </c>
      <c r="D30" s="155">
        <f>'Perhitungan Intensitas'!H30</f>
        <v>628.59445109628678</v>
      </c>
      <c r="E30" s="155">
        <f>$D$30*WIOD!C$19</f>
        <v>135.28964662379093</v>
      </c>
      <c r="F30" s="155">
        <f>$D$30*WIOD!D$19</f>
        <v>0</v>
      </c>
      <c r="G30" s="155">
        <f>$D$30*WIOD!E$19</f>
        <v>0</v>
      </c>
      <c r="H30" s="155">
        <f>$D$30*WIOD!F$19</f>
        <v>0</v>
      </c>
      <c r="I30" s="155">
        <f>$D$30*WIOD!G$19</f>
        <v>6.2091426527681508E-2</v>
      </c>
      <c r="J30" s="155">
        <f>$D$30*WIOD!H$19</f>
        <v>0.13501252825588847</v>
      </c>
      <c r="K30" s="155">
        <f>$D$30*WIOD!I$19</f>
        <v>0</v>
      </c>
      <c r="L30" s="155">
        <f>$D$30*WIOD!J$19</f>
        <v>69.117185675676055</v>
      </c>
      <c r="M30" s="155">
        <f>$D$30*WIOD!K$19</f>
        <v>32.764849463839468</v>
      </c>
      <c r="N30" s="155">
        <f>$D$30*WIOD!L$19</f>
        <v>0</v>
      </c>
      <c r="O30" s="155">
        <f>$D$30*WIOD!M$19</f>
        <v>1.0953536975148925</v>
      </c>
      <c r="P30" s="155">
        <f>$D$30*WIOD!N$19</f>
        <v>166.65598757948922</v>
      </c>
      <c r="Q30" s="155">
        <f>$D$30*WIOD!O$19</f>
        <v>0</v>
      </c>
      <c r="R30" s="155">
        <f>$D$30*WIOD!P$19</f>
        <v>0</v>
      </c>
      <c r="S30" s="155">
        <f>$D$30*WIOD!Q$19</f>
        <v>1.3654424641115224E-5</v>
      </c>
      <c r="T30" s="155">
        <f>$D$30*WIOD!R$19</f>
        <v>1.2555024572476052E-4</v>
      </c>
      <c r="U30" s="155">
        <f>$D$30*WIOD!S$19</f>
        <v>0</v>
      </c>
      <c r="V30" s="155">
        <f>$D$30*WIOD!T$19</f>
        <v>4.9474020274202879E-8</v>
      </c>
      <c r="W30" s="155">
        <f>$D$30*WIOD!U$19</f>
        <v>8.5049510686633667</v>
      </c>
      <c r="X30" s="155">
        <f>$D$30*WIOD!V$19</f>
        <v>0</v>
      </c>
      <c r="Y30" s="155">
        <f>$D$30*WIOD!W$19</f>
        <v>0</v>
      </c>
      <c r="Z30" s="155">
        <f>$D$30*WIOD!X$19</f>
        <v>11.610374769093387</v>
      </c>
      <c r="AA30" s="155">
        <f>$D$30*WIOD!Y$19</f>
        <v>202.14798327111524</v>
      </c>
      <c r="AB30" s="155">
        <f>$D$30*WIOD!Z$19</f>
        <v>0</v>
      </c>
      <c r="AC30" s="155">
        <f>$D$30*WIOD!AA$19</f>
        <v>0</v>
      </c>
      <c r="AD30" s="155">
        <f>$D$30*WIOD!AB$19</f>
        <v>0</v>
      </c>
      <c r="AE30" s="155">
        <f t="shared" si="0"/>
        <v>627.38357535811053</v>
      </c>
    </row>
    <row r="31" spans="1:31" ht="15.5" x14ac:dyDescent="0.35">
      <c r="A31" s="150">
        <v>30</v>
      </c>
      <c r="B31" s="151" t="s">
        <v>4</v>
      </c>
      <c r="C31" s="78" t="s">
        <v>41</v>
      </c>
      <c r="D31" s="155">
        <f>'Perhitungan Intensitas'!H31</f>
        <v>38900.660093982493</v>
      </c>
      <c r="E31" s="155">
        <f>$D$31*WIOD!C$3</f>
        <v>0</v>
      </c>
      <c r="F31" s="155">
        <f>$D$31*WIOD!D$3</f>
        <v>0</v>
      </c>
      <c r="G31" s="155">
        <f>$D$31*WIOD!E$3</f>
        <v>0</v>
      </c>
      <c r="H31" s="155">
        <f>$D$31*WIOD!F$3</f>
        <v>0</v>
      </c>
      <c r="I31" s="155">
        <f>$D$31*WIOD!G$3</f>
        <v>6780.9022989228461</v>
      </c>
      <c r="J31" s="155">
        <f>$D$31*WIOD!H$3</f>
        <v>14744.495567767157</v>
      </c>
      <c r="K31" s="155">
        <f>$D$31*WIOD!I$3</f>
        <v>0</v>
      </c>
      <c r="L31" s="155">
        <f>$D$31*WIOD!J$3</f>
        <v>17118.807040240761</v>
      </c>
      <c r="M31" s="155">
        <f>$D$31*WIOD!K$3</f>
        <v>0</v>
      </c>
      <c r="N31" s="155">
        <f>$D$31*WIOD!L$3</f>
        <v>0</v>
      </c>
      <c r="O31" s="155">
        <f>$D$31*WIOD!M$3</f>
        <v>0</v>
      </c>
      <c r="P31" s="155">
        <f>$D$31*WIOD!N$3</f>
        <v>0</v>
      </c>
      <c r="Q31" s="155">
        <f>$D$31*WIOD!O$3</f>
        <v>0</v>
      </c>
      <c r="R31" s="155">
        <f>$D$31*WIOD!P$3</f>
        <v>0</v>
      </c>
      <c r="S31" s="155">
        <f>$D$31*WIOD!Q$3</f>
        <v>1.4911771981616324</v>
      </c>
      <c r="T31" s="155">
        <f>$D$31*WIOD!R$3</f>
        <v>13.711135296365143</v>
      </c>
      <c r="U31" s="155">
        <f>$D$31*WIOD!S$3</f>
        <v>0</v>
      </c>
      <c r="V31" s="155">
        <f>$D$31*WIOD!T$3</f>
        <v>0</v>
      </c>
      <c r="W31" s="155">
        <f>$D$31*WIOD!U$3</f>
        <v>241.25287455720493</v>
      </c>
      <c r="X31" s="155">
        <f>$D$31*WIOD!V$3</f>
        <v>0</v>
      </c>
      <c r="Y31" s="155">
        <f>$D$31*WIOD!W$3</f>
        <v>0</v>
      </c>
      <c r="Z31" s="155">
        <f>$D$31*WIOD!X$3</f>
        <v>0</v>
      </c>
      <c r="AA31" s="155">
        <f>$D$31*WIOD!Y$3</f>
        <v>0</v>
      </c>
      <c r="AB31" s="155">
        <f>$D$31*WIOD!Z$3</f>
        <v>0</v>
      </c>
      <c r="AC31" s="155">
        <f>$D$31*WIOD!AA$3</f>
        <v>0</v>
      </c>
      <c r="AD31" s="155">
        <f>$D$31*WIOD!AB$3</f>
        <v>0</v>
      </c>
      <c r="AE31" s="155">
        <f t="shared" si="0"/>
        <v>38900.6600939825</v>
      </c>
    </row>
    <row r="32" spans="1:31" ht="93" x14ac:dyDescent="0.35">
      <c r="A32" s="150">
        <v>31</v>
      </c>
      <c r="B32" s="151" t="s">
        <v>247</v>
      </c>
      <c r="C32" s="78" t="s">
        <v>42</v>
      </c>
      <c r="D32" s="155">
        <f>'Perhitungan Intensitas'!H32</f>
        <v>4517.3198323970419</v>
      </c>
      <c r="E32" s="155">
        <f>$D$32*WIOD!C$22</f>
        <v>0</v>
      </c>
      <c r="F32" s="155">
        <f>$D$32*WIOD!D$22</f>
        <v>0</v>
      </c>
      <c r="G32" s="155">
        <f>$D$32*WIOD!E$22</f>
        <v>0</v>
      </c>
      <c r="H32" s="155">
        <f>$D$32*WIOD!F$22</f>
        <v>0</v>
      </c>
      <c r="I32" s="155">
        <f>$D$32*WIOD!G$22</f>
        <v>642.70465227151635</v>
      </c>
      <c r="J32" s="155">
        <f>$D$32*WIOD!H$22</f>
        <v>1397.5066265600128</v>
      </c>
      <c r="K32" s="155">
        <f>$D$32*WIOD!I$22</f>
        <v>0</v>
      </c>
      <c r="L32" s="155">
        <f>$D$32*WIOD!J$22</f>
        <v>440.31177251345514</v>
      </c>
      <c r="M32" s="155">
        <f>$D$32*WIOD!K$22</f>
        <v>101.91836601862282</v>
      </c>
      <c r="N32" s="155">
        <f>$D$32*WIOD!L$22</f>
        <v>0</v>
      </c>
      <c r="O32" s="155">
        <f>$D$32*WIOD!M$22</f>
        <v>270.72760209873144</v>
      </c>
      <c r="P32" s="155">
        <f>$D$32*WIOD!N$22</f>
        <v>52.187108015025309</v>
      </c>
      <c r="Q32" s="155">
        <f>$D$32*WIOD!O$22</f>
        <v>0</v>
      </c>
      <c r="R32" s="155">
        <f>$D$32*WIOD!P$22</f>
        <v>0</v>
      </c>
      <c r="S32" s="155">
        <f>$D$32*WIOD!Q$22</f>
        <v>0.14133613498190747</v>
      </c>
      <c r="T32" s="155">
        <f>$D$32*WIOD!R$22</f>
        <v>1.2995631044998099</v>
      </c>
      <c r="U32" s="155">
        <f>$D$32*WIOD!S$22</f>
        <v>0</v>
      </c>
      <c r="V32" s="155">
        <f>$D$32*WIOD!T$22</f>
        <v>135.11460949338846</v>
      </c>
      <c r="W32" s="155">
        <f>$D$32*WIOD!U$22</f>
        <v>1475.4081961868083</v>
      </c>
      <c r="X32" s="155">
        <f>$D$32*WIOD!V$22</f>
        <v>0</v>
      </c>
      <c r="Y32" s="155">
        <f>$D$32*WIOD!W$22</f>
        <v>0</v>
      </c>
      <c r="Z32" s="155">
        <f>$D$32*WIOD!X$22</f>
        <v>0</v>
      </c>
      <c r="AA32" s="155">
        <f>$D$32*WIOD!Y$22</f>
        <v>0</v>
      </c>
      <c r="AB32" s="155">
        <f>$D$32*WIOD!Z$22</f>
        <v>0</v>
      </c>
      <c r="AC32" s="155">
        <f>$D$32*WIOD!AA$22</f>
        <v>0</v>
      </c>
      <c r="AD32" s="155">
        <f>$D$32*WIOD!AB$22</f>
        <v>0</v>
      </c>
      <c r="AE32" s="155">
        <f t="shared" si="0"/>
        <v>4517.3198323970419</v>
      </c>
    </row>
    <row r="33" spans="1:31" ht="124" x14ac:dyDescent="0.35">
      <c r="A33" s="150">
        <v>32</v>
      </c>
      <c r="B33" s="153" t="s">
        <v>248</v>
      </c>
      <c r="C33" s="78" t="s">
        <v>42</v>
      </c>
      <c r="D33" s="155">
        <f>'Perhitungan Intensitas'!H33</f>
        <v>27442.345929697207</v>
      </c>
      <c r="E33" s="155">
        <f>$D$33*WIOD!C$22</f>
        <v>0</v>
      </c>
      <c r="F33" s="155">
        <f>$D$33*WIOD!D$22</f>
        <v>0</v>
      </c>
      <c r="G33" s="155">
        <f>$D$33*WIOD!E$22</f>
        <v>0</v>
      </c>
      <c r="H33" s="155">
        <f>$D$33*WIOD!F$22</f>
        <v>0</v>
      </c>
      <c r="I33" s="155">
        <f>$D$33*WIOD!G$22</f>
        <v>3904.3778285899562</v>
      </c>
      <c r="J33" s="155">
        <f>$D$33*WIOD!H$22</f>
        <v>8489.7376559573349</v>
      </c>
      <c r="K33" s="155">
        <f>$D$33*WIOD!I$22</f>
        <v>0</v>
      </c>
      <c r="L33" s="155">
        <f>$D$33*WIOD!J$22</f>
        <v>2674.8577533906055</v>
      </c>
      <c r="M33" s="155">
        <f>$D$33*WIOD!K$22</f>
        <v>619.14567943895747</v>
      </c>
      <c r="N33" s="155">
        <f>$D$33*WIOD!L$22</f>
        <v>0</v>
      </c>
      <c r="O33" s="155">
        <f>$D$33*WIOD!M$22</f>
        <v>1644.647885285669</v>
      </c>
      <c r="P33" s="155">
        <f>$D$33*WIOD!N$22</f>
        <v>317.03238299575048</v>
      </c>
      <c r="Q33" s="155">
        <f>$D$33*WIOD!O$22</f>
        <v>0</v>
      </c>
      <c r="R33" s="155">
        <f>$D$33*WIOD!P$22</f>
        <v>0</v>
      </c>
      <c r="S33" s="155">
        <f>$D$33*WIOD!Q$22</f>
        <v>0.85860537939412862</v>
      </c>
      <c r="T33" s="155">
        <f>$D$33*WIOD!R$22</f>
        <v>7.8947388261926559</v>
      </c>
      <c r="U33" s="155">
        <f>$D$33*WIOD!S$22</f>
        <v>0</v>
      </c>
      <c r="V33" s="155">
        <f>$D$33*WIOD!T$22</f>
        <v>820.81012446400109</v>
      </c>
      <c r="W33" s="155">
        <f>$D$33*WIOD!U$22</f>
        <v>8962.9832753693499</v>
      </c>
      <c r="X33" s="155">
        <f>$D$33*WIOD!V$22</f>
        <v>0</v>
      </c>
      <c r="Y33" s="155">
        <f>$D$33*WIOD!W$22</f>
        <v>0</v>
      </c>
      <c r="Z33" s="155">
        <f>$D$33*WIOD!X$22</f>
        <v>0</v>
      </c>
      <c r="AA33" s="155">
        <f>$D$33*WIOD!Y$22</f>
        <v>0</v>
      </c>
      <c r="AB33" s="155">
        <f>$D$33*WIOD!Z$22</f>
        <v>0</v>
      </c>
      <c r="AC33" s="155">
        <f>$D$33*WIOD!AA$22</f>
        <v>0</v>
      </c>
      <c r="AD33" s="155">
        <f>$D$33*WIOD!AB$22</f>
        <v>0</v>
      </c>
      <c r="AE33" s="155">
        <f t="shared" si="0"/>
        <v>27442.345929697214</v>
      </c>
    </row>
    <row r="34" spans="1:31" ht="31" x14ac:dyDescent="0.35">
      <c r="A34" s="150">
        <v>33</v>
      </c>
      <c r="B34" s="151" t="s">
        <v>249</v>
      </c>
      <c r="C34" s="78" t="s">
        <v>44</v>
      </c>
      <c r="D34" s="155">
        <f>'Perhitungan Intensitas'!H34</f>
        <v>2577.0099117723207</v>
      </c>
      <c r="E34" s="155">
        <f>$D$34*WIOD!C25</f>
        <v>0</v>
      </c>
      <c r="F34" s="155">
        <f>$D$34*WIOD!D25</f>
        <v>0</v>
      </c>
      <c r="G34" s="155">
        <f>$D$34*WIOD!E25</f>
        <v>0</v>
      </c>
      <c r="H34" s="155">
        <f>$D$34*WIOD!F25</f>
        <v>0</v>
      </c>
      <c r="I34" s="155">
        <f>$D$34*WIOD!G25</f>
        <v>2567.7757707730452</v>
      </c>
      <c r="J34" s="155">
        <f>$D$34*WIOD!H25</f>
        <v>0</v>
      </c>
      <c r="K34" s="155">
        <f>$D$34*WIOD!I25</f>
        <v>0</v>
      </c>
      <c r="L34" s="155">
        <f>$D$34*WIOD!J25</f>
        <v>0</v>
      </c>
      <c r="M34" s="155">
        <f>$D$34*WIOD!K25</f>
        <v>0</v>
      </c>
      <c r="N34" s="155">
        <f>$D$34*WIOD!L25</f>
        <v>0</v>
      </c>
      <c r="O34" s="155">
        <f>$D$34*WIOD!M25</f>
        <v>0</v>
      </c>
      <c r="P34" s="155">
        <f>$D$34*WIOD!N25</f>
        <v>4.0420412680362059</v>
      </c>
      <c r="Q34" s="155">
        <f>$D$34*WIOD!O25</f>
        <v>0</v>
      </c>
      <c r="R34" s="155">
        <f>$D$34*WIOD!P25</f>
        <v>0</v>
      </c>
      <c r="S34" s="155">
        <f>$D$34*WIOD!Q25</f>
        <v>0</v>
      </c>
      <c r="T34" s="155">
        <f>$D$34*WIOD!R25</f>
        <v>5.1920997312393355</v>
      </c>
      <c r="U34" s="155">
        <f>$D$34*WIOD!S25</f>
        <v>0</v>
      </c>
      <c r="V34" s="155">
        <f>$D$34*WIOD!T25</f>
        <v>0</v>
      </c>
      <c r="W34" s="155">
        <f>$D$34*WIOD!U25</f>
        <v>0</v>
      </c>
      <c r="X34" s="155">
        <f>$D$34*WIOD!V25</f>
        <v>0</v>
      </c>
      <c r="Y34" s="155">
        <f>$D$34*WIOD!W25</f>
        <v>0</v>
      </c>
      <c r="Z34" s="155">
        <f>$D$34*WIOD!X25</f>
        <v>0</v>
      </c>
      <c r="AA34" s="155">
        <f>$D$34*WIOD!Y25</f>
        <v>0</v>
      </c>
      <c r="AB34" s="155">
        <f>$D$34*WIOD!Z25</f>
        <v>0</v>
      </c>
      <c r="AC34" s="155">
        <f>$D$34*WIOD!AA25</f>
        <v>0</v>
      </c>
      <c r="AD34" s="155">
        <f>$D$34*WIOD!AB25</f>
        <v>0</v>
      </c>
      <c r="AE34" s="155">
        <f t="shared" si="0"/>
        <v>2577.0099117723212</v>
      </c>
    </row>
    <row r="35" spans="1:31" ht="31" x14ac:dyDescent="0.35">
      <c r="A35" s="150">
        <v>34</v>
      </c>
      <c r="B35" s="151" t="s">
        <v>250</v>
      </c>
      <c r="C35" s="78" t="s">
        <v>44</v>
      </c>
      <c r="D35" s="155">
        <f>'Perhitungan Intensitas'!H35</f>
        <v>191497.68504017495</v>
      </c>
      <c r="E35" s="155">
        <f>$D$35*WIOD!C25</f>
        <v>0</v>
      </c>
      <c r="F35" s="155">
        <f>$D$35*WIOD!D25</f>
        <v>0</v>
      </c>
      <c r="G35" s="155">
        <f>$D$35*WIOD!E25</f>
        <v>0</v>
      </c>
      <c r="H35" s="155">
        <f>$D$35*WIOD!F25</f>
        <v>0</v>
      </c>
      <c r="I35" s="155">
        <f>$D$35*WIOD!G25</f>
        <v>190811.49574124452</v>
      </c>
      <c r="J35" s="155">
        <f>$D$35*WIOD!H25</f>
        <v>0</v>
      </c>
      <c r="K35" s="155">
        <f>$D$35*WIOD!I25</f>
        <v>0</v>
      </c>
      <c r="L35" s="155">
        <f>$D$35*WIOD!J25</f>
        <v>0</v>
      </c>
      <c r="M35" s="155">
        <f>$D$35*WIOD!K25</f>
        <v>0</v>
      </c>
      <c r="N35" s="155">
        <f>$D$35*WIOD!L25</f>
        <v>0</v>
      </c>
      <c r="O35" s="155">
        <f>$D$35*WIOD!M25</f>
        <v>0</v>
      </c>
      <c r="P35" s="155">
        <f>$D$35*WIOD!N25</f>
        <v>300.36420974936999</v>
      </c>
      <c r="Q35" s="155">
        <f>$D$35*WIOD!O25</f>
        <v>0</v>
      </c>
      <c r="R35" s="155">
        <f>$D$35*WIOD!P25</f>
        <v>0</v>
      </c>
      <c r="S35" s="155">
        <f>$D$35*WIOD!Q25</f>
        <v>0</v>
      </c>
      <c r="T35" s="155">
        <f>$D$35*WIOD!R25</f>
        <v>385.82508918106623</v>
      </c>
      <c r="U35" s="155">
        <f>$D$35*WIOD!S25</f>
        <v>0</v>
      </c>
      <c r="V35" s="155">
        <f>$D$35*WIOD!T25</f>
        <v>0</v>
      </c>
      <c r="W35" s="155">
        <f>$D$35*WIOD!U25</f>
        <v>0</v>
      </c>
      <c r="X35" s="155">
        <f>$D$35*WIOD!V25</f>
        <v>0</v>
      </c>
      <c r="Y35" s="155">
        <f>$D$35*WIOD!W25</f>
        <v>0</v>
      </c>
      <c r="Z35" s="155">
        <f>$D$35*WIOD!X25</f>
        <v>0</v>
      </c>
      <c r="AA35" s="155">
        <f>$D$35*WIOD!Y25</f>
        <v>0</v>
      </c>
      <c r="AB35" s="155">
        <f>$D$35*WIOD!Z25</f>
        <v>0</v>
      </c>
      <c r="AC35" s="155">
        <f>$D$35*WIOD!AA25</f>
        <v>0</v>
      </c>
      <c r="AD35" s="155">
        <f>$D$35*WIOD!AB25</f>
        <v>0</v>
      </c>
      <c r="AE35" s="155">
        <f t="shared" si="0"/>
        <v>191497.68504017495</v>
      </c>
    </row>
    <row r="36" spans="1:31" ht="31" x14ac:dyDescent="0.35">
      <c r="A36" s="150">
        <v>35</v>
      </c>
      <c r="B36" s="151" t="s">
        <v>251</v>
      </c>
      <c r="C36" s="78" t="s">
        <v>44</v>
      </c>
      <c r="D36" s="155">
        <f>'Perhitungan Intensitas'!H36</f>
        <v>557.19749440472185</v>
      </c>
      <c r="E36" s="155">
        <f>$D$36*WIOD!C26</f>
        <v>0</v>
      </c>
      <c r="F36" s="155">
        <f>$D$36*WIOD!D26</f>
        <v>0</v>
      </c>
      <c r="G36" s="155">
        <f>$D$36*WIOD!E26</f>
        <v>0</v>
      </c>
      <c r="H36" s="155">
        <f>$D$36*WIOD!F26</f>
        <v>0</v>
      </c>
      <c r="I36" s="155">
        <f>$D$36*WIOD!G26</f>
        <v>0</v>
      </c>
      <c r="J36" s="155">
        <f>$D$36*WIOD!H26</f>
        <v>0</v>
      </c>
      <c r="K36" s="155">
        <f>$D$36*WIOD!I26</f>
        <v>0</v>
      </c>
      <c r="L36" s="155">
        <f>$D$36*WIOD!J26</f>
        <v>473.96115349876891</v>
      </c>
      <c r="M36" s="155">
        <f>$D$36*WIOD!K26</f>
        <v>83.031409276222462</v>
      </c>
      <c r="N36" s="155">
        <f>$D$36*WIOD!L26</f>
        <v>0</v>
      </c>
      <c r="O36" s="155">
        <f>$D$36*WIOD!M26</f>
        <v>0.20493162973040707</v>
      </c>
      <c r="P36" s="155">
        <f>$D$36*WIOD!N26</f>
        <v>0</v>
      </c>
      <c r="Q36" s="155">
        <f>$D$36*WIOD!O26</f>
        <v>0</v>
      </c>
      <c r="R36" s="155">
        <f>$D$36*WIOD!P26</f>
        <v>0</v>
      </c>
      <c r="S36" s="155">
        <f>$D$36*WIOD!Q26</f>
        <v>0</v>
      </c>
      <c r="T36" s="155">
        <f>$D$36*WIOD!R26</f>
        <v>0</v>
      </c>
      <c r="U36" s="155">
        <f>$D$36*WIOD!S26</f>
        <v>0</v>
      </c>
      <c r="V36" s="155">
        <f>$D$36*WIOD!T26</f>
        <v>0</v>
      </c>
      <c r="W36" s="155">
        <f>$D$36*WIOD!U26</f>
        <v>0</v>
      </c>
      <c r="X36" s="155">
        <f>$D$36*WIOD!V26</f>
        <v>0</v>
      </c>
      <c r="Y36" s="155">
        <f>$D$36*WIOD!W26</f>
        <v>0</v>
      </c>
      <c r="Z36" s="155">
        <f>$D$36*WIOD!X26</f>
        <v>0</v>
      </c>
      <c r="AA36" s="155">
        <f>$D$36*WIOD!Y26</f>
        <v>0</v>
      </c>
      <c r="AB36" s="155">
        <f>$D$36*WIOD!Z26</f>
        <v>0</v>
      </c>
      <c r="AC36" s="155">
        <f>$D$36*WIOD!AA26</f>
        <v>0</v>
      </c>
      <c r="AD36" s="155">
        <f>$D$36*WIOD!AB26</f>
        <v>0</v>
      </c>
      <c r="AE36" s="155">
        <f t="shared" si="0"/>
        <v>557.19749440472174</v>
      </c>
    </row>
    <row r="37" spans="1:31" ht="93" x14ac:dyDescent="0.35">
      <c r="A37" s="150">
        <v>36</v>
      </c>
      <c r="B37" s="151" t="s">
        <v>252</v>
      </c>
      <c r="C37" s="78" t="s">
        <v>44</v>
      </c>
      <c r="D37" s="155">
        <f>'Perhitungan Intensitas'!H37</f>
        <v>3.2799568601356639</v>
      </c>
      <c r="E37" s="155">
        <f>$D$37*WIOD!C26</f>
        <v>0</v>
      </c>
      <c r="F37" s="155">
        <f>$D$37*WIOD!D26</f>
        <v>0</v>
      </c>
      <c r="G37" s="155">
        <f>$D$37*WIOD!E26</f>
        <v>0</v>
      </c>
      <c r="H37" s="155">
        <f>$D$37*WIOD!F26</f>
        <v>0</v>
      </c>
      <c r="I37" s="155">
        <f>$D$37*WIOD!G26</f>
        <v>0</v>
      </c>
      <c r="J37" s="155">
        <f>$D$37*WIOD!H26</f>
        <v>0</v>
      </c>
      <c r="K37" s="155">
        <f>$D$37*WIOD!I26</f>
        <v>0</v>
      </c>
      <c r="L37" s="155">
        <f>$D$37*WIOD!J26</f>
        <v>2.7899840765022033</v>
      </c>
      <c r="M37" s="155">
        <f>$D$37*WIOD!K26</f>
        <v>0.48876644851612239</v>
      </c>
      <c r="N37" s="155">
        <f>$D$37*WIOD!L26</f>
        <v>0</v>
      </c>
      <c r="O37" s="155">
        <f>$D$37*WIOD!M26</f>
        <v>1.206335117337768E-3</v>
      </c>
      <c r="P37" s="155">
        <f>$D$37*WIOD!N26</f>
        <v>0</v>
      </c>
      <c r="Q37" s="155">
        <f>$D$37*WIOD!O26</f>
        <v>0</v>
      </c>
      <c r="R37" s="155">
        <f>$D$37*WIOD!P26</f>
        <v>0</v>
      </c>
      <c r="S37" s="155">
        <f>$D$37*WIOD!Q26</f>
        <v>0</v>
      </c>
      <c r="T37" s="155">
        <f>$D$37*WIOD!R26</f>
        <v>0</v>
      </c>
      <c r="U37" s="155">
        <f>$D$37*WIOD!S26</f>
        <v>0</v>
      </c>
      <c r="V37" s="155">
        <f>$D$37*WIOD!T26</f>
        <v>0</v>
      </c>
      <c r="W37" s="155">
        <f>$D$37*WIOD!U26</f>
        <v>0</v>
      </c>
      <c r="X37" s="155">
        <f>$D$37*WIOD!V26</f>
        <v>0</v>
      </c>
      <c r="Y37" s="155">
        <f>$D$37*WIOD!W26</f>
        <v>0</v>
      </c>
      <c r="Z37" s="155">
        <f>$D$37*WIOD!X26</f>
        <v>0</v>
      </c>
      <c r="AA37" s="155">
        <f>$D$37*WIOD!Y26</f>
        <v>0</v>
      </c>
      <c r="AB37" s="155">
        <f>$D$37*WIOD!Z26</f>
        <v>0</v>
      </c>
      <c r="AC37" s="155">
        <f>$D$37*WIOD!AA26</f>
        <v>0</v>
      </c>
      <c r="AD37" s="155">
        <f>$D$37*WIOD!AB26</f>
        <v>0</v>
      </c>
      <c r="AE37" s="155">
        <f t="shared" si="0"/>
        <v>3.2799568601356635</v>
      </c>
    </row>
    <row r="38" spans="1:31" ht="31" x14ac:dyDescent="0.35">
      <c r="A38" s="150">
        <v>37</v>
      </c>
      <c r="B38" s="151" t="s">
        <v>253</v>
      </c>
      <c r="C38" s="78" t="s">
        <v>44</v>
      </c>
      <c r="D38" s="155">
        <f>'Perhitungan Intensitas'!H38</f>
        <v>22293.261262112355</v>
      </c>
      <c r="E38" s="155">
        <f>$D$38*WIOD!C27</f>
        <v>0</v>
      </c>
      <c r="F38" s="155">
        <f>$D$38*WIOD!D27</f>
        <v>0</v>
      </c>
      <c r="G38" s="155">
        <f>$D$38*WIOD!E27</f>
        <v>0</v>
      </c>
      <c r="H38" s="155">
        <f>$D$38*WIOD!F27</f>
        <v>0</v>
      </c>
      <c r="I38" s="155">
        <f>$D$38*WIOD!G27</f>
        <v>0</v>
      </c>
      <c r="J38" s="155">
        <f>$D$38*WIOD!H27</f>
        <v>0</v>
      </c>
      <c r="K38" s="155">
        <f>$D$38*WIOD!I27</f>
        <v>22293.261262112355</v>
      </c>
      <c r="L38" s="155">
        <f>$D$38*WIOD!J27</f>
        <v>0</v>
      </c>
      <c r="M38" s="155">
        <f>$D$38*WIOD!K27</f>
        <v>0</v>
      </c>
      <c r="N38" s="155">
        <f>$D$38*WIOD!L27</f>
        <v>0</v>
      </c>
      <c r="O38" s="155">
        <f>$D$38*WIOD!M27</f>
        <v>0</v>
      </c>
      <c r="P38" s="155">
        <f>$D$38*WIOD!N27</f>
        <v>0</v>
      </c>
      <c r="Q38" s="155">
        <f>$D$38*WIOD!O27</f>
        <v>0</v>
      </c>
      <c r="R38" s="155">
        <f>$D$38*WIOD!P27</f>
        <v>0</v>
      </c>
      <c r="S38" s="155">
        <f>$D$38*WIOD!Q27</f>
        <v>0</v>
      </c>
      <c r="T38" s="155">
        <f>$D$38*WIOD!R27</f>
        <v>0</v>
      </c>
      <c r="U38" s="155">
        <f>$D$38*WIOD!S27</f>
        <v>0</v>
      </c>
      <c r="V38" s="155">
        <f>$D$38*WIOD!T27</f>
        <v>0</v>
      </c>
      <c r="W38" s="155">
        <f>$D$38*WIOD!U27</f>
        <v>0</v>
      </c>
      <c r="X38" s="155">
        <f>$D$38*WIOD!V27</f>
        <v>0</v>
      </c>
      <c r="Y38" s="155">
        <f>$D$38*WIOD!W27</f>
        <v>0</v>
      </c>
      <c r="Z38" s="155">
        <f>$D$38*WIOD!X27</f>
        <v>0</v>
      </c>
      <c r="AA38" s="155">
        <f>$D$38*WIOD!Y27</f>
        <v>0</v>
      </c>
      <c r="AB38" s="155">
        <f>$D$38*WIOD!Z27</f>
        <v>0</v>
      </c>
      <c r="AC38" s="155">
        <f>$D$38*WIOD!AA27</f>
        <v>0</v>
      </c>
      <c r="AD38" s="155">
        <f>$D$38*WIOD!AB27</f>
        <v>0</v>
      </c>
      <c r="AE38" s="155">
        <f t="shared" si="0"/>
        <v>22293.261262112355</v>
      </c>
    </row>
    <row r="39" spans="1:31" ht="108.5" x14ac:dyDescent="0.35">
      <c r="A39" s="150">
        <v>38</v>
      </c>
      <c r="B39" s="151" t="s">
        <v>254</v>
      </c>
      <c r="C39" s="78" t="s">
        <v>44</v>
      </c>
      <c r="D39" s="155">
        <f>'Perhitungan Intensitas'!H39</f>
        <v>8510.6102842740911</v>
      </c>
      <c r="E39" s="155">
        <f>$D$39*WIOD!C28</f>
        <v>0</v>
      </c>
      <c r="F39" s="155">
        <f>$D$39*WIOD!D28</f>
        <v>0</v>
      </c>
      <c r="G39" s="155">
        <f>$D$39*WIOD!E28</f>
        <v>0</v>
      </c>
      <c r="H39" s="155">
        <f>$D$39*WIOD!F28</f>
        <v>0</v>
      </c>
      <c r="I39" s="155">
        <f>$D$39*WIOD!G28</f>
        <v>7898.6668289870449</v>
      </c>
      <c r="J39" s="155">
        <f>$D$39*WIOD!H28</f>
        <v>0</v>
      </c>
      <c r="K39" s="155">
        <f>$D$39*WIOD!I28</f>
        <v>0</v>
      </c>
      <c r="L39" s="155">
        <f>$D$39*WIOD!J28</f>
        <v>27.896443684658788</v>
      </c>
      <c r="M39" s="155">
        <f>$D$39*WIOD!K28</f>
        <v>6.4571518082315782</v>
      </c>
      <c r="N39" s="155">
        <f>$D$39*WIOD!L28</f>
        <v>0</v>
      </c>
      <c r="O39" s="155">
        <f>$D$39*WIOD!M28</f>
        <v>17.152249331691593</v>
      </c>
      <c r="P39" s="155">
        <f>$D$39*WIOD!N28</f>
        <v>18.600556782312534</v>
      </c>
      <c r="Q39" s="155">
        <f>$D$39*WIOD!O28</f>
        <v>0</v>
      </c>
      <c r="R39" s="155">
        <f>$D$39*WIOD!P28</f>
        <v>0</v>
      </c>
      <c r="S39" s="155">
        <f>$D$39*WIOD!Q28</f>
        <v>0</v>
      </c>
      <c r="T39" s="155">
        <f>$D$39*WIOD!R28</f>
        <v>15.971280041943137</v>
      </c>
      <c r="U39" s="155">
        <f>$D$39*WIOD!S28</f>
        <v>0</v>
      </c>
      <c r="V39" s="155">
        <f>$D$39*WIOD!T28</f>
        <v>0</v>
      </c>
      <c r="W39" s="155">
        <f>$D$39*WIOD!U28</f>
        <v>525.86577363820868</v>
      </c>
      <c r="X39" s="155">
        <f>$D$39*WIOD!V28</f>
        <v>0</v>
      </c>
      <c r="Y39" s="155">
        <f>$D$39*WIOD!W28</f>
        <v>0</v>
      </c>
      <c r="Z39" s="155">
        <f>$D$39*WIOD!X28</f>
        <v>0</v>
      </c>
      <c r="AA39" s="155">
        <f>$D$39*WIOD!Y28</f>
        <v>0</v>
      </c>
      <c r="AB39" s="155">
        <f>$D$39*WIOD!Z28</f>
        <v>0</v>
      </c>
      <c r="AC39" s="155">
        <f>$D$39*WIOD!AA28</f>
        <v>0</v>
      </c>
      <c r="AD39" s="155">
        <f>$D$39*WIOD!AB28</f>
        <v>0</v>
      </c>
      <c r="AE39" s="155">
        <f t="shared" si="0"/>
        <v>8510.6102842740911</v>
      </c>
    </row>
    <row r="40" spans="1:31" ht="62" x14ac:dyDescent="0.35">
      <c r="A40" s="150">
        <v>39</v>
      </c>
      <c r="B40" s="151" t="s">
        <v>255</v>
      </c>
      <c r="C40" s="78" t="s">
        <v>46</v>
      </c>
      <c r="D40" s="155">
        <f>'Perhitungan Intensitas'!H40</f>
        <v>185.36964968394577</v>
      </c>
      <c r="E40" s="155">
        <f>$D$40*WIOD!C$24</f>
        <v>0</v>
      </c>
      <c r="F40" s="155">
        <f>$D$40*WIOD!D$24</f>
        <v>0</v>
      </c>
      <c r="G40" s="155">
        <f>$D$40*WIOD!E$24</f>
        <v>0</v>
      </c>
      <c r="H40" s="155">
        <f>$D$40*WIOD!F$24</f>
        <v>0</v>
      </c>
      <c r="I40" s="155">
        <f>$D$40*WIOD!G$24</f>
        <v>24.480260503057796</v>
      </c>
      <c r="J40" s="155">
        <f>$D$40*WIOD!H$24</f>
        <v>53.23024526432981</v>
      </c>
      <c r="K40" s="155">
        <f>$D$40*WIOD!I$24</f>
        <v>0</v>
      </c>
      <c r="L40" s="155">
        <f>$D$40*WIOD!J$24</f>
        <v>21.184220682041698</v>
      </c>
      <c r="M40" s="155">
        <f>$D$40*WIOD!K$24</f>
        <v>4.9034826958337305</v>
      </c>
      <c r="N40" s="155">
        <f>$D$40*WIOD!L$24</f>
        <v>0</v>
      </c>
      <c r="O40" s="155">
        <f>$D$40*WIOD!M$24</f>
        <v>13.025209920782313</v>
      </c>
      <c r="P40" s="155">
        <f>$D$40*WIOD!N$24</f>
        <v>2.1189031778836416</v>
      </c>
      <c r="Q40" s="155">
        <f>$D$40*WIOD!O$24</f>
        <v>0</v>
      </c>
      <c r="R40" s="155">
        <f>$D$40*WIOD!P$24</f>
        <v>0</v>
      </c>
      <c r="S40" s="155">
        <f>$D$40*WIOD!Q$24</f>
        <v>5.3834142799868041E-3</v>
      </c>
      <c r="T40" s="155">
        <f>$D$40*WIOD!R$24</f>
        <v>4.9499631325024093E-2</v>
      </c>
      <c r="U40" s="155">
        <f>$D$40*WIOD!S$24</f>
        <v>0</v>
      </c>
      <c r="V40" s="155">
        <f>$D$40*WIOD!T$24</f>
        <v>6.4678580993498933</v>
      </c>
      <c r="W40" s="155">
        <f>$D$40*WIOD!U$24</f>
        <v>59.904586295061904</v>
      </c>
      <c r="X40" s="155">
        <f>$D$40*WIOD!V$24</f>
        <v>0</v>
      </c>
      <c r="Y40" s="155">
        <f>$D$40*WIOD!W$24</f>
        <v>0</v>
      </c>
      <c r="Z40" s="155">
        <f>$D$40*WIOD!X$24</f>
        <v>0</v>
      </c>
      <c r="AA40" s="155">
        <f>$D$40*WIOD!Y$24</f>
        <v>0</v>
      </c>
      <c r="AB40" s="155">
        <f>$D$40*WIOD!Z$24</f>
        <v>0</v>
      </c>
      <c r="AC40" s="155">
        <f>$D$40*WIOD!AA$24</f>
        <v>0</v>
      </c>
      <c r="AD40" s="155">
        <f>$D$40*WIOD!AB$24</f>
        <v>0</v>
      </c>
      <c r="AE40" s="155">
        <f t="shared" si="0"/>
        <v>185.3696496839458</v>
      </c>
    </row>
    <row r="41" spans="1:31" ht="46.5" x14ac:dyDescent="0.35">
      <c r="A41" s="150">
        <v>40</v>
      </c>
      <c r="B41" s="151" t="s">
        <v>256</v>
      </c>
      <c r="C41" s="78" t="s">
        <v>46</v>
      </c>
      <c r="D41" s="155">
        <f>'Perhitungan Intensitas'!H41</f>
        <v>937.8437846178947</v>
      </c>
      <c r="E41" s="155">
        <f>$D$41*WIOD!C$24</f>
        <v>0</v>
      </c>
      <c r="F41" s="155">
        <f>$D$41*WIOD!D$24</f>
        <v>0</v>
      </c>
      <c r="G41" s="155">
        <f>$D$41*WIOD!E$24</f>
        <v>0</v>
      </c>
      <c r="H41" s="155">
        <f>$D$41*WIOD!F$24</f>
        <v>0</v>
      </c>
      <c r="I41" s="155">
        <f>$D$41*WIOD!G$24</f>
        <v>123.85339346416244</v>
      </c>
      <c r="J41" s="155">
        <f>$D$41*WIOD!H$24</f>
        <v>269.30867463985601</v>
      </c>
      <c r="K41" s="155">
        <f>$D$41*WIOD!I$24</f>
        <v>0</v>
      </c>
      <c r="L41" s="155">
        <f>$D$41*WIOD!J$24</f>
        <v>107.17768379290044</v>
      </c>
      <c r="M41" s="155">
        <f>$D$41*WIOD!K$24</f>
        <v>24.808272428144644</v>
      </c>
      <c r="N41" s="155">
        <f>$D$41*WIOD!L$24</f>
        <v>0</v>
      </c>
      <c r="O41" s="155">
        <f>$D$41*WIOD!M$24</f>
        <v>65.898663499535033</v>
      </c>
      <c r="P41" s="155">
        <f>$D$41*WIOD!N$24</f>
        <v>10.720202465578609</v>
      </c>
      <c r="Q41" s="155">
        <f>$D$41*WIOD!O$24</f>
        <v>0</v>
      </c>
      <c r="R41" s="155">
        <f>$D$41*WIOD!P$24</f>
        <v>0</v>
      </c>
      <c r="S41" s="155">
        <f>$D$41*WIOD!Q$24</f>
        <v>2.7236398359262275E-2</v>
      </c>
      <c r="T41" s="155">
        <f>$D$41*WIOD!R$24</f>
        <v>0.25043431682695583</v>
      </c>
      <c r="U41" s="155">
        <f>$D$41*WIOD!S$24</f>
        <v>0</v>
      </c>
      <c r="V41" s="155">
        <f>$D$41*WIOD!T$24</f>
        <v>32.722943203528907</v>
      </c>
      <c r="W41" s="155">
        <f>$D$41*WIOD!U$24</f>
        <v>303.07628040900255</v>
      </c>
      <c r="X41" s="155">
        <f>$D$41*WIOD!V$24</f>
        <v>0</v>
      </c>
      <c r="Y41" s="155">
        <f>$D$41*WIOD!W$24</f>
        <v>0</v>
      </c>
      <c r="Z41" s="155">
        <f>$D$41*WIOD!X$24</f>
        <v>0</v>
      </c>
      <c r="AA41" s="155">
        <f>$D$41*WIOD!Y$24</f>
        <v>0</v>
      </c>
      <c r="AB41" s="155">
        <f>$D$41*WIOD!Z$24</f>
        <v>0</v>
      </c>
      <c r="AC41" s="155">
        <f>$D$41*WIOD!AA$24</f>
        <v>0</v>
      </c>
      <c r="AD41" s="155">
        <f>$D$41*WIOD!AB$24</f>
        <v>0</v>
      </c>
      <c r="AE41" s="155">
        <f t="shared" si="0"/>
        <v>937.8437846178947</v>
      </c>
    </row>
    <row r="42" spans="1:31" ht="62" x14ac:dyDescent="0.35">
      <c r="A42" s="150">
        <v>41</v>
      </c>
      <c r="B42" s="151" t="s">
        <v>49</v>
      </c>
      <c r="C42" s="78" t="s">
        <v>48</v>
      </c>
      <c r="D42" s="155">
        <f>'Perhitungan Intensitas'!H42</f>
        <v>1606.4769536798535</v>
      </c>
      <c r="E42" s="155">
        <f>$D$42*WIOD!C$29</f>
        <v>0</v>
      </c>
      <c r="F42" s="155">
        <f>$D$42*WIOD!D$29</f>
        <v>0</v>
      </c>
      <c r="G42" s="155">
        <f>$D$42*WIOD!E$29</f>
        <v>0</v>
      </c>
      <c r="H42" s="155">
        <f>$D$42*WIOD!F$29</f>
        <v>0</v>
      </c>
      <c r="I42" s="155">
        <f>$D$42*WIOD!G$29</f>
        <v>1088.0976716563951</v>
      </c>
      <c r="J42" s="155">
        <f>$D$42*WIOD!H$29</f>
        <v>0</v>
      </c>
      <c r="K42" s="155">
        <f>$D$42*WIOD!I$29</f>
        <v>0</v>
      </c>
      <c r="L42" s="155">
        <f>$D$42*WIOD!J$29</f>
        <v>50.896890044608341</v>
      </c>
      <c r="M42" s="155">
        <f>$D$42*WIOD!K$29</f>
        <v>11.781033786957128</v>
      </c>
      <c r="N42" s="155">
        <f>$D$42*WIOD!L$29</f>
        <v>0</v>
      </c>
      <c r="O42" s="155">
        <f>$D$42*WIOD!M$29</f>
        <v>31.294173483945517</v>
      </c>
      <c r="P42" s="155">
        <f>$D$42*WIOD!N$29</f>
        <v>14.423822633304194</v>
      </c>
      <c r="Q42" s="155">
        <f>$D$42*WIOD!O$29</f>
        <v>0</v>
      </c>
      <c r="R42" s="155">
        <f>$D$42*WIOD!P$29</f>
        <v>0</v>
      </c>
      <c r="S42" s="155">
        <f>$D$42*WIOD!Q$29</f>
        <v>0</v>
      </c>
      <c r="T42" s="155">
        <f>$D$42*WIOD!R$29</f>
        <v>2.2001576979085264</v>
      </c>
      <c r="U42" s="155">
        <f>$D$42*WIOD!S$29</f>
        <v>0</v>
      </c>
      <c r="V42" s="155">
        <f>$D$42*WIOD!T$29</f>
        <v>0</v>
      </c>
      <c r="W42" s="155">
        <f>$D$42*WIOD!U$29</f>
        <v>407.78320437673489</v>
      </c>
      <c r="X42" s="155">
        <f>$D$42*WIOD!V$29</f>
        <v>0</v>
      </c>
      <c r="Y42" s="155">
        <f>$D$42*WIOD!W$29</f>
        <v>0</v>
      </c>
      <c r="Z42" s="155">
        <f>$D$42*WIOD!X$29</f>
        <v>0</v>
      </c>
      <c r="AA42" s="155">
        <f>$D$42*WIOD!Y$29</f>
        <v>0</v>
      </c>
      <c r="AB42" s="155">
        <f>$D$42*WIOD!Z$29</f>
        <v>0</v>
      </c>
      <c r="AC42" s="155">
        <f>$D$42*WIOD!AA$29</f>
        <v>0</v>
      </c>
      <c r="AD42" s="155">
        <f>$D$42*WIOD!AB$29</f>
        <v>0</v>
      </c>
      <c r="AE42" s="155">
        <f t="shared" si="0"/>
        <v>1606.4769536798535</v>
      </c>
    </row>
    <row r="43" spans="1:31" ht="46.5" x14ac:dyDescent="0.35">
      <c r="A43" s="150">
        <v>42</v>
      </c>
      <c r="B43" s="151" t="s">
        <v>257</v>
      </c>
      <c r="C43" s="78" t="s">
        <v>50</v>
      </c>
      <c r="D43" s="155">
        <f>'Perhitungan Intensitas'!H43</f>
        <v>767.01624723278678</v>
      </c>
      <c r="E43" s="155">
        <f>'Perhitungan Intensitas'!I43</f>
        <v>0</v>
      </c>
      <c r="F43" s="155">
        <f>'Perhitungan Intensitas'!J43</f>
        <v>0</v>
      </c>
      <c r="G43" s="155">
        <f>'Perhitungan Intensitas'!K43</f>
        <v>0</v>
      </c>
      <c r="H43" s="155">
        <f>'Perhitungan Intensitas'!L43</f>
        <v>0</v>
      </c>
      <c r="I43" s="155" t="str">
        <f>'Perhitungan Intensitas'!M43</f>
        <v>C21</v>
      </c>
      <c r="J43" s="155" t="str">
        <f>'Perhitungan Intensitas'!N43</f>
        <v>INDUSTRI FARMASI, PRODUK OBAT KIMIA DAN OBAT TRADISIONAL</v>
      </c>
      <c r="K43" s="155">
        <f>'Perhitungan Intensitas'!O43</f>
        <v>0</v>
      </c>
      <c r="L43" s="155">
        <f>'Perhitungan Intensitas'!P43</f>
        <v>0.37524021844922573</v>
      </c>
      <c r="M43" s="155">
        <f>'Perhitungan Intensitas'!Q43</f>
        <v>0.37207467736962202</v>
      </c>
      <c r="N43" s="155">
        <f>'Perhitungan Intensitas'!R43</f>
        <v>0.26925938199863786</v>
      </c>
      <c r="O43" s="155">
        <f>'Perhitungan Intensitas'!S43</f>
        <v>0</v>
      </c>
      <c r="P43" s="155">
        <f>'Perhitungan Intensitas'!T43</f>
        <v>0</v>
      </c>
      <c r="Q43" s="155">
        <f>'Perhitungan Intensitas'!U43</f>
        <v>0</v>
      </c>
      <c r="R43" s="155">
        <f>'Perhitungan Intensitas'!V43</f>
        <v>0</v>
      </c>
      <c r="S43" s="155">
        <f>'Perhitungan Intensitas'!W43</f>
        <v>0</v>
      </c>
      <c r="T43" s="155">
        <f>'Perhitungan Intensitas'!X43</f>
        <v>0</v>
      </c>
      <c r="U43" s="155">
        <f>'Perhitungan Intensitas'!Y43</f>
        <v>0</v>
      </c>
      <c r="V43" s="155">
        <f>'Perhitungan Intensitas'!Z43</f>
        <v>0</v>
      </c>
      <c r="W43" s="155">
        <f>'Perhitungan Intensitas'!AA43</f>
        <v>0</v>
      </c>
      <c r="X43" s="155">
        <f>'Perhitungan Intensitas'!AB43</f>
        <v>0</v>
      </c>
      <c r="Y43" s="155">
        <f>'Perhitungan Intensitas'!AC43</f>
        <v>0</v>
      </c>
      <c r="Z43" s="155">
        <f>'Perhitungan Intensitas'!AD43</f>
        <v>0</v>
      </c>
      <c r="AA43" s="155">
        <f>'Perhitungan Intensitas'!AE43</f>
        <v>0</v>
      </c>
      <c r="AB43" s="155">
        <f>'Perhitungan Intensitas'!AF43</f>
        <v>0</v>
      </c>
      <c r="AC43" s="155">
        <f>'Perhitungan Intensitas'!AG43</f>
        <v>0</v>
      </c>
      <c r="AD43" s="155">
        <f>'Perhitungan Intensitas'!AH43</f>
        <v>0</v>
      </c>
      <c r="AE43" s="155">
        <f t="shared" si="0"/>
        <v>1.0165742778174858</v>
      </c>
    </row>
    <row r="44" spans="1:31" ht="46.5" x14ac:dyDescent="0.35">
      <c r="A44" s="150">
        <v>43</v>
      </c>
      <c r="B44" s="151" t="s">
        <v>258</v>
      </c>
      <c r="C44" s="78" t="s">
        <v>50</v>
      </c>
      <c r="D44" s="155">
        <f>'Perhitungan Intensitas'!H44</f>
        <v>80.913347120140557</v>
      </c>
      <c r="E44" s="155">
        <f>'Perhitungan Intensitas'!I44</f>
        <v>0</v>
      </c>
      <c r="F44" s="155">
        <f>'Perhitungan Intensitas'!J44</f>
        <v>0</v>
      </c>
      <c r="G44" s="155">
        <f>'Perhitungan Intensitas'!K44</f>
        <v>0</v>
      </c>
      <c r="H44" s="155">
        <f>'Perhitungan Intensitas'!L44</f>
        <v>0</v>
      </c>
      <c r="I44" s="155" t="str">
        <f>'Perhitungan Intensitas'!M44</f>
        <v>C22</v>
      </c>
      <c r="J44" s="155" t="str">
        <f>'Perhitungan Intensitas'!N44</f>
        <v xml:space="preserve">INDUSTRI KARET, BARANG DARI KARET DAN PLASTIK </v>
      </c>
      <c r="K44" s="155">
        <f>'Perhitungan Intensitas'!O44</f>
        <v>0</v>
      </c>
      <c r="L44" s="155">
        <f>'Perhitungan Intensitas'!P44</f>
        <v>1.4682375601613469</v>
      </c>
      <c r="M44" s="155">
        <f>'Perhitungan Intensitas'!Q44</f>
        <v>0.43902343277438471</v>
      </c>
      <c r="N44" s="155">
        <f>'Perhitungan Intensitas'!R44</f>
        <v>0.46098558220326469</v>
      </c>
      <c r="O44" s="155">
        <f>'Perhitungan Intensitas'!S44</f>
        <v>0</v>
      </c>
      <c r="P44" s="155">
        <f>'Perhitungan Intensitas'!T44</f>
        <v>0</v>
      </c>
      <c r="Q44" s="155">
        <f>'Perhitungan Intensitas'!U44</f>
        <v>0</v>
      </c>
      <c r="R44" s="155">
        <f>'Perhitungan Intensitas'!V44</f>
        <v>0</v>
      </c>
      <c r="S44" s="155">
        <f>'Perhitungan Intensitas'!W44</f>
        <v>0</v>
      </c>
      <c r="T44" s="155">
        <f>'Perhitungan Intensitas'!X44</f>
        <v>0</v>
      </c>
      <c r="U44" s="155">
        <f>'Perhitungan Intensitas'!Y44</f>
        <v>0</v>
      </c>
      <c r="V44" s="155">
        <f>'Perhitungan Intensitas'!Z44</f>
        <v>0</v>
      </c>
      <c r="W44" s="155">
        <f>'Perhitungan Intensitas'!AA44</f>
        <v>0</v>
      </c>
      <c r="X44" s="155">
        <f>'Perhitungan Intensitas'!AB44</f>
        <v>0</v>
      </c>
      <c r="Y44" s="155">
        <f>'Perhitungan Intensitas'!AC44</f>
        <v>0</v>
      </c>
      <c r="Z44" s="155">
        <f>'Perhitungan Intensitas'!AD44</f>
        <v>0</v>
      </c>
      <c r="AA44" s="155">
        <f>'Perhitungan Intensitas'!AE44</f>
        <v>0</v>
      </c>
      <c r="AB44" s="155">
        <f>'Perhitungan Intensitas'!AF44</f>
        <v>0</v>
      </c>
      <c r="AC44" s="155">
        <f>'Perhitungan Intensitas'!AG44</f>
        <v>0</v>
      </c>
      <c r="AD44" s="155">
        <f>'Perhitungan Intensitas'!AH44</f>
        <v>0</v>
      </c>
      <c r="AE44" s="155">
        <f t="shared" si="0"/>
        <v>2.3682465751389961</v>
      </c>
    </row>
    <row r="45" spans="1:31" ht="46.5" x14ac:dyDescent="0.35">
      <c r="A45" s="150">
        <v>44</v>
      </c>
      <c r="B45" s="151" t="s">
        <v>259</v>
      </c>
      <c r="C45" s="78" t="s">
        <v>50</v>
      </c>
      <c r="D45" s="155">
        <f>'Perhitungan Intensitas'!H45</f>
        <v>120.3075982127509</v>
      </c>
      <c r="E45" s="155">
        <f>'Perhitungan Intensitas'!I45</f>
        <v>0</v>
      </c>
      <c r="F45" s="155">
        <f>'Perhitungan Intensitas'!J45</f>
        <v>0</v>
      </c>
      <c r="G45" s="155">
        <f>'Perhitungan Intensitas'!K45</f>
        <v>0</v>
      </c>
      <c r="H45" s="155">
        <f>'Perhitungan Intensitas'!L45</f>
        <v>0</v>
      </c>
      <c r="I45" s="155" t="str">
        <f>'Perhitungan Intensitas'!M45</f>
        <v>C23</v>
      </c>
      <c r="J45" s="155" t="str">
        <f>'Perhitungan Intensitas'!N45</f>
        <v xml:space="preserve">INDUSTRI BARANG GALIAN BUKAN LOGAM </v>
      </c>
      <c r="K45" s="155">
        <f>'Perhitungan Intensitas'!O45</f>
        <v>0</v>
      </c>
      <c r="L45" s="155">
        <f>'Perhitungan Intensitas'!P45</f>
        <v>1.9500795418385826</v>
      </c>
      <c r="M45" s="155">
        <f>'Perhitungan Intensitas'!Q45</f>
        <v>3.0716535933170905</v>
      </c>
      <c r="N45" s="155">
        <f>'Perhitungan Intensitas'!R45</f>
        <v>1.3192960915907628</v>
      </c>
      <c r="O45" s="155">
        <f>'Perhitungan Intensitas'!S45</f>
        <v>0</v>
      </c>
      <c r="P45" s="155">
        <f>'Perhitungan Intensitas'!T45</f>
        <v>0</v>
      </c>
      <c r="Q45" s="155">
        <f>'Perhitungan Intensitas'!U45</f>
        <v>0</v>
      </c>
      <c r="R45" s="155">
        <f>'Perhitungan Intensitas'!V45</f>
        <v>0</v>
      </c>
      <c r="S45" s="155">
        <f>'Perhitungan Intensitas'!W45</f>
        <v>0</v>
      </c>
      <c r="T45" s="155">
        <f>'Perhitungan Intensitas'!X45</f>
        <v>0</v>
      </c>
      <c r="U45" s="155">
        <f>'Perhitungan Intensitas'!Y45</f>
        <v>0</v>
      </c>
      <c r="V45" s="155">
        <f>'Perhitungan Intensitas'!Z45</f>
        <v>0</v>
      </c>
      <c r="W45" s="155">
        <f>'Perhitungan Intensitas'!AA45</f>
        <v>0</v>
      </c>
      <c r="X45" s="155">
        <f>'Perhitungan Intensitas'!AB45</f>
        <v>0</v>
      </c>
      <c r="Y45" s="155">
        <f>'Perhitungan Intensitas'!AC45</f>
        <v>0</v>
      </c>
      <c r="Z45" s="155">
        <f>'Perhitungan Intensitas'!AD45</f>
        <v>0</v>
      </c>
      <c r="AA45" s="155">
        <f>'Perhitungan Intensitas'!AE45</f>
        <v>0</v>
      </c>
      <c r="AB45" s="155">
        <f>'Perhitungan Intensitas'!AF45</f>
        <v>0</v>
      </c>
      <c r="AC45" s="155">
        <f>'Perhitungan Intensitas'!AG45</f>
        <v>0</v>
      </c>
      <c r="AD45" s="155">
        <f>'Perhitungan Intensitas'!AH45</f>
        <v>0</v>
      </c>
      <c r="AE45" s="155">
        <f t="shared" si="0"/>
        <v>6.3410292267464357</v>
      </c>
    </row>
    <row r="46" spans="1:31" ht="46.5" x14ac:dyDescent="0.35">
      <c r="A46" s="150">
        <v>45</v>
      </c>
      <c r="B46" s="151" t="s">
        <v>260</v>
      </c>
      <c r="C46" s="78" t="s">
        <v>50</v>
      </c>
      <c r="D46" s="155">
        <f>'Perhitungan Intensitas'!H46</f>
        <v>13.314203226775779</v>
      </c>
      <c r="E46" s="155">
        <f>'Perhitungan Intensitas'!I46</f>
        <v>0</v>
      </c>
      <c r="F46" s="155">
        <f>'Perhitungan Intensitas'!J46</f>
        <v>0</v>
      </c>
      <c r="G46" s="155">
        <f>'Perhitungan Intensitas'!K46</f>
        <v>0</v>
      </c>
      <c r="H46" s="155">
        <f>'Perhitungan Intensitas'!L46</f>
        <v>0</v>
      </c>
      <c r="I46" s="155" t="str">
        <f>'Perhitungan Intensitas'!M46</f>
        <v>C24</v>
      </c>
      <c r="J46" s="155" t="str">
        <f>'Perhitungan Intensitas'!N46</f>
        <v xml:space="preserve">INDUSTRI LOGAM DASAR </v>
      </c>
      <c r="K46" s="155">
        <f>'Perhitungan Intensitas'!O46</f>
        <v>0</v>
      </c>
      <c r="L46" s="155">
        <f>'Perhitungan Intensitas'!P46</f>
        <v>1.3177348391234007</v>
      </c>
      <c r="M46" s="155">
        <f>'Perhitungan Intensitas'!Q46</f>
        <v>0.52573499881871888</v>
      </c>
      <c r="N46" s="155">
        <f>'Perhitungan Intensitas'!R46</f>
        <v>0.57097480971364412</v>
      </c>
      <c r="O46" s="155">
        <f>'Perhitungan Intensitas'!S46</f>
        <v>0</v>
      </c>
      <c r="P46" s="155">
        <f>'Perhitungan Intensitas'!T46</f>
        <v>0</v>
      </c>
      <c r="Q46" s="155">
        <f>'Perhitungan Intensitas'!U46</f>
        <v>0</v>
      </c>
      <c r="R46" s="155">
        <f>'Perhitungan Intensitas'!V46</f>
        <v>0</v>
      </c>
      <c r="S46" s="155">
        <f>'Perhitungan Intensitas'!W46</f>
        <v>0</v>
      </c>
      <c r="T46" s="155">
        <f>'Perhitungan Intensitas'!X46</f>
        <v>0</v>
      </c>
      <c r="U46" s="155">
        <f>'Perhitungan Intensitas'!Y46</f>
        <v>0</v>
      </c>
      <c r="V46" s="155">
        <f>'Perhitungan Intensitas'!Z46</f>
        <v>0</v>
      </c>
      <c r="W46" s="155">
        <f>'Perhitungan Intensitas'!AA46</f>
        <v>0</v>
      </c>
      <c r="X46" s="155">
        <f>'Perhitungan Intensitas'!AB46</f>
        <v>0</v>
      </c>
      <c r="Y46" s="155">
        <f>'Perhitungan Intensitas'!AC46</f>
        <v>0</v>
      </c>
      <c r="Z46" s="155">
        <f>'Perhitungan Intensitas'!AD46</f>
        <v>0</v>
      </c>
      <c r="AA46" s="155">
        <f>'Perhitungan Intensitas'!AE46</f>
        <v>0</v>
      </c>
      <c r="AB46" s="155">
        <f>'Perhitungan Intensitas'!AF46</f>
        <v>0</v>
      </c>
      <c r="AC46" s="155">
        <f>'Perhitungan Intensitas'!AG46</f>
        <v>0</v>
      </c>
      <c r="AD46" s="155">
        <f>'Perhitungan Intensitas'!AH46</f>
        <v>0</v>
      </c>
      <c r="AE46" s="155">
        <f t="shared" si="0"/>
        <v>2.4144446476557637</v>
      </c>
    </row>
    <row r="47" spans="1:31" ht="31" x14ac:dyDescent="0.35">
      <c r="A47" s="150">
        <v>46</v>
      </c>
      <c r="B47" s="151" t="s">
        <v>5</v>
      </c>
      <c r="C47" s="78" t="s">
        <v>52</v>
      </c>
      <c r="D47" s="155">
        <f>'Perhitungan Intensitas'!H47</f>
        <v>12.944798584946067</v>
      </c>
      <c r="E47" s="155">
        <f>$D$47*WIOD!C31</f>
        <v>0</v>
      </c>
      <c r="F47" s="155">
        <f>$D$47*WIOD!D31</f>
        <v>0</v>
      </c>
      <c r="G47" s="155">
        <f>$D$47*WIOD!E31</f>
        <v>0</v>
      </c>
      <c r="H47" s="155">
        <f>$D$47*WIOD!F31</f>
        <v>0</v>
      </c>
      <c r="I47" s="155">
        <f>$D$47*WIOD!G31</f>
        <v>0.36496884962948728</v>
      </c>
      <c r="J47" s="155">
        <f>$D$47*WIOD!H31</f>
        <v>0.79359373554016188</v>
      </c>
      <c r="K47" s="155">
        <f>$D$47*WIOD!I31</f>
        <v>0</v>
      </c>
      <c r="L47" s="155">
        <f>$D$47*WIOD!J31</f>
        <v>2.054848655474061</v>
      </c>
      <c r="M47" s="155">
        <f>$D$47*WIOD!K31</f>
        <v>0.47563301836332506</v>
      </c>
      <c r="N47" s="155">
        <f>$D$47*WIOD!L31</f>
        <v>0</v>
      </c>
      <c r="O47" s="155">
        <f>$D$47*WIOD!M31</f>
        <v>1.2634326036678822</v>
      </c>
      <c r="P47" s="155">
        <f>$D$47*WIOD!N31</f>
        <v>0.27248668236307261</v>
      </c>
      <c r="Q47" s="155">
        <f>$D$47*WIOD!O31</f>
        <v>0</v>
      </c>
      <c r="R47" s="155">
        <f>$D$47*WIOD!P31</f>
        <v>0</v>
      </c>
      <c r="S47" s="155">
        <f>$D$47*WIOD!Q31</f>
        <v>8.0259706247828562E-5</v>
      </c>
      <c r="T47" s="155">
        <f>$D$47*WIOD!R31</f>
        <v>7.3797513304734645E-4</v>
      </c>
      <c r="U47" s="155">
        <f>$D$47*WIOD!S31</f>
        <v>0</v>
      </c>
      <c r="V47" s="155">
        <f>$D$47*WIOD!T31</f>
        <v>1.5407622615526697E-2</v>
      </c>
      <c r="W47" s="155">
        <f>$D$47*WIOD!U31</f>
        <v>7.7036091824532544</v>
      </c>
      <c r="X47" s="155">
        <f>$D$47*WIOD!V31</f>
        <v>0</v>
      </c>
      <c r="Y47" s="155">
        <f>$D$47*WIOD!W31</f>
        <v>0</v>
      </c>
      <c r="Z47" s="155">
        <f>$D$47*WIOD!X31</f>
        <v>0</v>
      </c>
      <c r="AA47" s="155">
        <f>$D$47*WIOD!Y31</f>
        <v>0</v>
      </c>
      <c r="AB47" s="155">
        <f>$D$47*WIOD!Z31</f>
        <v>0</v>
      </c>
      <c r="AC47" s="155">
        <f>$D$47*WIOD!AA31</f>
        <v>0</v>
      </c>
      <c r="AD47" s="155">
        <f>$D$47*WIOD!AB31</f>
        <v>0</v>
      </c>
      <c r="AE47" s="155">
        <f t="shared" si="0"/>
        <v>12.944798584946067</v>
      </c>
    </row>
    <row r="48" spans="1:31" ht="46.5" x14ac:dyDescent="0.35">
      <c r="A48" s="150">
        <v>47</v>
      </c>
      <c r="B48" s="151" t="s">
        <v>9</v>
      </c>
      <c r="C48" s="78" t="s">
        <v>53</v>
      </c>
      <c r="D48" s="155">
        <f>'Perhitungan Intensitas'!H48</f>
        <v>405.38083378389518</v>
      </c>
      <c r="E48" s="155">
        <f>$D$48*WIOD!C32</f>
        <v>0</v>
      </c>
      <c r="F48" s="155">
        <f>$D$48*WIOD!D32</f>
        <v>0</v>
      </c>
      <c r="G48" s="155">
        <f>$D$48*WIOD!E32</f>
        <v>0</v>
      </c>
      <c r="H48" s="155">
        <f>$D$48*WIOD!F32</f>
        <v>0</v>
      </c>
      <c r="I48" s="155">
        <f>$D$48*WIOD!G32</f>
        <v>24.658271698378513</v>
      </c>
      <c r="J48" s="155">
        <f>$D$48*WIOD!H32</f>
        <v>53.617315474858607</v>
      </c>
      <c r="K48" s="155">
        <f>$D$48*WIOD!I32</f>
        <v>0</v>
      </c>
      <c r="L48" s="155">
        <f>$D$48*WIOD!J32</f>
        <v>83.593533218008332</v>
      </c>
      <c r="M48" s="155">
        <f>$D$48*WIOD!K32</f>
        <v>19.349281230136839</v>
      </c>
      <c r="N48" s="155">
        <f>$D$48*WIOD!L32</f>
        <v>0</v>
      </c>
      <c r="O48" s="155">
        <f>$D$48*WIOD!M32</f>
        <v>51.397846280343288</v>
      </c>
      <c r="P48" s="155">
        <f>$D$48*WIOD!N32</f>
        <v>5.8991974424967966</v>
      </c>
      <c r="Q48" s="155">
        <f>$D$48*WIOD!O32</f>
        <v>0</v>
      </c>
      <c r="R48" s="155">
        <f>$D$48*WIOD!P32</f>
        <v>0</v>
      </c>
      <c r="S48" s="155">
        <f>$D$48*WIOD!Q32</f>
        <v>5.4225604324865846E-3</v>
      </c>
      <c r="T48" s="155">
        <f>$D$48*WIOD!R32</f>
        <v>4.9859573921999384E-2</v>
      </c>
      <c r="U48" s="155">
        <f>$D$48*WIOD!S32</f>
        <v>0</v>
      </c>
      <c r="V48" s="155">
        <f>$D$48*WIOD!T32</f>
        <v>3.090376590713639E-2</v>
      </c>
      <c r="W48" s="155">
        <f>$D$48*WIOD!U32</f>
        <v>166.77920253941113</v>
      </c>
      <c r="X48" s="155">
        <f>$D$48*WIOD!V32</f>
        <v>0</v>
      </c>
      <c r="Y48" s="155">
        <f>$D$48*WIOD!W32</f>
        <v>0</v>
      </c>
      <c r="Z48" s="155">
        <f>$D$48*WIOD!X32</f>
        <v>0</v>
      </c>
      <c r="AA48" s="155">
        <f>$D$48*WIOD!Y32</f>
        <v>0</v>
      </c>
      <c r="AB48" s="155">
        <f>$D$48*WIOD!Z32</f>
        <v>0</v>
      </c>
      <c r="AC48" s="155">
        <f>$D$48*WIOD!AA32</f>
        <v>0</v>
      </c>
      <c r="AD48" s="155">
        <f>$D$48*WIOD!AB32</f>
        <v>0</v>
      </c>
      <c r="AE48" s="155">
        <f t="shared" si="0"/>
        <v>405.38083378389513</v>
      </c>
    </row>
    <row r="49" spans="1:31" ht="139.5" x14ac:dyDescent="0.35">
      <c r="A49" s="150">
        <v>48</v>
      </c>
      <c r="B49" s="151" t="s">
        <v>10</v>
      </c>
      <c r="C49" s="78" t="s">
        <v>54</v>
      </c>
      <c r="D49" s="155">
        <f>'Perhitungan Intensitas'!H49</f>
        <v>1548.0820016077471</v>
      </c>
      <c r="E49" s="155">
        <f>$D$49*WIOD!C$33</f>
        <v>0</v>
      </c>
      <c r="F49" s="155">
        <f>$D$49*WIOD!D$33</f>
        <v>0</v>
      </c>
      <c r="G49" s="155">
        <f>$D$49*WIOD!E$33</f>
        <v>0</v>
      </c>
      <c r="H49" s="155">
        <f>$D$49*WIOD!F$33</f>
        <v>0</v>
      </c>
      <c r="I49" s="155">
        <f>$D$49*WIOD!G$33</f>
        <v>209.50722259551694</v>
      </c>
      <c r="J49" s="155">
        <f>$D$49*WIOD!H$33</f>
        <v>455.55564418993453</v>
      </c>
      <c r="K49" s="155">
        <f>$D$49*WIOD!I$33</f>
        <v>0</v>
      </c>
      <c r="L49" s="155">
        <f>$D$49*WIOD!J$33</f>
        <v>231.96766843831836</v>
      </c>
      <c r="M49" s="155">
        <f>$D$49*WIOD!K$33</f>
        <v>53.693240136250566</v>
      </c>
      <c r="N49" s="155">
        <f>$D$49*WIOD!L$33</f>
        <v>0</v>
      </c>
      <c r="O49" s="155">
        <f>$D$49*WIOD!M$33</f>
        <v>142.62632652825664</v>
      </c>
      <c r="P49" s="155">
        <f>$D$49*WIOD!N$33</f>
        <v>15.309854387008185</v>
      </c>
      <c r="Q49" s="155">
        <f>$D$49*WIOD!O$33</f>
        <v>0</v>
      </c>
      <c r="R49" s="155">
        <f>$D$49*WIOD!P$33</f>
        <v>0</v>
      </c>
      <c r="S49" s="155">
        <f>$D$49*WIOD!Q$33</f>
        <v>4.6072392642235151E-2</v>
      </c>
      <c r="T49" s="155">
        <f>$D$49*WIOD!R$33</f>
        <v>0.42362826478551874</v>
      </c>
      <c r="U49" s="155">
        <f>$D$49*WIOD!S$33</f>
        <v>0</v>
      </c>
      <c r="V49" s="155">
        <f>$D$49*WIOD!T$33</f>
        <v>6.1196872586659543</v>
      </c>
      <c r="W49" s="155">
        <f>$D$49*WIOD!U$33</f>
        <v>432.83265741636814</v>
      </c>
      <c r="X49" s="155">
        <f>$D$49*WIOD!V$33</f>
        <v>0</v>
      </c>
      <c r="Y49" s="155">
        <f>$D$49*WIOD!W$33</f>
        <v>0</v>
      </c>
      <c r="Z49" s="155">
        <f>$D$49*WIOD!X$33</f>
        <v>0</v>
      </c>
      <c r="AA49" s="155">
        <f>$D$49*WIOD!Y$33</f>
        <v>0</v>
      </c>
      <c r="AB49" s="155">
        <f>$D$49*WIOD!Z$33</f>
        <v>0</v>
      </c>
      <c r="AC49" s="155">
        <f>$D$49*WIOD!AA$33</f>
        <v>0</v>
      </c>
      <c r="AD49" s="155">
        <f>$D$49*WIOD!AB$33</f>
        <v>0</v>
      </c>
      <c r="AE49" s="155">
        <f t="shared" si="0"/>
        <v>1548.0820016077471</v>
      </c>
    </row>
    <row r="50" spans="1:31" ht="46.5" x14ac:dyDescent="0.35">
      <c r="A50" s="150">
        <v>49</v>
      </c>
      <c r="B50" s="151" t="s">
        <v>56</v>
      </c>
      <c r="C50" s="78" t="s">
        <v>55</v>
      </c>
      <c r="D50" s="155">
        <f>'Perhitungan Intensitas'!H50</f>
        <v>734.38610370338176</v>
      </c>
      <c r="E50" s="155">
        <f>$D$50*WIOD!C$34</f>
        <v>0</v>
      </c>
      <c r="F50" s="155">
        <f>$D$50*WIOD!D$34</f>
        <v>0</v>
      </c>
      <c r="G50" s="155">
        <f>$D$50*WIOD!E$34</f>
        <v>0</v>
      </c>
      <c r="H50" s="155">
        <f>$D$50*WIOD!F$34</f>
        <v>0</v>
      </c>
      <c r="I50" s="155">
        <f>$D$50*WIOD!G$34</f>
        <v>175.28896533534015</v>
      </c>
      <c r="J50" s="155">
        <f>$D$50*WIOD!H$34</f>
        <v>381.15095285711038</v>
      </c>
      <c r="K50" s="155">
        <f>$D$50*WIOD!I$34</f>
        <v>0</v>
      </c>
      <c r="L50" s="155">
        <f>$D$50*WIOD!J$34</f>
        <v>14.686945820825466</v>
      </c>
      <c r="M50" s="155">
        <f>$D$50*WIOD!K$34</f>
        <v>3.3995673368393335</v>
      </c>
      <c r="N50" s="155">
        <f>$D$50*WIOD!L$34</f>
        <v>0</v>
      </c>
      <c r="O50" s="155">
        <f>$D$50*WIOD!M$34</f>
        <v>9.030332306421716</v>
      </c>
      <c r="P50" s="155">
        <f>$D$50*WIOD!N$34</f>
        <v>2.400919706673212</v>
      </c>
      <c r="Q50" s="155">
        <f>$D$50*WIOD!O$34</f>
        <v>0</v>
      </c>
      <c r="R50" s="155">
        <f>$D$50*WIOD!P$34</f>
        <v>0</v>
      </c>
      <c r="S50" s="155">
        <f>$D$50*WIOD!Q$34</f>
        <v>3.8547511330302708E-2</v>
      </c>
      <c r="T50" s="155">
        <f>$D$50*WIOD!R$34</f>
        <v>0.35443818738613775</v>
      </c>
      <c r="U50" s="155">
        <f>$D$50*WIOD!S$34</f>
        <v>0</v>
      </c>
      <c r="V50" s="155">
        <f>$D$50*WIOD!T$34</f>
        <v>80.157816042773447</v>
      </c>
      <c r="W50" s="155">
        <f>$D$50*WIOD!U$34</f>
        <v>67.877618598681565</v>
      </c>
      <c r="X50" s="155">
        <f>$D$50*WIOD!V$34</f>
        <v>0</v>
      </c>
      <c r="Y50" s="155">
        <f>$D$50*WIOD!W$34</f>
        <v>0</v>
      </c>
      <c r="Z50" s="155">
        <f>$D$50*WIOD!X$34</f>
        <v>0</v>
      </c>
      <c r="AA50" s="155">
        <f>$D$50*WIOD!Y$34</f>
        <v>0</v>
      </c>
      <c r="AB50" s="155">
        <f>$D$50*WIOD!Z$34</f>
        <v>0</v>
      </c>
      <c r="AC50" s="155">
        <f>$D$50*WIOD!AA$34</f>
        <v>0</v>
      </c>
      <c r="AD50" s="155">
        <f>$D$50*WIOD!AB$34</f>
        <v>0</v>
      </c>
      <c r="AE50" s="155">
        <f t="shared" si="0"/>
        <v>734.38610370338176</v>
      </c>
    </row>
    <row r="51" spans="1:31" ht="77.5" x14ac:dyDescent="0.35">
      <c r="A51" s="150">
        <v>50</v>
      </c>
      <c r="B51" s="151" t="s">
        <v>58</v>
      </c>
      <c r="C51" s="78" t="s">
        <v>57</v>
      </c>
      <c r="D51" s="155">
        <f>'Perhitungan Intensitas'!H51</f>
        <v>903.08438430455067</v>
      </c>
      <c r="E51" s="155">
        <f>$D$51*WIOD!C$35</f>
        <v>0</v>
      </c>
      <c r="F51" s="155">
        <f>$D$51*WIOD!D$35</f>
        <v>0</v>
      </c>
      <c r="G51" s="155">
        <f>$D$51*WIOD!E$35</f>
        <v>0</v>
      </c>
      <c r="H51" s="155">
        <f>$D$51*WIOD!F$35</f>
        <v>0</v>
      </c>
      <c r="I51" s="155">
        <f>$D$51*WIOD!G$35</f>
        <v>194.84035735815436</v>
      </c>
      <c r="J51" s="155">
        <f>$D$51*WIOD!H$35</f>
        <v>423.66379264096253</v>
      </c>
      <c r="K51" s="155">
        <f>$D$51*WIOD!I$35</f>
        <v>0</v>
      </c>
      <c r="L51" s="155">
        <f>$D$51*WIOD!J$35</f>
        <v>35.475471413322005</v>
      </c>
      <c r="M51" s="155">
        <f>$D$51*WIOD!K$35</f>
        <v>8.2114590294668002</v>
      </c>
      <c r="N51" s="155">
        <f>$D$51*WIOD!L$35</f>
        <v>0</v>
      </c>
      <c r="O51" s="155">
        <f>$D$51*WIOD!M$35</f>
        <v>21.812247386043431</v>
      </c>
      <c r="P51" s="155">
        <f>$D$51*WIOD!N$35</f>
        <v>6.200643792855475</v>
      </c>
      <c r="Q51" s="155">
        <f>$D$51*WIOD!O$35</f>
        <v>0</v>
      </c>
      <c r="R51" s="155">
        <f>$D$51*WIOD!P$35</f>
        <v>0</v>
      </c>
      <c r="S51" s="155">
        <f>$D$51*WIOD!Q$35</f>
        <v>4.2847026157609831E-2</v>
      </c>
      <c r="T51" s="155">
        <f>$D$51*WIOD!R$35</f>
        <v>0.39397153699650789</v>
      </c>
      <c r="U51" s="155">
        <f>$D$51*WIOD!S$35</f>
        <v>0</v>
      </c>
      <c r="V51" s="155">
        <f>$D$51*WIOD!T$35</f>
        <v>37.142048938592872</v>
      </c>
      <c r="W51" s="155">
        <f>$D$51*WIOD!U$35</f>
        <v>175.3015451819991</v>
      </c>
      <c r="X51" s="155">
        <f>$D$51*WIOD!V$35</f>
        <v>0</v>
      </c>
      <c r="Y51" s="155">
        <f>$D$51*WIOD!W$35</f>
        <v>0</v>
      </c>
      <c r="Z51" s="155">
        <f>$D$51*WIOD!X$35</f>
        <v>0</v>
      </c>
      <c r="AA51" s="155">
        <f>$D$51*WIOD!Y$35</f>
        <v>0</v>
      </c>
      <c r="AB51" s="155">
        <f>$D$51*WIOD!Z$35</f>
        <v>0</v>
      </c>
      <c r="AC51" s="155">
        <f>$D$51*WIOD!AA$35</f>
        <v>0</v>
      </c>
      <c r="AD51" s="155">
        <f>$D$51*WIOD!AB$35</f>
        <v>0</v>
      </c>
      <c r="AE51" s="155">
        <f t="shared" si="0"/>
        <v>903.08438430455067</v>
      </c>
    </row>
    <row r="52" spans="1:31" ht="31" x14ac:dyDescent="0.35">
      <c r="A52" s="150">
        <v>51</v>
      </c>
      <c r="B52" s="151" t="s">
        <v>6</v>
      </c>
      <c r="C52" s="78" t="s">
        <v>59</v>
      </c>
      <c r="D52" s="155">
        <f>'Perhitungan Intensitas'!H52</f>
        <v>1114.2693736365406</v>
      </c>
      <c r="E52" s="155">
        <f>$D$52*WIOD!C$36</f>
        <v>0</v>
      </c>
      <c r="F52" s="155">
        <f>$D$52*WIOD!D$36</f>
        <v>0</v>
      </c>
      <c r="G52" s="155">
        <f>$D$52*WIOD!E$36</f>
        <v>0</v>
      </c>
      <c r="H52" s="155">
        <f>$D$52*WIOD!F$36</f>
        <v>0</v>
      </c>
      <c r="I52" s="155">
        <f>$D$52*WIOD!G$36</f>
        <v>167.37892581543994</v>
      </c>
      <c r="J52" s="155">
        <f>$D$52*WIOD!H$36</f>
        <v>363.95124439640023</v>
      </c>
      <c r="K52" s="155">
        <f>$D$52*WIOD!I$36</f>
        <v>0</v>
      </c>
      <c r="L52" s="155">
        <f>$D$52*WIOD!J$36</f>
        <v>43.400229092289919</v>
      </c>
      <c r="M52" s="155">
        <f>$D$52*WIOD!K$36</f>
        <v>10.045791891210268</v>
      </c>
      <c r="N52" s="155">
        <f>$D$52*WIOD!L$36</f>
        <v>0</v>
      </c>
      <c r="O52" s="155">
        <f>$D$52*WIOD!M$36</f>
        <v>26.684818999092755</v>
      </c>
      <c r="P52" s="155">
        <f>$D$52*WIOD!N$36</f>
        <v>16.982011577832306</v>
      </c>
      <c r="Q52" s="155">
        <f>$D$52*WIOD!O$36</f>
        <v>0</v>
      </c>
      <c r="R52" s="155">
        <f>$D$52*WIOD!P$36</f>
        <v>0</v>
      </c>
      <c r="S52" s="155">
        <f>$D$52*WIOD!Q$36</f>
        <v>3.6808027401960847E-2</v>
      </c>
      <c r="T52" s="155">
        <f>$D$52*WIOD!R$36</f>
        <v>0.33844391151017128</v>
      </c>
      <c r="U52" s="155">
        <f>$D$52*WIOD!S$36</f>
        <v>0</v>
      </c>
      <c r="V52" s="155">
        <f>$D$52*WIOD!T$36</f>
        <v>5.3440385710664744</v>
      </c>
      <c r="W52" s="155">
        <f>$D$52*WIOD!U$36</f>
        <v>480.1070613542966</v>
      </c>
      <c r="X52" s="155">
        <f>$D$52*WIOD!V$36</f>
        <v>0</v>
      </c>
      <c r="Y52" s="155">
        <f>$D$52*WIOD!W$36</f>
        <v>0</v>
      </c>
      <c r="Z52" s="155">
        <f>$D$52*WIOD!X$36</f>
        <v>0</v>
      </c>
      <c r="AA52" s="155">
        <f>$D$52*WIOD!Y$36</f>
        <v>0</v>
      </c>
      <c r="AB52" s="155">
        <f>$D$52*WIOD!Z$36</f>
        <v>0</v>
      </c>
      <c r="AC52" s="155">
        <f>$D$52*WIOD!AA$36</f>
        <v>0</v>
      </c>
      <c r="AD52" s="155">
        <f>$D$52*WIOD!AB$36</f>
        <v>0</v>
      </c>
      <c r="AE52" s="155">
        <f t="shared" si="0"/>
        <v>1114.2693736365404</v>
      </c>
    </row>
    <row r="53" spans="1:31" ht="15.5" x14ac:dyDescent="0.35">
      <c r="A53" s="150">
        <v>52</v>
      </c>
      <c r="B53" s="151" t="s">
        <v>133</v>
      </c>
      <c r="C53" s="78" t="s">
        <v>59</v>
      </c>
      <c r="D53" s="155">
        <f>'Perhitungan Intensitas'!H53</f>
        <v>0.63900759736458324</v>
      </c>
      <c r="E53" s="155">
        <f>$D$53*WIOD!C$36</f>
        <v>0</v>
      </c>
      <c r="F53" s="155">
        <f>$D$53*WIOD!D$36</f>
        <v>0</v>
      </c>
      <c r="G53" s="155">
        <f>$D$53*WIOD!E$36</f>
        <v>0</v>
      </c>
      <c r="H53" s="155">
        <f>$D$53*WIOD!F$36</f>
        <v>0</v>
      </c>
      <c r="I53" s="155">
        <f>$D$53*WIOD!G$36</f>
        <v>9.5987925151101577E-2</v>
      </c>
      <c r="J53" s="155">
        <f>$D$53*WIOD!H$36</f>
        <v>0.20871758278753008</v>
      </c>
      <c r="K53" s="155">
        <f>$D$53*WIOD!I$36</f>
        <v>0</v>
      </c>
      <c r="L53" s="155">
        <f>$D$53*WIOD!J$36</f>
        <v>2.4889023043706857E-2</v>
      </c>
      <c r="M53" s="155">
        <f>$D$53*WIOD!K$36</f>
        <v>5.7610282503562597E-3</v>
      </c>
      <c r="N53" s="155">
        <f>$D$53*WIOD!L$36</f>
        <v>0</v>
      </c>
      <c r="O53" s="155">
        <f>$D$53*WIOD!M$36</f>
        <v>1.5303123713315939E-2</v>
      </c>
      <c r="P53" s="155">
        <f>$D$53*WIOD!N$36</f>
        <v>9.738789087734373E-3</v>
      </c>
      <c r="Q53" s="155">
        <f>$D$53*WIOD!O$36</f>
        <v>0</v>
      </c>
      <c r="R53" s="155">
        <f>$D$53*WIOD!P$36</f>
        <v>0</v>
      </c>
      <c r="S53" s="155">
        <f>$D$53*WIOD!Q$36</f>
        <v>2.1108548534448768E-5</v>
      </c>
      <c r="T53" s="155">
        <f>$D$53*WIOD!R$36</f>
        <v>1.9408972000277725E-4</v>
      </c>
      <c r="U53" s="155">
        <f>$D$53*WIOD!S$36</f>
        <v>0</v>
      </c>
      <c r="V53" s="155">
        <f>$D$53*WIOD!T$36</f>
        <v>3.0646819596019297E-3</v>
      </c>
      <c r="W53" s="155">
        <f>$D$53*WIOD!U$36</f>
        <v>0.27533024510269899</v>
      </c>
      <c r="X53" s="155">
        <f>$D$53*WIOD!V$36</f>
        <v>0</v>
      </c>
      <c r="Y53" s="155">
        <f>$D$53*WIOD!W$36</f>
        <v>0</v>
      </c>
      <c r="Z53" s="155">
        <f>$D$53*WIOD!X$36</f>
        <v>0</v>
      </c>
      <c r="AA53" s="155">
        <f>$D$53*WIOD!Y$36</f>
        <v>0</v>
      </c>
      <c r="AB53" s="155">
        <f>$D$53*WIOD!Z$36</f>
        <v>0</v>
      </c>
      <c r="AC53" s="155">
        <f>$D$53*WIOD!AA$36</f>
        <v>0</v>
      </c>
      <c r="AD53" s="155">
        <f>$D$53*WIOD!AB$36</f>
        <v>0</v>
      </c>
      <c r="AE53" s="155">
        <f t="shared" si="0"/>
        <v>0.63900759736458324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PDRB Angka Berlaku</vt:lpstr>
      <vt:lpstr>PDRB Angka Konstan 2010</vt:lpstr>
      <vt:lpstr>Indeks Pembagi</vt:lpstr>
      <vt:lpstr>Domestik</vt:lpstr>
      <vt:lpstr>Perhitungan Intensitas</vt:lpstr>
      <vt:lpstr>WIOD</vt:lpstr>
      <vt:lpstr>Tabel Satelit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2019-09-13T06:23:39Z</dcterms:created>
  <dcterms:modified xsi:type="dcterms:W3CDTF">2019-10-29T15:12:28Z</dcterms:modified>
</cp:coreProperties>
</file>