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karimah\Downloads\"/>
    </mc:Choice>
  </mc:AlternateContent>
  <xr:revisionPtr revIDLastSave="0" documentId="13_ncr:1_{67423FA3-CAFE-47EA-BF2E-76A67126A422}" xr6:coauthVersionLast="47" xr6:coauthVersionMax="47" xr10:uidLastSave="{00000000-0000-0000-0000-000000000000}"/>
  <bookViews>
    <workbookView xWindow="-108" yWindow="-108" windowWidth="23256" windowHeight="12456" activeTab="1" xr2:uid="{B3CF85FD-B6E5-45E2-A07D-7700580F2714}"/>
  </bookViews>
  <sheets>
    <sheet name="Itinerary " sheetId="1" r:id="rId1"/>
    <sheet name="RAB KP RAD KSB Labura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F25" i="2"/>
  <c r="F16" i="2"/>
  <c r="M9" i="2"/>
  <c r="M7" i="2"/>
  <c r="F11" i="2"/>
  <c r="M8" i="2"/>
  <c r="M6" i="2"/>
  <c r="F18" i="2"/>
  <c r="F15" i="2"/>
  <c r="F14" i="2"/>
  <c r="F10" i="2"/>
  <c r="F9" i="2"/>
  <c r="F8" i="2"/>
  <c r="F7" i="2"/>
  <c r="F6" i="2"/>
  <c r="F39" i="2" l="1"/>
  <c r="F40" i="2"/>
  <c r="F12" i="2"/>
  <c r="M10" i="2"/>
  <c r="E17" i="2" s="1"/>
  <c r="F17" i="2" s="1"/>
  <c r="F19" i="2" s="1"/>
  <c r="F20" i="2" l="1"/>
  <c r="F23" i="2" s="1"/>
  <c r="F38" i="2"/>
  <c r="F22" i="2" l="1"/>
  <c r="F41" i="2"/>
  <c r="E38" i="2"/>
  <c r="E39" i="2" l="1"/>
  <c r="E40" i="2"/>
  <c r="E4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tc={7B6FE8DA-1020-4A6E-9B82-36DB8E4553EA}</author>
  </authors>
  <commentList>
    <comment ref="J9" authorId="0" shapeId="0" xr:uid="{7B6FE8DA-1020-4A6E-9B82-36DB8E4553E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Apakah akan ada media yang akan hadir?
</t>
      </text>
    </comment>
  </commentList>
</comments>
</file>

<file path=xl/sharedStrings.xml><?xml version="1.0" encoding="utf-8"?>
<sst xmlns="http://schemas.openxmlformats.org/spreadsheetml/2006/main" count="77" uniqueCount="58">
  <si>
    <t xml:space="preserve">Tanggal </t>
  </si>
  <si>
    <t>Kegiatan</t>
  </si>
  <si>
    <t>Partisipan</t>
  </si>
  <si>
    <t>Perjalanan dari JKT - Medan - Labura</t>
  </si>
  <si>
    <t>Tim ICRAF</t>
  </si>
  <si>
    <t>Tim Labura dan ICRAF</t>
  </si>
  <si>
    <t>Perjalanan Labura - Medan (*tentatif bila diperlukan diskusi lanjutan dengan tim Labura)</t>
  </si>
  <si>
    <t>Kembali ke JKT</t>
  </si>
  <si>
    <t>No</t>
  </si>
  <si>
    <t>Unit Items</t>
  </si>
  <si>
    <t>Person</t>
  </si>
  <si>
    <t>@</t>
  </si>
  <si>
    <t>Cost</t>
  </si>
  <si>
    <t>Subtotal</t>
  </si>
  <si>
    <t>TRANSPORTATION</t>
  </si>
  <si>
    <t>Rent car Transport Medan &amp; Labura</t>
  </si>
  <si>
    <t xml:space="preserve">ACCOMMODATION </t>
  </si>
  <si>
    <t>Hotel in Medan</t>
  </si>
  <si>
    <t>Hotel in Labura</t>
  </si>
  <si>
    <t>Meeting package</t>
  </si>
  <si>
    <t>Local transport</t>
  </si>
  <si>
    <t>Honorarium (paket)</t>
  </si>
  <si>
    <t>Printing</t>
  </si>
  <si>
    <t>Perdiem</t>
  </si>
  <si>
    <t>Miscellaneous 5%</t>
  </si>
  <si>
    <t>TOTAL</t>
  </si>
  <si>
    <t>Detail Honorarium</t>
  </si>
  <si>
    <t>Instansi/Partisipan</t>
  </si>
  <si>
    <t>Tugas</t>
  </si>
  <si>
    <t>Unit</t>
  </si>
  <si>
    <t>Honorarium</t>
  </si>
  <si>
    <t>Total</t>
  </si>
  <si>
    <t>Bupati/Wakil bupati/Kabappeda Kab. Labura</t>
  </si>
  <si>
    <t>Sambutan &amp; Penutupan</t>
  </si>
  <si>
    <t>Kepala Dinas Pertanian Kab. Labura</t>
  </si>
  <si>
    <t xml:space="preserve">Narasumber </t>
  </si>
  <si>
    <t>Grand Total</t>
  </si>
  <si>
    <t xml:space="preserve">Dinas Perkebunan Provinsi </t>
  </si>
  <si>
    <t>Media</t>
  </si>
  <si>
    <t>Peliputan</t>
  </si>
  <si>
    <t>Diskusi terbatas persiapan Lokakarya</t>
  </si>
  <si>
    <t>Souvenir</t>
  </si>
  <si>
    <t>Lokakarya Monev dan Proyeksi Skenario RAD KSB in Labura, Medan</t>
  </si>
  <si>
    <t>(AzN, AP, YK)</t>
  </si>
  <si>
    <t>Tim penyusun RAD KSB &amp; Tim ICRAF</t>
  </si>
  <si>
    <t>Lokakarya hari #1</t>
  </si>
  <si>
    <t>Lokakarya hari #2</t>
  </si>
  <si>
    <t>Air ticket Jakarta-Medan (9 Dec '24)</t>
  </si>
  <si>
    <t xml:space="preserve">Air ticket Medan -Jakarta (14 Dec '24) </t>
  </si>
  <si>
    <t>Budget Code</t>
  </si>
  <si>
    <t>3640-IFAD-1484A.09SD-062BGR</t>
  </si>
  <si>
    <t>3640-IFAD-1484A.07SD-062BGR</t>
  </si>
  <si>
    <t>3640-IFAD-1484A.03SD-062BGR</t>
  </si>
  <si>
    <t>Flight</t>
  </si>
  <si>
    <t>HLP-KNO
GA 6:15-8:40</t>
  </si>
  <si>
    <t>KNO-CGK
GA 10:30-12:55</t>
  </si>
  <si>
    <t>TOTAL CA</t>
  </si>
  <si>
    <t>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</si>
</sst>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&quot;Rp&quot;#,##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indexed="8"/>
      <name val="Calibri Light"/>
      <family val="2"/>
      <scheme val="major"/>
    </font>
    <font>
      <b/>
      <sz val="10"/>
      <color indexed="8"/>
      <name val="Calibri Light"/>
      <family val="2"/>
      <scheme val="major"/>
    </font>
    <font>
      <i/>
      <sz val="10"/>
      <name val="Calibri Light"/>
      <family val="2"/>
      <scheme val="major"/>
    </font>
    <font>
      <sz val="8"/>
      <name val="Calibri"/>
      <family val="2"/>
      <scheme val="minor"/>
    </font>
    <font>
      <b/>
      <sz val="10"/>
      <color indexed="8"/>
      <name val="Calibri Light"/>
      <family val="2"/>
      <scheme val="major"/>
    </font>
    <font>
      <sz val="10"/>
      <color rgb="FFFF0000"/>
      <name val="Calibri Light"/>
      <family val="2"/>
      <scheme val="major"/>
    </font>
    <font>
      <b/>
      <sz val="10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64" fontId="0" fillId="0" borderId="0" xfId="2" applyNumberFormat="1" applyFont="1"/>
    <xf numFmtId="0" fontId="5" fillId="0" borderId="0" xfId="3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2" borderId="1" xfId="3" applyFont="1" applyFill="1" applyBorder="1" applyAlignment="1">
      <alignment horizontal="left" vertical="center" wrapText="1"/>
    </xf>
    <xf numFmtId="0" fontId="8" fillId="0" borderId="1" xfId="3" applyFont="1" applyBorder="1" applyAlignment="1">
      <alignment horizontal="left" vertical="center" wrapText="1"/>
    </xf>
    <xf numFmtId="0" fontId="5" fillId="0" borderId="1" xfId="3" applyFont="1" applyBorder="1" applyAlignment="1">
      <alignment horizontal="left" vertical="center" wrapText="1"/>
    </xf>
    <xf numFmtId="0" fontId="7" fillId="0" borderId="1" xfId="3" applyFont="1" applyBorder="1" applyAlignment="1">
      <alignment horizontal="left" vertical="center" wrapText="1"/>
    </xf>
    <xf numFmtId="3" fontId="7" fillId="0" borderId="1" xfId="3" applyNumberFormat="1" applyFont="1" applyBorder="1" applyAlignment="1">
      <alignment horizontal="left" vertical="center" wrapText="1"/>
    </xf>
    <xf numFmtId="20" fontId="0" fillId="0" borderId="0" xfId="0" applyNumberFormat="1"/>
    <xf numFmtId="3" fontId="4" fillId="0" borderId="1" xfId="3" applyNumberFormat="1" applyFont="1" applyBorder="1" applyAlignment="1">
      <alignment horizontal="left" vertical="center" wrapText="1"/>
    </xf>
    <xf numFmtId="0" fontId="9" fillId="0" borderId="1" xfId="3" applyFont="1" applyBorder="1" applyAlignment="1">
      <alignment horizontal="left" vertical="center" wrapText="1"/>
    </xf>
    <xf numFmtId="3" fontId="4" fillId="2" borderId="1" xfId="3" applyNumberFormat="1" applyFont="1" applyFill="1" applyBorder="1" applyAlignment="1">
      <alignment horizontal="left" vertical="center" wrapText="1"/>
    </xf>
    <xf numFmtId="0" fontId="6" fillId="0" borderId="0" xfId="0" applyFont="1"/>
    <xf numFmtId="164" fontId="1" fillId="0" borderId="0" xfId="0" applyNumberFormat="1" applyFont="1"/>
    <xf numFmtId="0" fontId="8" fillId="3" borderId="1" xfId="3" applyFont="1" applyFill="1" applyBorder="1" applyAlignment="1">
      <alignment horizontal="left" vertical="center" wrapText="1"/>
    </xf>
    <xf numFmtId="3" fontId="8" fillId="3" borderId="1" xfId="3" applyNumberFormat="1" applyFont="1" applyFill="1" applyBorder="1" applyAlignment="1">
      <alignment horizontal="left" vertical="center" wrapText="1"/>
    </xf>
    <xf numFmtId="0" fontId="12" fillId="0" borderId="1" xfId="3" applyFont="1" applyBorder="1" applyAlignment="1">
      <alignment horizontal="left" vertical="center" wrapText="1"/>
    </xf>
    <xf numFmtId="3" fontId="12" fillId="0" borderId="1" xfId="3" applyNumberFormat="1" applyFont="1" applyBorder="1" applyAlignment="1">
      <alignment horizontal="left" vertical="center" wrapText="1"/>
    </xf>
    <xf numFmtId="0" fontId="0" fillId="0" borderId="1" xfId="0" applyBorder="1"/>
    <xf numFmtId="3" fontId="0" fillId="0" borderId="0" xfId="0" applyNumberFormat="1"/>
    <xf numFmtId="3" fontId="1" fillId="0" borderId="0" xfId="0" applyNumberFormat="1" applyFont="1"/>
    <xf numFmtId="9" fontId="0" fillId="0" borderId="0" xfId="4" applyFont="1"/>
    <xf numFmtId="9" fontId="0" fillId="0" borderId="0" xfId="0" applyNumberFormat="1"/>
    <xf numFmtId="0" fontId="1" fillId="0" borderId="0" xfId="0" applyFont="1"/>
    <xf numFmtId="0" fontId="8" fillId="0" borderId="1" xfId="3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2" applyNumberFormat="1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164" fontId="0" fillId="0" borderId="1" xfId="2" applyNumberFormat="1" applyFont="1" applyBorder="1" applyAlignment="1">
      <alignment wrapText="1"/>
    </xf>
    <xf numFmtId="164" fontId="0" fillId="0" borderId="1" xfId="0" applyNumberFormat="1" applyBorder="1" applyAlignment="1">
      <alignment wrapText="1"/>
    </xf>
    <xf numFmtId="164" fontId="1" fillId="3" borderId="1" xfId="0" applyNumberFormat="1" applyFont="1" applyFill="1" applyBorder="1" applyAlignment="1">
      <alignment wrapText="1"/>
    </xf>
    <xf numFmtId="0" fontId="13" fillId="4" borderId="0" xfId="0" applyFont="1" applyFill="1" applyAlignment="1">
      <alignment horizontal="left" vertical="center"/>
    </xf>
    <xf numFmtId="3" fontId="13" fillId="4" borderId="0" xfId="0" applyNumberFormat="1" applyFont="1" applyFill="1" applyAlignment="1">
      <alignment horizontal="left" vertical="center"/>
    </xf>
    <xf numFmtId="0" fontId="4" fillId="0" borderId="0" xfId="3" applyFont="1" applyAlignment="1">
      <alignment horizontal="left" vertical="center"/>
    </xf>
    <xf numFmtId="43" fontId="11" fillId="0" borderId="1" xfId="1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right" wrapText="1"/>
    </xf>
    <xf numFmtId="0" fontId="1" fillId="3" borderId="3" xfId="0" applyFont="1" applyFill="1" applyBorder="1" applyAlignment="1">
      <alignment horizontal="right" wrapText="1"/>
    </xf>
    <xf numFmtId="0" fontId="1" fillId="3" borderId="4" xfId="0" applyFont="1" applyFill="1" applyBorder="1" applyAlignment="1">
      <alignment horizontal="right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5">
    <cellStyle name="Comma" xfId="1" builtinId="3"/>
    <cellStyle name="Comma [0]" xfId="2" builtinId="6"/>
    <cellStyle name="Normal" xfId="0" builtinId="0"/>
    <cellStyle name="Normal 2" xfId="3" xr:uid="{9CB95B8A-AF78-49E9-91A9-B45AAFEF5BC6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isari, Suraida" id="{B503E4D1-B64B-4F14-A643-15129EFFFAEB}" userId="S::S.Meisari@cifor-icraf.org::a5bd879e-ae22-4355-a58a-82cc33f49ce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9" dT="2024-12-03T07:07:44.43" personId="{B503E4D1-B64B-4F14-A643-15129EFFFAEB}" id="{7B6FE8DA-1020-4A6E-9B82-36DB8E4553EA}">
    <text xml:space="preserve">Apakah akan ada media yang akan hadir?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9311-B0A3-43C0-94F8-3BEE2C2B0756}">
  <dimension ref="A1:D7"/>
  <sheetViews>
    <sheetView workbookViewId="0">
      <selection activeCell="C9" sqref="C9"/>
    </sheetView>
  </sheetViews>
  <sheetFormatPr defaultRowHeight="14.4" x14ac:dyDescent="0.3"/>
  <cols>
    <col min="1" max="1" width="13.44140625" customWidth="1"/>
    <col min="2" max="2" width="36.5546875" style="4" customWidth="1"/>
    <col min="3" max="3" width="29.44140625" customWidth="1"/>
    <col min="4" max="4" width="16" customWidth="1"/>
  </cols>
  <sheetData>
    <row r="1" spans="1:4" x14ac:dyDescent="0.3">
      <c r="A1" s="1" t="s">
        <v>0</v>
      </c>
      <c r="B1" s="3" t="s">
        <v>1</v>
      </c>
      <c r="C1" s="1" t="s">
        <v>2</v>
      </c>
      <c r="D1" s="28" t="s">
        <v>53</v>
      </c>
    </row>
    <row r="2" spans="1:4" ht="28.8" x14ac:dyDescent="0.3">
      <c r="A2" s="2">
        <v>45642</v>
      </c>
      <c r="B2" s="4" t="s">
        <v>3</v>
      </c>
      <c r="C2" t="s">
        <v>4</v>
      </c>
      <c r="D2" s="4" t="s">
        <v>54</v>
      </c>
    </row>
    <row r="3" spans="1:4" ht="28.8" x14ac:dyDescent="0.3">
      <c r="A3" s="2">
        <v>45643</v>
      </c>
      <c r="B3" s="4" t="s">
        <v>40</v>
      </c>
      <c r="C3" s="4" t="s">
        <v>44</v>
      </c>
    </row>
    <row r="4" spans="1:4" x14ac:dyDescent="0.3">
      <c r="A4" s="2">
        <v>45644</v>
      </c>
      <c r="B4" s="4" t="s">
        <v>45</v>
      </c>
      <c r="C4" t="s">
        <v>5</v>
      </c>
    </row>
    <row r="5" spans="1:4" x14ac:dyDescent="0.3">
      <c r="A5" s="2">
        <v>45645</v>
      </c>
      <c r="B5" s="4" t="s">
        <v>46</v>
      </c>
      <c r="C5" t="s">
        <v>5</v>
      </c>
    </row>
    <row r="6" spans="1:4" ht="43.2" x14ac:dyDescent="0.3">
      <c r="A6" s="2">
        <v>45646</v>
      </c>
      <c r="B6" s="4" t="s">
        <v>6</v>
      </c>
      <c r="C6" t="s">
        <v>4</v>
      </c>
    </row>
    <row r="7" spans="1:4" ht="28.8" x14ac:dyDescent="0.3">
      <c r="A7" s="2">
        <v>45647</v>
      </c>
      <c r="B7" s="4" t="s">
        <v>7</v>
      </c>
      <c r="C7" t="s">
        <v>4</v>
      </c>
      <c r="D7" s="4" t="s">
        <v>55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FF22-7E51-49DC-92DB-7D0CB272904D}">
  <sheetPr>
    <pageSetUpPr fitToPage="1"/>
  </sheetPr>
  <dimension ref="A1:M41"/>
  <sheetViews>
    <sheetView tabSelected="1" zoomScale="70" zoomScaleNormal="70" workbookViewId="0">
      <selection activeCell="Q18" sqref="Q18"/>
    </sheetView>
  </sheetViews>
  <sheetFormatPr defaultRowHeight="14.4" x14ac:dyDescent="0.3"/>
  <cols>
    <col min="1" max="1" width="4.6640625" customWidth="1"/>
    <col min="2" max="2" width="17.77734375" customWidth="1"/>
    <col min="3" max="3" width="6.33203125" bestFit="1" customWidth="1"/>
    <col min="4" max="4" width="7.109375" customWidth="1"/>
    <col min="5" max="5" width="11" customWidth="1"/>
    <col min="6" max="6" width="11.21875" bestFit="1" customWidth="1"/>
    <col min="7" max="7" width="29.33203125" bestFit="1" customWidth="1"/>
    <col min="9" max="9" width="18.5546875" customWidth="1"/>
    <col min="10" max="10" width="16.5546875" customWidth="1"/>
    <col min="11" max="11" width="5.77734375" customWidth="1"/>
    <col min="12" max="12" width="13" style="5" customWidth="1"/>
    <col min="13" max="13" width="12.44140625" customWidth="1"/>
  </cols>
  <sheetData>
    <row r="1" spans="1:13" x14ac:dyDescent="0.3">
      <c r="A1" s="39" t="s">
        <v>42</v>
      </c>
      <c r="B1" s="39"/>
      <c r="C1" s="39"/>
      <c r="D1" s="39"/>
      <c r="E1" s="39"/>
      <c r="F1" s="39"/>
    </row>
    <row r="2" spans="1:13" x14ac:dyDescent="0.3">
      <c r="A2" s="39" t="s">
        <v>43</v>
      </c>
      <c r="B2" s="39"/>
      <c r="C2" s="39"/>
      <c r="D2" s="39"/>
      <c r="E2" s="39"/>
      <c r="F2" s="39"/>
    </row>
    <row r="3" spans="1:13" x14ac:dyDescent="0.3">
      <c r="A3" s="6"/>
      <c r="B3" s="6"/>
      <c r="C3" s="6"/>
      <c r="D3" s="6"/>
      <c r="E3" s="6"/>
      <c r="F3" s="6"/>
    </row>
    <row r="4" spans="1:13" x14ac:dyDescent="0.3">
      <c r="A4" s="8" t="s">
        <v>8</v>
      </c>
      <c r="B4" s="8" t="s">
        <v>9</v>
      </c>
      <c r="C4" s="8" t="s">
        <v>10</v>
      </c>
      <c r="D4" s="8" t="s">
        <v>11</v>
      </c>
      <c r="E4" s="8" t="s">
        <v>12</v>
      </c>
      <c r="F4" s="8" t="s">
        <v>13</v>
      </c>
      <c r="G4" s="8" t="s">
        <v>49</v>
      </c>
      <c r="I4" s="45" t="s">
        <v>26</v>
      </c>
      <c r="J4" s="46"/>
      <c r="K4" s="46"/>
      <c r="L4" s="46"/>
      <c r="M4" s="47"/>
    </row>
    <row r="5" spans="1:13" x14ac:dyDescent="0.3">
      <c r="A5" s="9">
        <v>1</v>
      </c>
      <c r="B5" s="40" t="s">
        <v>14</v>
      </c>
      <c r="C5" s="40"/>
      <c r="D5" s="40"/>
      <c r="E5" s="40"/>
      <c r="F5" s="40"/>
      <c r="G5" s="23"/>
      <c r="I5" s="30" t="s">
        <v>27</v>
      </c>
      <c r="J5" s="30" t="s">
        <v>28</v>
      </c>
      <c r="K5" s="30" t="s">
        <v>29</v>
      </c>
      <c r="L5" s="31" t="s">
        <v>30</v>
      </c>
      <c r="M5" s="30" t="s">
        <v>31</v>
      </c>
    </row>
    <row r="6" spans="1:13" ht="27.75" customHeight="1" x14ac:dyDescent="0.3">
      <c r="A6" s="10"/>
      <c r="B6" s="11" t="s">
        <v>47</v>
      </c>
      <c r="C6" s="11">
        <v>3</v>
      </c>
      <c r="D6" s="11">
        <v>1</v>
      </c>
      <c r="E6" s="12">
        <v>2500000</v>
      </c>
      <c r="F6" s="12">
        <f>E6*C6</f>
        <v>7500000</v>
      </c>
      <c r="G6" s="23" t="s">
        <v>50</v>
      </c>
      <c r="H6" s="13"/>
      <c r="I6" s="32" t="s">
        <v>32</v>
      </c>
      <c r="J6" s="32" t="s">
        <v>33</v>
      </c>
      <c r="K6" s="33">
        <v>1</v>
      </c>
      <c r="L6" s="34">
        <v>1000000</v>
      </c>
      <c r="M6" s="35">
        <f t="shared" ref="M6:M9" si="0">K6*L6</f>
        <v>1000000</v>
      </c>
    </row>
    <row r="7" spans="1:13" ht="27.75" customHeight="1" x14ac:dyDescent="0.3">
      <c r="A7" s="10"/>
      <c r="B7" s="11" t="s">
        <v>48</v>
      </c>
      <c r="C7" s="11">
        <v>3</v>
      </c>
      <c r="D7" s="11">
        <v>1</v>
      </c>
      <c r="E7" s="12">
        <v>2500000</v>
      </c>
      <c r="F7" s="12">
        <f>E7*C7</f>
        <v>7500000</v>
      </c>
      <c r="G7" s="23" t="s">
        <v>50</v>
      </c>
      <c r="I7" s="32" t="s">
        <v>37</v>
      </c>
      <c r="J7" s="32" t="s">
        <v>35</v>
      </c>
      <c r="K7" s="33">
        <v>1</v>
      </c>
      <c r="L7" s="34">
        <v>1000000</v>
      </c>
      <c r="M7" s="35">
        <f t="shared" si="0"/>
        <v>1000000</v>
      </c>
    </row>
    <row r="8" spans="1:13" ht="28.8" x14ac:dyDescent="0.3">
      <c r="A8" s="10"/>
      <c r="B8" s="11" t="s">
        <v>15</v>
      </c>
      <c r="C8" s="11">
        <v>1</v>
      </c>
      <c r="D8" s="11">
        <v>6</v>
      </c>
      <c r="E8" s="12">
        <v>1000000</v>
      </c>
      <c r="F8" s="12">
        <f>C8*D8*E8</f>
        <v>6000000</v>
      </c>
      <c r="G8" s="23" t="s">
        <v>50</v>
      </c>
      <c r="I8" s="32" t="s">
        <v>34</v>
      </c>
      <c r="J8" s="32" t="s">
        <v>35</v>
      </c>
      <c r="K8" s="33">
        <v>1</v>
      </c>
      <c r="L8" s="34">
        <v>900000</v>
      </c>
      <c r="M8" s="35">
        <f t="shared" si="0"/>
        <v>900000</v>
      </c>
    </row>
    <row r="9" spans="1:13" x14ac:dyDescent="0.3">
      <c r="A9" s="9"/>
      <c r="B9" s="11" t="s">
        <v>17</v>
      </c>
      <c r="C9" s="11">
        <v>3</v>
      </c>
      <c r="D9" s="11">
        <v>2</v>
      </c>
      <c r="E9" s="12">
        <v>550000</v>
      </c>
      <c r="F9" s="12">
        <f>E9*D9*C9</f>
        <v>3300000</v>
      </c>
      <c r="G9" s="23" t="s">
        <v>50</v>
      </c>
      <c r="I9" s="32" t="s">
        <v>38</v>
      </c>
      <c r="J9" s="32" t="s">
        <v>39</v>
      </c>
      <c r="K9" s="33">
        <v>7</v>
      </c>
      <c r="L9" s="34">
        <v>150000</v>
      </c>
      <c r="M9" s="35">
        <f t="shared" si="0"/>
        <v>1050000</v>
      </c>
    </row>
    <row r="10" spans="1:13" x14ac:dyDescent="0.3">
      <c r="A10" s="9"/>
      <c r="B10" s="11" t="s">
        <v>18</v>
      </c>
      <c r="C10" s="11">
        <v>3</v>
      </c>
      <c r="D10" s="11">
        <v>4</v>
      </c>
      <c r="E10" s="12">
        <v>550000</v>
      </c>
      <c r="F10" s="12">
        <f>E10*D10*C10</f>
        <v>6600000</v>
      </c>
      <c r="G10" s="23" t="s">
        <v>50</v>
      </c>
      <c r="I10" s="42" t="s">
        <v>36</v>
      </c>
      <c r="J10" s="43"/>
      <c r="K10" s="43"/>
      <c r="L10" s="44"/>
      <c r="M10" s="36">
        <f>SUM(M6:M9)</f>
        <v>3950000</v>
      </c>
    </row>
    <row r="11" spans="1:13" x14ac:dyDescent="0.3">
      <c r="A11" s="9"/>
      <c r="B11" s="21" t="s">
        <v>23</v>
      </c>
      <c r="C11" s="21">
        <v>1</v>
      </c>
      <c r="D11" s="21">
        <v>5</v>
      </c>
      <c r="E11" s="22">
        <v>600000</v>
      </c>
      <c r="F11" s="22">
        <f>E11*D11*C11</f>
        <v>3000000</v>
      </c>
      <c r="G11" s="23" t="s">
        <v>50</v>
      </c>
    </row>
    <row r="12" spans="1:13" x14ac:dyDescent="0.3">
      <c r="A12" s="10"/>
      <c r="B12" s="10"/>
      <c r="C12" s="10"/>
      <c r="D12" s="10"/>
      <c r="E12" s="10"/>
      <c r="F12" s="14">
        <f>SUM(F6:F11)</f>
        <v>33900000</v>
      </c>
      <c r="G12" s="23"/>
    </row>
    <row r="13" spans="1:13" x14ac:dyDescent="0.3">
      <c r="A13" s="9">
        <v>2</v>
      </c>
      <c r="B13" s="41" t="s">
        <v>16</v>
      </c>
      <c r="C13" s="41"/>
      <c r="D13" s="41"/>
      <c r="E13" s="41"/>
      <c r="F13" s="41"/>
      <c r="G13" s="23"/>
    </row>
    <row r="14" spans="1:13" x14ac:dyDescent="0.3">
      <c r="A14" s="9"/>
      <c r="B14" s="11" t="s">
        <v>19</v>
      </c>
      <c r="C14" s="11">
        <v>30</v>
      </c>
      <c r="D14" s="11">
        <v>1</v>
      </c>
      <c r="E14" s="12">
        <v>200000</v>
      </c>
      <c r="F14" s="12">
        <f>C14*D14*E14</f>
        <v>6000000</v>
      </c>
      <c r="G14" s="23" t="s">
        <v>51</v>
      </c>
    </row>
    <row r="15" spans="1:13" x14ac:dyDescent="0.3">
      <c r="A15" s="9"/>
      <c r="B15" s="11" t="s">
        <v>20</v>
      </c>
      <c r="C15" s="11">
        <v>30</v>
      </c>
      <c r="D15" s="11">
        <v>1</v>
      </c>
      <c r="E15" s="12">
        <v>150000</v>
      </c>
      <c r="F15" s="12">
        <f t="shared" ref="F15:F18" si="1">E15*D15*C15</f>
        <v>4500000</v>
      </c>
      <c r="G15" s="23" t="s">
        <v>51</v>
      </c>
    </row>
    <row r="16" spans="1:13" x14ac:dyDescent="0.3">
      <c r="A16" s="9"/>
      <c r="B16" s="19" t="s">
        <v>41</v>
      </c>
      <c r="C16" s="19">
        <v>30</v>
      </c>
      <c r="D16" s="19">
        <v>1</v>
      </c>
      <c r="E16" s="20">
        <v>100000</v>
      </c>
      <c r="F16" s="20">
        <f>E16*D16*C16</f>
        <v>3000000</v>
      </c>
      <c r="G16" s="23" t="s">
        <v>51</v>
      </c>
    </row>
    <row r="17" spans="1:13" x14ac:dyDescent="0.3">
      <c r="A17" s="9"/>
      <c r="B17" s="11" t="s">
        <v>21</v>
      </c>
      <c r="C17" s="11">
        <v>1</v>
      </c>
      <c r="D17" s="11">
        <v>1</v>
      </c>
      <c r="E17" s="12">
        <f>M10</f>
        <v>3950000</v>
      </c>
      <c r="F17" s="12">
        <f t="shared" si="1"/>
        <v>3950000</v>
      </c>
      <c r="G17" s="23" t="s">
        <v>52</v>
      </c>
    </row>
    <row r="18" spans="1:13" x14ac:dyDescent="0.3">
      <c r="A18" s="9"/>
      <c r="B18" s="11" t="s">
        <v>22</v>
      </c>
      <c r="C18" s="11">
        <v>1</v>
      </c>
      <c r="D18" s="11">
        <v>1</v>
      </c>
      <c r="E18" s="12">
        <v>1000000</v>
      </c>
      <c r="F18" s="12">
        <f t="shared" si="1"/>
        <v>1000000</v>
      </c>
      <c r="G18" s="23" t="s">
        <v>51</v>
      </c>
    </row>
    <row r="19" spans="1:13" x14ac:dyDescent="0.3">
      <c r="A19" s="9"/>
      <c r="B19" s="11" t="s">
        <v>24</v>
      </c>
      <c r="C19" s="11"/>
      <c r="D19" s="11"/>
      <c r="E19" s="12"/>
      <c r="F19" s="12">
        <f>5%*SUM(F9:F18,F8)</f>
        <v>3562500</v>
      </c>
      <c r="G19" s="23" t="s">
        <v>52</v>
      </c>
    </row>
    <row r="20" spans="1:13" x14ac:dyDescent="0.3">
      <c r="A20" s="10"/>
      <c r="B20" s="10"/>
      <c r="C20" s="10"/>
      <c r="D20" s="10"/>
      <c r="E20" s="10"/>
      <c r="F20" s="14">
        <f>SUM(F14:F19)</f>
        <v>22012500</v>
      </c>
      <c r="G20" s="23"/>
    </row>
    <row r="21" spans="1:13" x14ac:dyDescent="0.3">
      <c r="A21" s="10"/>
      <c r="B21" s="10"/>
      <c r="C21" s="10"/>
      <c r="D21" s="10"/>
      <c r="E21" s="10"/>
      <c r="F21" s="14"/>
      <c r="G21" s="23"/>
    </row>
    <row r="22" spans="1:13" x14ac:dyDescent="0.3">
      <c r="A22" s="10"/>
      <c r="B22" s="15"/>
      <c r="C22" s="10"/>
      <c r="D22" s="10"/>
      <c r="E22" s="29" t="s">
        <v>25</v>
      </c>
      <c r="F22" s="16">
        <f>F20+F12</f>
        <v>55912500</v>
      </c>
      <c r="G22" s="23"/>
    </row>
    <row r="23" spans="1:13" x14ac:dyDescent="0.3">
      <c r="A23" s="7"/>
      <c r="B23" s="7"/>
      <c r="C23" s="7"/>
      <c r="D23" s="7"/>
      <c r="E23" s="37" t="s">
        <v>56</v>
      </c>
      <c r="F23" s="38">
        <f>SUM(F8:F11,F20)</f>
        <v>40912500</v>
      </c>
    </row>
    <row r="24" spans="1:13" x14ac:dyDescent="0.3">
      <c r="A24" s="7"/>
      <c r="B24" s="7"/>
      <c r="C24" s="7"/>
      <c r="D24" s="7"/>
      <c r="E24" s="7"/>
      <c r="F24" s="7"/>
    </row>
    <row r="25" spans="1:13" x14ac:dyDescent="0.3">
      <c r="A25" s="7"/>
      <c r="E25" t="s">
        <v>57</v>
      </c>
      <c r="F25" s="24">
        <f>F23-F11</f>
        <v>37912500</v>
      </c>
    </row>
    <row r="26" spans="1:13" x14ac:dyDescent="0.3">
      <c r="A26" s="7"/>
      <c r="F26">
        <v>42879557</v>
      </c>
    </row>
    <row r="27" spans="1:13" x14ac:dyDescent="0.3">
      <c r="A27" s="7"/>
      <c r="F27" s="24">
        <f>F26-F25</f>
        <v>4967057</v>
      </c>
    </row>
    <row r="28" spans="1:13" x14ac:dyDescent="0.3">
      <c r="A28" s="7"/>
    </row>
    <row r="29" spans="1:13" x14ac:dyDescent="0.3">
      <c r="A29" s="7"/>
      <c r="I29" s="1"/>
      <c r="J29" s="1"/>
      <c r="K29" s="1"/>
      <c r="L29" s="1"/>
      <c r="M29" s="18"/>
    </row>
    <row r="30" spans="1:13" x14ac:dyDescent="0.3">
      <c r="A30" s="7"/>
      <c r="I30" s="1"/>
      <c r="J30" s="1"/>
      <c r="K30" s="1"/>
      <c r="L30" s="1"/>
      <c r="M30" s="18"/>
    </row>
    <row r="31" spans="1:13" x14ac:dyDescent="0.3">
      <c r="A31" s="7"/>
      <c r="I31" s="1"/>
      <c r="J31" s="1"/>
      <c r="K31" s="1"/>
      <c r="L31" s="1"/>
      <c r="M31" s="18"/>
    </row>
    <row r="32" spans="1:13" x14ac:dyDescent="0.3">
      <c r="A32" s="7"/>
      <c r="B32" s="17"/>
      <c r="C32" s="17"/>
      <c r="D32" s="17"/>
      <c r="E32" s="17"/>
      <c r="F32" s="17"/>
      <c r="I32" s="1"/>
      <c r="J32" s="1"/>
      <c r="K32" s="1"/>
      <c r="L32" s="1"/>
      <c r="M32" s="18"/>
    </row>
    <row r="33" spans="1:13" x14ac:dyDescent="0.3">
      <c r="A33" s="7"/>
      <c r="B33" s="17"/>
      <c r="C33" s="17"/>
      <c r="D33" s="17"/>
      <c r="E33" s="17"/>
      <c r="F33" s="17"/>
      <c r="I33" s="1"/>
      <c r="J33" s="1"/>
      <c r="K33" s="1"/>
      <c r="L33" s="1"/>
      <c r="M33" s="18"/>
    </row>
    <row r="34" spans="1:13" x14ac:dyDescent="0.3">
      <c r="A34" s="7"/>
      <c r="B34" s="17"/>
      <c r="C34" s="17"/>
      <c r="D34" s="17"/>
      <c r="E34" s="17"/>
      <c r="F34" s="17"/>
      <c r="I34" s="1"/>
      <c r="J34" s="1"/>
      <c r="K34" s="1"/>
      <c r="L34" s="1"/>
      <c r="M34" s="18"/>
    </row>
    <row r="35" spans="1:13" x14ac:dyDescent="0.3">
      <c r="A35" s="7"/>
      <c r="B35" s="17"/>
      <c r="C35" s="17"/>
      <c r="D35" s="17"/>
      <c r="E35" s="17"/>
      <c r="F35" s="17"/>
      <c r="I35" s="1"/>
      <c r="J35" s="1"/>
      <c r="K35" s="1"/>
      <c r="L35" s="1"/>
      <c r="M35" s="18"/>
    </row>
    <row r="36" spans="1:13" x14ac:dyDescent="0.3">
      <c r="A36" s="7"/>
      <c r="B36" s="17"/>
      <c r="C36" s="17"/>
      <c r="D36" s="17"/>
      <c r="E36" s="17"/>
      <c r="F36" s="17"/>
      <c r="I36" s="1"/>
      <c r="J36" s="1"/>
      <c r="K36" s="1"/>
      <c r="L36" s="1"/>
      <c r="M36" s="18"/>
    </row>
    <row r="37" spans="1:13" x14ac:dyDescent="0.3">
      <c r="A37" s="7"/>
      <c r="B37" s="17"/>
      <c r="C37" s="17"/>
      <c r="D37" s="17"/>
      <c r="E37" s="17"/>
      <c r="F37" s="17"/>
      <c r="I37" s="1"/>
      <c r="J37" s="1"/>
      <c r="K37" s="1"/>
      <c r="L37" s="1"/>
      <c r="M37" s="18"/>
    </row>
    <row r="38" spans="1:13" x14ac:dyDescent="0.3">
      <c r="D38" t="s">
        <v>52</v>
      </c>
      <c r="E38" s="26">
        <f>F38/F41</f>
        <v>0.13436172591102169</v>
      </c>
      <c r="F38" s="24">
        <f>SUM(F17,F19)</f>
        <v>7512500</v>
      </c>
      <c r="G38" t="s">
        <v>52</v>
      </c>
    </row>
    <row r="39" spans="1:13" x14ac:dyDescent="0.3">
      <c r="D39" t="s">
        <v>51</v>
      </c>
      <c r="E39" s="26">
        <f>F39/F41</f>
        <v>0.25933378046054101</v>
      </c>
      <c r="F39" s="24">
        <f>SUM(F14:F16,F18)</f>
        <v>14500000</v>
      </c>
      <c r="G39" t="s">
        <v>51</v>
      </c>
    </row>
    <row r="40" spans="1:13" x14ac:dyDescent="0.3">
      <c r="D40" t="s">
        <v>50</v>
      </c>
      <c r="E40" s="26">
        <f>F40/F41</f>
        <v>0.6063044936284373</v>
      </c>
      <c r="F40" s="24">
        <f>SUM(F6:F11)</f>
        <v>33900000</v>
      </c>
      <c r="G40" t="s">
        <v>50</v>
      </c>
    </row>
    <row r="41" spans="1:13" x14ac:dyDescent="0.3">
      <c r="E41" s="27">
        <f>SUM(E38:E40)</f>
        <v>1</v>
      </c>
      <c r="F41" s="25">
        <f>SUM(F38:F40)</f>
        <v>55912500</v>
      </c>
    </row>
  </sheetData>
  <mergeCells count="6">
    <mergeCell ref="A1:F1"/>
    <mergeCell ref="A2:F2"/>
    <mergeCell ref="B5:F5"/>
    <mergeCell ref="B13:F13"/>
    <mergeCell ref="I10:L10"/>
    <mergeCell ref="I4:M4"/>
  </mergeCells>
  <pageMargins left="0.7" right="0.7" top="0.75" bottom="0.75" header="0.3" footer="0.3"/>
  <pageSetup scale="75" fitToHeight="0" orientation="landscape" r:id="rId1"/>
  <ignoredErrors>
    <ignoredError sqref="F14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F2C0C-25D2-416B-80B9-A50245CDD8F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345D2BD7FB71419D96D48B52FD924B" ma:contentTypeVersion="16" ma:contentTypeDescription="Create a new document." ma:contentTypeScope="" ma:versionID="21f8a800edc37039851c3704007e6da3">
  <xsd:schema xmlns:xsd="http://www.w3.org/2001/XMLSchema" xmlns:xs="http://www.w3.org/2001/XMLSchema" xmlns:p="http://schemas.microsoft.com/office/2006/metadata/properties" xmlns:ns3="475d040b-88f9-42bb-a036-7c43f840b773" xmlns:ns4="c96d2fd8-c497-493b-b713-c9753dff1d8d" targetNamespace="http://schemas.microsoft.com/office/2006/metadata/properties" ma:root="true" ma:fieldsID="40148992259fda14355918ce9283d67f" ns3:_="" ns4:_="">
    <xsd:import namespace="475d040b-88f9-42bb-a036-7c43f840b773"/>
    <xsd:import namespace="c96d2fd8-c497-493b-b713-c9753dff1d8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5d040b-88f9-42bb-a036-7c43f840b7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2fd8-c497-493b-b713-c9753dff1d8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75d040b-88f9-42bb-a036-7c43f840b773" xsi:nil="true"/>
  </documentManagement>
</p:properties>
</file>

<file path=customXml/itemProps1.xml><?xml version="1.0" encoding="utf-8"?>
<ds:datastoreItem xmlns:ds="http://schemas.openxmlformats.org/officeDocument/2006/customXml" ds:itemID="{050C696C-B991-4D63-9F6F-C2FAD719D6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469BA2-A706-4161-8C83-5DAEBD0D1D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5d040b-88f9-42bb-a036-7c43f840b773"/>
    <ds:schemaRef ds:uri="c96d2fd8-c497-493b-b713-c9753dff1d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1CC207-94C8-4270-91E3-6268A96A4D8E}">
  <ds:schemaRefs>
    <ds:schemaRef ds:uri="475d040b-88f9-42bb-a036-7c43f840b773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c96d2fd8-c497-493b-b713-c9753dff1d8d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Itinerary </vt:lpstr>
      <vt:lpstr>RAB KP RAD KSB Labura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Alhafi, Azwar Najib   (ICRAF)</dc:creator>
  <cp:keywords/>
  <dc:description/>
  <cp:lastModifiedBy>Karimah, Yumna   (ICRAF)</cp:lastModifiedBy>
  <cp:revision/>
  <cp:lastPrinted>2024-12-13T10:51:41Z</cp:lastPrinted>
  <dcterms:created xsi:type="dcterms:W3CDTF">2023-11-16T04:44:12Z</dcterms:created>
  <dcterms:modified xsi:type="dcterms:W3CDTF">2024-12-13T11:55:59Z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0x010100B2345D2BD7FB71419D96D48B52FD924B</vt:lpwstr>
  </property>
</Properties>
</file>